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2045"/>
  </bookViews>
  <sheets>
    <sheet name="２．在外公館別・旅券種別" sheetId="1" r:id="rId1"/>
    <sheet name="３．一般旅券在外公館別発行数（アジア）" sheetId="3" r:id="rId2"/>
    <sheet name="４．一般旅券在外公館別発行数（大洋州）" sheetId="2" r:id="rId3"/>
    <sheet name="５．一般旅券在外公館別発行数（北米）" sheetId="4" r:id="rId4"/>
    <sheet name="６．一般旅券在外公館別発行数（中南米）" sheetId="5" r:id="rId5"/>
    <sheet name="７．一般旅券在外公館別発行数（欧州）" sheetId="6" r:id="rId6"/>
    <sheet name="８．一般旅券在外公館別発行数（中東）" sheetId="7" r:id="rId7"/>
    <sheet name="９．一般旅券在外公館別発行数（アフリカ）" sheetId="8" r:id="rId8"/>
  </sheets>
  <calcPr calcId="145621"/>
</workbook>
</file>

<file path=xl/calcChain.xml><?xml version="1.0" encoding="utf-8"?>
<calcChain xmlns="http://schemas.openxmlformats.org/spreadsheetml/2006/main">
  <c r="D17" i="4" l="1"/>
  <c r="C17" i="4"/>
  <c r="E17" i="4" s="1"/>
  <c r="F10" i="1"/>
  <c r="F9" i="1"/>
  <c r="F8" i="1"/>
  <c r="F7" i="1"/>
  <c r="F6" i="1"/>
  <c r="F5" i="1"/>
  <c r="F4" i="1"/>
  <c r="E10" i="1"/>
  <c r="E9" i="1"/>
  <c r="E8" i="1"/>
  <c r="E7" i="1"/>
  <c r="E6" i="1"/>
  <c r="E5" i="1"/>
  <c r="E4" i="1"/>
  <c r="D32" i="8"/>
  <c r="C32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4" i="8"/>
  <c r="D19" i="7"/>
  <c r="C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D60" i="6"/>
  <c r="C60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27" i="5"/>
  <c r="E28" i="5"/>
  <c r="E29" i="5"/>
  <c r="E30" i="5"/>
  <c r="E31" i="5"/>
  <c r="E32" i="5"/>
  <c r="E33" i="5"/>
  <c r="E34" i="5"/>
  <c r="D35" i="5"/>
  <c r="C35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5" i="4"/>
  <c r="E6" i="4"/>
  <c r="E7" i="4"/>
  <c r="E8" i="4"/>
  <c r="E27" i="4" s="1"/>
  <c r="E9" i="4"/>
  <c r="E10" i="4"/>
  <c r="E11" i="4"/>
  <c r="E12" i="4"/>
  <c r="E13" i="4"/>
  <c r="E14" i="4"/>
  <c r="E15" i="4"/>
  <c r="E16" i="4"/>
  <c r="E18" i="4"/>
  <c r="E19" i="4"/>
  <c r="E20" i="4"/>
  <c r="E21" i="4"/>
  <c r="E22" i="4"/>
  <c r="E23" i="4"/>
  <c r="E24" i="4"/>
  <c r="E25" i="4"/>
  <c r="E26" i="4"/>
  <c r="E4" i="4"/>
  <c r="D27" i="4"/>
  <c r="E19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4" i="2"/>
  <c r="D20" i="2"/>
  <c r="C20" i="2"/>
  <c r="D48" i="3"/>
  <c r="C48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" i="3"/>
  <c r="D10" i="1"/>
  <c r="F11" i="1"/>
  <c r="G7" i="1"/>
  <c r="G8" i="1"/>
  <c r="G9" i="1"/>
  <c r="G10" i="1"/>
  <c r="E11" i="1"/>
  <c r="D7" i="1"/>
  <c r="D8" i="1"/>
  <c r="D9" i="1"/>
  <c r="C11" i="1"/>
  <c r="G6" i="1"/>
  <c r="G5" i="1"/>
  <c r="G4" i="1"/>
  <c r="D5" i="1"/>
  <c r="H5" i="1" s="1"/>
  <c r="D4" i="1"/>
  <c r="C27" i="4" l="1"/>
  <c r="E48" i="3"/>
  <c r="H8" i="1"/>
  <c r="H7" i="1"/>
  <c r="E32" i="8"/>
  <c r="E19" i="7"/>
  <c r="E60" i="6"/>
  <c r="E35" i="5"/>
  <c r="E20" i="2"/>
  <c r="H4" i="1"/>
  <c r="H10" i="1"/>
  <c r="H9" i="1"/>
  <c r="G11" i="1"/>
  <c r="B11" i="1"/>
  <c r="D6" i="1"/>
  <c r="H6" i="1" s="1"/>
  <c r="D11" i="1" l="1"/>
  <c r="C12" i="1" l="1"/>
  <c r="D12" i="1"/>
  <c r="H11" i="1"/>
  <c r="B12" i="1"/>
</calcChain>
</file>

<file path=xl/sharedStrings.xml><?xml version="1.0" encoding="utf-8"?>
<sst xmlns="http://schemas.openxmlformats.org/spreadsheetml/2006/main" count="302" uniqueCount="251">
  <si>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</si>
  <si>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</si>
  <si>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</si>
  <si>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</si>
  <si>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</si>
  <si>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</si>
  <si>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</si>
  <si>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</si>
  <si>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２．旅券種類別・地域別発行数</t>
    <rPh sb="4" eb="6">
      <t>シュルイ</t>
    </rPh>
    <rPh sb="8" eb="10">
      <t>チイキ</t>
    </rPh>
    <phoneticPr fontId="4"/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</si>
  <si>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</si>
  <si>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</si>
  <si>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</si>
  <si>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</si>
  <si>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</si>
  <si>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</si>
  <si>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　　　　　種別　　　　　　地域別</t>
    <rPh sb="13" eb="15">
      <t>チイキ</t>
    </rPh>
    <phoneticPr fontId="4"/>
  </si>
  <si>
    <t>アジア</t>
    <phoneticPr fontId="4"/>
  </si>
  <si>
    <t>アフリカ</t>
    <phoneticPr fontId="4"/>
  </si>
  <si>
    <t>３．一般旅券種類別・在外公館別発行数（アジア地域）</t>
  </si>
  <si>
    <t>地域</t>
  </si>
  <si>
    <t>アジア</t>
  </si>
  <si>
    <t>インド大使館</t>
  </si>
  <si>
    <t>チェンナイ総領事館</t>
  </si>
  <si>
    <t>ムンバイ総領事館</t>
  </si>
  <si>
    <t>バンガロール駐在官事務所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</si>
  <si>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</si>
  <si>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</si>
  <si>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</si>
  <si>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</si>
  <si>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</si>
  <si>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</si>
  <si>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タイ大使館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</si>
  <si>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</si>
  <si>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</si>
  <si>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</si>
  <si>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</si>
  <si>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</si>
  <si>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</si>
  <si>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</si>
  <si>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</si>
  <si>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大連出張駐在官事務所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</si>
  <si>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</si>
  <si>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</si>
  <si>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</si>
  <si>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</si>
  <si>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</si>
  <si>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</si>
  <si>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</si>
  <si>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セブ駐在官事務所</t>
  </si>
  <si>
    <t>ダバオ出張駐在官事務所</t>
  </si>
  <si>
    <t>ベトナム大使館</t>
  </si>
  <si>
    <t>ホーチミン総領事館</t>
  </si>
  <si>
    <t>マレーシア大使館</t>
  </si>
  <si>
    <t>ジョホール・バル駐在官事務所</t>
  </si>
  <si>
    <t>コタキナバル駐在官事務所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</si>
  <si>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</si>
  <si>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</si>
  <si>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</si>
  <si>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</si>
  <si>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</si>
  <si>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４．一般旅券種類別・在外公館別発行数（大洋州地域）</t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</si>
  <si>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</si>
  <si>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</si>
  <si>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</si>
  <si>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</si>
  <si>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</si>
  <si>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</si>
  <si>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ケアンズ出張駐在官事務所</t>
  </si>
  <si>
    <t>メルボルン総領事館</t>
  </si>
  <si>
    <t>ニュージーランド大使館</t>
  </si>
  <si>
    <t>クライストチャーチ出張駐在官</t>
  </si>
  <si>
    <t>オークランド総領事館</t>
  </si>
  <si>
    <t>パラオ大使館</t>
  </si>
  <si>
    <t>フィジー大使館</t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</si>
  <si>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在外公館別</t>
    <rPh sb="134" eb="136">
      <t>ザイガイ</t>
    </rPh>
    <rPh sb="136" eb="138">
      <t>コウカン</t>
    </rPh>
    <rPh sb="138" eb="139">
      <t>ベツ</t>
    </rPh>
    <phoneticPr fontId="4"/>
  </si>
  <si>
    <t>　　　　　　　　　　　　　　　　　　　　　　　　　　　　　種別 在外公館別</t>
    <rPh sb="32" eb="34">
      <t>ザイガイ</t>
    </rPh>
    <rPh sb="34" eb="36">
      <t>コウカン</t>
    </rPh>
    <rPh sb="36" eb="37">
      <t>ベツ</t>
    </rPh>
    <phoneticPr fontId="4"/>
  </si>
  <si>
    <t>アメリカ合衆国大使館</t>
  </si>
  <si>
    <t>アトランタ総領事館</t>
  </si>
  <si>
    <t>サンフランシスコ総領事館</t>
  </si>
  <si>
    <t>シアトル総領事館</t>
  </si>
  <si>
    <t>アンカレジ出張駐在官事務所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</si>
  <si>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</si>
  <si>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</si>
  <si>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</si>
  <si>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</si>
  <si>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</si>
  <si>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</si>
  <si>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サイパン出張駐在官事務所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</si>
  <si>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</si>
  <si>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</si>
  <si>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</si>
  <si>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</si>
  <si>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</si>
  <si>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</si>
  <si>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</si>
  <si>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</si>
  <si>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</si>
  <si>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</si>
  <si>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</si>
  <si>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</si>
  <si>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</si>
  <si>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</si>
  <si>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</si>
  <si>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</si>
  <si>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</si>
  <si>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</si>
  <si>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</si>
  <si>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</si>
  <si>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</si>
  <si>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</si>
  <si>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</si>
  <si>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</si>
  <si>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</si>
  <si>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</si>
  <si>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エンカルナシオン出張駐在官事</t>
  </si>
  <si>
    <t>ブラジル大使館</t>
  </si>
  <si>
    <t>クリチバ総領事館</t>
  </si>
  <si>
    <t>ポルトアレグレ出張駐在官事務</t>
  </si>
  <si>
    <t>サンパウロ総領事館</t>
  </si>
  <si>
    <t>ベレン総領事館</t>
  </si>
  <si>
    <t>マナウス総領事館</t>
  </si>
  <si>
    <t>リオデジャネイロ総領事館</t>
  </si>
  <si>
    <t>レシフェ出張駐在官事務所</t>
  </si>
  <si>
    <t>ベネズエラ大使館</t>
  </si>
  <si>
    <t>ペルー大使館</t>
  </si>
  <si>
    <t>ボリビア大使館</t>
  </si>
  <si>
    <t>サンタクルス出張駐在官事務所</t>
  </si>
  <si>
    <t>ホンジュラス大使館</t>
  </si>
  <si>
    <t>メキシコ大使館</t>
  </si>
  <si>
    <t>中南米</t>
    <rPh sb="0" eb="3">
      <t>チュウナンベイ</t>
    </rPh>
    <phoneticPr fontId="4"/>
  </si>
  <si>
    <t>５．一般旅券種類別・在外公館別発行数（北米地域）</t>
    <rPh sb="19" eb="21">
      <t>ホクベイ</t>
    </rPh>
    <phoneticPr fontId="4"/>
  </si>
  <si>
    <t>６．一般旅券種類別・在外公館別発行数（中南米地域）</t>
    <rPh sb="19" eb="22">
      <t>チュウナンベイ</t>
    </rPh>
    <rPh sb="22" eb="24">
      <t>チイキ</t>
    </rPh>
    <phoneticPr fontId="4"/>
  </si>
  <si>
    <t>欧州</t>
    <rPh sb="0" eb="2">
      <t>オウシュウ</t>
    </rPh>
    <phoneticPr fontId="4"/>
  </si>
  <si>
    <t>７．一般旅券種類別・在外公館別発行数（欧州地域）</t>
    <rPh sb="19" eb="21">
      <t>オウシュウ</t>
    </rPh>
    <rPh sb="21" eb="23">
      <t>チイキ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</si>
  <si>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</si>
  <si>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</si>
  <si>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</si>
  <si>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</si>
  <si>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</si>
  <si>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</si>
  <si>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</si>
  <si>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</si>
  <si>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ジュネーブ出張駐在官事務所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</si>
  <si>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</si>
  <si>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</si>
  <si>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</si>
  <si>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</si>
  <si>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</si>
  <si>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</si>
  <si>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</si>
  <si>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ハンブルク総領事館</t>
  </si>
  <si>
    <t>ハンブルク出張駐在官事務所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</si>
  <si>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</si>
  <si>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</si>
  <si>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</si>
  <si>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</si>
  <si>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</si>
  <si>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</si>
  <si>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</si>
  <si>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</si>
  <si>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リヨン出張駐在官事務所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</si>
  <si>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</si>
  <si>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</si>
  <si>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</si>
  <si>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</si>
  <si>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</si>
  <si>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</si>
  <si>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</si>
  <si>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</si>
  <si>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</si>
  <si>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</si>
  <si>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８．一般旅券種類別・在外公館別発行数（中東地域）</t>
    <rPh sb="19" eb="21">
      <t>チュウトウ</t>
    </rPh>
    <rPh sb="21" eb="23">
      <t>チイキ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</si>
  <si>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</si>
  <si>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</si>
  <si>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</si>
  <si>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</si>
  <si>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</si>
  <si>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</si>
  <si>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</si>
  <si>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</si>
  <si>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</si>
  <si>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オマーン大使館</t>
    <rPh sb="4" eb="7">
      <t>タイシカン</t>
    </rPh>
    <phoneticPr fontId="4"/>
  </si>
  <si>
    <t>アルジェリア大使館</t>
  </si>
  <si>
    <t>エジプト大使館</t>
  </si>
  <si>
    <t>ギニア大使館</t>
  </si>
  <si>
    <t>ケニア大使館</t>
  </si>
  <si>
    <t>南アフリカ共和国大使館</t>
  </si>
  <si>
    <t>ケープタウン出張駐在官事務所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</si>
  <si>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</si>
  <si>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</si>
  <si>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</si>
  <si>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</si>
  <si>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マカッサル総領事館★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</si>
  <si>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</si>
  <si>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</si>
  <si>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</si>
  <si>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</si>
  <si>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</si>
  <si>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</si>
  <si>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</si>
  <si>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</si>
  <si>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</si>
  <si>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ラス・パルマス駐在官事務所★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</si>
  <si>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</si>
  <si>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</si>
  <si>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</si>
  <si>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</si>
  <si>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</si>
  <si>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</si>
  <si>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</si>
  <si>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</si>
  <si>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</si>
  <si>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</si>
  <si>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</si>
  <si>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</si>
  <si>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</si>
  <si>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</si>
  <si>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グルジア大使館★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</si>
  <si>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</si>
  <si>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</si>
  <si>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</si>
  <si>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ボスニアヘルツェゴビナ大使館★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</si>
  <si>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</si>
  <si>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</si>
  <si>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</si>
  <si>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</si>
  <si>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</si>
  <si>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</si>
  <si>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９．一般旅券種類別・在外公館別発行数（アフリカ地域）</t>
    <rPh sb="23" eb="25">
      <t>チイキ</t>
    </rPh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</si>
  <si>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</si>
  <si>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</si>
  <si>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</si>
  <si>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</si>
  <si>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</si>
  <si>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</si>
  <si>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</si>
  <si>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</si>
  <si>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</si>
  <si>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</si>
  <si>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</si>
  <si>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</si>
  <si>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</si>
  <si>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</si>
  <si>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</si>
  <si>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</si>
  <si>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</si>
  <si>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</si>
  <si>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ベナン大使館★</t>
    <phoneticPr fontId="4"/>
  </si>
  <si>
    <t>ルワンダ大使館★</t>
    <phoneticPr fontId="4"/>
  </si>
  <si>
    <t>ジブチ兼勤駐在官事務所★</t>
    <phoneticPr fontId="4"/>
  </si>
  <si>
    <t>ポートランド総領事館（在ポートランド出張駐在官事務所）</t>
    <rPh sb="11" eb="12">
      <t>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</si>
</sst>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\(#,##0\)"/>
    <numFmt numFmtId="178" formatCode="#,##0_);[Red]\(#,##0\)"/>
  </numFmts>
  <fonts count="9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right" vertical="center"/>
    </xf>
    <xf numFmtId="178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0" fontId="3" fillId="0" borderId="1" xfId="0" applyFont="1" applyBorder="1">
      <alignment vertical="center"/>
    </xf>
    <xf numFmtId="177" fontId="3" fillId="0" borderId="1" xfId="0" applyNumberFormat="1" applyFont="1" applyBorder="1">
      <alignment vertical="center"/>
    </xf>
    <xf numFmtId="49" fontId="6" fillId="0" borderId="1" xfId="0" applyNumberFormat="1" applyFont="1" applyFill="1" applyBorder="1" applyAlignment="1">
      <alignment horizontal="center"/>
    </xf>
    <xf numFmtId="178" fontId="3" fillId="0" borderId="1" xfId="0" applyNumberFormat="1" applyFont="1" applyBorder="1">
      <alignment vertical="center"/>
    </xf>
    <xf numFmtId="0" fontId="3" fillId="0" borderId="0" xfId="0" applyFont="1" applyBorder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 applyFont="1">
      <alignment vertical="center"/>
    </xf>
    <xf numFmtId="49" fontId="6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/>
    <xf numFmtId="176" fontId="3" fillId="0" borderId="1" xfId="0" applyNumberFormat="1" applyFont="1" applyBorder="1">
      <alignment vertical="center"/>
    </xf>
    <xf numFmtId="49" fontId="7" fillId="0" borderId="1" xfId="0" applyNumberFormat="1" applyFont="1" applyBorder="1" applyAlignment="1"/>
    <xf numFmtId="49" fontId="8" fillId="0" borderId="1" xfId="0" applyNumberFormat="1" applyFont="1" applyBorder="1" applyAlignment="1">
      <alignment vertical="center" shrinkToFit="1"/>
    </xf>
    <xf numFmtId="0" fontId="0" fillId="0" borderId="1" xfId="0" applyFont="1" applyBorder="1">
      <alignment vertical="center"/>
    </xf>
    <xf numFmtId="176" fontId="0" fillId="0" borderId="1" xfId="0" applyNumberFormat="1" applyFont="1" applyBorder="1">
      <alignment vertical="center"/>
    </xf>
    <xf numFmtId="0" fontId="3" fillId="0" borderId="9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vertical="center" shrinkToFi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4" xfId="0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" fillId="0" borderId="7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RowHeight="13.5"/>
  <cols>
    <col min="1" max="8" width="10.625" customWidth="1"/>
  </cols>
  <sheetData>
    <row r="1" spans="1:8" ht="20.100000000000001" customHeight="1">
      <c r="A1" s="39" t="s">
        <v>8</v>
      </c>
      <c r="B1" s="39"/>
      <c r="C1" s="39"/>
      <c r="D1" s="39"/>
      <c r="E1" s="39"/>
      <c r="F1" s="39"/>
      <c r="G1" s="39"/>
      <c r="H1" s="39"/>
    </row>
    <row r="2" spans="1:8" ht="20.100000000000001" customHeight="1">
      <c r="A2" s="40" t="s">
        <v>15</v>
      </c>
      <c r="B2" s="41" t="s">
        <v>0</v>
      </c>
      <c r="C2" s="41"/>
      <c r="D2" s="41"/>
      <c r="E2" s="41" t="s">
        <v>1</v>
      </c>
      <c r="F2" s="41"/>
      <c r="G2" s="41"/>
      <c r="H2" s="41" t="s">
        <v>2</v>
      </c>
    </row>
    <row r="3" spans="1:8" ht="20.100000000000001" customHeight="1">
      <c r="A3" s="40"/>
      <c r="B3" s="2" t="s">
        <v>3</v>
      </c>
      <c r="C3" s="2" t="s">
        <v>4</v>
      </c>
      <c r="D3" s="2" t="s">
        <v>5</v>
      </c>
      <c r="E3" s="2" t="s">
        <v>6</v>
      </c>
      <c r="F3" s="2" t="s">
        <v>1</v>
      </c>
      <c r="G3" s="2" t="s">
        <v>5</v>
      </c>
      <c r="H3" s="41"/>
    </row>
    <row r="4" spans="1:8" ht="20.100000000000001" customHeight="1">
      <c r="A4" s="2" t="s">
        <v>16</v>
      </c>
      <c r="B4" s="3">
        <v>18030</v>
      </c>
      <c r="C4" s="3">
        <v>12168</v>
      </c>
      <c r="D4" s="3">
        <f>B4+C4</f>
        <v>30198</v>
      </c>
      <c r="E4" s="3">
        <f>38+218</f>
        <v>256</v>
      </c>
      <c r="F4" s="3">
        <f>109+349</f>
        <v>458</v>
      </c>
      <c r="G4" s="3">
        <f>E4+F4</f>
        <v>714</v>
      </c>
      <c r="H4" s="3">
        <f>D4+G4</f>
        <v>30912</v>
      </c>
    </row>
    <row r="5" spans="1:8" ht="20.100000000000001" customHeight="1">
      <c r="A5" s="2" t="s">
        <v>9</v>
      </c>
      <c r="B5" s="3">
        <v>3390</v>
      </c>
      <c r="C5" s="3">
        <v>2572</v>
      </c>
      <c r="D5" s="3">
        <f>B5+C5</f>
        <v>5962</v>
      </c>
      <c r="E5" s="3">
        <f>6+28</f>
        <v>34</v>
      </c>
      <c r="F5" s="3">
        <f>10+21</f>
        <v>31</v>
      </c>
      <c r="G5" s="3">
        <f>E5+F5</f>
        <v>65</v>
      </c>
      <c r="H5" s="3">
        <f t="shared" ref="H5:H11" si="0">D5+G5</f>
        <v>6027</v>
      </c>
    </row>
    <row r="6" spans="1:8" ht="20.100000000000001" customHeight="1">
      <c r="A6" s="2" t="s">
        <v>10</v>
      </c>
      <c r="B6" s="3">
        <v>13231</v>
      </c>
      <c r="C6" s="3">
        <v>10158</v>
      </c>
      <c r="D6" s="3">
        <f>B6+C6</f>
        <v>23389</v>
      </c>
      <c r="E6" s="3">
        <f>36+87</f>
        <v>123</v>
      </c>
      <c r="F6" s="3">
        <f>52</f>
        <v>52</v>
      </c>
      <c r="G6" s="3">
        <f>E6+F6</f>
        <v>175</v>
      </c>
      <c r="H6" s="3">
        <f t="shared" si="0"/>
        <v>23564</v>
      </c>
    </row>
    <row r="7" spans="1:8" ht="20.100000000000001" customHeight="1">
      <c r="A7" s="2" t="s">
        <v>11</v>
      </c>
      <c r="B7" s="3">
        <v>1890</v>
      </c>
      <c r="C7" s="3">
        <v>2257</v>
      </c>
      <c r="D7" s="3">
        <f t="shared" ref="D7:D10" si="1">B7+C7</f>
        <v>4147</v>
      </c>
      <c r="E7" s="3">
        <f>13+80</f>
        <v>93</v>
      </c>
      <c r="F7" s="3">
        <f>19+117</f>
        <v>136</v>
      </c>
      <c r="G7" s="3">
        <f t="shared" ref="G7:G11" si="2">E7+F7</f>
        <v>229</v>
      </c>
      <c r="H7" s="3">
        <f t="shared" si="0"/>
        <v>4376</v>
      </c>
    </row>
    <row r="8" spans="1:8" ht="20.100000000000001" customHeight="1">
      <c r="A8" s="2" t="s">
        <v>12</v>
      </c>
      <c r="B8" s="3">
        <v>7347</v>
      </c>
      <c r="C8" s="3">
        <v>5855</v>
      </c>
      <c r="D8" s="3">
        <f t="shared" si="1"/>
        <v>13202</v>
      </c>
      <c r="E8" s="3">
        <f>64+273</f>
        <v>337</v>
      </c>
      <c r="F8" s="3">
        <f>50+135</f>
        <v>185</v>
      </c>
      <c r="G8" s="3">
        <f t="shared" si="2"/>
        <v>522</v>
      </c>
      <c r="H8" s="3">
        <f t="shared" si="0"/>
        <v>13724</v>
      </c>
    </row>
    <row r="9" spans="1:8" ht="20.100000000000001" customHeight="1">
      <c r="A9" s="2" t="s">
        <v>13</v>
      </c>
      <c r="B9" s="3">
        <v>469</v>
      </c>
      <c r="C9" s="3">
        <v>334</v>
      </c>
      <c r="D9" s="3">
        <f t="shared" si="1"/>
        <v>803</v>
      </c>
      <c r="E9" s="3">
        <f>15+67</f>
        <v>82</v>
      </c>
      <c r="F9" s="3">
        <f>10+35</f>
        <v>45</v>
      </c>
      <c r="G9" s="3">
        <f t="shared" si="2"/>
        <v>127</v>
      </c>
      <c r="H9" s="3">
        <f t="shared" si="0"/>
        <v>930</v>
      </c>
    </row>
    <row r="10" spans="1:8" ht="20.100000000000001" customHeight="1">
      <c r="A10" s="2" t="s">
        <v>17</v>
      </c>
      <c r="B10" s="3">
        <v>258</v>
      </c>
      <c r="C10" s="3">
        <v>160</v>
      </c>
      <c r="D10" s="3">
        <f t="shared" si="1"/>
        <v>418</v>
      </c>
      <c r="E10" s="3">
        <f>15+52</f>
        <v>67</v>
      </c>
      <c r="F10" s="3">
        <f>38+219</f>
        <v>257</v>
      </c>
      <c r="G10" s="3">
        <f t="shared" si="2"/>
        <v>324</v>
      </c>
      <c r="H10" s="3">
        <f t="shared" si="0"/>
        <v>742</v>
      </c>
    </row>
    <row r="11" spans="1:8" ht="20.100000000000001" customHeight="1">
      <c r="A11" s="2" t="s">
        <v>7</v>
      </c>
      <c r="B11" s="3">
        <f>SUM(B4:B10)</f>
        <v>44615</v>
      </c>
      <c r="C11" s="3">
        <f>SUM(C4:C10)</f>
        <v>33504</v>
      </c>
      <c r="D11" s="3">
        <f>SUM(D4:D10)</f>
        <v>78119</v>
      </c>
      <c r="E11" s="3">
        <f>SUM(E4:E10)</f>
        <v>992</v>
      </c>
      <c r="F11" s="3">
        <f>SUM(F4:F10)</f>
        <v>1164</v>
      </c>
      <c r="G11" s="3">
        <f t="shared" si="2"/>
        <v>2156</v>
      </c>
      <c r="H11" s="3">
        <f t="shared" si="0"/>
        <v>80275</v>
      </c>
    </row>
    <row r="12" spans="1:8" ht="20.100000000000001" customHeight="1">
      <c r="A12" s="4" t="s">
        <v>14</v>
      </c>
      <c r="B12" s="5">
        <f>B11/D11</f>
        <v>0.57111586169817841</v>
      </c>
      <c r="C12" s="5">
        <f>C11/D11</f>
        <v>0.42888413830182159</v>
      </c>
      <c r="D12" s="5">
        <f>D11/D11</f>
        <v>1</v>
      </c>
      <c r="E12" s="1"/>
      <c r="F12" s="1"/>
      <c r="G12" s="1"/>
      <c r="H12" s="1"/>
    </row>
  </sheetData>
  <mergeCells count="5">
    <mergeCell ref="A1:H1"/>
    <mergeCell ref="A2:A3"/>
    <mergeCell ref="B2:D2"/>
    <mergeCell ref="E2:G2"/>
    <mergeCell ref="H2:H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B8" workbookViewId="0">
      <selection activeCell="I25" sqref="I24:I25"/>
    </sheetView>
  </sheetViews>
  <sheetFormatPr defaultRowHeight="13.5"/>
  <cols>
    <col min="1" max="1" width="9" style="1"/>
    <col min="2" max="2" width="40.625" style="1" customWidth="1"/>
    <col min="3" max="5" width="10.625" style="1" customWidth="1"/>
    <col min="6" max="6" width="6.625" style="1" customWidth="1"/>
    <col min="7" max="16384" width="9" style="1"/>
  </cols>
  <sheetData>
    <row r="1" spans="1:6">
      <c r="A1" s="39" t="s">
        <v>18</v>
      </c>
      <c r="B1" s="39"/>
      <c r="C1" s="39"/>
      <c r="D1" s="39"/>
      <c r="E1" s="39"/>
      <c r="F1" s="9"/>
    </row>
    <row r="2" spans="1:6">
      <c r="A2" s="46" t="s">
        <v>19</v>
      </c>
      <c r="B2" s="44" t="s">
        <v>75</v>
      </c>
      <c r="C2" s="46" t="s">
        <v>0</v>
      </c>
      <c r="D2" s="46"/>
      <c r="E2" s="46"/>
      <c r="F2" s="9"/>
    </row>
    <row r="3" spans="1:6">
      <c r="A3" s="46"/>
      <c r="B3" s="45"/>
      <c r="C3" s="6" t="s">
        <v>3</v>
      </c>
      <c r="D3" s="6" t="s">
        <v>4</v>
      </c>
      <c r="E3" s="6" t="s">
        <v>5</v>
      </c>
      <c r="F3" s="9"/>
    </row>
    <row r="4" spans="1:6">
      <c r="A4" s="47" t="s">
        <v>20</v>
      </c>
      <c r="B4" s="14" t="s">
        <v>21</v>
      </c>
      <c r="C4" s="12">
        <v>112</v>
      </c>
      <c r="D4" s="12">
        <v>133</v>
      </c>
      <c r="E4" s="12">
        <f>C4+D4</f>
        <v>245</v>
      </c>
      <c r="F4" s="10"/>
    </row>
    <row r="5" spans="1:6">
      <c r="A5" s="48"/>
      <c r="B5" s="14" t="s">
        <v>190</v>
      </c>
      <c r="C5" s="12">
        <v>10</v>
      </c>
      <c r="D5" s="12">
        <v>3</v>
      </c>
      <c r="E5" s="12">
        <f t="shared" ref="E5:E47" si="0">C5+D5</f>
        <v>13</v>
      </c>
      <c r="F5" s="10"/>
    </row>
    <row r="6" spans="1:6">
      <c r="A6" s="48"/>
      <c r="B6" s="14" t="s">
        <v>22</v>
      </c>
      <c r="C6" s="12">
        <v>17</v>
      </c>
      <c r="D6" s="12">
        <v>25</v>
      </c>
      <c r="E6" s="12">
        <f t="shared" si="0"/>
        <v>42</v>
      </c>
      <c r="F6" s="10"/>
    </row>
    <row r="7" spans="1:6">
      <c r="A7" s="48"/>
      <c r="B7" s="14" t="s">
        <v>23</v>
      </c>
      <c r="C7" s="12">
        <v>40</v>
      </c>
      <c r="D7" s="12">
        <v>41</v>
      </c>
      <c r="E7" s="12">
        <f t="shared" si="0"/>
        <v>81</v>
      </c>
      <c r="F7" s="10"/>
    </row>
    <row r="8" spans="1:6">
      <c r="A8" s="48"/>
      <c r="B8" s="14" t="s">
        <v>24</v>
      </c>
      <c r="C8" s="12">
        <v>29</v>
      </c>
      <c r="D8" s="12">
        <v>40</v>
      </c>
      <c r="E8" s="12">
        <f t="shared" si="0"/>
        <v>69</v>
      </c>
      <c r="F8" s="10"/>
    </row>
    <row r="9" spans="1:6">
      <c r="A9" s="48"/>
      <c r="B9" s="14" t="s">
        <v>25</v>
      </c>
      <c r="C9" s="12">
        <v>514</v>
      </c>
      <c r="D9" s="12">
        <v>493</v>
      </c>
      <c r="E9" s="12">
        <f t="shared" si="0"/>
        <v>1007</v>
      </c>
      <c r="F9" s="10"/>
    </row>
    <row r="10" spans="1:6">
      <c r="A10" s="48"/>
      <c r="B10" s="14" t="s">
        <v>26</v>
      </c>
      <c r="C10" s="12">
        <v>38</v>
      </c>
      <c r="D10" s="12">
        <v>27</v>
      </c>
      <c r="E10" s="12">
        <f t="shared" si="0"/>
        <v>65</v>
      </c>
      <c r="F10" s="10"/>
    </row>
    <row r="11" spans="1:6">
      <c r="A11" s="48"/>
      <c r="B11" s="14" t="s">
        <v>27</v>
      </c>
      <c r="C11" s="12">
        <v>174</v>
      </c>
      <c r="D11" s="12">
        <v>109</v>
      </c>
      <c r="E11" s="12">
        <f t="shared" si="0"/>
        <v>283</v>
      </c>
      <c r="F11" s="10"/>
    </row>
    <row r="12" spans="1:6">
      <c r="A12" s="48"/>
      <c r="B12" s="14" t="s">
        <v>192</v>
      </c>
      <c r="C12" s="12">
        <v>9</v>
      </c>
      <c r="D12" s="12">
        <v>9</v>
      </c>
      <c r="E12" s="12">
        <f t="shared" si="0"/>
        <v>18</v>
      </c>
      <c r="F12" s="10"/>
    </row>
    <row r="13" spans="1:6">
      <c r="A13" s="48"/>
      <c r="B13" s="14" t="s">
        <v>191</v>
      </c>
      <c r="C13" s="12">
        <v>7</v>
      </c>
      <c r="D13" s="12">
        <v>4</v>
      </c>
      <c r="E13" s="12">
        <f t="shared" si="0"/>
        <v>11</v>
      </c>
      <c r="F13" s="10"/>
    </row>
    <row r="14" spans="1:6">
      <c r="A14" s="48"/>
      <c r="B14" s="14" t="s">
        <v>28</v>
      </c>
      <c r="C14" s="12">
        <v>74</v>
      </c>
      <c r="D14" s="12">
        <v>77</v>
      </c>
      <c r="E14" s="12">
        <f t="shared" si="0"/>
        <v>151</v>
      </c>
      <c r="F14" s="10"/>
    </row>
    <row r="15" spans="1:6">
      <c r="A15" s="48"/>
      <c r="B15" s="14" t="s">
        <v>29</v>
      </c>
      <c r="C15" s="12">
        <v>1800</v>
      </c>
      <c r="D15" s="12">
        <v>1318</v>
      </c>
      <c r="E15" s="12">
        <f t="shared" si="0"/>
        <v>3118</v>
      </c>
      <c r="F15" s="10"/>
    </row>
    <row r="16" spans="1:6">
      <c r="A16" s="48"/>
      <c r="B16" s="14" t="s">
        <v>30</v>
      </c>
      <c r="C16" s="12">
        <v>56</v>
      </c>
      <c r="D16" s="12">
        <v>35</v>
      </c>
      <c r="E16" s="12">
        <f t="shared" si="0"/>
        <v>91</v>
      </c>
      <c r="F16" s="10"/>
    </row>
    <row r="17" spans="1:6">
      <c r="A17" s="48"/>
      <c r="B17" s="14" t="s">
        <v>31</v>
      </c>
      <c r="C17" s="12">
        <v>3297</v>
      </c>
      <c r="D17" s="12">
        <v>2358</v>
      </c>
      <c r="E17" s="12">
        <f t="shared" si="0"/>
        <v>5655</v>
      </c>
      <c r="F17" s="10"/>
    </row>
    <row r="18" spans="1:6">
      <c r="A18" s="48"/>
      <c r="B18" s="14" t="s">
        <v>32</v>
      </c>
      <c r="C18" s="12">
        <v>171</v>
      </c>
      <c r="D18" s="12">
        <v>109</v>
      </c>
      <c r="E18" s="12">
        <f t="shared" si="0"/>
        <v>280</v>
      </c>
      <c r="F18" s="10"/>
    </row>
    <row r="19" spans="1:6">
      <c r="A19" s="48"/>
      <c r="B19" s="14" t="s">
        <v>33</v>
      </c>
      <c r="C19" s="12">
        <v>1827</v>
      </c>
      <c r="D19" s="12">
        <v>706</v>
      </c>
      <c r="E19" s="12">
        <f t="shared" si="0"/>
        <v>2533</v>
      </c>
      <c r="F19" s="10"/>
    </row>
    <row r="20" spans="1:6">
      <c r="A20" s="48"/>
      <c r="B20" s="14" t="s">
        <v>193</v>
      </c>
      <c r="C20" s="12">
        <v>28</v>
      </c>
      <c r="D20" s="12">
        <v>14</v>
      </c>
      <c r="E20" s="12">
        <f t="shared" si="0"/>
        <v>42</v>
      </c>
      <c r="F20" s="10"/>
    </row>
    <row r="21" spans="1:6">
      <c r="A21" s="48"/>
      <c r="B21" s="14" t="s">
        <v>34</v>
      </c>
      <c r="C21" s="12">
        <v>375</v>
      </c>
      <c r="D21" s="12">
        <v>136</v>
      </c>
      <c r="E21" s="12">
        <f t="shared" si="0"/>
        <v>511</v>
      </c>
      <c r="F21" s="10"/>
    </row>
    <row r="22" spans="1:6">
      <c r="A22" s="48"/>
      <c r="B22" s="14" t="s">
        <v>35</v>
      </c>
      <c r="C22" s="12">
        <v>496</v>
      </c>
      <c r="D22" s="12">
        <v>473</v>
      </c>
      <c r="E22" s="12">
        <f t="shared" si="0"/>
        <v>969</v>
      </c>
      <c r="F22" s="10"/>
    </row>
    <row r="23" spans="1:6">
      <c r="A23" s="48"/>
      <c r="B23" s="14" t="s">
        <v>36</v>
      </c>
      <c r="C23" s="12">
        <v>848</v>
      </c>
      <c r="D23" s="12">
        <v>810</v>
      </c>
      <c r="E23" s="12">
        <f t="shared" si="0"/>
        <v>1658</v>
      </c>
      <c r="F23" s="10"/>
    </row>
    <row r="24" spans="1:6">
      <c r="A24" s="48"/>
      <c r="B24" s="14" t="s">
        <v>37</v>
      </c>
      <c r="C24" s="12">
        <v>1977</v>
      </c>
      <c r="D24" s="12">
        <v>1874</v>
      </c>
      <c r="E24" s="12">
        <f t="shared" si="0"/>
        <v>3851</v>
      </c>
      <c r="F24" s="10"/>
    </row>
    <row r="25" spans="1:6">
      <c r="A25" s="48"/>
      <c r="B25" s="14" t="s">
        <v>38</v>
      </c>
      <c r="C25" s="12">
        <v>42</v>
      </c>
      <c r="D25" s="12">
        <v>42</v>
      </c>
      <c r="E25" s="12">
        <f t="shared" si="0"/>
        <v>84</v>
      </c>
      <c r="F25" s="10"/>
    </row>
    <row r="26" spans="1:6">
      <c r="A26" s="48"/>
      <c r="B26" s="14" t="s">
        <v>39</v>
      </c>
      <c r="C26" s="12">
        <v>290</v>
      </c>
      <c r="D26" s="12">
        <v>80</v>
      </c>
      <c r="E26" s="12">
        <f t="shared" si="0"/>
        <v>370</v>
      </c>
      <c r="F26" s="10"/>
    </row>
    <row r="27" spans="1:6">
      <c r="A27" s="48"/>
      <c r="B27" s="14" t="s">
        <v>40</v>
      </c>
      <c r="C27" s="12">
        <v>237</v>
      </c>
      <c r="D27" s="12">
        <v>205</v>
      </c>
      <c r="E27" s="12">
        <f t="shared" si="0"/>
        <v>442</v>
      </c>
      <c r="F27" s="10"/>
    </row>
    <row r="28" spans="1:6">
      <c r="A28" s="48"/>
      <c r="B28" s="14" t="s">
        <v>41</v>
      </c>
      <c r="C28" s="12">
        <v>1551</v>
      </c>
      <c r="D28" s="12">
        <v>1218</v>
      </c>
      <c r="E28" s="12">
        <f t="shared" si="0"/>
        <v>2769</v>
      </c>
      <c r="F28" s="10"/>
    </row>
    <row r="29" spans="1:6">
      <c r="A29" s="48"/>
      <c r="B29" s="14" t="s">
        <v>42</v>
      </c>
      <c r="C29" s="12">
        <v>91</v>
      </c>
      <c r="D29" s="12">
        <v>84</v>
      </c>
      <c r="E29" s="12">
        <f t="shared" si="0"/>
        <v>175</v>
      </c>
      <c r="F29" s="10"/>
    </row>
    <row r="30" spans="1:6">
      <c r="A30" s="48"/>
      <c r="B30" s="14" t="s">
        <v>43</v>
      </c>
      <c r="C30" s="12">
        <v>34</v>
      </c>
      <c r="D30" s="12">
        <v>31</v>
      </c>
      <c r="E30" s="12">
        <f t="shared" si="0"/>
        <v>65</v>
      </c>
      <c r="F30" s="10"/>
    </row>
    <row r="31" spans="1:6">
      <c r="A31" s="48"/>
      <c r="B31" s="14" t="s">
        <v>44</v>
      </c>
      <c r="C31" s="12">
        <v>55</v>
      </c>
      <c r="D31" s="12">
        <v>5</v>
      </c>
      <c r="E31" s="12">
        <f t="shared" si="0"/>
        <v>60</v>
      </c>
      <c r="F31" s="10"/>
    </row>
    <row r="32" spans="1:6">
      <c r="A32" s="48"/>
      <c r="B32" s="14" t="s">
        <v>45</v>
      </c>
      <c r="C32" s="12">
        <v>18</v>
      </c>
      <c r="D32" s="12">
        <v>10</v>
      </c>
      <c r="E32" s="12">
        <f t="shared" si="0"/>
        <v>28</v>
      </c>
      <c r="F32" s="10"/>
    </row>
    <row r="33" spans="1:6">
      <c r="A33" s="48"/>
      <c r="B33" s="14" t="s">
        <v>46</v>
      </c>
      <c r="C33" s="12">
        <v>45</v>
      </c>
      <c r="D33" s="12">
        <v>22</v>
      </c>
      <c r="E33" s="12">
        <f t="shared" si="0"/>
        <v>67</v>
      </c>
      <c r="F33" s="10"/>
    </row>
    <row r="34" spans="1:6">
      <c r="A34" s="48"/>
      <c r="B34" s="14" t="s">
        <v>195</v>
      </c>
      <c r="C34" s="12">
        <v>2</v>
      </c>
      <c r="D34" s="12">
        <v>1</v>
      </c>
      <c r="E34" s="12">
        <f t="shared" si="0"/>
        <v>3</v>
      </c>
      <c r="F34" s="10"/>
    </row>
    <row r="35" spans="1:6">
      <c r="A35" s="48"/>
      <c r="B35" s="14" t="s">
        <v>47</v>
      </c>
      <c r="C35" s="12">
        <v>1942</v>
      </c>
      <c r="D35" s="12">
        <v>493</v>
      </c>
      <c r="E35" s="12">
        <f t="shared" si="0"/>
        <v>2435</v>
      </c>
      <c r="F35" s="10"/>
    </row>
    <row r="36" spans="1:6">
      <c r="A36" s="48"/>
      <c r="B36" s="14" t="s">
        <v>48</v>
      </c>
      <c r="C36" s="12">
        <v>221</v>
      </c>
      <c r="D36" s="12">
        <v>79</v>
      </c>
      <c r="E36" s="12">
        <f t="shared" si="0"/>
        <v>300</v>
      </c>
      <c r="F36" s="10"/>
    </row>
    <row r="37" spans="1:6">
      <c r="A37" s="48"/>
      <c r="B37" s="14" t="s">
        <v>49</v>
      </c>
      <c r="C37" s="12">
        <v>203</v>
      </c>
      <c r="D37" s="12">
        <v>14</v>
      </c>
      <c r="E37" s="12">
        <f t="shared" si="0"/>
        <v>217</v>
      </c>
      <c r="F37" s="10"/>
    </row>
    <row r="38" spans="1:6">
      <c r="A38" s="48"/>
      <c r="B38" s="14" t="s">
        <v>194</v>
      </c>
      <c r="C38" s="12">
        <v>6</v>
      </c>
      <c r="D38" s="12">
        <v>8</v>
      </c>
      <c r="E38" s="12">
        <f t="shared" si="0"/>
        <v>14</v>
      </c>
      <c r="F38" s="10"/>
    </row>
    <row r="39" spans="1:6">
      <c r="A39" s="48"/>
      <c r="B39" s="14" t="s">
        <v>50</v>
      </c>
      <c r="C39" s="12">
        <v>179</v>
      </c>
      <c r="D39" s="12">
        <v>198</v>
      </c>
      <c r="E39" s="12">
        <f t="shared" si="0"/>
        <v>377</v>
      </c>
      <c r="F39" s="10"/>
    </row>
    <row r="40" spans="1:6">
      <c r="A40" s="48"/>
      <c r="B40" s="14" t="s">
        <v>51</v>
      </c>
      <c r="C40" s="12">
        <v>305</v>
      </c>
      <c r="D40" s="12">
        <v>275</v>
      </c>
      <c r="E40" s="12">
        <f t="shared" si="0"/>
        <v>580</v>
      </c>
      <c r="F40" s="10"/>
    </row>
    <row r="41" spans="1:6">
      <c r="A41" s="48"/>
      <c r="B41" s="14" t="s">
        <v>52</v>
      </c>
      <c r="C41" s="12">
        <v>546</v>
      </c>
      <c r="D41" s="12">
        <v>348</v>
      </c>
      <c r="E41" s="12">
        <f t="shared" si="0"/>
        <v>894</v>
      </c>
      <c r="F41" s="10"/>
    </row>
    <row r="42" spans="1:6">
      <c r="A42" s="49"/>
      <c r="B42" s="14" t="s">
        <v>53</v>
      </c>
      <c r="C42" s="13">
        <v>103</v>
      </c>
      <c r="D42" s="13">
        <v>79</v>
      </c>
      <c r="E42" s="12">
        <f t="shared" si="0"/>
        <v>182</v>
      </c>
      <c r="F42" s="10"/>
    </row>
    <row r="43" spans="1:6">
      <c r="A43" s="49"/>
      <c r="B43" s="14" t="s">
        <v>54</v>
      </c>
      <c r="C43" s="13">
        <v>30</v>
      </c>
      <c r="D43" s="13">
        <v>14</v>
      </c>
      <c r="E43" s="12">
        <f t="shared" si="0"/>
        <v>44</v>
      </c>
      <c r="F43" s="10"/>
    </row>
    <row r="44" spans="1:6">
      <c r="A44" s="49"/>
      <c r="B44" s="14" t="s">
        <v>55</v>
      </c>
      <c r="C44" s="13">
        <v>105</v>
      </c>
      <c r="D44" s="13">
        <v>81</v>
      </c>
      <c r="E44" s="12">
        <f t="shared" si="0"/>
        <v>186</v>
      </c>
      <c r="F44" s="10"/>
    </row>
    <row r="45" spans="1:6">
      <c r="A45" s="49"/>
      <c r="B45" s="14" t="s">
        <v>56</v>
      </c>
      <c r="C45" s="13">
        <v>38</v>
      </c>
      <c r="D45" s="13">
        <v>35</v>
      </c>
      <c r="E45" s="12">
        <f t="shared" si="0"/>
        <v>73</v>
      </c>
      <c r="F45" s="10"/>
    </row>
    <row r="46" spans="1:6">
      <c r="A46" s="49"/>
      <c r="B46" s="14" t="s">
        <v>57</v>
      </c>
      <c r="C46" s="13">
        <v>40</v>
      </c>
      <c r="D46" s="13">
        <v>18</v>
      </c>
      <c r="E46" s="12">
        <f t="shared" si="0"/>
        <v>58</v>
      </c>
      <c r="F46" s="10"/>
    </row>
    <row r="47" spans="1:6">
      <c r="A47" s="49"/>
      <c r="B47" s="14" t="s">
        <v>58</v>
      </c>
      <c r="C47" s="13">
        <v>48</v>
      </c>
      <c r="D47" s="13">
        <v>34</v>
      </c>
      <c r="E47" s="12">
        <f t="shared" si="0"/>
        <v>82</v>
      </c>
      <c r="F47" s="10"/>
    </row>
    <row r="48" spans="1:6">
      <c r="A48" s="50"/>
      <c r="B48" s="17" t="s">
        <v>59</v>
      </c>
      <c r="C48" s="18">
        <f>SUM(C4:C47)</f>
        <v>18030</v>
      </c>
      <c r="D48" s="18">
        <f t="shared" ref="D48:E48" si="1">SUM(D4:D47)</f>
        <v>12168</v>
      </c>
      <c r="E48" s="18">
        <f t="shared" si="1"/>
        <v>30198</v>
      </c>
      <c r="F48" s="19"/>
    </row>
    <row r="49" spans="1:3">
      <c r="A49" s="42" t="s">
        <v>62</v>
      </c>
      <c r="B49" s="42"/>
      <c r="C49" s="43"/>
    </row>
  </sheetData>
  <mergeCells count="6">
    <mergeCell ref="A49:C49"/>
    <mergeCell ref="B2:B3"/>
    <mergeCell ref="A1:E1"/>
    <mergeCell ref="A2:A3"/>
    <mergeCell ref="C2:E2"/>
    <mergeCell ref="A4:A48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20" sqref="B20"/>
    </sheetView>
  </sheetViews>
  <sheetFormatPr defaultRowHeight="13.5"/>
  <cols>
    <col min="1" max="1" width="9" style="1"/>
    <col min="2" max="2" width="25.625" style="1" customWidth="1"/>
    <col min="3" max="5" width="15.625" style="1" customWidth="1"/>
    <col min="6" max="6" width="6.625" style="1" customWidth="1"/>
    <col min="7" max="16384" width="9" style="1"/>
  </cols>
  <sheetData>
    <row r="1" spans="1:5">
      <c r="A1" s="39" t="s">
        <v>60</v>
      </c>
      <c r="B1" s="39"/>
      <c r="C1" s="39"/>
      <c r="D1" s="39"/>
      <c r="E1" s="39"/>
    </row>
    <row r="2" spans="1:5" ht="15" customHeight="1">
      <c r="A2" s="46" t="s">
        <v>19</v>
      </c>
      <c r="B2" s="52" t="s">
        <v>74</v>
      </c>
      <c r="C2" s="46" t="s">
        <v>0</v>
      </c>
      <c r="D2" s="46"/>
      <c r="E2" s="46"/>
    </row>
    <row r="3" spans="1:5" ht="15" customHeight="1">
      <c r="A3" s="46"/>
      <c r="B3" s="53"/>
      <c r="C3" s="6" t="s">
        <v>3</v>
      </c>
      <c r="D3" s="6" t="s">
        <v>4</v>
      </c>
      <c r="E3" s="6" t="s">
        <v>5</v>
      </c>
    </row>
    <row r="4" spans="1:5" ht="15" customHeight="1">
      <c r="A4" s="47" t="s">
        <v>61</v>
      </c>
      <c r="B4" s="23" t="s">
        <v>63</v>
      </c>
      <c r="C4" s="32">
        <v>56</v>
      </c>
      <c r="D4" s="7">
        <v>37</v>
      </c>
      <c r="E4" s="20">
        <f>C4+D4</f>
        <v>93</v>
      </c>
    </row>
    <row r="5" spans="1:5" ht="15" customHeight="1">
      <c r="A5" s="48"/>
      <c r="B5" s="23" t="s">
        <v>64</v>
      </c>
      <c r="C5" s="32">
        <v>969</v>
      </c>
      <c r="D5" s="7">
        <v>721</v>
      </c>
      <c r="E5" s="20">
        <f t="shared" ref="E5:E19" si="0">C5+D5</f>
        <v>1690</v>
      </c>
    </row>
    <row r="6" spans="1:5" ht="15" customHeight="1">
      <c r="A6" s="48"/>
      <c r="B6" s="23" t="s">
        <v>65</v>
      </c>
      <c r="C6" s="32">
        <v>344</v>
      </c>
      <c r="D6" s="7">
        <v>228</v>
      </c>
      <c r="E6" s="20">
        <f t="shared" si="0"/>
        <v>572</v>
      </c>
    </row>
    <row r="7" spans="1:5" ht="15" customHeight="1">
      <c r="A7" s="48"/>
      <c r="B7" s="23" t="s">
        <v>66</v>
      </c>
      <c r="C7" s="32">
        <v>576</v>
      </c>
      <c r="D7" s="7">
        <v>498</v>
      </c>
      <c r="E7" s="20">
        <f t="shared" si="0"/>
        <v>1074</v>
      </c>
    </row>
    <row r="8" spans="1:5" ht="15" customHeight="1">
      <c r="A8" s="48"/>
      <c r="B8" s="23" t="s">
        <v>67</v>
      </c>
      <c r="C8" s="32">
        <v>167</v>
      </c>
      <c r="D8" s="7">
        <v>124</v>
      </c>
      <c r="E8" s="20">
        <f t="shared" si="0"/>
        <v>291</v>
      </c>
    </row>
    <row r="9" spans="1:5" ht="15" customHeight="1">
      <c r="A9" s="48"/>
      <c r="B9" s="23" t="s">
        <v>68</v>
      </c>
      <c r="C9" s="32">
        <v>648</v>
      </c>
      <c r="D9" s="7">
        <v>438</v>
      </c>
      <c r="E9" s="20">
        <f t="shared" si="0"/>
        <v>1086</v>
      </c>
    </row>
    <row r="10" spans="1:5" ht="15" customHeight="1">
      <c r="A10" s="48"/>
      <c r="B10" s="23" t="s">
        <v>197</v>
      </c>
      <c r="C10" s="32">
        <v>2</v>
      </c>
      <c r="D10" s="7">
        <v>2</v>
      </c>
      <c r="E10" s="20">
        <f t="shared" si="0"/>
        <v>4</v>
      </c>
    </row>
    <row r="11" spans="1:5" ht="15" customHeight="1">
      <c r="A11" s="48"/>
      <c r="B11" s="23" t="s">
        <v>69</v>
      </c>
      <c r="C11" s="32">
        <v>91</v>
      </c>
      <c r="D11" s="7">
        <v>85</v>
      </c>
      <c r="E11" s="20">
        <f t="shared" si="0"/>
        <v>176</v>
      </c>
    </row>
    <row r="12" spans="1:5" ht="15" customHeight="1">
      <c r="A12" s="48"/>
      <c r="B12" s="23" t="s">
        <v>70</v>
      </c>
      <c r="C12" s="32">
        <v>143</v>
      </c>
      <c r="D12" s="7">
        <v>121</v>
      </c>
      <c r="E12" s="20">
        <f t="shared" si="0"/>
        <v>264</v>
      </c>
    </row>
    <row r="13" spans="1:5" ht="15" customHeight="1">
      <c r="A13" s="48"/>
      <c r="B13" s="23" t="s">
        <v>71</v>
      </c>
      <c r="C13" s="7">
        <v>361</v>
      </c>
      <c r="D13" s="7">
        <v>289</v>
      </c>
      <c r="E13" s="20">
        <f t="shared" si="0"/>
        <v>650</v>
      </c>
    </row>
    <row r="14" spans="1:5" ht="15" customHeight="1">
      <c r="A14" s="48"/>
      <c r="B14" s="23" t="s">
        <v>196</v>
      </c>
      <c r="C14" s="7">
        <v>4</v>
      </c>
      <c r="D14" s="7">
        <v>7</v>
      </c>
      <c r="E14" s="20">
        <f t="shared" si="0"/>
        <v>11</v>
      </c>
    </row>
    <row r="15" spans="1:5" ht="15" customHeight="1">
      <c r="A15" s="48"/>
      <c r="B15" s="23" t="s">
        <v>72</v>
      </c>
      <c r="C15" s="7">
        <v>9</v>
      </c>
      <c r="D15" s="7">
        <v>10</v>
      </c>
      <c r="E15" s="20">
        <f t="shared" si="0"/>
        <v>19</v>
      </c>
    </row>
    <row r="16" spans="1:5" ht="15" customHeight="1">
      <c r="A16" s="48"/>
      <c r="B16" s="23" t="s">
        <v>73</v>
      </c>
      <c r="C16" s="7">
        <v>18</v>
      </c>
      <c r="D16" s="7">
        <v>9</v>
      </c>
      <c r="E16" s="20">
        <f t="shared" si="0"/>
        <v>27</v>
      </c>
    </row>
    <row r="17" spans="1:5" ht="15" customHeight="1">
      <c r="A17" s="48"/>
      <c r="B17" s="23" t="s">
        <v>199</v>
      </c>
      <c r="C17" s="7">
        <v>0</v>
      </c>
      <c r="D17" s="7">
        <v>1</v>
      </c>
      <c r="E17" s="20">
        <f t="shared" si="0"/>
        <v>1</v>
      </c>
    </row>
    <row r="18" spans="1:5" ht="15" customHeight="1">
      <c r="A18" s="48"/>
      <c r="B18" s="23" t="s">
        <v>198</v>
      </c>
      <c r="C18" s="8">
        <v>1</v>
      </c>
      <c r="D18" s="8">
        <v>2</v>
      </c>
      <c r="E18" s="20">
        <f t="shared" si="0"/>
        <v>3</v>
      </c>
    </row>
    <row r="19" spans="1:5" ht="15" customHeight="1">
      <c r="A19" s="49"/>
      <c r="B19" s="23" t="s">
        <v>200</v>
      </c>
      <c r="C19" s="33">
        <v>1</v>
      </c>
      <c r="D19" s="33">
        <v>0</v>
      </c>
      <c r="E19" s="20">
        <f t="shared" si="0"/>
        <v>1</v>
      </c>
    </row>
    <row r="20" spans="1:5" ht="15" customHeight="1">
      <c r="A20" s="54"/>
      <c r="B20" s="35" t="s">
        <v>59</v>
      </c>
      <c r="C20" s="33">
        <f>SUM(C4:C19)</f>
        <v>3390</v>
      </c>
      <c r="D20" s="33">
        <f t="shared" ref="D20:E20" si="1">SUM(D4:D19)</f>
        <v>2572</v>
      </c>
      <c r="E20" s="33">
        <f t="shared" si="1"/>
        <v>5962</v>
      </c>
    </row>
    <row r="21" spans="1:5">
      <c r="A21" s="42" t="s">
        <v>62</v>
      </c>
      <c r="B21" s="42"/>
      <c r="C21" s="51"/>
    </row>
  </sheetData>
  <mergeCells count="6">
    <mergeCell ref="A1:E1"/>
    <mergeCell ref="A2:A3"/>
    <mergeCell ref="C2:E2"/>
    <mergeCell ref="A21:C21"/>
    <mergeCell ref="B2:B3"/>
    <mergeCell ref="A4:A2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B27" sqref="B27"/>
    </sheetView>
  </sheetViews>
  <sheetFormatPr defaultRowHeight="13.5"/>
  <cols>
    <col min="1" max="1" width="6.625" style="1" customWidth="1"/>
    <col min="2" max="2" width="40.625" style="1" customWidth="1"/>
    <col min="3" max="5" width="12.625" style="1" customWidth="1"/>
    <col min="6" max="6" width="5.625" style="1" customWidth="1"/>
    <col min="7" max="16384" width="9" style="1"/>
  </cols>
  <sheetData>
    <row r="1" spans="1:5">
      <c r="A1" s="39" t="s">
        <v>130</v>
      </c>
      <c r="B1" s="39"/>
      <c r="C1" s="39"/>
      <c r="D1" s="39"/>
      <c r="E1" s="39"/>
    </row>
    <row r="2" spans="1:5" ht="15" customHeight="1">
      <c r="A2" s="46" t="s">
        <v>19</v>
      </c>
      <c r="B2" s="57" t="s">
        <v>74</v>
      </c>
      <c r="C2" s="46" t="s">
        <v>0</v>
      </c>
      <c r="D2" s="46"/>
      <c r="E2" s="46"/>
    </row>
    <row r="3" spans="1:5" ht="15" customHeight="1">
      <c r="A3" s="46"/>
      <c r="B3" s="58"/>
      <c r="C3" s="6" t="s">
        <v>3</v>
      </c>
      <c r="D3" s="6" t="s">
        <v>4</v>
      </c>
      <c r="E3" s="6" t="s">
        <v>5</v>
      </c>
    </row>
    <row r="4" spans="1:5" ht="15" customHeight="1">
      <c r="A4" s="55" t="s">
        <v>98</v>
      </c>
      <c r="B4" s="23" t="s">
        <v>76</v>
      </c>
      <c r="C4" s="21">
        <v>464</v>
      </c>
      <c r="D4" s="21">
        <v>269</v>
      </c>
      <c r="E4" s="21">
        <f>C4+D4</f>
        <v>733</v>
      </c>
    </row>
    <row r="5" spans="1:5" ht="15" customHeight="1">
      <c r="A5" s="56"/>
      <c r="B5" s="23" t="s">
        <v>77</v>
      </c>
      <c r="C5" s="21">
        <v>444</v>
      </c>
      <c r="D5" s="21">
        <v>337</v>
      </c>
      <c r="E5" s="21">
        <f t="shared" ref="E5:E26" si="0">C5+D5</f>
        <v>781</v>
      </c>
    </row>
    <row r="6" spans="1:5" ht="15" customHeight="1">
      <c r="A6" s="56"/>
      <c r="B6" s="23" t="s">
        <v>78</v>
      </c>
      <c r="C6" s="21">
        <v>1551</v>
      </c>
      <c r="D6" s="21">
        <v>1029</v>
      </c>
      <c r="E6" s="21">
        <f t="shared" si="0"/>
        <v>2580</v>
      </c>
    </row>
    <row r="7" spans="1:5" ht="15" customHeight="1">
      <c r="A7" s="56"/>
      <c r="B7" s="23" t="s">
        <v>79</v>
      </c>
      <c r="C7" s="21">
        <v>576</v>
      </c>
      <c r="D7" s="21">
        <v>440</v>
      </c>
      <c r="E7" s="21">
        <f t="shared" si="0"/>
        <v>1016</v>
      </c>
    </row>
    <row r="8" spans="1:5" ht="15" customHeight="1">
      <c r="A8" s="56"/>
      <c r="B8" s="23" t="s">
        <v>80</v>
      </c>
      <c r="C8" s="21">
        <v>31</v>
      </c>
      <c r="D8" s="21">
        <v>15</v>
      </c>
      <c r="E8" s="21">
        <f t="shared" si="0"/>
        <v>46</v>
      </c>
    </row>
    <row r="9" spans="1:5" ht="15" customHeight="1">
      <c r="A9" s="56"/>
      <c r="B9" s="23" t="s">
        <v>81</v>
      </c>
      <c r="C9" s="21">
        <v>813</v>
      </c>
      <c r="D9" s="21">
        <v>545</v>
      </c>
      <c r="E9" s="21">
        <f t="shared" si="0"/>
        <v>1358</v>
      </c>
    </row>
    <row r="10" spans="1:5" ht="15" customHeight="1">
      <c r="A10" s="56"/>
      <c r="B10" s="23" t="s">
        <v>82</v>
      </c>
      <c r="C10" s="21">
        <v>687</v>
      </c>
      <c r="D10" s="21">
        <v>383</v>
      </c>
      <c r="E10" s="21">
        <f t="shared" si="0"/>
        <v>1070</v>
      </c>
    </row>
    <row r="11" spans="1:5" ht="15" customHeight="1">
      <c r="A11" s="56"/>
      <c r="B11" s="23" t="s">
        <v>83</v>
      </c>
      <c r="C11" s="21">
        <v>265</v>
      </c>
      <c r="D11" s="21">
        <v>154</v>
      </c>
      <c r="E11" s="21">
        <f t="shared" si="0"/>
        <v>419</v>
      </c>
    </row>
    <row r="12" spans="1:5" ht="15" customHeight="1">
      <c r="A12" s="56"/>
      <c r="B12" s="23" t="s">
        <v>84</v>
      </c>
      <c r="C12" s="21">
        <v>305</v>
      </c>
      <c r="D12" s="21">
        <v>186</v>
      </c>
      <c r="E12" s="21">
        <f t="shared" si="0"/>
        <v>491</v>
      </c>
    </row>
    <row r="13" spans="1:5" ht="15" customHeight="1">
      <c r="A13" s="56"/>
      <c r="B13" s="23" t="s">
        <v>85</v>
      </c>
      <c r="C13" s="21">
        <v>2145</v>
      </c>
      <c r="D13" s="21">
        <v>1734</v>
      </c>
      <c r="E13" s="21">
        <f t="shared" si="0"/>
        <v>3879</v>
      </c>
    </row>
    <row r="14" spans="1:5" ht="15" customHeight="1">
      <c r="A14" s="56"/>
      <c r="B14" s="23" t="s">
        <v>86</v>
      </c>
      <c r="C14" s="21">
        <v>101</v>
      </c>
      <c r="D14" s="21">
        <v>70</v>
      </c>
      <c r="E14" s="21">
        <f t="shared" si="0"/>
        <v>171</v>
      </c>
    </row>
    <row r="15" spans="1:5" ht="15" customHeight="1">
      <c r="A15" s="56"/>
      <c r="B15" s="23" t="s">
        <v>87</v>
      </c>
      <c r="C15" s="21">
        <v>44</v>
      </c>
      <c r="D15" s="21">
        <v>18</v>
      </c>
      <c r="E15" s="21">
        <f t="shared" si="0"/>
        <v>62</v>
      </c>
    </row>
    <row r="16" spans="1:5" ht="15" customHeight="1">
      <c r="A16" s="56"/>
      <c r="B16" s="23" t="s">
        <v>88</v>
      </c>
      <c r="C16" s="21">
        <v>476</v>
      </c>
      <c r="D16" s="21">
        <v>333</v>
      </c>
      <c r="E16" s="21">
        <f t="shared" si="0"/>
        <v>809</v>
      </c>
    </row>
    <row r="17" spans="1:5" ht="15" customHeight="1">
      <c r="A17" s="56"/>
      <c r="B17" s="34" t="s">
        <v>250</v>
      </c>
      <c r="C17" s="21">
        <f>5+283</f>
        <v>288</v>
      </c>
      <c r="D17" s="21">
        <f>10+188</f>
        <v>198</v>
      </c>
      <c r="E17" s="21">
        <f t="shared" si="0"/>
        <v>486</v>
      </c>
    </row>
    <row r="18" spans="1:5" ht="15" customHeight="1">
      <c r="A18" s="56"/>
      <c r="B18" s="23" t="s">
        <v>89</v>
      </c>
      <c r="C18" s="21">
        <v>419</v>
      </c>
      <c r="D18" s="21">
        <v>324</v>
      </c>
      <c r="E18" s="21">
        <f t="shared" si="0"/>
        <v>743</v>
      </c>
    </row>
    <row r="19" spans="1:5" ht="15" customHeight="1">
      <c r="A19" s="56"/>
      <c r="B19" s="23" t="s">
        <v>90</v>
      </c>
      <c r="C19" s="21">
        <v>812</v>
      </c>
      <c r="D19" s="21">
        <v>741</v>
      </c>
      <c r="E19" s="21">
        <f t="shared" si="0"/>
        <v>1553</v>
      </c>
    </row>
    <row r="20" spans="1:5" ht="15" customHeight="1">
      <c r="A20" s="56"/>
      <c r="B20" s="23" t="s">
        <v>91</v>
      </c>
      <c r="C20" s="21">
        <v>243</v>
      </c>
      <c r="D20" s="21">
        <v>188</v>
      </c>
      <c r="E20" s="21">
        <f t="shared" si="0"/>
        <v>431</v>
      </c>
    </row>
    <row r="21" spans="1:5" ht="15" customHeight="1">
      <c r="A21" s="56"/>
      <c r="B21" s="23" t="s">
        <v>92</v>
      </c>
      <c r="C21" s="21">
        <v>1956</v>
      </c>
      <c r="D21" s="21">
        <v>1865</v>
      </c>
      <c r="E21" s="21">
        <f t="shared" si="0"/>
        <v>3821</v>
      </c>
    </row>
    <row r="22" spans="1:5" ht="15" customHeight="1">
      <c r="A22" s="56"/>
      <c r="B22" s="23" t="s">
        <v>93</v>
      </c>
      <c r="C22" s="21">
        <v>76</v>
      </c>
      <c r="D22" s="21">
        <v>34</v>
      </c>
      <c r="E22" s="21">
        <f t="shared" si="0"/>
        <v>110</v>
      </c>
    </row>
    <row r="23" spans="1:5" ht="15" customHeight="1">
      <c r="A23" s="56"/>
      <c r="B23" s="23" t="s">
        <v>94</v>
      </c>
      <c r="C23" s="21">
        <v>213</v>
      </c>
      <c r="D23" s="21">
        <v>172</v>
      </c>
      <c r="E23" s="21">
        <f t="shared" si="0"/>
        <v>385</v>
      </c>
    </row>
    <row r="24" spans="1:5" ht="15" customHeight="1">
      <c r="A24" s="56"/>
      <c r="B24" s="23" t="s">
        <v>95</v>
      </c>
      <c r="C24" s="21">
        <v>488</v>
      </c>
      <c r="D24" s="21">
        <v>372</v>
      </c>
      <c r="E24" s="21">
        <f t="shared" si="0"/>
        <v>860</v>
      </c>
    </row>
    <row r="25" spans="1:5" ht="15" customHeight="1">
      <c r="A25" s="56"/>
      <c r="B25" s="23" t="s">
        <v>96</v>
      </c>
      <c r="C25" s="21">
        <v>722</v>
      </c>
      <c r="D25" s="21">
        <v>666</v>
      </c>
      <c r="E25" s="21">
        <f t="shared" si="0"/>
        <v>1388</v>
      </c>
    </row>
    <row r="26" spans="1:5" ht="15" customHeight="1">
      <c r="A26" s="56"/>
      <c r="B26" s="23" t="s">
        <v>97</v>
      </c>
      <c r="C26" s="21">
        <v>112</v>
      </c>
      <c r="D26" s="21">
        <v>85</v>
      </c>
      <c r="E26" s="21">
        <f t="shared" si="0"/>
        <v>197</v>
      </c>
    </row>
    <row r="27" spans="1:5" ht="15" customHeight="1">
      <c r="A27" s="54"/>
      <c r="B27" s="36" t="s">
        <v>59</v>
      </c>
      <c r="C27" s="16">
        <f>SUM(C4:C26)</f>
        <v>13231</v>
      </c>
      <c r="D27" s="16">
        <f>SUM(D4:D26)</f>
        <v>10158</v>
      </c>
      <c r="E27" s="16">
        <f>SUM(E4:E26)</f>
        <v>23389</v>
      </c>
    </row>
    <row r="28" spans="1:5" ht="15" customHeight="1">
      <c r="A28" s="42"/>
      <c r="B28" s="42"/>
      <c r="C28" s="51"/>
    </row>
  </sheetData>
  <mergeCells count="6">
    <mergeCell ref="A28:C28"/>
    <mergeCell ref="A4:A27"/>
    <mergeCell ref="A1:E1"/>
    <mergeCell ref="A2:A3"/>
    <mergeCell ref="B2:B3"/>
    <mergeCell ref="C2:E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B35" sqref="B35"/>
    </sheetView>
  </sheetViews>
  <sheetFormatPr defaultRowHeight="13.5"/>
  <cols>
    <col min="1" max="1" width="9" style="1"/>
    <col min="2" max="2" width="30.625" style="1" customWidth="1"/>
    <col min="3" max="5" width="13.625" style="1" customWidth="1"/>
    <col min="6" max="16384" width="9" style="1"/>
  </cols>
  <sheetData>
    <row r="1" spans="1:5">
      <c r="A1" s="39" t="s">
        <v>131</v>
      </c>
      <c r="B1" s="39"/>
      <c r="C1" s="39"/>
      <c r="D1" s="39"/>
      <c r="E1" s="39"/>
    </row>
    <row r="2" spans="1:5" ht="15" customHeight="1">
      <c r="A2" s="46" t="s">
        <v>19</v>
      </c>
      <c r="B2" s="57" t="s">
        <v>74</v>
      </c>
      <c r="C2" s="46" t="s">
        <v>0</v>
      </c>
      <c r="D2" s="46"/>
      <c r="E2" s="46"/>
    </row>
    <row r="3" spans="1:5" ht="15" customHeight="1">
      <c r="A3" s="47"/>
      <c r="B3" s="61"/>
      <c r="C3" s="11" t="s">
        <v>3</v>
      </c>
      <c r="D3" s="11" t="s">
        <v>4</v>
      </c>
      <c r="E3" s="11" t="s">
        <v>5</v>
      </c>
    </row>
    <row r="4" spans="1:5" ht="15" customHeight="1">
      <c r="A4" s="41" t="s">
        <v>129</v>
      </c>
      <c r="B4" s="24" t="s">
        <v>99</v>
      </c>
      <c r="C4" s="21">
        <v>113</v>
      </c>
      <c r="D4" s="21">
        <v>262</v>
      </c>
      <c r="E4" s="21">
        <f>C4+D4</f>
        <v>375</v>
      </c>
    </row>
    <row r="5" spans="1:5" ht="15" customHeight="1">
      <c r="A5" s="41"/>
      <c r="B5" s="24" t="s">
        <v>100</v>
      </c>
      <c r="C5" s="21">
        <v>6</v>
      </c>
      <c r="D5" s="21">
        <v>9</v>
      </c>
      <c r="E5" s="21">
        <f t="shared" ref="E5:E34" si="0">C5+D5</f>
        <v>15</v>
      </c>
    </row>
    <row r="6" spans="1:5" ht="15" customHeight="1">
      <c r="A6" s="41"/>
      <c r="B6" s="24" t="s">
        <v>101</v>
      </c>
      <c r="C6" s="21">
        <v>16</v>
      </c>
      <c r="D6" s="21">
        <v>9</v>
      </c>
      <c r="E6" s="21">
        <f t="shared" si="0"/>
        <v>25</v>
      </c>
    </row>
    <row r="7" spans="1:5" ht="15" customHeight="1">
      <c r="A7" s="41"/>
      <c r="B7" s="24" t="s">
        <v>102</v>
      </c>
      <c r="C7" s="21">
        <v>8</v>
      </c>
      <c r="D7" s="21">
        <v>3</v>
      </c>
      <c r="E7" s="21">
        <f t="shared" si="0"/>
        <v>11</v>
      </c>
    </row>
    <row r="8" spans="1:5" ht="15" customHeight="1">
      <c r="A8" s="41"/>
      <c r="B8" s="24" t="s">
        <v>103</v>
      </c>
      <c r="C8" s="21">
        <v>3</v>
      </c>
      <c r="D8" s="21">
        <v>3</v>
      </c>
      <c r="E8" s="21">
        <f t="shared" si="0"/>
        <v>6</v>
      </c>
    </row>
    <row r="9" spans="1:5" ht="15" customHeight="1">
      <c r="A9" s="41"/>
      <c r="B9" s="24" t="s">
        <v>104</v>
      </c>
      <c r="C9" s="21">
        <v>13</v>
      </c>
      <c r="D9" s="21">
        <v>13</v>
      </c>
      <c r="E9" s="21">
        <f t="shared" si="0"/>
        <v>26</v>
      </c>
    </row>
    <row r="10" spans="1:5" ht="15" customHeight="1">
      <c r="A10" s="41"/>
      <c r="B10" s="24" t="s">
        <v>105</v>
      </c>
      <c r="C10" s="21">
        <v>16</v>
      </c>
      <c r="D10" s="21">
        <v>17</v>
      </c>
      <c r="E10" s="21">
        <f t="shared" si="0"/>
        <v>33</v>
      </c>
    </row>
    <row r="11" spans="1:5" ht="15" customHeight="1">
      <c r="A11" s="41"/>
      <c r="B11" s="24" t="s">
        <v>106</v>
      </c>
      <c r="C11" s="21">
        <v>57</v>
      </c>
      <c r="D11" s="21">
        <v>50</v>
      </c>
      <c r="E11" s="21">
        <f t="shared" si="0"/>
        <v>107</v>
      </c>
    </row>
    <row r="12" spans="1:5" ht="15" customHeight="1">
      <c r="A12" s="41"/>
      <c r="B12" s="24" t="s">
        <v>107</v>
      </c>
      <c r="C12" s="21">
        <v>14</v>
      </c>
      <c r="D12" s="21">
        <v>7</v>
      </c>
      <c r="E12" s="21">
        <f t="shared" si="0"/>
        <v>21</v>
      </c>
    </row>
    <row r="13" spans="1:5" ht="15" customHeight="1">
      <c r="A13" s="41"/>
      <c r="B13" s="24" t="s">
        <v>108</v>
      </c>
      <c r="C13" s="21">
        <v>49</v>
      </c>
      <c r="D13" s="21">
        <v>55</v>
      </c>
      <c r="E13" s="21">
        <f t="shared" si="0"/>
        <v>104</v>
      </c>
    </row>
    <row r="14" spans="1:5" ht="15" customHeight="1">
      <c r="A14" s="41"/>
      <c r="B14" s="24" t="s">
        <v>109</v>
      </c>
      <c r="C14" s="21">
        <v>28</v>
      </c>
      <c r="D14" s="21">
        <v>26</v>
      </c>
      <c r="E14" s="21">
        <f t="shared" si="0"/>
        <v>54</v>
      </c>
    </row>
    <row r="15" spans="1:5" ht="15" customHeight="1">
      <c r="A15" s="41"/>
      <c r="B15" s="24" t="s">
        <v>110</v>
      </c>
      <c r="C15" s="21">
        <v>7</v>
      </c>
      <c r="D15" s="21">
        <v>7</v>
      </c>
      <c r="E15" s="21">
        <f t="shared" si="0"/>
        <v>14</v>
      </c>
    </row>
    <row r="16" spans="1:5" ht="15" customHeight="1">
      <c r="A16" s="41"/>
      <c r="B16" s="24" t="s">
        <v>111</v>
      </c>
      <c r="C16" s="21">
        <v>2</v>
      </c>
      <c r="D16" s="21">
        <v>1</v>
      </c>
      <c r="E16" s="21">
        <f t="shared" si="0"/>
        <v>3</v>
      </c>
    </row>
    <row r="17" spans="1:5" ht="15" customHeight="1">
      <c r="A17" s="41"/>
      <c r="B17" s="24" t="s">
        <v>201</v>
      </c>
      <c r="C17" s="21">
        <v>2</v>
      </c>
      <c r="D17" s="21">
        <v>0</v>
      </c>
      <c r="E17" s="21">
        <f t="shared" si="0"/>
        <v>2</v>
      </c>
    </row>
    <row r="18" spans="1:5" ht="15" customHeight="1">
      <c r="A18" s="41"/>
      <c r="B18" s="24" t="s">
        <v>112</v>
      </c>
      <c r="C18" s="21">
        <v>12</v>
      </c>
      <c r="D18" s="21">
        <v>27</v>
      </c>
      <c r="E18" s="21">
        <f t="shared" si="0"/>
        <v>39</v>
      </c>
    </row>
    <row r="19" spans="1:5" ht="15" customHeight="1">
      <c r="A19" s="41"/>
      <c r="B19" s="24" t="s">
        <v>113</v>
      </c>
      <c r="C19" s="21">
        <v>54</v>
      </c>
      <c r="D19" s="21">
        <v>52</v>
      </c>
      <c r="E19" s="21">
        <f t="shared" si="0"/>
        <v>106</v>
      </c>
    </row>
    <row r="20" spans="1:5" ht="15" customHeight="1">
      <c r="A20" s="41"/>
      <c r="B20" s="24" t="s">
        <v>114</v>
      </c>
      <c r="C20" s="21">
        <v>56</v>
      </c>
      <c r="D20" s="21">
        <v>94</v>
      </c>
      <c r="E20" s="21">
        <f t="shared" si="0"/>
        <v>150</v>
      </c>
    </row>
    <row r="21" spans="1:5" ht="15" customHeight="1">
      <c r="A21" s="41"/>
      <c r="B21" s="24" t="s">
        <v>115</v>
      </c>
      <c r="C21" s="21">
        <v>12</v>
      </c>
      <c r="D21" s="21">
        <v>25</v>
      </c>
      <c r="E21" s="21">
        <f t="shared" si="0"/>
        <v>37</v>
      </c>
    </row>
    <row r="22" spans="1:5" ht="15" customHeight="1">
      <c r="A22" s="41"/>
      <c r="B22" s="24" t="s">
        <v>116</v>
      </c>
      <c r="C22" s="21">
        <v>74</v>
      </c>
      <c r="D22" s="21">
        <v>86</v>
      </c>
      <c r="E22" s="21">
        <f t="shared" si="0"/>
        <v>160</v>
      </c>
    </row>
    <row r="23" spans="1:5" ht="15" customHeight="1">
      <c r="A23" s="41"/>
      <c r="B23" s="24" t="s">
        <v>117</v>
      </c>
      <c r="C23" s="21">
        <v>16</v>
      </c>
      <c r="D23" s="21">
        <v>21</v>
      </c>
      <c r="E23" s="21">
        <f t="shared" si="0"/>
        <v>37</v>
      </c>
    </row>
    <row r="24" spans="1:5" ht="15" customHeight="1">
      <c r="A24" s="41"/>
      <c r="B24" s="24" t="s">
        <v>118</v>
      </c>
      <c r="C24" s="21">
        <v>689</v>
      </c>
      <c r="D24" s="21">
        <v>814</v>
      </c>
      <c r="E24" s="21">
        <f t="shared" si="0"/>
        <v>1503</v>
      </c>
    </row>
    <row r="25" spans="1:5" ht="15" customHeight="1">
      <c r="A25" s="41"/>
      <c r="B25" s="24" t="s">
        <v>119</v>
      </c>
      <c r="C25" s="21">
        <v>33</v>
      </c>
      <c r="D25" s="21">
        <v>70</v>
      </c>
      <c r="E25" s="21">
        <f t="shared" si="0"/>
        <v>103</v>
      </c>
    </row>
    <row r="26" spans="1:5" ht="15" customHeight="1">
      <c r="A26" s="41"/>
      <c r="B26" s="24" t="s">
        <v>120</v>
      </c>
      <c r="C26" s="21">
        <v>9</v>
      </c>
      <c r="D26" s="21">
        <v>25</v>
      </c>
      <c r="E26" s="21">
        <f t="shared" si="0"/>
        <v>34</v>
      </c>
    </row>
    <row r="27" spans="1:5" ht="15" customHeight="1">
      <c r="A27" s="41"/>
      <c r="B27" s="24" t="s">
        <v>121</v>
      </c>
      <c r="C27" s="16">
        <v>49</v>
      </c>
      <c r="D27" s="16">
        <v>67</v>
      </c>
      <c r="E27" s="21">
        <f t="shared" si="0"/>
        <v>116</v>
      </c>
    </row>
    <row r="28" spans="1:5" ht="15" customHeight="1">
      <c r="A28" s="59"/>
      <c r="B28" s="24" t="s">
        <v>122</v>
      </c>
      <c r="C28" s="15">
        <v>14</v>
      </c>
      <c r="D28" s="15">
        <v>14</v>
      </c>
      <c r="E28" s="21">
        <f t="shared" si="0"/>
        <v>28</v>
      </c>
    </row>
    <row r="29" spans="1:5" ht="15" customHeight="1">
      <c r="A29" s="59"/>
      <c r="B29" s="24" t="s">
        <v>123</v>
      </c>
      <c r="C29" s="15">
        <v>16</v>
      </c>
      <c r="D29" s="15">
        <v>12</v>
      </c>
      <c r="E29" s="21">
        <f t="shared" si="0"/>
        <v>28</v>
      </c>
    </row>
    <row r="30" spans="1:5" ht="15" customHeight="1">
      <c r="A30" s="59"/>
      <c r="B30" s="24" t="s">
        <v>124</v>
      </c>
      <c r="C30" s="15">
        <v>132</v>
      </c>
      <c r="D30" s="15">
        <v>117</v>
      </c>
      <c r="E30" s="21">
        <f t="shared" si="0"/>
        <v>249</v>
      </c>
    </row>
    <row r="31" spans="1:5" ht="15" customHeight="1">
      <c r="A31" s="59"/>
      <c r="B31" s="24" t="s">
        <v>125</v>
      </c>
      <c r="C31" s="15">
        <v>22</v>
      </c>
      <c r="D31" s="15">
        <v>27</v>
      </c>
      <c r="E31" s="21">
        <f t="shared" si="0"/>
        <v>49</v>
      </c>
    </row>
    <row r="32" spans="1:5" ht="15" customHeight="1">
      <c r="A32" s="59"/>
      <c r="B32" s="24" t="s">
        <v>126</v>
      </c>
      <c r="C32" s="15">
        <v>86</v>
      </c>
      <c r="D32" s="15">
        <v>82</v>
      </c>
      <c r="E32" s="21">
        <f t="shared" si="0"/>
        <v>168</v>
      </c>
    </row>
    <row r="33" spans="1:5" ht="15" customHeight="1">
      <c r="A33" s="59"/>
      <c r="B33" s="24" t="s">
        <v>127</v>
      </c>
      <c r="C33" s="15">
        <v>7</v>
      </c>
      <c r="D33" s="15">
        <v>6</v>
      </c>
      <c r="E33" s="21">
        <f t="shared" si="0"/>
        <v>13</v>
      </c>
    </row>
    <row r="34" spans="1:5" ht="15" customHeight="1">
      <c r="A34" s="59"/>
      <c r="B34" s="24" t="s">
        <v>128</v>
      </c>
      <c r="C34" s="15">
        <v>275</v>
      </c>
      <c r="D34" s="15">
        <v>256</v>
      </c>
      <c r="E34" s="21">
        <f t="shared" si="0"/>
        <v>531</v>
      </c>
    </row>
    <row r="35" spans="1:5" ht="15" customHeight="1">
      <c r="A35" s="59"/>
      <c r="B35" s="37" t="s">
        <v>5</v>
      </c>
      <c r="C35" s="25">
        <f>SUM(C4:C34)</f>
        <v>1890</v>
      </c>
      <c r="D35" s="25">
        <f>SUM(D4:D34)</f>
        <v>2257</v>
      </c>
      <c r="E35" s="25">
        <f>SUM(E4:E34)</f>
        <v>4147</v>
      </c>
    </row>
    <row r="36" spans="1:5" ht="15" customHeight="1">
      <c r="A36" s="42" t="s">
        <v>62</v>
      </c>
      <c r="B36" s="60"/>
      <c r="C36" s="60"/>
      <c r="D36" s="60"/>
    </row>
  </sheetData>
  <mergeCells count="6">
    <mergeCell ref="A4:A35"/>
    <mergeCell ref="A36:D36"/>
    <mergeCell ref="A1:E1"/>
    <mergeCell ref="A2:A3"/>
    <mergeCell ref="B2:B3"/>
    <mergeCell ref="C2:E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opLeftCell="A23" workbookViewId="0">
      <selection activeCell="B60" sqref="B60"/>
    </sheetView>
  </sheetViews>
  <sheetFormatPr defaultRowHeight="13.5"/>
  <cols>
    <col min="1" max="1" width="9" style="22"/>
    <col min="2" max="2" width="25.625" style="22" customWidth="1"/>
    <col min="3" max="5" width="15.625" style="22" customWidth="1"/>
    <col min="6" max="7" width="6.625" style="22" customWidth="1"/>
    <col min="8" max="16384" width="9" style="22"/>
  </cols>
  <sheetData>
    <row r="1" spans="1:5">
      <c r="A1" s="39" t="s">
        <v>133</v>
      </c>
      <c r="B1" s="39"/>
      <c r="C1" s="39"/>
      <c r="D1" s="39"/>
      <c r="E1" s="39"/>
    </row>
    <row r="2" spans="1:5">
      <c r="A2" s="46" t="s">
        <v>19</v>
      </c>
      <c r="B2" s="57" t="s">
        <v>74</v>
      </c>
      <c r="C2" s="46" t="s">
        <v>0</v>
      </c>
      <c r="D2" s="46"/>
      <c r="E2" s="46"/>
    </row>
    <row r="3" spans="1:5">
      <c r="A3" s="47"/>
      <c r="B3" s="61"/>
      <c r="C3" s="11" t="s">
        <v>3</v>
      </c>
      <c r="D3" s="11" t="s">
        <v>4</v>
      </c>
      <c r="E3" s="11" t="s">
        <v>5</v>
      </c>
    </row>
    <row r="4" spans="1:5">
      <c r="A4" s="41" t="s">
        <v>132</v>
      </c>
      <c r="B4" s="27" t="s">
        <v>206</v>
      </c>
      <c r="C4" s="21">
        <v>4</v>
      </c>
      <c r="D4" s="21">
        <v>2</v>
      </c>
      <c r="E4" s="21">
        <f>C4+D4</f>
        <v>6</v>
      </c>
    </row>
    <row r="5" spans="1:5">
      <c r="A5" s="41"/>
      <c r="B5" s="27" t="s">
        <v>134</v>
      </c>
      <c r="C5" s="21">
        <v>73</v>
      </c>
      <c r="D5" s="21">
        <v>56</v>
      </c>
      <c r="E5" s="21">
        <f t="shared" ref="E5:E57" si="0">C5+D5</f>
        <v>129</v>
      </c>
    </row>
    <row r="6" spans="1:5">
      <c r="A6" s="41"/>
      <c r="B6" s="27" t="s">
        <v>135</v>
      </c>
      <c r="C6" s="21">
        <v>218</v>
      </c>
      <c r="D6" s="21">
        <v>226</v>
      </c>
      <c r="E6" s="21">
        <f t="shared" si="0"/>
        <v>444</v>
      </c>
    </row>
    <row r="7" spans="1:5">
      <c r="A7" s="41"/>
      <c r="B7" s="27" t="s">
        <v>136</v>
      </c>
      <c r="C7" s="21">
        <v>247</v>
      </c>
      <c r="D7" s="21">
        <v>189</v>
      </c>
      <c r="E7" s="21">
        <f t="shared" si="0"/>
        <v>436</v>
      </c>
    </row>
    <row r="8" spans="1:5">
      <c r="A8" s="41"/>
      <c r="B8" s="27" t="s">
        <v>137</v>
      </c>
      <c r="C8" s="21">
        <v>26</v>
      </c>
      <c r="D8" s="21">
        <v>5</v>
      </c>
      <c r="E8" s="21">
        <f t="shared" si="0"/>
        <v>31</v>
      </c>
    </row>
    <row r="9" spans="1:5">
      <c r="A9" s="41"/>
      <c r="B9" s="27" t="s">
        <v>212</v>
      </c>
      <c r="C9" s="21">
        <v>1</v>
      </c>
      <c r="D9" s="21">
        <v>1</v>
      </c>
      <c r="E9" s="21">
        <f t="shared" si="0"/>
        <v>2</v>
      </c>
    </row>
    <row r="10" spans="1:5">
      <c r="A10" s="41"/>
      <c r="B10" s="27" t="s">
        <v>209</v>
      </c>
      <c r="C10" s="21">
        <v>2</v>
      </c>
      <c r="D10" s="21">
        <v>0</v>
      </c>
      <c r="E10" s="21">
        <f t="shared" si="0"/>
        <v>2</v>
      </c>
    </row>
    <row r="11" spans="1:5">
      <c r="A11" s="41"/>
      <c r="B11" s="27" t="s">
        <v>138</v>
      </c>
      <c r="C11" s="21">
        <v>137</v>
      </c>
      <c r="D11" s="21">
        <v>118</v>
      </c>
      <c r="E11" s="21">
        <f t="shared" si="0"/>
        <v>255</v>
      </c>
    </row>
    <row r="12" spans="1:5">
      <c r="A12" s="41"/>
      <c r="B12" s="27" t="s">
        <v>139</v>
      </c>
      <c r="C12" s="21">
        <v>289</v>
      </c>
      <c r="D12" s="21">
        <v>178</v>
      </c>
      <c r="E12" s="21">
        <f t="shared" si="0"/>
        <v>467</v>
      </c>
    </row>
    <row r="13" spans="1:5">
      <c r="A13" s="41"/>
      <c r="B13" s="27" t="s">
        <v>213</v>
      </c>
      <c r="C13" s="21">
        <v>5</v>
      </c>
      <c r="D13" s="21">
        <v>4</v>
      </c>
      <c r="E13" s="21">
        <f t="shared" si="0"/>
        <v>9</v>
      </c>
    </row>
    <row r="14" spans="1:5">
      <c r="A14" s="41"/>
      <c r="B14" s="27" t="s">
        <v>140</v>
      </c>
      <c r="C14" s="21">
        <v>29</v>
      </c>
      <c r="D14" s="21">
        <v>26</v>
      </c>
      <c r="E14" s="21">
        <f t="shared" si="0"/>
        <v>55</v>
      </c>
    </row>
    <row r="15" spans="1:5">
      <c r="A15" s="41"/>
      <c r="B15" s="27" t="s">
        <v>214</v>
      </c>
      <c r="C15" s="21">
        <v>1</v>
      </c>
      <c r="D15" s="21">
        <v>2</v>
      </c>
      <c r="E15" s="21">
        <f t="shared" si="0"/>
        <v>3</v>
      </c>
    </row>
    <row r="16" spans="1:5">
      <c r="A16" s="41"/>
      <c r="B16" s="27" t="s">
        <v>219</v>
      </c>
      <c r="C16" s="21">
        <v>14</v>
      </c>
      <c r="D16" s="21">
        <v>19</v>
      </c>
      <c r="E16" s="21">
        <f t="shared" si="0"/>
        <v>33</v>
      </c>
    </row>
    <row r="17" spans="1:5">
      <c r="A17" s="41"/>
      <c r="B17" s="27" t="s">
        <v>141</v>
      </c>
      <c r="C17" s="21">
        <v>283</v>
      </c>
      <c r="D17" s="21">
        <v>217</v>
      </c>
      <c r="E17" s="21">
        <f t="shared" si="0"/>
        <v>500</v>
      </c>
    </row>
    <row r="18" spans="1:5">
      <c r="A18" s="41"/>
      <c r="B18" s="27" t="s">
        <v>142</v>
      </c>
      <c r="C18" s="21">
        <v>183</v>
      </c>
      <c r="D18" s="21">
        <v>116</v>
      </c>
      <c r="E18" s="21">
        <f t="shared" si="0"/>
        <v>299</v>
      </c>
    </row>
    <row r="19" spans="1:5">
      <c r="A19" s="41"/>
      <c r="B19" s="27" t="s">
        <v>143</v>
      </c>
      <c r="C19" s="21">
        <v>115</v>
      </c>
      <c r="D19" s="21">
        <v>124</v>
      </c>
      <c r="E19" s="21">
        <f t="shared" si="0"/>
        <v>239</v>
      </c>
    </row>
    <row r="20" spans="1:5">
      <c r="A20" s="41"/>
      <c r="B20" s="27" t="s">
        <v>144</v>
      </c>
      <c r="C20" s="21">
        <v>143</v>
      </c>
      <c r="D20" s="21">
        <v>116</v>
      </c>
      <c r="E20" s="21">
        <f t="shared" si="0"/>
        <v>259</v>
      </c>
    </row>
    <row r="21" spans="1:5">
      <c r="A21" s="41"/>
      <c r="B21" s="27" t="s">
        <v>202</v>
      </c>
      <c r="C21" s="21">
        <v>5</v>
      </c>
      <c r="D21" s="21">
        <v>6</v>
      </c>
      <c r="E21" s="21">
        <f t="shared" si="0"/>
        <v>11</v>
      </c>
    </row>
    <row r="22" spans="1:5">
      <c r="A22" s="41"/>
      <c r="B22" s="27" t="s">
        <v>145</v>
      </c>
      <c r="C22" s="16">
        <v>228</v>
      </c>
      <c r="D22" s="16">
        <v>169</v>
      </c>
      <c r="E22" s="21">
        <f t="shared" si="0"/>
        <v>397</v>
      </c>
    </row>
    <row r="23" spans="1:5">
      <c r="A23" s="62"/>
      <c r="B23" s="27" t="s">
        <v>220</v>
      </c>
      <c r="C23" s="15">
        <v>15</v>
      </c>
      <c r="D23" s="15">
        <v>5</v>
      </c>
      <c r="E23" s="21">
        <f t="shared" si="0"/>
        <v>20</v>
      </c>
    </row>
    <row r="24" spans="1:5">
      <c r="A24" s="62"/>
      <c r="B24" s="27" t="s">
        <v>217</v>
      </c>
      <c r="C24" s="15">
        <v>1</v>
      </c>
      <c r="D24" s="15">
        <v>0</v>
      </c>
      <c r="E24" s="21">
        <f t="shared" si="0"/>
        <v>1</v>
      </c>
    </row>
    <row r="25" spans="1:5">
      <c r="A25" s="62"/>
      <c r="B25" s="27" t="s">
        <v>218</v>
      </c>
      <c r="C25" s="15">
        <v>7</v>
      </c>
      <c r="D25" s="15">
        <v>1</v>
      </c>
      <c r="E25" s="21">
        <f t="shared" si="0"/>
        <v>8</v>
      </c>
    </row>
    <row r="26" spans="1:5">
      <c r="A26" s="62"/>
      <c r="B26" s="27" t="s">
        <v>207</v>
      </c>
      <c r="C26" s="15">
        <v>1</v>
      </c>
      <c r="D26" s="15">
        <v>6</v>
      </c>
      <c r="E26" s="21">
        <f t="shared" si="0"/>
        <v>7</v>
      </c>
    </row>
    <row r="27" spans="1:5">
      <c r="A27" s="62"/>
      <c r="B27" s="27" t="s">
        <v>215</v>
      </c>
      <c r="C27" s="15">
        <v>2</v>
      </c>
      <c r="D27" s="15">
        <v>2</v>
      </c>
      <c r="E27" s="21">
        <f t="shared" si="0"/>
        <v>4</v>
      </c>
    </row>
    <row r="28" spans="1:5">
      <c r="A28" s="62"/>
      <c r="B28" s="27" t="s">
        <v>146</v>
      </c>
      <c r="C28" s="15">
        <v>87</v>
      </c>
      <c r="D28" s="15">
        <v>76</v>
      </c>
      <c r="E28" s="21">
        <f t="shared" si="0"/>
        <v>163</v>
      </c>
    </row>
    <row r="29" spans="1:5">
      <c r="A29" s="62"/>
      <c r="B29" s="27" t="s">
        <v>147</v>
      </c>
      <c r="C29" s="15">
        <v>76</v>
      </c>
      <c r="D29" s="15">
        <v>48</v>
      </c>
      <c r="E29" s="21">
        <f t="shared" si="0"/>
        <v>124</v>
      </c>
    </row>
    <row r="30" spans="1:5">
      <c r="A30" s="62"/>
      <c r="B30" s="27" t="s">
        <v>148</v>
      </c>
      <c r="C30" s="25">
        <v>183</v>
      </c>
      <c r="D30" s="25">
        <v>183</v>
      </c>
      <c r="E30" s="21">
        <f t="shared" si="0"/>
        <v>366</v>
      </c>
    </row>
    <row r="31" spans="1:5">
      <c r="A31" s="62"/>
      <c r="B31" s="27" t="s">
        <v>149</v>
      </c>
      <c r="C31" s="28">
        <v>430</v>
      </c>
      <c r="D31" s="28">
        <v>366</v>
      </c>
      <c r="E31" s="21">
        <f t="shared" si="0"/>
        <v>796</v>
      </c>
    </row>
    <row r="32" spans="1:5">
      <c r="A32" s="62"/>
      <c r="B32" s="27" t="s">
        <v>150</v>
      </c>
      <c r="C32" s="28">
        <v>8</v>
      </c>
      <c r="D32" s="28">
        <v>4</v>
      </c>
      <c r="E32" s="21">
        <f t="shared" si="0"/>
        <v>12</v>
      </c>
    </row>
    <row r="33" spans="1:5">
      <c r="A33" s="62"/>
      <c r="B33" s="27" t="s">
        <v>151</v>
      </c>
      <c r="C33" s="28">
        <v>128</v>
      </c>
      <c r="D33" s="28">
        <v>125</v>
      </c>
      <c r="E33" s="21">
        <f t="shared" si="0"/>
        <v>253</v>
      </c>
    </row>
    <row r="34" spans="1:5">
      <c r="A34" s="62"/>
      <c r="B34" s="27" t="s">
        <v>152</v>
      </c>
      <c r="C34" s="28">
        <v>306</v>
      </c>
      <c r="D34" s="28">
        <v>261</v>
      </c>
      <c r="E34" s="21">
        <f t="shared" si="0"/>
        <v>567</v>
      </c>
    </row>
    <row r="35" spans="1:5">
      <c r="A35" s="62"/>
      <c r="B35" s="27" t="s">
        <v>153</v>
      </c>
      <c r="C35" s="28">
        <v>348</v>
      </c>
      <c r="D35" s="28">
        <v>277</v>
      </c>
      <c r="E35" s="21">
        <f t="shared" si="0"/>
        <v>625</v>
      </c>
    </row>
    <row r="36" spans="1:5">
      <c r="A36" s="62"/>
      <c r="B36" s="27" t="s">
        <v>154</v>
      </c>
      <c r="C36" s="28">
        <v>42</v>
      </c>
      <c r="D36" s="28">
        <v>27</v>
      </c>
      <c r="E36" s="21">
        <f t="shared" si="0"/>
        <v>69</v>
      </c>
    </row>
    <row r="37" spans="1:5">
      <c r="A37" s="62"/>
      <c r="B37" s="27" t="s">
        <v>155</v>
      </c>
      <c r="C37" s="28">
        <v>53</v>
      </c>
      <c r="D37" s="28">
        <v>83</v>
      </c>
      <c r="E37" s="21">
        <f t="shared" si="0"/>
        <v>136</v>
      </c>
    </row>
    <row r="38" spans="1:5">
      <c r="A38" s="62"/>
      <c r="B38" s="27" t="s">
        <v>156</v>
      </c>
      <c r="C38" s="28">
        <v>64</v>
      </c>
      <c r="D38" s="28">
        <v>50</v>
      </c>
      <c r="E38" s="21">
        <f t="shared" si="0"/>
        <v>114</v>
      </c>
    </row>
    <row r="39" spans="1:5">
      <c r="A39" s="62"/>
      <c r="B39" s="27" t="s">
        <v>157</v>
      </c>
      <c r="C39" s="28">
        <v>1077</v>
      </c>
      <c r="D39" s="28">
        <v>765</v>
      </c>
      <c r="E39" s="21">
        <f t="shared" si="0"/>
        <v>1842</v>
      </c>
    </row>
    <row r="40" spans="1:5">
      <c r="A40" s="62"/>
      <c r="B40" s="27" t="s">
        <v>158</v>
      </c>
      <c r="C40" s="28">
        <v>46</v>
      </c>
      <c r="D40" s="28">
        <v>30</v>
      </c>
      <c r="E40" s="21">
        <f t="shared" si="0"/>
        <v>76</v>
      </c>
    </row>
    <row r="41" spans="1:5">
      <c r="A41" s="62"/>
      <c r="B41" s="27" t="s">
        <v>159</v>
      </c>
      <c r="C41" s="28">
        <v>105</v>
      </c>
      <c r="D41" s="28">
        <v>77</v>
      </c>
      <c r="E41" s="21">
        <f t="shared" si="0"/>
        <v>182</v>
      </c>
    </row>
    <row r="42" spans="1:5">
      <c r="A42" s="62"/>
      <c r="B42" s="27" t="s">
        <v>160</v>
      </c>
      <c r="C42" s="28">
        <v>111</v>
      </c>
      <c r="D42" s="28">
        <v>59</v>
      </c>
      <c r="E42" s="21">
        <f t="shared" si="0"/>
        <v>170</v>
      </c>
    </row>
    <row r="43" spans="1:5">
      <c r="A43" s="62"/>
      <c r="B43" s="27" t="s">
        <v>208</v>
      </c>
      <c r="C43" s="28">
        <v>2</v>
      </c>
      <c r="D43" s="28">
        <v>10</v>
      </c>
      <c r="E43" s="21">
        <f t="shared" si="0"/>
        <v>12</v>
      </c>
    </row>
    <row r="44" spans="1:5">
      <c r="A44" s="62"/>
      <c r="B44" s="27" t="s">
        <v>216</v>
      </c>
      <c r="C44" s="28">
        <v>3</v>
      </c>
      <c r="D44" s="28">
        <v>0</v>
      </c>
      <c r="E44" s="21">
        <f t="shared" si="0"/>
        <v>3</v>
      </c>
    </row>
    <row r="45" spans="1:5">
      <c r="A45" s="62"/>
      <c r="B45" s="27" t="s">
        <v>161</v>
      </c>
      <c r="C45" s="28">
        <v>270</v>
      </c>
      <c r="D45" s="28">
        <v>198</v>
      </c>
      <c r="E45" s="21">
        <f t="shared" si="0"/>
        <v>468</v>
      </c>
    </row>
    <row r="46" spans="1:5">
      <c r="A46" s="62"/>
      <c r="B46" s="27" t="s">
        <v>162</v>
      </c>
      <c r="C46" s="28">
        <v>42</v>
      </c>
      <c r="D46" s="28">
        <v>30</v>
      </c>
      <c r="E46" s="21">
        <f t="shared" si="0"/>
        <v>72</v>
      </c>
    </row>
    <row r="47" spans="1:5">
      <c r="A47" s="62"/>
      <c r="B47" s="27" t="s">
        <v>221</v>
      </c>
      <c r="C47" s="28">
        <v>1</v>
      </c>
      <c r="D47" s="28">
        <v>0</v>
      </c>
      <c r="E47" s="21">
        <f t="shared" si="0"/>
        <v>1</v>
      </c>
    </row>
    <row r="48" spans="1:5">
      <c r="A48" s="62"/>
      <c r="B48" s="27" t="s">
        <v>163</v>
      </c>
      <c r="C48" s="28">
        <v>25</v>
      </c>
      <c r="D48" s="28">
        <v>24</v>
      </c>
      <c r="E48" s="21">
        <f t="shared" si="0"/>
        <v>49</v>
      </c>
    </row>
    <row r="49" spans="1:5">
      <c r="A49" s="62"/>
      <c r="B49" s="27" t="s">
        <v>210</v>
      </c>
      <c r="C49" s="28">
        <v>1</v>
      </c>
      <c r="D49" s="28">
        <v>0</v>
      </c>
      <c r="E49" s="21">
        <f t="shared" si="0"/>
        <v>1</v>
      </c>
    </row>
    <row r="50" spans="1:5">
      <c r="A50" s="62"/>
      <c r="B50" s="27" t="s">
        <v>211</v>
      </c>
      <c r="C50" s="28">
        <v>3</v>
      </c>
      <c r="D50" s="28">
        <v>2</v>
      </c>
      <c r="E50" s="21">
        <f t="shared" si="0"/>
        <v>5</v>
      </c>
    </row>
    <row r="51" spans="1:5">
      <c r="A51" s="62"/>
      <c r="B51" s="27" t="s">
        <v>164</v>
      </c>
      <c r="C51" s="28">
        <v>16</v>
      </c>
      <c r="D51" s="28">
        <v>9</v>
      </c>
      <c r="E51" s="21">
        <f t="shared" si="0"/>
        <v>25</v>
      </c>
    </row>
    <row r="52" spans="1:5">
      <c r="A52" s="62"/>
      <c r="B52" s="27" t="s">
        <v>165</v>
      </c>
      <c r="C52" s="28">
        <v>32</v>
      </c>
      <c r="D52" s="28">
        <v>15</v>
      </c>
      <c r="E52" s="21">
        <f t="shared" si="0"/>
        <v>47</v>
      </c>
    </row>
    <row r="53" spans="1:5">
      <c r="A53" s="62"/>
      <c r="B53" s="27" t="s">
        <v>166</v>
      </c>
      <c r="C53" s="28">
        <v>1677</v>
      </c>
      <c r="D53" s="28">
        <v>1408</v>
      </c>
      <c r="E53" s="21">
        <f t="shared" si="0"/>
        <v>3085</v>
      </c>
    </row>
    <row r="54" spans="1:5">
      <c r="A54" s="62"/>
      <c r="B54" s="27" t="s">
        <v>167</v>
      </c>
      <c r="C54" s="28">
        <v>72</v>
      </c>
      <c r="D54" s="28">
        <v>61</v>
      </c>
      <c r="E54" s="21">
        <f t="shared" si="0"/>
        <v>133</v>
      </c>
    </row>
    <row r="55" spans="1:5">
      <c r="A55" s="62"/>
      <c r="B55" s="27" t="s">
        <v>168</v>
      </c>
      <c r="C55" s="28">
        <v>67</v>
      </c>
      <c r="D55" s="28">
        <v>64</v>
      </c>
      <c r="E55" s="21">
        <f t="shared" si="0"/>
        <v>131</v>
      </c>
    </row>
    <row r="56" spans="1:5">
      <c r="A56" s="62"/>
      <c r="B56" s="27" t="s">
        <v>169</v>
      </c>
      <c r="C56" s="28">
        <v>1</v>
      </c>
      <c r="D56" s="28">
        <v>3</v>
      </c>
      <c r="E56" s="21">
        <f t="shared" si="0"/>
        <v>4</v>
      </c>
    </row>
    <row r="57" spans="1:5">
      <c r="A57" s="62"/>
      <c r="B57" s="27" t="s">
        <v>204</v>
      </c>
      <c r="C57" s="28">
        <v>28</v>
      </c>
      <c r="D57" s="28">
        <v>5</v>
      </c>
      <c r="E57" s="21">
        <f t="shared" si="0"/>
        <v>33</v>
      </c>
    </row>
    <row r="58" spans="1:5">
      <c r="A58" s="62"/>
      <c r="B58" s="27" t="s">
        <v>203</v>
      </c>
      <c r="C58" s="28">
        <v>14</v>
      </c>
      <c r="D58" s="28">
        <v>5</v>
      </c>
      <c r="E58" s="21">
        <f t="shared" ref="E58:E59" si="1">C58+D58</f>
        <v>19</v>
      </c>
    </row>
    <row r="59" spans="1:5">
      <c r="A59" s="62"/>
      <c r="B59" s="27" t="s">
        <v>205</v>
      </c>
      <c r="C59" s="28">
        <v>0</v>
      </c>
      <c r="D59" s="28">
        <v>2</v>
      </c>
      <c r="E59" s="21">
        <f t="shared" si="1"/>
        <v>2</v>
      </c>
    </row>
    <row r="60" spans="1:5">
      <c r="A60" s="62"/>
      <c r="B60" s="38" t="s">
        <v>170</v>
      </c>
      <c r="C60" s="29">
        <f>SUM(C4:C59)</f>
        <v>7347</v>
      </c>
      <c r="D60" s="29">
        <f t="shared" ref="D60:E60" si="2">SUM(D4:D59)</f>
        <v>5855</v>
      </c>
      <c r="E60" s="29">
        <f t="shared" si="2"/>
        <v>13202</v>
      </c>
    </row>
    <row r="61" spans="1:5">
      <c r="A61" s="42" t="s">
        <v>62</v>
      </c>
      <c r="B61" s="60"/>
      <c r="C61" s="60"/>
      <c r="D61" s="60"/>
    </row>
  </sheetData>
  <mergeCells count="6">
    <mergeCell ref="A61:D61"/>
    <mergeCell ref="A4:A60"/>
    <mergeCell ref="A1:E1"/>
    <mergeCell ref="A2:A3"/>
    <mergeCell ref="B2:B3"/>
    <mergeCell ref="C2:E2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F20" sqref="F20"/>
    </sheetView>
  </sheetViews>
  <sheetFormatPr defaultRowHeight="13.5"/>
  <cols>
    <col min="2" max="2" width="25.625" customWidth="1"/>
    <col min="3" max="5" width="15.625" customWidth="1"/>
    <col min="6" max="6" width="5.625" customWidth="1"/>
  </cols>
  <sheetData>
    <row r="1" spans="1:5">
      <c r="A1" s="39" t="s">
        <v>171</v>
      </c>
      <c r="B1" s="39"/>
      <c r="C1" s="39"/>
      <c r="D1" s="39"/>
      <c r="E1" s="39"/>
    </row>
    <row r="2" spans="1:5">
      <c r="A2" s="46" t="s">
        <v>19</v>
      </c>
      <c r="B2" s="57" t="s">
        <v>74</v>
      </c>
      <c r="C2" s="46" t="s">
        <v>0</v>
      </c>
      <c r="D2" s="46"/>
      <c r="E2" s="46"/>
    </row>
    <row r="3" spans="1:5">
      <c r="A3" s="47"/>
      <c r="B3" s="61"/>
      <c r="C3" s="11" t="s">
        <v>3</v>
      </c>
      <c r="D3" s="11" t="s">
        <v>4</v>
      </c>
      <c r="E3" s="11" t="s">
        <v>5</v>
      </c>
    </row>
    <row r="4" spans="1:5" ht="15" customHeight="1">
      <c r="A4" s="41" t="s">
        <v>172</v>
      </c>
      <c r="B4" s="26" t="s">
        <v>222</v>
      </c>
      <c r="C4" s="30">
        <v>0</v>
      </c>
      <c r="D4" s="21">
        <v>2</v>
      </c>
      <c r="E4" s="21">
        <f>C4+D4</f>
        <v>2</v>
      </c>
    </row>
    <row r="5" spans="1:5" ht="15" customHeight="1">
      <c r="A5" s="41"/>
      <c r="B5" s="26" t="s">
        <v>173</v>
      </c>
      <c r="C5" s="30">
        <v>37</v>
      </c>
      <c r="D5" s="21">
        <v>29</v>
      </c>
      <c r="E5" s="21">
        <f t="shared" ref="E5:E18" si="0">C5+D5</f>
        <v>66</v>
      </c>
    </row>
    <row r="6" spans="1:5" ht="15" customHeight="1">
      <c r="A6" s="41"/>
      <c r="B6" s="26" t="s">
        <v>174</v>
      </c>
      <c r="C6" s="30">
        <v>129</v>
      </c>
      <c r="D6" s="21">
        <v>116</v>
      </c>
      <c r="E6" s="21">
        <f t="shared" si="0"/>
        <v>245</v>
      </c>
    </row>
    <row r="7" spans="1:5" ht="15" customHeight="1">
      <c r="A7" s="41"/>
      <c r="B7" s="26" t="s">
        <v>175</v>
      </c>
      <c r="C7" s="30">
        <v>51</v>
      </c>
      <c r="D7" s="21">
        <v>17</v>
      </c>
      <c r="E7" s="21">
        <f t="shared" si="0"/>
        <v>68</v>
      </c>
    </row>
    <row r="8" spans="1:5" ht="15" customHeight="1">
      <c r="A8" s="41"/>
      <c r="B8" s="26" t="s">
        <v>176</v>
      </c>
      <c r="C8" s="30">
        <v>43</v>
      </c>
      <c r="D8" s="21">
        <v>8</v>
      </c>
      <c r="E8" s="21">
        <f t="shared" si="0"/>
        <v>51</v>
      </c>
    </row>
    <row r="9" spans="1:5" ht="15" customHeight="1">
      <c r="A9" s="41"/>
      <c r="B9" s="26" t="s">
        <v>181</v>
      </c>
      <c r="C9" s="30">
        <v>7</v>
      </c>
      <c r="D9" s="21">
        <v>3</v>
      </c>
      <c r="E9" s="21">
        <f t="shared" si="0"/>
        <v>10</v>
      </c>
    </row>
    <row r="10" spans="1:5" ht="15" customHeight="1">
      <c r="A10" s="41"/>
      <c r="B10" s="26" t="s">
        <v>177</v>
      </c>
      <c r="C10" s="30">
        <v>26</v>
      </c>
      <c r="D10" s="21">
        <v>37</v>
      </c>
      <c r="E10" s="21">
        <f t="shared" si="0"/>
        <v>63</v>
      </c>
    </row>
    <row r="11" spans="1:5" ht="15" customHeight="1">
      <c r="A11" s="41"/>
      <c r="B11" s="26" t="s">
        <v>223</v>
      </c>
      <c r="C11" s="30">
        <v>12</v>
      </c>
      <c r="D11" s="21">
        <v>4</v>
      </c>
      <c r="E11" s="21">
        <f t="shared" si="0"/>
        <v>16</v>
      </c>
    </row>
    <row r="12" spans="1:5" ht="15" customHeight="1">
      <c r="A12" s="41"/>
      <c r="B12" s="26" t="s">
        <v>178</v>
      </c>
      <c r="C12" s="30">
        <v>14</v>
      </c>
      <c r="D12" s="21">
        <v>8</v>
      </c>
      <c r="E12" s="21">
        <f t="shared" si="0"/>
        <v>22</v>
      </c>
    </row>
    <row r="13" spans="1:5" ht="15" customHeight="1">
      <c r="A13" s="41"/>
      <c r="B13" s="26" t="s">
        <v>225</v>
      </c>
      <c r="C13" s="30">
        <v>9</v>
      </c>
      <c r="D13" s="21">
        <v>11</v>
      </c>
      <c r="E13" s="21">
        <f t="shared" si="0"/>
        <v>20</v>
      </c>
    </row>
    <row r="14" spans="1:5" ht="15" customHeight="1">
      <c r="A14" s="41"/>
      <c r="B14" s="26" t="s">
        <v>226</v>
      </c>
      <c r="C14" s="30">
        <v>23</v>
      </c>
      <c r="D14" s="21">
        <v>8</v>
      </c>
      <c r="E14" s="21">
        <f t="shared" si="0"/>
        <v>31</v>
      </c>
    </row>
    <row r="15" spans="1:5" ht="15" customHeight="1">
      <c r="A15" s="41"/>
      <c r="B15" s="26" t="s">
        <v>179</v>
      </c>
      <c r="C15" s="30">
        <v>80</v>
      </c>
      <c r="D15" s="21">
        <v>55</v>
      </c>
      <c r="E15" s="21">
        <f t="shared" si="0"/>
        <v>135</v>
      </c>
    </row>
    <row r="16" spans="1:5" ht="15" customHeight="1">
      <c r="A16" s="41"/>
      <c r="B16" s="26" t="s">
        <v>227</v>
      </c>
      <c r="C16" s="30">
        <v>21</v>
      </c>
      <c r="D16" s="21">
        <v>26</v>
      </c>
      <c r="E16" s="21">
        <f t="shared" si="0"/>
        <v>47</v>
      </c>
    </row>
    <row r="17" spans="1:5" ht="15" customHeight="1">
      <c r="A17" s="41"/>
      <c r="B17" s="26" t="s">
        <v>180</v>
      </c>
      <c r="C17" s="30">
        <v>15</v>
      </c>
      <c r="D17" s="21">
        <v>10</v>
      </c>
      <c r="E17" s="21">
        <f t="shared" si="0"/>
        <v>25</v>
      </c>
    </row>
    <row r="18" spans="1:5" ht="15" customHeight="1">
      <c r="A18" s="41"/>
      <c r="B18" s="26" t="s">
        <v>224</v>
      </c>
      <c r="C18" s="30">
        <v>2</v>
      </c>
      <c r="D18" s="21">
        <v>0</v>
      </c>
      <c r="E18" s="21">
        <f t="shared" si="0"/>
        <v>2</v>
      </c>
    </row>
    <row r="19" spans="1:5" ht="15" customHeight="1">
      <c r="A19" s="41"/>
      <c r="B19" s="31" t="s">
        <v>5</v>
      </c>
      <c r="C19" s="30">
        <f>SUM(C4:C18)</f>
        <v>469</v>
      </c>
      <c r="D19" s="21">
        <f t="shared" ref="D19:E19" si="1">SUM(D4:D18)</f>
        <v>334</v>
      </c>
      <c r="E19" s="21">
        <f t="shared" si="1"/>
        <v>803</v>
      </c>
    </row>
    <row r="20" spans="1:5" ht="15" customHeight="1">
      <c r="A20" s="42" t="s">
        <v>62</v>
      </c>
      <c r="B20" s="60"/>
      <c r="C20" s="60"/>
      <c r="D20" s="60"/>
    </row>
  </sheetData>
  <mergeCells count="6">
    <mergeCell ref="A20:D20"/>
    <mergeCell ref="A4:A19"/>
    <mergeCell ref="A1:E1"/>
    <mergeCell ref="A2:A3"/>
    <mergeCell ref="B2:B3"/>
    <mergeCell ref="C2:E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B32" sqref="B32"/>
    </sheetView>
  </sheetViews>
  <sheetFormatPr defaultRowHeight="13.5"/>
  <cols>
    <col min="1" max="1" width="9" style="22"/>
    <col min="2" max="2" width="30.625" style="22" customWidth="1"/>
    <col min="3" max="5" width="14.625" style="22" customWidth="1"/>
    <col min="6" max="6" width="5.625" style="22" customWidth="1"/>
    <col min="7" max="16384" width="9" style="22"/>
  </cols>
  <sheetData>
    <row r="1" spans="1:5">
      <c r="A1" s="39" t="s">
        <v>228</v>
      </c>
      <c r="B1" s="39"/>
      <c r="C1" s="39"/>
      <c r="D1" s="39"/>
      <c r="E1" s="39"/>
    </row>
    <row r="2" spans="1:5">
      <c r="A2" s="46" t="s">
        <v>19</v>
      </c>
      <c r="B2" s="57" t="s">
        <v>74</v>
      </c>
      <c r="C2" s="46" t="s">
        <v>0</v>
      </c>
      <c r="D2" s="46"/>
      <c r="E2" s="46"/>
    </row>
    <row r="3" spans="1:5">
      <c r="A3" s="47"/>
      <c r="B3" s="61"/>
      <c r="C3" s="11" t="s">
        <v>3</v>
      </c>
      <c r="D3" s="11" t="s">
        <v>4</v>
      </c>
      <c r="E3" s="11" t="s">
        <v>5</v>
      </c>
    </row>
    <row r="4" spans="1:5">
      <c r="A4" s="41" t="s">
        <v>189</v>
      </c>
      <c r="B4" s="24" t="s">
        <v>182</v>
      </c>
      <c r="C4" s="21">
        <v>5</v>
      </c>
      <c r="D4" s="21">
        <v>6</v>
      </c>
      <c r="E4" s="21">
        <f>C4+D4</f>
        <v>11</v>
      </c>
    </row>
    <row r="5" spans="1:5">
      <c r="A5" s="41"/>
      <c r="B5" s="24" t="s">
        <v>238</v>
      </c>
      <c r="C5" s="21">
        <v>1</v>
      </c>
      <c r="D5" s="21">
        <v>0</v>
      </c>
      <c r="E5" s="21">
        <f t="shared" ref="E5:E31" si="0">C5+D5</f>
        <v>1</v>
      </c>
    </row>
    <row r="6" spans="1:5">
      <c r="A6" s="41"/>
      <c r="B6" s="24" t="s">
        <v>246</v>
      </c>
      <c r="C6" s="21">
        <v>13</v>
      </c>
      <c r="D6" s="21">
        <v>3</v>
      </c>
      <c r="E6" s="21">
        <f t="shared" si="0"/>
        <v>16</v>
      </c>
    </row>
    <row r="7" spans="1:5">
      <c r="A7" s="41"/>
      <c r="B7" s="24" t="s">
        <v>183</v>
      </c>
      <c r="C7" s="21">
        <v>52</v>
      </c>
      <c r="D7" s="21">
        <v>29</v>
      </c>
      <c r="E7" s="21">
        <f t="shared" si="0"/>
        <v>81</v>
      </c>
    </row>
    <row r="8" spans="1:5">
      <c r="A8" s="41"/>
      <c r="B8" s="24" t="s">
        <v>229</v>
      </c>
      <c r="C8" s="21">
        <v>2</v>
      </c>
      <c r="D8" s="21">
        <v>6</v>
      </c>
      <c r="E8" s="21">
        <f t="shared" si="0"/>
        <v>8</v>
      </c>
    </row>
    <row r="9" spans="1:5">
      <c r="A9" s="41"/>
      <c r="B9" s="24" t="s">
        <v>230</v>
      </c>
      <c r="C9" s="21">
        <v>19</v>
      </c>
      <c r="D9" s="21">
        <v>6</v>
      </c>
      <c r="E9" s="21">
        <f t="shared" si="0"/>
        <v>25</v>
      </c>
    </row>
    <row r="10" spans="1:5">
      <c r="A10" s="41"/>
      <c r="B10" s="24" t="s">
        <v>242</v>
      </c>
      <c r="C10" s="21">
        <v>2</v>
      </c>
      <c r="D10" s="21">
        <v>0</v>
      </c>
      <c r="E10" s="21">
        <f t="shared" si="0"/>
        <v>2</v>
      </c>
    </row>
    <row r="11" spans="1:5">
      <c r="A11" s="41"/>
      <c r="B11" s="24" t="s">
        <v>243</v>
      </c>
      <c r="C11" s="21">
        <v>2</v>
      </c>
      <c r="D11" s="21">
        <v>1</v>
      </c>
      <c r="E11" s="21">
        <f t="shared" si="0"/>
        <v>3</v>
      </c>
    </row>
    <row r="12" spans="1:5">
      <c r="A12" s="41"/>
      <c r="B12" s="24" t="s">
        <v>184</v>
      </c>
      <c r="C12" s="21">
        <v>3</v>
      </c>
      <c r="D12" s="21">
        <v>0</v>
      </c>
      <c r="E12" s="21">
        <f t="shared" si="0"/>
        <v>3</v>
      </c>
    </row>
    <row r="13" spans="1:5">
      <c r="A13" s="41"/>
      <c r="B13" s="24" t="s">
        <v>185</v>
      </c>
      <c r="C13" s="21">
        <v>33</v>
      </c>
      <c r="D13" s="21">
        <v>20</v>
      </c>
      <c r="E13" s="21">
        <f t="shared" si="0"/>
        <v>53</v>
      </c>
    </row>
    <row r="14" spans="1:5">
      <c r="A14" s="41"/>
      <c r="B14" s="24" t="s">
        <v>236</v>
      </c>
      <c r="C14" s="21">
        <v>9</v>
      </c>
      <c r="D14" s="21">
        <v>5</v>
      </c>
      <c r="E14" s="21">
        <f t="shared" si="0"/>
        <v>14</v>
      </c>
    </row>
    <row r="15" spans="1:5">
      <c r="A15" s="41"/>
      <c r="B15" s="24" t="s">
        <v>244</v>
      </c>
      <c r="C15" s="21">
        <v>0</v>
      </c>
      <c r="D15" s="21">
        <v>1</v>
      </c>
      <c r="E15" s="21">
        <f t="shared" si="0"/>
        <v>1</v>
      </c>
    </row>
    <row r="16" spans="1:5">
      <c r="A16" s="41"/>
      <c r="B16" s="24" t="s">
        <v>233</v>
      </c>
      <c r="C16" s="21">
        <v>0</v>
      </c>
      <c r="D16" s="21">
        <v>2</v>
      </c>
      <c r="E16" s="21">
        <f t="shared" si="0"/>
        <v>2</v>
      </c>
    </row>
    <row r="17" spans="1:5">
      <c r="A17" s="41"/>
      <c r="B17" s="24" t="s">
        <v>232</v>
      </c>
      <c r="C17" s="21">
        <v>12</v>
      </c>
      <c r="D17" s="21">
        <v>10</v>
      </c>
      <c r="E17" s="21">
        <f t="shared" si="0"/>
        <v>22</v>
      </c>
    </row>
    <row r="18" spans="1:5">
      <c r="A18" s="41"/>
      <c r="B18" s="24" t="s">
        <v>234</v>
      </c>
      <c r="C18" s="21">
        <v>13</v>
      </c>
      <c r="D18" s="21">
        <v>10</v>
      </c>
      <c r="E18" s="21">
        <f t="shared" si="0"/>
        <v>23</v>
      </c>
    </row>
    <row r="19" spans="1:5">
      <c r="A19" s="41"/>
      <c r="B19" s="24" t="s">
        <v>235</v>
      </c>
      <c r="C19" s="21">
        <v>12</v>
      </c>
      <c r="D19" s="21">
        <v>6</v>
      </c>
      <c r="E19" s="21">
        <f t="shared" si="0"/>
        <v>18</v>
      </c>
    </row>
    <row r="20" spans="1:5">
      <c r="A20" s="41"/>
      <c r="B20" s="24" t="s">
        <v>231</v>
      </c>
      <c r="C20" s="21">
        <v>6</v>
      </c>
      <c r="D20" s="21">
        <v>2</v>
      </c>
      <c r="E20" s="21">
        <f t="shared" si="0"/>
        <v>8</v>
      </c>
    </row>
    <row r="21" spans="1:5">
      <c r="A21" s="59"/>
      <c r="B21" s="24" t="s">
        <v>239</v>
      </c>
      <c r="C21" s="28">
        <v>1</v>
      </c>
      <c r="D21" s="28">
        <v>1</v>
      </c>
      <c r="E21" s="21">
        <f t="shared" si="0"/>
        <v>2</v>
      </c>
    </row>
    <row r="22" spans="1:5">
      <c r="A22" s="59"/>
      <c r="B22" s="24" t="s">
        <v>237</v>
      </c>
      <c r="C22" s="28">
        <v>1</v>
      </c>
      <c r="D22" s="28">
        <v>1</v>
      </c>
      <c r="E22" s="21">
        <f t="shared" si="0"/>
        <v>2</v>
      </c>
    </row>
    <row r="23" spans="1:5">
      <c r="A23" s="59"/>
      <c r="B23" s="24" t="s">
        <v>240</v>
      </c>
      <c r="C23" s="28">
        <v>2</v>
      </c>
      <c r="D23" s="28">
        <v>1</v>
      </c>
      <c r="E23" s="21">
        <f t="shared" si="0"/>
        <v>3</v>
      </c>
    </row>
    <row r="24" spans="1:5">
      <c r="A24" s="59"/>
      <c r="B24" s="24" t="s">
        <v>241</v>
      </c>
      <c r="C24" s="28">
        <v>1</v>
      </c>
      <c r="D24" s="28">
        <v>1</v>
      </c>
      <c r="E24" s="21">
        <f t="shared" si="0"/>
        <v>2</v>
      </c>
    </row>
    <row r="25" spans="1:5">
      <c r="A25" s="59"/>
      <c r="B25" s="24" t="s">
        <v>186</v>
      </c>
      <c r="C25" s="28">
        <v>40</v>
      </c>
      <c r="D25" s="28">
        <v>29</v>
      </c>
      <c r="E25" s="21">
        <f t="shared" si="0"/>
        <v>69</v>
      </c>
    </row>
    <row r="26" spans="1:5">
      <c r="A26" s="59"/>
      <c r="B26" s="24" t="s">
        <v>187</v>
      </c>
      <c r="C26" s="28">
        <v>9</v>
      </c>
      <c r="D26" s="28">
        <v>7</v>
      </c>
      <c r="E26" s="21">
        <f t="shared" si="0"/>
        <v>16</v>
      </c>
    </row>
    <row r="27" spans="1:5">
      <c r="A27" s="59"/>
      <c r="B27" s="24" t="s">
        <v>245</v>
      </c>
      <c r="C27" s="28">
        <v>3</v>
      </c>
      <c r="D27" s="28">
        <v>2</v>
      </c>
      <c r="E27" s="21">
        <f t="shared" si="0"/>
        <v>5</v>
      </c>
    </row>
    <row r="28" spans="1:5">
      <c r="A28" s="59"/>
      <c r="B28" s="24" t="s">
        <v>188</v>
      </c>
      <c r="C28" s="28">
        <v>15</v>
      </c>
      <c r="D28" s="28">
        <v>10</v>
      </c>
      <c r="E28" s="21">
        <f t="shared" si="0"/>
        <v>25</v>
      </c>
    </row>
    <row r="29" spans="1:5">
      <c r="A29" s="59"/>
      <c r="B29" s="24" t="s">
        <v>247</v>
      </c>
      <c r="C29" s="28">
        <v>1</v>
      </c>
      <c r="D29" s="28">
        <v>0</v>
      </c>
      <c r="E29" s="21">
        <f t="shared" si="0"/>
        <v>1</v>
      </c>
    </row>
    <row r="30" spans="1:5">
      <c r="A30" s="59"/>
      <c r="B30" s="24" t="s">
        <v>248</v>
      </c>
      <c r="C30" s="28">
        <v>0</v>
      </c>
      <c r="D30" s="28">
        <v>1</v>
      </c>
      <c r="E30" s="21">
        <f t="shared" si="0"/>
        <v>1</v>
      </c>
    </row>
    <row r="31" spans="1:5">
      <c r="A31" s="59"/>
      <c r="B31" s="24" t="s">
        <v>249</v>
      </c>
      <c r="C31" s="28">
        <v>1</v>
      </c>
      <c r="D31" s="28">
        <v>0</v>
      </c>
      <c r="E31" s="21">
        <f t="shared" si="0"/>
        <v>1</v>
      </c>
    </row>
    <row r="32" spans="1:5">
      <c r="A32" s="59"/>
      <c r="B32" s="37" t="s">
        <v>5</v>
      </c>
      <c r="C32" s="28">
        <f>SUM(C4:C31)</f>
        <v>258</v>
      </c>
      <c r="D32" s="28">
        <f t="shared" ref="D32:E32" si="1">SUM(D4:D31)</f>
        <v>160</v>
      </c>
      <c r="E32" s="28">
        <f t="shared" si="1"/>
        <v>418</v>
      </c>
    </row>
    <row r="33" spans="1:4">
      <c r="A33" s="42" t="s">
        <v>62</v>
      </c>
      <c r="B33" s="60"/>
      <c r="C33" s="60"/>
      <c r="D33" s="60"/>
    </row>
  </sheetData>
  <mergeCells count="6">
    <mergeCell ref="A33:D33"/>
    <mergeCell ref="A4:A32"/>
    <mergeCell ref="A1:E1"/>
    <mergeCell ref="A2:A3"/>
    <mergeCell ref="B2:B3"/>
    <mergeCell ref="C2:E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２．在外公館別・旅券種別</vt:lpstr>
      <vt:lpstr>３．一般旅券在外公館別発行数（アジア）</vt:lpstr>
      <vt:lpstr>４．一般旅券在外公館別発行数（大洋州）</vt:lpstr>
      <vt:lpstr>５．一般旅券在外公館別発行数（北米）</vt:lpstr>
      <vt:lpstr>６．一般旅券在外公館別発行数（中南米）</vt:lpstr>
      <vt:lpstr>７．一般旅券在外公館別発行数（欧州）</vt:lpstr>
      <vt:lpstr>８．一般旅券在外公館別発行数（中東）</vt:lpstr>
      <vt:lpstr>９．一般旅券在外公館別発行数（アフリカ）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2014-02-17T06:35:30Z</cp:lastPrinted>
  <dcterms:created xsi:type="dcterms:W3CDTF">2014-01-22T06:51:49Z</dcterms:created>
  <dcterms:modified xsi:type="dcterms:W3CDTF">2014-03-31T07:25:23Z</dcterms:modified>
</cp:coreProperties>
</file>