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harts/chart3.xml" ContentType="application/vnd.openxmlformats-officedocument.drawingml.chart+xml"/>
  <Override PartName="/xl/drawings/drawing4.xml" ContentType="application/vnd.openxmlformats-officedocument.drawingml.chartshapes+xml"/>
  <Override PartName="/xl/charts/chart4.xml" ContentType="application/vnd.openxmlformats-officedocument.drawingml.chart+xml"/>
  <Override PartName="/xl/drawings/drawing5.xml" ContentType="application/vnd.openxmlformats-officedocument.drawingml.chartshapes+xml"/>
  <Override PartName="/xl/drawings/drawing6.xml" ContentType="application/vnd.openxmlformats-officedocument.drawing+xml"/>
  <Override PartName="/xl/charts/chart5.xml" ContentType="application/vnd.openxmlformats-officedocument.drawingml.chart+xml"/>
  <Override PartName="/xl/drawings/drawing7.xml" ContentType="application/vnd.openxmlformats-officedocument.drawingml.chartshapes+xml"/>
  <Override PartName="/xl/charts/chart6.xml" ContentType="application/vnd.openxmlformats-officedocument.drawingml.chart+xml"/>
  <Override PartName="/xl/drawings/drawing8.xml" ContentType="application/vnd.openxmlformats-officedocument.drawingml.chartshapes+xml"/>
  <Override PartName="/xl/charts/chart7.xml" ContentType="application/vnd.openxmlformats-officedocument.drawingml.chart+xml"/>
  <Override PartName="/xl/drawings/drawing9.xml" ContentType="application/vnd.openxmlformats-officedocument.drawingml.chartshapes+xml"/>
  <Override PartName="/xl/charts/chart8.xml" ContentType="application/vnd.openxmlformats-officedocument.drawingml.chart+xml"/>
  <Override PartName="/xl/drawings/drawing10.xml" ContentType="application/vnd.openxmlformats-officedocument.drawingml.chartshapes+xml"/>
  <Override PartName="/xl/drawings/drawing11.xml" ContentType="application/vnd.openxmlformats-officedocument.drawing+xml"/>
  <Override PartName="/xl/charts/chart9.xml" ContentType="application/vnd.openxmlformats-officedocument.drawingml.chart+xml"/>
  <Override PartName="/xl/drawings/drawing12.xml" ContentType="application/vnd.openxmlformats-officedocument.drawingml.chartshapes+xml"/>
  <Override PartName="/xl/charts/chart10.xml" ContentType="application/vnd.openxmlformats-officedocument.drawingml.chart+xml"/>
  <Override PartName="/xl/drawings/drawing13.xml" ContentType="application/vnd.openxmlformats-officedocument.drawingml.chartshapes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drawings/drawing16.xml" ContentType="application/vnd.openxmlformats-officedocument.drawing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drawings/drawing17.xml" ContentType="application/vnd.openxmlformats-officedocument.drawing+xml"/>
  <Override PartName="/xl/charts/chart15.xml" ContentType="application/vnd.openxmlformats-officedocument.drawingml.chart+xml"/>
  <Override PartName="/xl/drawings/drawing18.xml" ContentType="application/vnd.openxmlformats-officedocument.drawing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drawings/drawing19.xml" ContentType="application/vnd.openxmlformats-officedocument.drawingml.chartshapes+xml"/>
  <Override PartName="/xl/drawings/drawing20.xml" ContentType="application/vnd.openxmlformats-officedocument.drawing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drawings/drawing21.xml" ContentType="application/vnd.openxmlformats-officedocument.drawingml.chartshapes+xml"/>
  <Override PartName="/xl/drawings/drawing22.xml" ContentType="application/vnd.openxmlformats-officedocument.drawing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drawings/drawing23.xml" ContentType="application/vnd.openxmlformats-officedocument.drawingml.chartshapes+xml"/>
  <Override PartName="/xl/drawings/drawing24.xml" ContentType="application/vnd.openxmlformats-officedocument.drawing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charts/chart24.xml" ContentType="application/vnd.openxmlformats-officedocument.drawingml.chart+xml"/>
  <Override PartName="/xl/drawings/drawing27.xml" ContentType="application/vnd.openxmlformats-officedocument.drawingml.chartshapes+xml"/>
  <Override PartName="/xl/charts/chart25.xml" ContentType="application/vnd.openxmlformats-officedocument.drawingml.chart+xml"/>
  <Override PartName="/xl/drawings/drawing28.xml" ContentType="application/vnd.openxmlformats-officedocument.drawingml.chartshapes+xml"/>
  <Override PartName="/xl/drawings/drawing29.xml" ContentType="application/vnd.openxmlformats-officedocument.drawing+xml"/>
  <Override PartName="/xl/charts/chart26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9029"/>
  <workbookPr filterPrivacy="1" codeName="ThisWorkbook" defaultThemeVersion="124226"/>
  <bookViews>
    <workbookView xWindow="14730" yWindow="-45" windowWidth="14070" windowHeight="12795" tabRatio="906" firstSheet="27" activeTab="28"/>
  </bookViews>
  <sheets>
    <sheet name="表Ⅲ・2図Ⅲ・1　180116再" sheetId="6" r:id="rId1"/>
    <sheet name="表Ⅲ・3図Ⅲ・2　180116再" sheetId="7" r:id="rId2"/>
    <sheet name="表Ⅲ・4　図Ⅲ・3　180116再" sheetId="8" r:id="rId3"/>
    <sheet name="図Ⅲ・4　180116再" sheetId="16" r:id="rId4"/>
    <sheet name="表Ⅲ・5　180116再" sheetId="9" r:id="rId5"/>
    <sheet name="表Ⅲ・6　180116再⇒180218修正" sheetId="10" r:id="rId6"/>
    <sheet name="表Ⅲ・7　180111⇒180218修正" sheetId="11" r:id="rId7"/>
    <sheet name="表Ⅲ・8　180111" sheetId="15" r:id="rId8"/>
    <sheet name="表Ⅲ・9　180116再" sheetId="24" r:id="rId9"/>
    <sheet name="処理量元データ 180116再" sheetId="23" r:id="rId10"/>
    <sheet name="図Ⅳ5　180116再" sheetId="21" r:id="rId11"/>
    <sheet name="図Ⅳ6　180116再" sheetId="22" r:id="rId12"/>
    <sheet name="図Ⅲ・5　180116再" sheetId="17" r:id="rId13"/>
    <sheet name="図Ⅲ6_7　180116再" sheetId="18" r:id="rId14"/>
    <sheet name="図Ⅲ8_9　180116再" sheetId="19" r:id="rId15"/>
    <sheet name="図Ⅲ10_11　180116再" sheetId="20" r:id="rId16"/>
    <sheet name="図Ⅳ1　180116再" sheetId="14" r:id="rId17"/>
    <sheet name="表－資・Ⅱ・１（２）　180111" sheetId="32" r:id="rId18"/>
    <sheet name="表－資・Ⅱ・１（3）（4）　180111" sheetId="33" r:id="rId19"/>
    <sheet name="表－資・Ⅲ・1　180111" sheetId="37" r:id="rId20"/>
    <sheet name="表－資・Ⅲ・2　180111" sheetId="38" r:id="rId21"/>
    <sheet name="表－資・Ⅲ・３表－資・Ⅲ・4　180116再" sheetId="39" r:id="rId22"/>
    <sheet name="表―資・Ⅳ　180111" sheetId="40" r:id="rId23"/>
    <sheet name="Ⅴ．　180116再" sheetId="25" r:id="rId24"/>
    <sheet name="表Ⅲ・1　180118" sheetId="4" r:id="rId25"/>
    <sheet name="図表番号の目次‗本編" sheetId="30" state="hidden" r:id="rId26"/>
    <sheet name="×表Ⅱ・4" sheetId="1" state="hidden" r:id="rId27"/>
    <sheet name="表V1 180306" sheetId="26" r:id="rId28"/>
    <sheet name="表V2 180306" sheetId="27" r:id="rId29"/>
    <sheet name="図V1 180306" sheetId="28" r:id="rId30"/>
    <sheet name="表V3図V2 180306" sheetId="29" r:id="rId31"/>
    <sheet name="旧分類　赤字要確認" sheetId="31" state="hidden" r:id="rId32"/>
    <sheet name="27年度係数 180306" sheetId="34" r:id="rId33"/>
    <sheet name="全国27 180306" sheetId="35" r:id="rId34"/>
    <sheet name="×00_全国25" sheetId="36" r:id="rId35"/>
  </sheets>
  <externalReferences>
    <externalReference r:id="rId36"/>
    <externalReference r:id="rId37"/>
    <externalReference r:id="rId38"/>
    <externalReference r:id="rId39"/>
  </externalReferences>
  <definedNames>
    <definedName name="_xlnm._FilterDatabase" localSheetId="14" hidden="1">'図Ⅲ8_9　180116再'!$C$30:$G$48</definedName>
    <definedName name="_xlnm._FilterDatabase" localSheetId="29" hidden="1">'図V1 180306'!$A$38:$CX$121</definedName>
    <definedName name="_xlnm._FilterDatabase" localSheetId="24" hidden="1">'表Ⅲ・1　180118'!$B$6:$J$54</definedName>
    <definedName name="_xlnm._FilterDatabase" localSheetId="1" hidden="1">'表Ⅲ・3図Ⅲ・2　180116再'!$E$28:$G$46</definedName>
    <definedName name="_xlnm._FilterDatabase" localSheetId="6" hidden="1">'表Ⅲ・7　180111⇒180218修正'!$B$5:$Z$89</definedName>
    <definedName name="_xlnm._FilterDatabase" localSheetId="7" hidden="1">'表Ⅲ・8　180111'!$B$5:$Z$89</definedName>
    <definedName name="_xlnm._FilterDatabase" localSheetId="27" hidden="1">'表V1 180306'!$B$6:$N$54</definedName>
    <definedName name="OLE_LINK7" localSheetId="26">×表Ⅱ・4!#REF!</definedName>
    <definedName name="_xlnm.Print_Area" localSheetId="34">×00_全国25!$A$1:$Z$81</definedName>
    <definedName name="_xlnm.Print_Area" localSheetId="32">'27年度係数 180306'!$B$7:$AC$90</definedName>
    <definedName name="_xlnm.Print_Area" localSheetId="31">'旧分類　赤字要確認'!$A$1:$N$80</definedName>
    <definedName name="_xlnm.Print_Area" localSheetId="33">'全国27 180306'!$A$1:$Y$86</definedName>
    <definedName name="_xlnm.Print_Area" localSheetId="24">'表Ⅲ・1　180118'!$B$6:$K$59</definedName>
    <definedName name="_xlnm.Print_Area" localSheetId="0">'表Ⅲ・2図Ⅲ・1　180116再'!$B$3:$G$87</definedName>
    <definedName name="_xlnm.Print_Area" localSheetId="1">'表Ⅲ・3図Ⅲ・2　180116再'!$B$3:$F$24</definedName>
    <definedName name="_xlnm.Print_Area" localSheetId="2">'表Ⅲ・4　図Ⅲ・3　180116再'!$B$3:$F$13</definedName>
    <definedName name="_xlnm.Print_Area" localSheetId="4">'表Ⅲ・5　180116再'!$A$3:$Z$88</definedName>
    <definedName name="_xlnm.Print_Area" localSheetId="5">'表Ⅲ・6　180116再⇒180218修正'!$C$3:$X$53</definedName>
    <definedName name="_xlnm.Print_Area" localSheetId="6">'表Ⅲ・7　180111⇒180218修正'!$B$3:$Z$88</definedName>
    <definedName name="_xlnm.Print_Area" localSheetId="7">'表Ⅲ・8　180111'!$B$3:$Z$87</definedName>
    <definedName name="_xlnm.Print_Area" localSheetId="8">'表Ⅲ・9　180116再'!$B$1:$L$45</definedName>
    <definedName name="_xlnm.Print_Area" localSheetId="27">'表V1 180306'!$B$6:$J$59</definedName>
    <definedName name="_xlnm.Print_Area" localSheetId="30">'表V3図V2 180306'!$A$2:$O$50</definedName>
    <definedName name="_xlnm.Print_Area" localSheetId="17">'表－資・Ⅱ・１（２）　180111'!$B$3:$O$83</definedName>
    <definedName name="_xlnm.Print_Area" localSheetId="18">'表－資・Ⅱ・１（3）（4）　180111'!$B$6:$BF$90</definedName>
    <definedName name="_xlnm.Print_Area" localSheetId="19">'表－資・Ⅲ・1　180111'!$B$3:$T$53</definedName>
    <definedName name="_xlnm.Print_Area" localSheetId="20">'表－資・Ⅲ・2　180111'!$B$3:$T$54</definedName>
    <definedName name="_xlnm.Print_Area" localSheetId="21">'表－資・Ⅲ・３表－資・Ⅲ・4　180116再'!$B$1:$U$107</definedName>
    <definedName name="_xlnm.Print_Area" localSheetId="22">'表―資・Ⅳ　180111'!$B$5:$K$54</definedName>
    <definedName name="_xlnm.Print_Titles" localSheetId="34">×00_全国25!#REF!</definedName>
    <definedName name="_xlnm.Print_Titles" localSheetId="33">'全国27 180306'!$A:$B</definedName>
    <definedName name="_xlnm.Print_Titles" localSheetId="4">'表Ⅲ・5　180116再'!$A:$B</definedName>
    <definedName name="_xlnm.Print_Titles" localSheetId="28">'表V2 180306'!$7:$8</definedName>
    <definedName name="_xlnm.Print_Titles" localSheetId="30">'表V3図V2 180306'!$7:$7</definedName>
    <definedName name="RZK_DD" localSheetId="3">#REF!</definedName>
    <definedName name="RZK_DD" localSheetId="12">#REF!</definedName>
    <definedName name="RZK_DD" localSheetId="15">#REF!</definedName>
    <definedName name="RZK_DD" localSheetId="13">#REF!</definedName>
    <definedName name="RZK_DD" localSheetId="14">#REF!</definedName>
    <definedName name="RZK_DD" localSheetId="16">#REF!</definedName>
    <definedName name="RZK_DD" localSheetId="33">#REF!</definedName>
    <definedName name="RZK_DD" localSheetId="4">#REF!</definedName>
    <definedName name="RZK_DD" localSheetId="7">#REF!</definedName>
    <definedName name="RZK_DD" localSheetId="8">#REF!</definedName>
    <definedName name="RZK_DD">#REF!</definedName>
    <definedName name="RZK_TTL" localSheetId="3">#REF!</definedName>
    <definedName name="RZK_TTL" localSheetId="12">#REF!</definedName>
    <definedName name="RZK_TTL" localSheetId="15">#REF!</definedName>
    <definedName name="RZK_TTL" localSheetId="13">#REF!</definedName>
    <definedName name="RZK_TTL" localSheetId="14">#REF!</definedName>
    <definedName name="RZK_TTL" localSheetId="16">#REF!</definedName>
    <definedName name="RZK_TTL" localSheetId="33">#REF!</definedName>
    <definedName name="RZK_TTL" localSheetId="4">#REF!</definedName>
    <definedName name="RZK_TTL" localSheetId="7">#REF!</definedName>
    <definedName name="RZK_TTL" localSheetId="8">#REF!</definedName>
    <definedName name="RZK_TTL">#REF!</definedName>
    <definedName name="san" localSheetId="3">#REF!</definedName>
    <definedName name="san" localSheetId="12">#REF!</definedName>
    <definedName name="san" localSheetId="15">#REF!</definedName>
    <definedName name="san" localSheetId="13">#REF!</definedName>
    <definedName name="san" localSheetId="14">#REF!</definedName>
    <definedName name="san" localSheetId="16">#REF!</definedName>
    <definedName name="san" localSheetId="7">#REF!</definedName>
    <definedName name="san" localSheetId="8">#REF!</definedName>
    <definedName name="san">#REF!</definedName>
    <definedName name="デ１">[1]デフレータ!#REF!</definedName>
    <definedName name="デフレータ" localSheetId="3">[1]デフレータ!#REF!</definedName>
    <definedName name="デフレータ" localSheetId="12">[1]デフレータ!#REF!</definedName>
    <definedName name="デフレータ" localSheetId="15">[1]デフレータ!#REF!</definedName>
    <definedName name="デフレータ" localSheetId="13">[1]デフレータ!#REF!</definedName>
    <definedName name="デフレータ" localSheetId="14">[1]デフレータ!#REF!</definedName>
    <definedName name="デフレータ" localSheetId="16">[1]デフレータ!#REF!</definedName>
    <definedName name="デフレータ" localSheetId="33">[1]デフレータ!#REF!</definedName>
    <definedName name="デフレータ" localSheetId="4">[1]デフレータ!#REF!</definedName>
    <definedName name="デフレータ" localSheetId="7">[1]デフレータ!#REF!</definedName>
    <definedName name="デフレータ" localSheetId="8">[1]デフレータ!#REF!</definedName>
    <definedName name="デフレータ" localSheetId="22">[1]デフレータ!#REF!</definedName>
    <definedName name="デフレータ">[1]デフレータ!#REF!</definedName>
  </definedNames>
  <calcPr calcId="162913"/>
</workbook>
</file>

<file path=xl/calcChain.xml><?xml version="1.0" encoding="utf-8"?>
<calcChain xmlns="http://schemas.openxmlformats.org/spreadsheetml/2006/main">
  <c r="K12" i="29" l="1"/>
  <c r="K14" i="29" s="1"/>
  <c r="K10" i="29"/>
  <c r="K8" i="29"/>
  <c r="D8" i="29" l="1"/>
  <c r="C8" i="29" l="1"/>
  <c r="L56" i="26" l="1"/>
  <c r="L55" i="26"/>
  <c r="L57" i="26" s="1"/>
  <c r="BX9" i="9" l="1"/>
  <c r="BX87" i="9"/>
  <c r="BW87" i="9"/>
  <c r="BV87" i="9"/>
  <c r="BU87" i="9"/>
  <c r="BT87" i="9"/>
  <c r="BS87" i="9"/>
  <c r="BR87" i="9"/>
  <c r="BQ87" i="9"/>
  <c r="BP87" i="9"/>
  <c r="BO87" i="9"/>
  <c r="BN87" i="9"/>
  <c r="BM87" i="9"/>
  <c r="BL87" i="9"/>
  <c r="BK87" i="9"/>
  <c r="BJ87" i="9"/>
  <c r="BI87" i="9"/>
  <c r="BH87" i="9"/>
  <c r="BG87" i="9"/>
  <c r="BF87" i="9"/>
  <c r="BE87" i="9"/>
  <c r="BX86" i="9"/>
  <c r="BW86" i="9"/>
  <c r="BV86" i="9"/>
  <c r="BU86" i="9"/>
  <c r="BT86" i="9"/>
  <c r="BS86" i="9"/>
  <c r="BR86" i="9"/>
  <c r="BQ86" i="9"/>
  <c r="BP86" i="9"/>
  <c r="BO86" i="9"/>
  <c r="BN86" i="9"/>
  <c r="BM86" i="9"/>
  <c r="BL86" i="9"/>
  <c r="BK86" i="9"/>
  <c r="BJ86" i="9"/>
  <c r="BI86" i="9"/>
  <c r="BH86" i="9"/>
  <c r="BG86" i="9"/>
  <c r="BF86" i="9"/>
  <c r="BE86" i="9"/>
  <c r="BX85" i="9"/>
  <c r="BW85" i="9"/>
  <c r="BV85" i="9"/>
  <c r="BU85" i="9"/>
  <c r="BT85" i="9"/>
  <c r="BS85" i="9"/>
  <c r="BR85" i="9"/>
  <c r="BQ85" i="9"/>
  <c r="BP85" i="9"/>
  <c r="BO85" i="9"/>
  <c r="BN85" i="9"/>
  <c r="BM85" i="9"/>
  <c r="BL85" i="9"/>
  <c r="BK85" i="9"/>
  <c r="BJ85" i="9"/>
  <c r="BI85" i="9"/>
  <c r="BH85" i="9"/>
  <c r="BG85" i="9"/>
  <c r="BF85" i="9"/>
  <c r="BE85" i="9"/>
  <c r="BX84" i="9"/>
  <c r="BW84" i="9"/>
  <c r="BV84" i="9"/>
  <c r="BU84" i="9"/>
  <c r="BT84" i="9"/>
  <c r="BS84" i="9"/>
  <c r="BR84" i="9"/>
  <c r="BQ84" i="9"/>
  <c r="BP84" i="9"/>
  <c r="BO84" i="9"/>
  <c r="BN84" i="9"/>
  <c r="BM84" i="9"/>
  <c r="BL84" i="9"/>
  <c r="BK84" i="9"/>
  <c r="BJ84" i="9"/>
  <c r="BI84" i="9"/>
  <c r="BH84" i="9"/>
  <c r="BG84" i="9"/>
  <c r="BF84" i="9"/>
  <c r="BE84" i="9"/>
  <c r="BX83" i="9"/>
  <c r="BW83" i="9"/>
  <c r="BV83" i="9"/>
  <c r="BU83" i="9"/>
  <c r="BT83" i="9"/>
  <c r="BS83" i="9"/>
  <c r="BR83" i="9"/>
  <c r="BQ83" i="9"/>
  <c r="BP83" i="9"/>
  <c r="BO83" i="9"/>
  <c r="BN83" i="9"/>
  <c r="BM83" i="9"/>
  <c r="BL83" i="9"/>
  <c r="BK83" i="9"/>
  <c r="BJ83" i="9"/>
  <c r="BI83" i="9"/>
  <c r="BH83" i="9"/>
  <c r="BG83" i="9"/>
  <c r="BF83" i="9"/>
  <c r="BE83" i="9"/>
  <c r="BX82" i="9"/>
  <c r="BW82" i="9"/>
  <c r="BV82" i="9"/>
  <c r="BU82" i="9"/>
  <c r="BT82" i="9"/>
  <c r="BS82" i="9"/>
  <c r="BR82" i="9"/>
  <c r="BQ82" i="9"/>
  <c r="BP82" i="9"/>
  <c r="BO82" i="9"/>
  <c r="BN82" i="9"/>
  <c r="BM82" i="9"/>
  <c r="BL82" i="9"/>
  <c r="BK82" i="9"/>
  <c r="BJ82" i="9"/>
  <c r="BI82" i="9"/>
  <c r="BH82" i="9"/>
  <c r="BG82" i="9"/>
  <c r="BF82" i="9"/>
  <c r="BE82" i="9"/>
  <c r="BX81" i="9"/>
  <c r="BW81" i="9"/>
  <c r="BV81" i="9"/>
  <c r="BU81" i="9"/>
  <c r="BT81" i="9"/>
  <c r="BS81" i="9"/>
  <c r="BR81" i="9"/>
  <c r="BQ81" i="9"/>
  <c r="BP81" i="9"/>
  <c r="BO81" i="9"/>
  <c r="BN81" i="9"/>
  <c r="BM81" i="9"/>
  <c r="BL81" i="9"/>
  <c r="BK81" i="9"/>
  <c r="BJ81" i="9"/>
  <c r="BI81" i="9"/>
  <c r="BH81" i="9"/>
  <c r="BG81" i="9"/>
  <c r="BF81" i="9"/>
  <c r="BE81" i="9"/>
  <c r="BX80" i="9"/>
  <c r="BW80" i="9"/>
  <c r="BV80" i="9"/>
  <c r="BU80" i="9"/>
  <c r="BT80" i="9"/>
  <c r="BS80" i="9"/>
  <c r="BR80" i="9"/>
  <c r="BQ80" i="9"/>
  <c r="BP80" i="9"/>
  <c r="BO80" i="9"/>
  <c r="BN80" i="9"/>
  <c r="BM80" i="9"/>
  <c r="BL80" i="9"/>
  <c r="BK80" i="9"/>
  <c r="BJ80" i="9"/>
  <c r="BI80" i="9"/>
  <c r="BH80" i="9"/>
  <c r="BG80" i="9"/>
  <c r="BF80" i="9"/>
  <c r="BE80" i="9"/>
  <c r="BX79" i="9"/>
  <c r="BW79" i="9"/>
  <c r="BV79" i="9"/>
  <c r="BU79" i="9"/>
  <c r="BT79" i="9"/>
  <c r="BS79" i="9"/>
  <c r="BR79" i="9"/>
  <c r="BQ79" i="9"/>
  <c r="BP79" i="9"/>
  <c r="BO79" i="9"/>
  <c r="BN79" i="9"/>
  <c r="BM79" i="9"/>
  <c r="BL79" i="9"/>
  <c r="BK79" i="9"/>
  <c r="BJ79" i="9"/>
  <c r="BI79" i="9"/>
  <c r="BH79" i="9"/>
  <c r="BG79" i="9"/>
  <c r="BF79" i="9"/>
  <c r="BE79" i="9"/>
  <c r="BX78" i="9"/>
  <c r="BW78" i="9"/>
  <c r="BV78" i="9"/>
  <c r="BU78" i="9"/>
  <c r="BT78" i="9"/>
  <c r="BS78" i="9"/>
  <c r="BR78" i="9"/>
  <c r="BQ78" i="9"/>
  <c r="BP78" i="9"/>
  <c r="BO78" i="9"/>
  <c r="BN78" i="9"/>
  <c r="BM78" i="9"/>
  <c r="BL78" i="9"/>
  <c r="BK78" i="9"/>
  <c r="BJ78" i="9"/>
  <c r="BI78" i="9"/>
  <c r="BH78" i="9"/>
  <c r="BG78" i="9"/>
  <c r="BF78" i="9"/>
  <c r="BE78" i="9"/>
  <c r="BX77" i="9"/>
  <c r="BW77" i="9"/>
  <c r="BV77" i="9"/>
  <c r="BU77" i="9"/>
  <c r="BT77" i="9"/>
  <c r="BS77" i="9"/>
  <c r="BR77" i="9"/>
  <c r="BQ77" i="9"/>
  <c r="BP77" i="9"/>
  <c r="BO77" i="9"/>
  <c r="BN77" i="9"/>
  <c r="BM77" i="9"/>
  <c r="BL77" i="9"/>
  <c r="BK77" i="9"/>
  <c r="BJ77" i="9"/>
  <c r="BI77" i="9"/>
  <c r="BH77" i="9"/>
  <c r="BG77" i="9"/>
  <c r="BF77" i="9"/>
  <c r="BE77" i="9"/>
  <c r="BX76" i="9"/>
  <c r="BW76" i="9"/>
  <c r="BV76" i="9"/>
  <c r="BU76" i="9"/>
  <c r="BT76" i="9"/>
  <c r="BS76" i="9"/>
  <c r="BR76" i="9"/>
  <c r="BQ76" i="9"/>
  <c r="BP76" i="9"/>
  <c r="BO76" i="9"/>
  <c r="BN76" i="9"/>
  <c r="BM76" i="9"/>
  <c r="BL76" i="9"/>
  <c r="BK76" i="9"/>
  <c r="BJ76" i="9"/>
  <c r="BI76" i="9"/>
  <c r="BH76" i="9"/>
  <c r="BG76" i="9"/>
  <c r="BF76" i="9"/>
  <c r="BE76" i="9"/>
  <c r="BX75" i="9"/>
  <c r="BW75" i="9"/>
  <c r="BV75" i="9"/>
  <c r="BU75" i="9"/>
  <c r="BT75" i="9"/>
  <c r="BS75" i="9"/>
  <c r="BR75" i="9"/>
  <c r="BQ75" i="9"/>
  <c r="BP75" i="9"/>
  <c r="BO75" i="9"/>
  <c r="BN75" i="9"/>
  <c r="BM75" i="9"/>
  <c r="BL75" i="9"/>
  <c r="BK75" i="9"/>
  <c r="BJ75" i="9"/>
  <c r="BI75" i="9"/>
  <c r="BH75" i="9"/>
  <c r="BG75" i="9"/>
  <c r="BF75" i="9"/>
  <c r="BE75" i="9"/>
  <c r="BX74" i="9"/>
  <c r="BW74" i="9"/>
  <c r="BV74" i="9"/>
  <c r="BU74" i="9"/>
  <c r="BT74" i="9"/>
  <c r="BS74" i="9"/>
  <c r="BR74" i="9"/>
  <c r="BQ74" i="9"/>
  <c r="BP74" i="9"/>
  <c r="BO74" i="9"/>
  <c r="BN74" i="9"/>
  <c r="BM74" i="9"/>
  <c r="BL74" i="9"/>
  <c r="BK74" i="9"/>
  <c r="BJ74" i="9"/>
  <c r="BI74" i="9"/>
  <c r="BH74" i="9"/>
  <c r="BG74" i="9"/>
  <c r="BF74" i="9"/>
  <c r="BE74" i="9"/>
  <c r="BX73" i="9"/>
  <c r="BW73" i="9"/>
  <c r="BV73" i="9"/>
  <c r="BU73" i="9"/>
  <c r="BT73" i="9"/>
  <c r="BS73" i="9"/>
  <c r="BR73" i="9"/>
  <c r="BQ73" i="9"/>
  <c r="BP73" i="9"/>
  <c r="BO73" i="9"/>
  <c r="BN73" i="9"/>
  <c r="BM73" i="9"/>
  <c r="BL73" i="9"/>
  <c r="BK73" i="9"/>
  <c r="BJ73" i="9"/>
  <c r="BI73" i="9"/>
  <c r="BH73" i="9"/>
  <c r="BG73" i="9"/>
  <c r="BF73" i="9"/>
  <c r="BE73" i="9"/>
  <c r="BX72" i="9"/>
  <c r="BW72" i="9"/>
  <c r="BV72" i="9"/>
  <c r="BU72" i="9"/>
  <c r="BT72" i="9"/>
  <c r="BS72" i="9"/>
  <c r="BR72" i="9"/>
  <c r="BQ72" i="9"/>
  <c r="BP72" i="9"/>
  <c r="BO72" i="9"/>
  <c r="BN72" i="9"/>
  <c r="BM72" i="9"/>
  <c r="BL72" i="9"/>
  <c r="BK72" i="9"/>
  <c r="BJ72" i="9"/>
  <c r="BI72" i="9"/>
  <c r="BH72" i="9"/>
  <c r="BG72" i="9"/>
  <c r="BF72" i="9"/>
  <c r="BE72" i="9"/>
  <c r="BX71" i="9"/>
  <c r="BW71" i="9"/>
  <c r="BV71" i="9"/>
  <c r="BU71" i="9"/>
  <c r="BT71" i="9"/>
  <c r="BS71" i="9"/>
  <c r="BR71" i="9"/>
  <c r="BQ71" i="9"/>
  <c r="BP71" i="9"/>
  <c r="BO71" i="9"/>
  <c r="BN71" i="9"/>
  <c r="BM71" i="9"/>
  <c r="BL71" i="9"/>
  <c r="BK71" i="9"/>
  <c r="BJ71" i="9"/>
  <c r="BI71" i="9"/>
  <c r="BH71" i="9"/>
  <c r="BG71" i="9"/>
  <c r="BF71" i="9"/>
  <c r="BE71" i="9"/>
  <c r="BX70" i="9"/>
  <c r="BW70" i="9"/>
  <c r="BV70" i="9"/>
  <c r="BU70" i="9"/>
  <c r="BT70" i="9"/>
  <c r="BS70" i="9"/>
  <c r="BR70" i="9"/>
  <c r="BQ70" i="9"/>
  <c r="BP70" i="9"/>
  <c r="BO70" i="9"/>
  <c r="BN70" i="9"/>
  <c r="BM70" i="9"/>
  <c r="BL70" i="9"/>
  <c r="BK70" i="9"/>
  <c r="BJ70" i="9"/>
  <c r="BI70" i="9"/>
  <c r="BH70" i="9"/>
  <c r="BG70" i="9"/>
  <c r="BF70" i="9"/>
  <c r="BE70" i="9"/>
  <c r="BX69" i="9"/>
  <c r="BW69" i="9"/>
  <c r="BV69" i="9"/>
  <c r="BU69" i="9"/>
  <c r="BT69" i="9"/>
  <c r="BS69" i="9"/>
  <c r="BR69" i="9"/>
  <c r="BQ69" i="9"/>
  <c r="BP69" i="9"/>
  <c r="BO69" i="9"/>
  <c r="BN69" i="9"/>
  <c r="BM69" i="9"/>
  <c r="BL69" i="9"/>
  <c r="BK69" i="9"/>
  <c r="BJ69" i="9"/>
  <c r="BI69" i="9"/>
  <c r="BH69" i="9"/>
  <c r="BG69" i="9"/>
  <c r="BF69" i="9"/>
  <c r="BE69" i="9"/>
  <c r="BX68" i="9"/>
  <c r="BW68" i="9"/>
  <c r="BV68" i="9"/>
  <c r="BU68" i="9"/>
  <c r="BT68" i="9"/>
  <c r="BS68" i="9"/>
  <c r="BR68" i="9"/>
  <c r="BQ68" i="9"/>
  <c r="BP68" i="9"/>
  <c r="BO68" i="9"/>
  <c r="BN68" i="9"/>
  <c r="BM68" i="9"/>
  <c r="BL68" i="9"/>
  <c r="BK68" i="9"/>
  <c r="BJ68" i="9"/>
  <c r="BI68" i="9"/>
  <c r="BH68" i="9"/>
  <c r="BG68" i="9"/>
  <c r="BF68" i="9"/>
  <c r="BE68" i="9"/>
  <c r="BX67" i="9"/>
  <c r="BW67" i="9"/>
  <c r="BV67" i="9"/>
  <c r="BU67" i="9"/>
  <c r="BT67" i="9"/>
  <c r="BS67" i="9"/>
  <c r="BR67" i="9"/>
  <c r="BQ67" i="9"/>
  <c r="BP67" i="9"/>
  <c r="BO67" i="9"/>
  <c r="BN67" i="9"/>
  <c r="BM67" i="9"/>
  <c r="BL67" i="9"/>
  <c r="BK67" i="9"/>
  <c r="BJ67" i="9"/>
  <c r="BI67" i="9"/>
  <c r="BH67" i="9"/>
  <c r="BG67" i="9"/>
  <c r="BF67" i="9"/>
  <c r="BE67" i="9"/>
  <c r="BX66" i="9"/>
  <c r="BW66" i="9"/>
  <c r="BV66" i="9"/>
  <c r="BU66" i="9"/>
  <c r="BT66" i="9"/>
  <c r="BS66" i="9"/>
  <c r="BR66" i="9"/>
  <c r="BQ66" i="9"/>
  <c r="BP66" i="9"/>
  <c r="BO66" i="9"/>
  <c r="BN66" i="9"/>
  <c r="BM66" i="9"/>
  <c r="BL66" i="9"/>
  <c r="BK66" i="9"/>
  <c r="BJ66" i="9"/>
  <c r="BI66" i="9"/>
  <c r="BH66" i="9"/>
  <c r="BG66" i="9"/>
  <c r="BF66" i="9"/>
  <c r="BE66" i="9"/>
  <c r="BX65" i="9"/>
  <c r="BW65" i="9"/>
  <c r="BV65" i="9"/>
  <c r="BU65" i="9"/>
  <c r="BT65" i="9"/>
  <c r="BS65" i="9"/>
  <c r="BR65" i="9"/>
  <c r="BQ65" i="9"/>
  <c r="BP65" i="9"/>
  <c r="BO65" i="9"/>
  <c r="BN65" i="9"/>
  <c r="BM65" i="9"/>
  <c r="BL65" i="9"/>
  <c r="BK65" i="9"/>
  <c r="BJ65" i="9"/>
  <c r="BI65" i="9"/>
  <c r="BH65" i="9"/>
  <c r="BG65" i="9"/>
  <c r="BF65" i="9"/>
  <c r="BE65" i="9"/>
  <c r="BX64" i="9"/>
  <c r="BW64" i="9"/>
  <c r="BV64" i="9"/>
  <c r="BU64" i="9"/>
  <c r="BT64" i="9"/>
  <c r="BS64" i="9"/>
  <c r="BR64" i="9"/>
  <c r="BQ64" i="9"/>
  <c r="BP64" i="9"/>
  <c r="BO64" i="9"/>
  <c r="BN64" i="9"/>
  <c r="BM64" i="9"/>
  <c r="BL64" i="9"/>
  <c r="BK64" i="9"/>
  <c r="BJ64" i="9"/>
  <c r="BI64" i="9"/>
  <c r="BH64" i="9"/>
  <c r="BG64" i="9"/>
  <c r="BF64" i="9"/>
  <c r="BE64" i="9"/>
  <c r="BX63" i="9"/>
  <c r="BW63" i="9"/>
  <c r="BV63" i="9"/>
  <c r="BU63" i="9"/>
  <c r="BT63" i="9"/>
  <c r="BS63" i="9"/>
  <c r="BR63" i="9"/>
  <c r="BQ63" i="9"/>
  <c r="BP63" i="9"/>
  <c r="BO63" i="9"/>
  <c r="BN63" i="9"/>
  <c r="BM63" i="9"/>
  <c r="BL63" i="9"/>
  <c r="BK63" i="9"/>
  <c r="BJ63" i="9"/>
  <c r="BI63" i="9"/>
  <c r="BH63" i="9"/>
  <c r="BG63" i="9"/>
  <c r="BF63" i="9"/>
  <c r="BE63" i="9"/>
  <c r="BX62" i="9"/>
  <c r="BW62" i="9"/>
  <c r="BV62" i="9"/>
  <c r="BU62" i="9"/>
  <c r="BT62" i="9"/>
  <c r="BS62" i="9"/>
  <c r="BR62" i="9"/>
  <c r="BQ62" i="9"/>
  <c r="BP62" i="9"/>
  <c r="BO62" i="9"/>
  <c r="BN62" i="9"/>
  <c r="BM62" i="9"/>
  <c r="BL62" i="9"/>
  <c r="BK62" i="9"/>
  <c r="BJ62" i="9"/>
  <c r="BI62" i="9"/>
  <c r="BH62" i="9"/>
  <c r="BG62" i="9"/>
  <c r="BF62" i="9"/>
  <c r="BE62" i="9"/>
  <c r="BX61" i="9"/>
  <c r="BW61" i="9"/>
  <c r="BV61" i="9"/>
  <c r="BU61" i="9"/>
  <c r="BT61" i="9"/>
  <c r="BS61" i="9"/>
  <c r="BR61" i="9"/>
  <c r="BQ61" i="9"/>
  <c r="BP61" i="9"/>
  <c r="BO61" i="9"/>
  <c r="BN61" i="9"/>
  <c r="BM61" i="9"/>
  <c r="BL61" i="9"/>
  <c r="BK61" i="9"/>
  <c r="BJ61" i="9"/>
  <c r="BI61" i="9"/>
  <c r="BH61" i="9"/>
  <c r="BG61" i="9"/>
  <c r="BF61" i="9"/>
  <c r="BE61" i="9"/>
  <c r="BX60" i="9"/>
  <c r="BW60" i="9"/>
  <c r="BV60" i="9"/>
  <c r="BU60" i="9"/>
  <c r="BT60" i="9"/>
  <c r="BS60" i="9"/>
  <c r="BR60" i="9"/>
  <c r="BQ60" i="9"/>
  <c r="BP60" i="9"/>
  <c r="BO60" i="9"/>
  <c r="BN60" i="9"/>
  <c r="BM60" i="9"/>
  <c r="BL60" i="9"/>
  <c r="BK60" i="9"/>
  <c r="BJ60" i="9"/>
  <c r="BI60" i="9"/>
  <c r="BH60" i="9"/>
  <c r="BG60" i="9"/>
  <c r="BF60" i="9"/>
  <c r="BE60" i="9"/>
  <c r="BX59" i="9"/>
  <c r="BW59" i="9"/>
  <c r="BV59" i="9"/>
  <c r="BU59" i="9"/>
  <c r="BT59" i="9"/>
  <c r="BS59" i="9"/>
  <c r="BR59" i="9"/>
  <c r="BQ59" i="9"/>
  <c r="BP59" i="9"/>
  <c r="BO59" i="9"/>
  <c r="BN59" i="9"/>
  <c r="BM59" i="9"/>
  <c r="BL59" i="9"/>
  <c r="BK59" i="9"/>
  <c r="BJ59" i="9"/>
  <c r="BI59" i="9"/>
  <c r="BH59" i="9"/>
  <c r="BG59" i="9"/>
  <c r="BF59" i="9"/>
  <c r="BE59" i="9"/>
  <c r="BX58" i="9"/>
  <c r="BW58" i="9"/>
  <c r="BV58" i="9"/>
  <c r="BU58" i="9"/>
  <c r="BT58" i="9"/>
  <c r="BS58" i="9"/>
  <c r="BR58" i="9"/>
  <c r="BQ58" i="9"/>
  <c r="BP58" i="9"/>
  <c r="BO58" i="9"/>
  <c r="BN58" i="9"/>
  <c r="BM58" i="9"/>
  <c r="BL58" i="9"/>
  <c r="BK58" i="9"/>
  <c r="BJ58" i="9"/>
  <c r="BI58" i="9"/>
  <c r="BH58" i="9"/>
  <c r="BG58" i="9"/>
  <c r="BF58" i="9"/>
  <c r="BE58" i="9"/>
  <c r="BX57" i="9"/>
  <c r="BW57" i="9"/>
  <c r="BV57" i="9"/>
  <c r="BU57" i="9"/>
  <c r="BT57" i="9"/>
  <c r="BS57" i="9"/>
  <c r="BR57" i="9"/>
  <c r="BQ57" i="9"/>
  <c r="BP57" i="9"/>
  <c r="BO57" i="9"/>
  <c r="BN57" i="9"/>
  <c r="BM57" i="9"/>
  <c r="BL57" i="9"/>
  <c r="BK57" i="9"/>
  <c r="BJ57" i="9"/>
  <c r="BI57" i="9"/>
  <c r="BH57" i="9"/>
  <c r="BG57" i="9"/>
  <c r="BF57" i="9"/>
  <c r="BE57" i="9"/>
  <c r="BX56" i="9"/>
  <c r="BW56" i="9"/>
  <c r="BV56" i="9"/>
  <c r="BU56" i="9"/>
  <c r="BT56" i="9"/>
  <c r="BS56" i="9"/>
  <c r="BR56" i="9"/>
  <c r="BQ56" i="9"/>
  <c r="BP56" i="9"/>
  <c r="BO56" i="9"/>
  <c r="BN56" i="9"/>
  <c r="BM56" i="9"/>
  <c r="BL56" i="9"/>
  <c r="BK56" i="9"/>
  <c r="BJ56" i="9"/>
  <c r="BI56" i="9"/>
  <c r="BH56" i="9"/>
  <c r="BG56" i="9"/>
  <c r="BF56" i="9"/>
  <c r="BE56" i="9"/>
  <c r="BX55" i="9"/>
  <c r="BW55" i="9"/>
  <c r="BV55" i="9"/>
  <c r="BU55" i="9"/>
  <c r="BT55" i="9"/>
  <c r="BS55" i="9"/>
  <c r="BR55" i="9"/>
  <c r="BQ55" i="9"/>
  <c r="BP55" i="9"/>
  <c r="BO55" i="9"/>
  <c r="BN55" i="9"/>
  <c r="BM55" i="9"/>
  <c r="BL55" i="9"/>
  <c r="BK55" i="9"/>
  <c r="BJ55" i="9"/>
  <c r="BI55" i="9"/>
  <c r="BH55" i="9"/>
  <c r="BG55" i="9"/>
  <c r="BF55" i="9"/>
  <c r="BE55" i="9"/>
  <c r="BX54" i="9"/>
  <c r="BW54" i="9"/>
  <c r="BV54" i="9"/>
  <c r="BU54" i="9"/>
  <c r="BT54" i="9"/>
  <c r="BS54" i="9"/>
  <c r="BR54" i="9"/>
  <c r="BQ54" i="9"/>
  <c r="BP54" i="9"/>
  <c r="BO54" i="9"/>
  <c r="BN54" i="9"/>
  <c r="BM54" i="9"/>
  <c r="BL54" i="9"/>
  <c r="BK54" i="9"/>
  <c r="BJ54" i="9"/>
  <c r="BI54" i="9"/>
  <c r="BH54" i="9"/>
  <c r="BG54" i="9"/>
  <c r="BF54" i="9"/>
  <c r="BE54" i="9"/>
  <c r="BX53" i="9"/>
  <c r="BW53" i="9"/>
  <c r="BV53" i="9"/>
  <c r="BU53" i="9"/>
  <c r="BT53" i="9"/>
  <c r="BS53" i="9"/>
  <c r="BR53" i="9"/>
  <c r="BQ53" i="9"/>
  <c r="BP53" i="9"/>
  <c r="BO53" i="9"/>
  <c r="BN53" i="9"/>
  <c r="BM53" i="9"/>
  <c r="BL53" i="9"/>
  <c r="BK53" i="9"/>
  <c r="BJ53" i="9"/>
  <c r="BI53" i="9"/>
  <c r="BH53" i="9"/>
  <c r="BG53" i="9"/>
  <c r="BF53" i="9"/>
  <c r="BE53" i="9"/>
  <c r="BX52" i="9"/>
  <c r="BW52" i="9"/>
  <c r="BV52" i="9"/>
  <c r="BU52" i="9"/>
  <c r="BT52" i="9"/>
  <c r="BS52" i="9"/>
  <c r="BR52" i="9"/>
  <c r="BQ52" i="9"/>
  <c r="BP52" i="9"/>
  <c r="BO52" i="9"/>
  <c r="BN52" i="9"/>
  <c r="BM52" i="9"/>
  <c r="BL52" i="9"/>
  <c r="BK52" i="9"/>
  <c r="BJ52" i="9"/>
  <c r="BI52" i="9"/>
  <c r="BH52" i="9"/>
  <c r="BG52" i="9"/>
  <c r="BF52" i="9"/>
  <c r="BE52" i="9"/>
  <c r="BX51" i="9"/>
  <c r="BW51" i="9"/>
  <c r="BV51" i="9"/>
  <c r="BU51" i="9"/>
  <c r="BT51" i="9"/>
  <c r="BS51" i="9"/>
  <c r="BR51" i="9"/>
  <c r="BQ51" i="9"/>
  <c r="BP51" i="9"/>
  <c r="BO51" i="9"/>
  <c r="BN51" i="9"/>
  <c r="BM51" i="9"/>
  <c r="BL51" i="9"/>
  <c r="BK51" i="9"/>
  <c r="BJ51" i="9"/>
  <c r="BI51" i="9"/>
  <c r="BH51" i="9"/>
  <c r="BG51" i="9"/>
  <c r="BF51" i="9"/>
  <c r="BE51" i="9"/>
  <c r="BX50" i="9"/>
  <c r="BW50" i="9"/>
  <c r="BV50" i="9"/>
  <c r="BU50" i="9"/>
  <c r="BT50" i="9"/>
  <c r="BS50" i="9"/>
  <c r="BR50" i="9"/>
  <c r="BQ50" i="9"/>
  <c r="BP50" i="9"/>
  <c r="BO50" i="9"/>
  <c r="BN50" i="9"/>
  <c r="BM50" i="9"/>
  <c r="BL50" i="9"/>
  <c r="BK50" i="9"/>
  <c r="BJ50" i="9"/>
  <c r="BI50" i="9"/>
  <c r="BH50" i="9"/>
  <c r="BG50" i="9"/>
  <c r="BF50" i="9"/>
  <c r="BE50" i="9"/>
  <c r="BX49" i="9"/>
  <c r="BW49" i="9"/>
  <c r="BV49" i="9"/>
  <c r="BU49" i="9"/>
  <c r="BT49" i="9"/>
  <c r="BS49" i="9"/>
  <c r="BR49" i="9"/>
  <c r="BQ49" i="9"/>
  <c r="BP49" i="9"/>
  <c r="BO49" i="9"/>
  <c r="BN49" i="9"/>
  <c r="BM49" i="9"/>
  <c r="BL49" i="9"/>
  <c r="BK49" i="9"/>
  <c r="BJ49" i="9"/>
  <c r="BI49" i="9"/>
  <c r="BH49" i="9"/>
  <c r="BG49" i="9"/>
  <c r="BF49" i="9"/>
  <c r="BE49" i="9"/>
  <c r="BX48" i="9"/>
  <c r="BW48" i="9"/>
  <c r="BV48" i="9"/>
  <c r="BU48" i="9"/>
  <c r="BT48" i="9"/>
  <c r="BS48" i="9"/>
  <c r="BR48" i="9"/>
  <c r="BQ48" i="9"/>
  <c r="BP48" i="9"/>
  <c r="BO48" i="9"/>
  <c r="BN48" i="9"/>
  <c r="BM48" i="9"/>
  <c r="BL48" i="9"/>
  <c r="BK48" i="9"/>
  <c r="BJ48" i="9"/>
  <c r="BI48" i="9"/>
  <c r="BH48" i="9"/>
  <c r="BG48" i="9"/>
  <c r="BF48" i="9"/>
  <c r="BE48" i="9"/>
  <c r="BX47" i="9"/>
  <c r="BW47" i="9"/>
  <c r="BV47" i="9"/>
  <c r="BU47" i="9"/>
  <c r="BT47" i="9"/>
  <c r="BS47" i="9"/>
  <c r="BR47" i="9"/>
  <c r="BQ47" i="9"/>
  <c r="BP47" i="9"/>
  <c r="BO47" i="9"/>
  <c r="BN47" i="9"/>
  <c r="BM47" i="9"/>
  <c r="BL47" i="9"/>
  <c r="BK47" i="9"/>
  <c r="BJ47" i="9"/>
  <c r="BI47" i="9"/>
  <c r="BH47" i="9"/>
  <c r="BG47" i="9"/>
  <c r="BF47" i="9"/>
  <c r="BE47" i="9"/>
  <c r="BX46" i="9"/>
  <c r="BW46" i="9"/>
  <c r="BV46" i="9"/>
  <c r="BU46" i="9"/>
  <c r="BT46" i="9"/>
  <c r="BS46" i="9"/>
  <c r="BR46" i="9"/>
  <c r="BQ46" i="9"/>
  <c r="BP46" i="9"/>
  <c r="BO46" i="9"/>
  <c r="BN46" i="9"/>
  <c r="BM46" i="9"/>
  <c r="BL46" i="9"/>
  <c r="BK46" i="9"/>
  <c r="BJ46" i="9"/>
  <c r="BI46" i="9"/>
  <c r="BH46" i="9"/>
  <c r="BG46" i="9"/>
  <c r="BF46" i="9"/>
  <c r="BE46" i="9"/>
  <c r="BX45" i="9"/>
  <c r="BW45" i="9"/>
  <c r="BV45" i="9"/>
  <c r="BU45" i="9"/>
  <c r="BT45" i="9"/>
  <c r="BS45" i="9"/>
  <c r="BR45" i="9"/>
  <c r="BQ45" i="9"/>
  <c r="BP45" i="9"/>
  <c r="BO45" i="9"/>
  <c r="BN45" i="9"/>
  <c r="BM45" i="9"/>
  <c r="BL45" i="9"/>
  <c r="BK45" i="9"/>
  <c r="BJ45" i="9"/>
  <c r="BI45" i="9"/>
  <c r="BH45" i="9"/>
  <c r="BG45" i="9"/>
  <c r="BF45" i="9"/>
  <c r="BE45" i="9"/>
  <c r="BX44" i="9"/>
  <c r="BW44" i="9"/>
  <c r="BV44" i="9"/>
  <c r="BU44" i="9"/>
  <c r="BT44" i="9"/>
  <c r="BS44" i="9"/>
  <c r="BR44" i="9"/>
  <c r="BQ44" i="9"/>
  <c r="BP44" i="9"/>
  <c r="BO44" i="9"/>
  <c r="BN44" i="9"/>
  <c r="BM44" i="9"/>
  <c r="BL44" i="9"/>
  <c r="BK44" i="9"/>
  <c r="BJ44" i="9"/>
  <c r="BI44" i="9"/>
  <c r="BH44" i="9"/>
  <c r="BG44" i="9"/>
  <c r="BF44" i="9"/>
  <c r="BE44" i="9"/>
  <c r="BX43" i="9"/>
  <c r="BW43" i="9"/>
  <c r="BV43" i="9"/>
  <c r="BU43" i="9"/>
  <c r="BT43" i="9"/>
  <c r="BS43" i="9"/>
  <c r="BR43" i="9"/>
  <c r="BQ43" i="9"/>
  <c r="BP43" i="9"/>
  <c r="BO43" i="9"/>
  <c r="BN43" i="9"/>
  <c r="BM43" i="9"/>
  <c r="BL43" i="9"/>
  <c r="BK43" i="9"/>
  <c r="BJ43" i="9"/>
  <c r="BI43" i="9"/>
  <c r="BH43" i="9"/>
  <c r="BG43" i="9"/>
  <c r="BF43" i="9"/>
  <c r="BE43" i="9"/>
  <c r="BX42" i="9"/>
  <c r="BW42" i="9"/>
  <c r="BV42" i="9"/>
  <c r="BU42" i="9"/>
  <c r="BT42" i="9"/>
  <c r="BS42" i="9"/>
  <c r="BR42" i="9"/>
  <c r="BQ42" i="9"/>
  <c r="BP42" i="9"/>
  <c r="BO42" i="9"/>
  <c r="BN42" i="9"/>
  <c r="BM42" i="9"/>
  <c r="BL42" i="9"/>
  <c r="BK42" i="9"/>
  <c r="BJ42" i="9"/>
  <c r="BI42" i="9"/>
  <c r="BH42" i="9"/>
  <c r="BG42" i="9"/>
  <c r="BF42" i="9"/>
  <c r="BE42" i="9"/>
  <c r="BX41" i="9"/>
  <c r="BW41" i="9"/>
  <c r="BV41" i="9"/>
  <c r="BU41" i="9"/>
  <c r="BT41" i="9"/>
  <c r="BS41" i="9"/>
  <c r="BR41" i="9"/>
  <c r="BQ41" i="9"/>
  <c r="BP41" i="9"/>
  <c r="BO41" i="9"/>
  <c r="BN41" i="9"/>
  <c r="BM41" i="9"/>
  <c r="BL41" i="9"/>
  <c r="BK41" i="9"/>
  <c r="BJ41" i="9"/>
  <c r="BI41" i="9"/>
  <c r="BH41" i="9"/>
  <c r="BG41" i="9"/>
  <c r="BF41" i="9"/>
  <c r="BE41" i="9"/>
  <c r="BX40" i="9"/>
  <c r="BW40" i="9"/>
  <c r="BV40" i="9"/>
  <c r="BU40" i="9"/>
  <c r="BT40" i="9"/>
  <c r="BS40" i="9"/>
  <c r="BR40" i="9"/>
  <c r="BQ40" i="9"/>
  <c r="BP40" i="9"/>
  <c r="BO40" i="9"/>
  <c r="BN40" i="9"/>
  <c r="BM40" i="9"/>
  <c r="BL40" i="9"/>
  <c r="BK40" i="9"/>
  <c r="BJ40" i="9"/>
  <c r="BI40" i="9"/>
  <c r="BH40" i="9"/>
  <c r="BG40" i="9"/>
  <c r="BF40" i="9"/>
  <c r="BE40" i="9"/>
  <c r="BX39" i="9"/>
  <c r="BW39" i="9"/>
  <c r="BV39" i="9"/>
  <c r="BU39" i="9"/>
  <c r="BT39" i="9"/>
  <c r="BS39" i="9"/>
  <c r="BR39" i="9"/>
  <c r="BQ39" i="9"/>
  <c r="BP39" i="9"/>
  <c r="BO39" i="9"/>
  <c r="BN39" i="9"/>
  <c r="BM39" i="9"/>
  <c r="BL39" i="9"/>
  <c r="BK39" i="9"/>
  <c r="BJ39" i="9"/>
  <c r="BI39" i="9"/>
  <c r="BH39" i="9"/>
  <c r="BG39" i="9"/>
  <c r="BF39" i="9"/>
  <c r="BE39" i="9"/>
  <c r="BX38" i="9"/>
  <c r="BW38" i="9"/>
  <c r="BV38" i="9"/>
  <c r="BU38" i="9"/>
  <c r="BT38" i="9"/>
  <c r="BS38" i="9"/>
  <c r="BR38" i="9"/>
  <c r="BQ38" i="9"/>
  <c r="BP38" i="9"/>
  <c r="BO38" i="9"/>
  <c r="BN38" i="9"/>
  <c r="BM38" i="9"/>
  <c r="BL38" i="9"/>
  <c r="BK38" i="9"/>
  <c r="BJ38" i="9"/>
  <c r="BI38" i="9"/>
  <c r="BH38" i="9"/>
  <c r="BG38" i="9"/>
  <c r="BF38" i="9"/>
  <c r="BE38" i="9"/>
  <c r="BX37" i="9"/>
  <c r="BW37" i="9"/>
  <c r="BV37" i="9"/>
  <c r="BU37" i="9"/>
  <c r="BT37" i="9"/>
  <c r="BS37" i="9"/>
  <c r="BR37" i="9"/>
  <c r="BQ37" i="9"/>
  <c r="BP37" i="9"/>
  <c r="BO37" i="9"/>
  <c r="BN37" i="9"/>
  <c r="BM37" i="9"/>
  <c r="BL37" i="9"/>
  <c r="BK37" i="9"/>
  <c r="BJ37" i="9"/>
  <c r="BI37" i="9"/>
  <c r="BH37" i="9"/>
  <c r="BG37" i="9"/>
  <c r="BF37" i="9"/>
  <c r="BE37" i="9"/>
  <c r="BX36" i="9"/>
  <c r="BW36" i="9"/>
  <c r="BV36" i="9"/>
  <c r="BU36" i="9"/>
  <c r="BT36" i="9"/>
  <c r="BS36" i="9"/>
  <c r="BR36" i="9"/>
  <c r="BQ36" i="9"/>
  <c r="BP36" i="9"/>
  <c r="BO36" i="9"/>
  <c r="BN36" i="9"/>
  <c r="BM36" i="9"/>
  <c r="BL36" i="9"/>
  <c r="BK36" i="9"/>
  <c r="BJ36" i="9"/>
  <c r="BI36" i="9"/>
  <c r="BH36" i="9"/>
  <c r="BG36" i="9"/>
  <c r="BF36" i="9"/>
  <c r="BE36" i="9"/>
  <c r="BX35" i="9"/>
  <c r="BW35" i="9"/>
  <c r="BV35" i="9"/>
  <c r="BU35" i="9"/>
  <c r="BT35" i="9"/>
  <c r="BS35" i="9"/>
  <c r="BR35" i="9"/>
  <c r="BQ35" i="9"/>
  <c r="BP35" i="9"/>
  <c r="BO35" i="9"/>
  <c r="BN35" i="9"/>
  <c r="BM35" i="9"/>
  <c r="BL35" i="9"/>
  <c r="BK35" i="9"/>
  <c r="BJ35" i="9"/>
  <c r="BI35" i="9"/>
  <c r="BH35" i="9"/>
  <c r="BG35" i="9"/>
  <c r="BF35" i="9"/>
  <c r="BE35" i="9"/>
  <c r="BX34" i="9"/>
  <c r="BW34" i="9"/>
  <c r="BV34" i="9"/>
  <c r="BU34" i="9"/>
  <c r="BT34" i="9"/>
  <c r="BS34" i="9"/>
  <c r="BR34" i="9"/>
  <c r="BQ34" i="9"/>
  <c r="BP34" i="9"/>
  <c r="BO34" i="9"/>
  <c r="BN34" i="9"/>
  <c r="BM34" i="9"/>
  <c r="BL34" i="9"/>
  <c r="BK34" i="9"/>
  <c r="BJ34" i="9"/>
  <c r="BI34" i="9"/>
  <c r="BH34" i="9"/>
  <c r="BG34" i="9"/>
  <c r="BF34" i="9"/>
  <c r="BE34" i="9"/>
  <c r="BX33" i="9"/>
  <c r="BW33" i="9"/>
  <c r="BV33" i="9"/>
  <c r="BU33" i="9"/>
  <c r="BT33" i="9"/>
  <c r="BS33" i="9"/>
  <c r="BR33" i="9"/>
  <c r="BQ33" i="9"/>
  <c r="BP33" i="9"/>
  <c r="BO33" i="9"/>
  <c r="BN33" i="9"/>
  <c r="BM33" i="9"/>
  <c r="BL33" i="9"/>
  <c r="BK33" i="9"/>
  <c r="BJ33" i="9"/>
  <c r="BI33" i="9"/>
  <c r="BH33" i="9"/>
  <c r="BG33" i="9"/>
  <c r="BF33" i="9"/>
  <c r="BE33" i="9"/>
  <c r="BX32" i="9"/>
  <c r="BW32" i="9"/>
  <c r="BV32" i="9"/>
  <c r="BU32" i="9"/>
  <c r="BT32" i="9"/>
  <c r="BS32" i="9"/>
  <c r="BR32" i="9"/>
  <c r="BQ32" i="9"/>
  <c r="BP32" i="9"/>
  <c r="BO32" i="9"/>
  <c r="BN32" i="9"/>
  <c r="BM32" i="9"/>
  <c r="BL32" i="9"/>
  <c r="BK32" i="9"/>
  <c r="BJ32" i="9"/>
  <c r="BI32" i="9"/>
  <c r="BH32" i="9"/>
  <c r="BG32" i="9"/>
  <c r="BF32" i="9"/>
  <c r="BE32" i="9"/>
  <c r="BX31" i="9"/>
  <c r="BW31" i="9"/>
  <c r="BV31" i="9"/>
  <c r="BU31" i="9"/>
  <c r="BT31" i="9"/>
  <c r="BS31" i="9"/>
  <c r="BR31" i="9"/>
  <c r="BQ31" i="9"/>
  <c r="BP31" i="9"/>
  <c r="BO31" i="9"/>
  <c r="BN31" i="9"/>
  <c r="BM31" i="9"/>
  <c r="BL31" i="9"/>
  <c r="BK31" i="9"/>
  <c r="BJ31" i="9"/>
  <c r="BI31" i="9"/>
  <c r="BH31" i="9"/>
  <c r="BG31" i="9"/>
  <c r="BF31" i="9"/>
  <c r="BE31" i="9"/>
  <c r="BX30" i="9"/>
  <c r="BW30" i="9"/>
  <c r="BV30" i="9"/>
  <c r="BU30" i="9"/>
  <c r="BT30" i="9"/>
  <c r="BS30" i="9"/>
  <c r="BR30" i="9"/>
  <c r="BQ30" i="9"/>
  <c r="BP30" i="9"/>
  <c r="BO30" i="9"/>
  <c r="BN30" i="9"/>
  <c r="BM30" i="9"/>
  <c r="BL30" i="9"/>
  <c r="BK30" i="9"/>
  <c r="BJ30" i="9"/>
  <c r="BI30" i="9"/>
  <c r="BH30" i="9"/>
  <c r="BG30" i="9"/>
  <c r="BF30" i="9"/>
  <c r="BE30" i="9"/>
  <c r="BX29" i="9"/>
  <c r="BW29" i="9"/>
  <c r="BV29" i="9"/>
  <c r="BU29" i="9"/>
  <c r="BT29" i="9"/>
  <c r="BS29" i="9"/>
  <c r="BR29" i="9"/>
  <c r="BQ29" i="9"/>
  <c r="BP29" i="9"/>
  <c r="BO29" i="9"/>
  <c r="BN29" i="9"/>
  <c r="BM29" i="9"/>
  <c r="BL29" i="9"/>
  <c r="BK29" i="9"/>
  <c r="BJ29" i="9"/>
  <c r="BI29" i="9"/>
  <c r="BH29" i="9"/>
  <c r="BG29" i="9"/>
  <c r="BF29" i="9"/>
  <c r="BE29" i="9"/>
  <c r="BX28" i="9"/>
  <c r="BW28" i="9"/>
  <c r="BV28" i="9"/>
  <c r="BU28" i="9"/>
  <c r="BT28" i="9"/>
  <c r="BS28" i="9"/>
  <c r="BR28" i="9"/>
  <c r="BQ28" i="9"/>
  <c r="BP28" i="9"/>
  <c r="BO28" i="9"/>
  <c r="BN28" i="9"/>
  <c r="BM28" i="9"/>
  <c r="BL28" i="9"/>
  <c r="BK28" i="9"/>
  <c r="BJ28" i="9"/>
  <c r="BI28" i="9"/>
  <c r="BH28" i="9"/>
  <c r="BG28" i="9"/>
  <c r="BF28" i="9"/>
  <c r="BE28" i="9"/>
  <c r="BX27" i="9"/>
  <c r="BW27" i="9"/>
  <c r="BV27" i="9"/>
  <c r="BU27" i="9"/>
  <c r="BT27" i="9"/>
  <c r="BS27" i="9"/>
  <c r="BR27" i="9"/>
  <c r="BQ27" i="9"/>
  <c r="BP27" i="9"/>
  <c r="BO27" i="9"/>
  <c r="BN27" i="9"/>
  <c r="BM27" i="9"/>
  <c r="BL27" i="9"/>
  <c r="BK27" i="9"/>
  <c r="BJ27" i="9"/>
  <c r="BI27" i="9"/>
  <c r="BH27" i="9"/>
  <c r="BG27" i="9"/>
  <c r="BF27" i="9"/>
  <c r="BE27" i="9"/>
  <c r="BX26" i="9"/>
  <c r="BW26" i="9"/>
  <c r="BV26" i="9"/>
  <c r="BU26" i="9"/>
  <c r="BT26" i="9"/>
  <c r="BS26" i="9"/>
  <c r="BR26" i="9"/>
  <c r="BQ26" i="9"/>
  <c r="BP26" i="9"/>
  <c r="BO26" i="9"/>
  <c r="BN26" i="9"/>
  <c r="BM26" i="9"/>
  <c r="BL26" i="9"/>
  <c r="BK26" i="9"/>
  <c r="BJ26" i="9"/>
  <c r="BI26" i="9"/>
  <c r="BH26" i="9"/>
  <c r="BG26" i="9"/>
  <c r="BF26" i="9"/>
  <c r="BE26" i="9"/>
  <c r="BX25" i="9"/>
  <c r="BW25" i="9"/>
  <c r="BV25" i="9"/>
  <c r="BU25" i="9"/>
  <c r="BT25" i="9"/>
  <c r="BS25" i="9"/>
  <c r="BR25" i="9"/>
  <c r="BQ25" i="9"/>
  <c r="BP25" i="9"/>
  <c r="BO25" i="9"/>
  <c r="BN25" i="9"/>
  <c r="BM25" i="9"/>
  <c r="BL25" i="9"/>
  <c r="BK25" i="9"/>
  <c r="BJ25" i="9"/>
  <c r="BI25" i="9"/>
  <c r="BH25" i="9"/>
  <c r="BG25" i="9"/>
  <c r="BF25" i="9"/>
  <c r="BE25" i="9"/>
  <c r="BX24" i="9"/>
  <c r="BW24" i="9"/>
  <c r="BV24" i="9"/>
  <c r="BU24" i="9"/>
  <c r="BT24" i="9"/>
  <c r="BS24" i="9"/>
  <c r="BR24" i="9"/>
  <c r="BQ24" i="9"/>
  <c r="BP24" i="9"/>
  <c r="BO24" i="9"/>
  <c r="BN24" i="9"/>
  <c r="BM24" i="9"/>
  <c r="BL24" i="9"/>
  <c r="BK24" i="9"/>
  <c r="BJ24" i="9"/>
  <c r="BI24" i="9"/>
  <c r="BH24" i="9"/>
  <c r="BG24" i="9"/>
  <c r="BF24" i="9"/>
  <c r="BE24" i="9"/>
  <c r="BX23" i="9"/>
  <c r="BW23" i="9"/>
  <c r="BV23" i="9"/>
  <c r="BU23" i="9"/>
  <c r="BT23" i="9"/>
  <c r="BS23" i="9"/>
  <c r="BR23" i="9"/>
  <c r="BQ23" i="9"/>
  <c r="BP23" i="9"/>
  <c r="BO23" i="9"/>
  <c r="BN23" i="9"/>
  <c r="BM23" i="9"/>
  <c r="BL23" i="9"/>
  <c r="BK23" i="9"/>
  <c r="BJ23" i="9"/>
  <c r="BI23" i="9"/>
  <c r="BH23" i="9"/>
  <c r="BG23" i="9"/>
  <c r="BF23" i="9"/>
  <c r="BE23" i="9"/>
  <c r="BX22" i="9"/>
  <c r="BW22" i="9"/>
  <c r="BV22" i="9"/>
  <c r="BU22" i="9"/>
  <c r="BT22" i="9"/>
  <c r="BS22" i="9"/>
  <c r="BR22" i="9"/>
  <c r="BQ22" i="9"/>
  <c r="BP22" i="9"/>
  <c r="BO22" i="9"/>
  <c r="BN22" i="9"/>
  <c r="BM22" i="9"/>
  <c r="BL22" i="9"/>
  <c r="BK22" i="9"/>
  <c r="BJ22" i="9"/>
  <c r="BI22" i="9"/>
  <c r="BH22" i="9"/>
  <c r="BG22" i="9"/>
  <c r="BF22" i="9"/>
  <c r="BE22" i="9"/>
  <c r="BX21" i="9"/>
  <c r="BW21" i="9"/>
  <c r="BV21" i="9"/>
  <c r="BU21" i="9"/>
  <c r="BT21" i="9"/>
  <c r="BS21" i="9"/>
  <c r="BR21" i="9"/>
  <c r="BQ21" i="9"/>
  <c r="BP21" i="9"/>
  <c r="BO21" i="9"/>
  <c r="BN21" i="9"/>
  <c r="BM21" i="9"/>
  <c r="BL21" i="9"/>
  <c r="BK21" i="9"/>
  <c r="BJ21" i="9"/>
  <c r="BI21" i="9"/>
  <c r="BH21" i="9"/>
  <c r="BG21" i="9"/>
  <c r="BF21" i="9"/>
  <c r="BE21" i="9"/>
  <c r="BX20" i="9"/>
  <c r="BW20" i="9"/>
  <c r="BV20" i="9"/>
  <c r="BU20" i="9"/>
  <c r="BT20" i="9"/>
  <c r="BS20" i="9"/>
  <c r="BR20" i="9"/>
  <c r="BQ20" i="9"/>
  <c r="BP20" i="9"/>
  <c r="BO20" i="9"/>
  <c r="BN20" i="9"/>
  <c r="BM20" i="9"/>
  <c r="BL20" i="9"/>
  <c r="BK20" i="9"/>
  <c r="BJ20" i="9"/>
  <c r="BI20" i="9"/>
  <c r="BH20" i="9"/>
  <c r="BG20" i="9"/>
  <c r="BF20" i="9"/>
  <c r="BE20" i="9"/>
  <c r="BX19" i="9"/>
  <c r="BW19" i="9"/>
  <c r="BV19" i="9"/>
  <c r="BU19" i="9"/>
  <c r="BT19" i="9"/>
  <c r="BS19" i="9"/>
  <c r="BR19" i="9"/>
  <c r="BQ19" i="9"/>
  <c r="BP19" i="9"/>
  <c r="BO19" i="9"/>
  <c r="BN19" i="9"/>
  <c r="BM19" i="9"/>
  <c r="BL19" i="9"/>
  <c r="BK19" i="9"/>
  <c r="BJ19" i="9"/>
  <c r="BI19" i="9"/>
  <c r="BH19" i="9"/>
  <c r="BG19" i="9"/>
  <c r="BF19" i="9"/>
  <c r="BE19" i="9"/>
  <c r="BX18" i="9"/>
  <c r="BW18" i="9"/>
  <c r="BV18" i="9"/>
  <c r="BU18" i="9"/>
  <c r="BT18" i="9"/>
  <c r="BS18" i="9"/>
  <c r="BR18" i="9"/>
  <c r="BQ18" i="9"/>
  <c r="BP18" i="9"/>
  <c r="BO18" i="9"/>
  <c r="BN18" i="9"/>
  <c r="BM18" i="9"/>
  <c r="BL18" i="9"/>
  <c r="BK18" i="9"/>
  <c r="BJ18" i="9"/>
  <c r="BI18" i="9"/>
  <c r="BH18" i="9"/>
  <c r="BG18" i="9"/>
  <c r="BF18" i="9"/>
  <c r="BE18" i="9"/>
  <c r="BX17" i="9"/>
  <c r="BW17" i="9"/>
  <c r="BV17" i="9"/>
  <c r="BU17" i="9"/>
  <c r="BT17" i="9"/>
  <c r="BS17" i="9"/>
  <c r="BR17" i="9"/>
  <c r="BQ17" i="9"/>
  <c r="BP17" i="9"/>
  <c r="BO17" i="9"/>
  <c r="BN17" i="9"/>
  <c r="BM17" i="9"/>
  <c r="BL17" i="9"/>
  <c r="BK17" i="9"/>
  <c r="BJ17" i="9"/>
  <c r="BI17" i="9"/>
  <c r="BH17" i="9"/>
  <c r="BG17" i="9"/>
  <c r="BF17" i="9"/>
  <c r="BE17" i="9"/>
  <c r="BX16" i="9"/>
  <c r="BW16" i="9"/>
  <c r="BV16" i="9"/>
  <c r="BU16" i="9"/>
  <c r="BT16" i="9"/>
  <c r="BS16" i="9"/>
  <c r="BR16" i="9"/>
  <c r="BQ16" i="9"/>
  <c r="BP16" i="9"/>
  <c r="BO16" i="9"/>
  <c r="BN16" i="9"/>
  <c r="BM16" i="9"/>
  <c r="BL16" i="9"/>
  <c r="BK16" i="9"/>
  <c r="BJ16" i="9"/>
  <c r="BI16" i="9"/>
  <c r="BH16" i="9"/>
  <c r="BG16" i="9"/>
  <c r="BF16" i="9"/>
  <c r="BE16" i="9"/>
  <c r="BX15" i="9"/>
  <c r="BW15" i="9"/>
  <c r="BV15" i="9"/>
  <c r="BU15" i="9"/>
  <c r="BT15" i="9"/>
  <c r="BS15" i="9"/>
  <c r="BR15" i="9"/>
  <c r="BQ15" i="9"/>
  <c r="BP15" i="9"/>
  <c r="BO15" i="9"/>
  <c r="BN15" i="9"/>
  <c r="BM15" i="9"/>
  <c r="BL15" i="9"/>
  <c r="BK15" i="9"/>
  <c r="BJ15" i="9"/>
  <c r="BI15" i="9"/>
  <c r="BH15" i="9"/>
  <c r="BG15" i="9"/>
  <c r="BF15" i="9"/>
  <c r="BE15" i="9"/>
  <c r="BX14" i="9"/>
  <c r="BW14" i="9"/>
  <c r="BV14" i="9"/>
  <c r="BU14" i="9"/>
  <c r="BT14" i="9"/>
  <c r="BS14" i="9"/>
  <c r="BR14" i="9"/>
  <c r="BQ14" i="9"/>
  <c r="BP14" i="9"/>
  <c r="BO14" i="9"/>
  <c r="BN14" i="9"/>
  <c r="BM14" i="9"/>
  <c r="BL14" i="9"/>
  <c r="BK14" i="9"/>
  <c r="BJ14" i="9"/>
  <c r="BI14" i="9"/>
  <c r="BH14" i="9"/>
  <c r="BG14" i="9"/>
  <c r="BF14" i="9"/>
  <c r="BE14" i="9"/>
  <c r="BX13" i="9"/>
  <c r="BW13" i="9"/>
  <c r="BV13" i="9"/>
  <c r="BU13" i="9"/>
  <c r="BT13" i="9"/>
  <c r="BS13" i="9"/>
  <c r="BR13" i="9"/>
  <c r="BQ13" i="9"/>
  <c r="BP13" i="9"/>
  <c r="BO13" i="9"/>
  <c r="BN13" i="9"/>
  <c r="BM13" i="9"/>
  <c r="BL13" i="9"/>
  <c r="BK13" i="9"/>
  <c r="BJ13" i="9"/>
  <c r="BI13" i="9"/>
  <c r="BH13" i="9"/>
  <c r="BG13" i="9"/>
  <c r="BF13" i="9"/>
  <c r="BE13" i="9"/>
  <c r="BX12" i="9"/>
  <c r="BW12" i="9"/>
  <c r="BV12" i="9"/>
  <c r="BU12" i="9"/>
  <c r="BT12" i="9"/>
  <c r="BS12" i="9"/>
  <c r="BR12" i="9"/>
  <c r="BQ12" i="9"/>
  <c r="BP12" i="9"/>
  <c r="BO12" i="9"/>
  <c r="BN12" i="9"/>
  <c r="BM12" i="9"/>
  <c r="BL12" i="9"/>
  <c r="BK12" i="9"/>
  <c r="BJ12" i="9"/>
  <c r="BI12" i="9"/>
  <c r="BH12" i="9"/>
  <c r="BG12" i="9"/>
  <c r="BF12" i="9"/>
  <c r="BE12" i="9"/>
  <c r="BX11" i="9"/>
  <c r="BW11" i="9"/>
  <c r="BV11" i="9"/>
  <c r="BU11" i="9"/>
  <c r="BT11" i="9"/>
  <c r="BS11" i="9"/>
  <c r="BR11" i="9"/>
  <c r="BQ11" i="9"/>
  <c r="BP11" i="9"/>
  <c r="BO11" i="9"/>
  <c r="BN11" i="9"/>
  <c r="BM11" i="9"/>
  <c r="BL11" i="9"/>
  <c r="BK11" i="9"/>
  <c r="BJ11" i="9"/>
  <c r="BI11" i="9"/>
  <c r="BH11" i="9"/>
  <c r="BG11" i="9"/>
  <c r="BF11" i="9"/>
  <c r="BE11" i="9"/>
  <c r="BX10" i="9"/>
  <c r="BW10" i="9"/>
  <c r="BV10" i="9"/>
  <c r="BU10" i="9"/>
  <c r="BT10" i="9"/>
  <c r="BS10" i="9"/>
  <c r="BR10" i="9"/>
  <c r="BQ10" i="9"/>
  <c r="BP10" i="9"/>
  <c r="BO10" i="9"/>
  <c r="BN10" i="9"/>
  <c r="BM10" i="9"/>
  <c r="BL10" i="9"/>
  <c r="BK10" i="9"/>
  <c r="BJ10" i="9"/>
  <c r="BI10" i="9"/>
  <c r="BH10" i="9"/>
  <c r="BG10" i="9"/>
  <c r="BF10" i="9"/>
  <c r="BE10" i="9"/>
  <c r="BW9" i="9"/>
  <c r="BV9" i="9"/>
  <c r="BU9" i="9"/>
  <c r="BT9" i="9"/>
  <c r="BS9" i="9"/>
  <c r="BR9" i="9"/>
  <c r="BQ9" i="9"/>
  <c r="BP9" i="9"/>
  <c r="BO9" i="9"/>
  <c r="BN9" i="9"/>
  <c r="BM9" i="9"/>
  <c r="BL9" i="9"/>
  <c r="BK9" i="9"/>
  <c r="BJ9" i="9"/>
  <c r="BI9" i="9"/>
  <c r="BH9" i="9"/>
  <c r="BG9" i="9"/>
  <c r="BF9" i="9"/>
  <c r="BE9" i="9"/>
  <c r="BX8" i="9"/>
  <c r="BW8" i="9"/>
  <c r="BV8" i="9"/>
  <c r="BU8" i="9"/>
  <c r="BT8" i="9"/>
  <c r="BS8" i="9"/>
  <c r="BR8" i="9"/>
  <c r="BQ8" i="9"/>
  <c r="BP8" i="9"/>
  <c r="BO8" i="9"/>
  <c r="BN8" i="9"/>
  <c r="BM8" i="9"/>
  <c r="BL8" i="9"/>
  <c r="BK8" i="9"/>
  <c r="BJ8" i="9"/>
  <c r="BI8" i="9"/>
  <c r="BH8" i="9"/>
  <c r="BG8" i="9"/>
  <c r="BF8" i="9"/>
  <c r="BE8" i="9"/>
  <c r="BX7" i="9"/>
  <c r="BW7" i="9"/>
  <c r="BV7" i="9"/>
  <c r="BU7" i="9"/>
  <c r="BT7" i="9"/>
  <c r="BS7" i="9"/>
  <c r="BR7" i="9"/>
  <c r="BQ7" i="9"/>
  <c r="BP7" i="9"/>
  <c r="BO7" i="9"/>
  <c r="BN7" i="9"/>
  <c r="BM7" i="9"/>
  <c r="BL7" i="9"/>
  <c r="BK7" i="9"/>
  <c r="BJ7" i="9"/>
  <c r="BI7" i="9"/>
  <c r="BH7" i="9"/>
  <c r="BG7" i="9"/>
  <c r="BF7" i="9"/>
  <c r="BE7" i="9"/>
  <c r="BX6" i="9"/>
  <c r="BW6" i="9"/>
  <c r="BV6" i="9"/>
  <c r="BU6" i="9"/>
  <c r="BT6" i="9"/>
  <c r="BS6" i="9"/>
  <c r="BR6" i="9"/>
  <c r="BQ6" i="9"/>
  <c r="BP6" i="9"/>
  <c r="BO6" i="9"/>
  <c r="BN6" i="9"/>
  <c r="BM6" i="9"/>
  <c r="BL6" i="9"/>
  <c r="BK6" i="9"/>
  <c r="BJ6" i="9"/>
  <c r="BI6" i="9"/>
  <c r="BH6" i="9"/>
  <c r="BG6" i="9"/>
  <c r="BF6" i="9"/>
  <c r="BE6" i="9"/>
  <c r="BX5" i="9"/>
  <c r="BW5" i="9"/>
  <c r="BV5" i="9"/>
  <c r="BU5" i="9"/>
  <c r="BT5" i="9"/>
  <c r="BS5" i="9"/>
  <c r="BR5" i="9"/>
  <c r="BQ5" i="9"/>
  <c r="BP5" i="9"/>
  <c r="BO5" i="9"/>
  <c r="BN5" i="9"/>
  <c r="BM5" i="9"/>
  <c r="BL5" i="9"/>
  <c r="BK5" i="9"/>
  <c r="BJ5" i="9"/>
  <c r="BI5" i="9"/>
  <c r="BH5" i="9"/>
  <c r="BG5" i="9"/>
  <c r="BF5" i="9"/>
  <c r="BE5" i="9"/>
  <c r="K56" i="4" l="1"/>
  <c r="L56" i="4"/>
  <c r="I53" i="7" l="1"/>
  <c r="I54" i="7"/>
  <c r="I52" i="7"/>
  <c r="L100" i="6"/>
  <c r="L99" i="6"/>
  <c r="L98" i="6"/>
  <c r="L97" i="6"/>
  <c r="L96" i="6"/>
  <c r="L95" i="6"/>
  <c r="L94" i="6"/>
  <c r="L93" i="6"/>
  <c r="L92" i="6"/>
  <c r="Y92" i="9"/>
  <c r="Y93" i="9" s="1"/>
  <c r="H80" i="7" l="1"/>
  <c r="H79" i="7"/>
  <c r="H78" i="7"/>
  <c r="H77" i="7"/>
  <c r="H76" i="7"/>
  <c r="H75" i="7"/>
  <c r="H74" i="7"/>
  <c r="H73" i="7"/>
  <c r="H72" i="7"/>
  <c r="H71" i="7"/>
  <c r="H70" i="7"/>
  <c r="H69" i="7"/>
  <c r="H68" i="7"/>
  <c r="H61" i="7"/>
  <c r="J117" i="6"/>
  <c r="F25" i="17" l="1"/>
  <c r="E25" i="17"/>
  <c r="D25" i="17"/>
  <c r="F24" i="17"/>
  <c r="E24" i="17"/>
  <c r="D24" i="17"/>
  <c r="F23" i="17"/>
  <c r="E23" i="17"/>
  <c r="D23" i="17"/>
  <c r="F22" i="17"/>
  <c r="E22" i="17"/>
  <c r="D22" i="17"/>
  <c r="F21" i="17"/>
  <c r="E21" i="17"/>
  <c r="D21" i="17"/>
  <c r="F20" i="17"/>
  <c r="E20" i="17"/>
  <c r="D20" i="17"/>
  <c r="F19" i="17"/>
  <c r="E19" i="17"/>
  <c r="D19" i="17"/>
  <c r="F18" i="17"/>
  <c r="E18" i="17"/>
  <c r="D18" i="17"/>
  <c r="F17" i="17"/>
  <c r="E17" i="17"/>
  <c r="D17" i="17"/>
  <c r="F16" i="17"/>
  <c r="E16" i="17"/>
  <c r="D16" i="17"/>
  <c r="F15" i="17"/>
  <c r="E15" i="17"/>
  <c r="D15" i="17"/>
  <c r="F14" i="17"/>
  <c r="E14" i="17"/>
  <c r="D14" i="17"/>
  <c r="F13" i="17"/>
  <c r="E13" i="17"/>
  <c r="D13" i="17"/>
  <c r="F12" i="17"/>
  <c r="E12" i="17"/>
  <c r="D12" i="17"/>
  <c r="F11" i="17"/>
  <c r="E11" i="17"/>
  <c r="D11" i="17"/>
  <c r="F10" i="17"/>
  <c r="E10" i="17"/>
  <c r="D10" i="17"/>
  <c r="F9" i="17"/>
  <c r="E9" i="17"/>
  <c r="D9" i="17"/>
  <c r="F8" i="17"/>
  <c r="E8" i="17"/>
  <c r="D8" i="17"/>
  <c r="F7" i="17"/>
  <c r="E7" i="17"/>
  <c r="C25" i="17"/>
  <c r="C24" i="17"/>
  <c r="C23" i="17"/>
  <c r="C22" i="17"/>
  <c r="C21" i="17"/>
  <c r="C20" i="17"/>
  <c r="C19" i="17"/>
  <c r="C18" i="17"/>
  <c r="C17" i="17"/>
  <c r="C16" i="17"/>
  <c r="C14" i="17"/>
  <c r="C13" i="17"/>
  <c r="C12" i="17"/>
  <c r="C11" i="17"/>
  <c r="C10" i="17"/>
  <c r="C9" i="17"/>
  <c r="C8" i="17"/>
  <c r="D7" i="17"/>
  <c r="C7" i="17"/>
  <c r="D72" i="8" l="1"/>
  <c r="D73" i="8"/>
  <c r="D74" i="8"/>
  <c r="D75" i="8"/>
  <c r="D76" i="8"/>
  <c r="D77" i="8"/>
  <c r="D78" i="8"/>
  <c r="D79" i="8"/>
  <c r="J116" i="6"/>
  <c r="J115" i="6"/>
  <c r="J114" i="6"/>
  <c r="J113" i="6"/>
  <c r="J112" i="6"/>
  <c r="J111" i="6"/>
  <c r="J110" i="6"/>
  <c r="J109" i="6"/>
  <c r="J108" i="6"/>
  <c r="I117" i="6"/>
  <c r="I116" i="6"/>
  <c r="I115" i="6"/>
  <c r="I114" i="6"/>
  <c r="I113" i="6"/>
  <c r="I112" i="6"/>
  <c r="I111" i="6"/>
  <c r="I110" i="6"/>
  <c r="I109" i="6"/>
  <c r="I108" i="6"/>
  <c r="AR45" i="24"/>
  <c r="AR43" i="24"/>
  <c r="AR41" i="24"/>
  <c r="AR39" i="24"/>
  <c r="AR37" i="24"/>
  <c r="AR35" i="24"/>
  <c r="AR33" i="24"/>
  <c r="AR31" i="24"/>
  <c r="AR29" i="24"/>
  <c r="AR27" i="24"/>
  <c r="AR25" i="24"/>
  <c r="AR23" i="24"/>
  <c r="AR21" i="24"/>
  <c r="AR19" i="24"/>
  <c r="AR17" i="24"/>
  <c r="AR15" i="24"/>
  <c r="AR13" i="24"/>
  <c r="AR11" i="24"/>
  <c r="AR9" i="24"/>
  <c r="AR7" i="24"/>
  <c r="BR52" i="10"/>
  <c r="BQ52" i="10"/>
  <c r="BP52" i="10"/>
  <c r="BO52" i="10"/>
  <c r="BN52" i="10"/>
  <c r="BM52" i="10"/>
  <c r="BL52" i="10"/>
  <c r="BK52" i="10"/>
  <c r="BJ52" i="10"/>
  <c r="BI52" i="10"/>
  <c r="BH52" i="10"/>
  <c r="BG52" i="10"/>
  <c r="BF52" i="10"/>
  <c r="BE52" i="10"/>
  <c r="BD52" i="10"/>
  <c r="BC52" i="10"/>
  <c r="BB52" i="10"/>
  <c r="BA52" i="10"/>
  <c r="AZ52" i="10"/>
  <c r="AY52" i="10"/>
  <c r="BR51" i="10"/>
  <c r="BQ51" i="10"/>
  <c r="BP51" i="10"/>
  <c r="BO51" i="10"/>
  <c r="BN51" i="10"/>
  <c r="BM51" i="10"/>
  <c r="BL51" i="10"/>
  <c r="BK51" i="10"/>
  <c r="BJ51" i="10"/>
  <c r="BI51" i="10"/>
  <c r="BH51" i="10"/>
  <c r="BG51" i="10"/>
  <c r="BF51" i="10"/>
  <c r="BE51" i="10"/>
  <c r="BD51" i="10"/>
  <c r="BC51" i="10"/>
  <c r="BB51" i="10"/>
  <c r="BA51" i="10"/>
  <c r="AZ51" i="10"/>
  <c r="AY51" i="10"/>
  <c r="BR50" i="10"/>
  <c r="BQ50" i="10"/>
  <c r="BP50" i="10"/>
  <c r="BO50" i="10"/>
  <c r="BN50" i="10"/>
  <c r="BM50" i="10"/>
  <c r="BL50" i="10"/>
  <c r="BK50" i="10"/>
  <c r="BJ50" i="10"/>
  <c r="BI50" i="10"/>
  <c r="BH50" i="10"/>
  <c r="BG50" i="10"/>
  <c r="BF50" i="10"/>
  <c r="BE50" i="10"/>
  <c r="BD50" i="10"/>
  <c r="BC50" i="10"/>
  <c r="BB50" i="10"/>
  <c r="BA50" i="10"/>
  <c r="AZ50" i="10"/>
  <c r="AY50" i="10"/>
  <c r="BR49" i="10"/>
  <c r="BQ49" i="10"/>
  <c r="BP49" i="10"/>
  <c r="BO49" i="10"/>
  <c r="BN49" i="10"/>
  <c r="BM49" i="10"/>
  <c r="BL49" i="10"/>
  <c r="BK49" i="10"/>
  <c r="BJ49" i="10"/>
  <c r="BI49" i="10"/>
  <c r="BH49" i="10"/>
  <c r="BG49" i="10"/>
  <c r="BF49" i="10"/>
  <c r="BE49" i="10"/>
  <c r="BD49" i="10"/>
  <c r="BC49" i="10"/>
  <c r="BB49" i="10"/>
  <c r="BA49" i="10"/>
  <c r="AZ49" i="10"/>
  <c r="AY49" i="10"/>
  <c r="BR48" i="10"/>
  <c r="BQ48" i="10"/>
  <c r="BP48" i="10"/>
  <c r="BO48" i="10"/>
  <c r="BN48" i="10"/>
  <c r="BM48" i="10"/>
  <c r="BL48" i="10"/>
  <c r="BK48" i="10"/>
  <c r="BJ48" i="10"/>
  <c r="BI48" i="10"/>
  <c r="BH48" i="10"/>
  <c r="BG48" i="10"/>
  <c r="BF48" i="10"/>
  <c r="BE48" i="10"/>
  <c r="BD48" i="10"/>
  <c r="BC48" i="10"/>
  <c r="BB48" i="10"/>
  <c r="BA48" i="10"/>
  <c r="AZ48" i="10"/>
  <c r="AY48" i="10"/>
  <c r="BR47" i="10"/>
  <c r="BQ47" i="10"/>
  <c r="BP47" i="10"/>
  <c r="BO47" i="10"/>
  <c r="BN47" i="10"/>
  <c r="BM47" i="10"/>
  <c r="BL47" i="10"/>
  <c r="BK47" i="10"/>
  <c r="BJ47" i="10"/>
  <c r="BI47" i="10"/>
  <c r="BH47" i="10"/>
  <c r="BG47" i="10"/>
  <c r="BF47" i="10"/>
  <c r="BE47" i="10"/>
  <c r="BD47" i="10"/>
  <c r="BC47" i="10"/>
  <c r="BB47" i="10"/>
  <c r="BA47" i="10"/>
  <c r="AZ47" i="10"/>
  <c r="AY47" i="10"/>
  <c r="BR46" i="10"/>
  <c r="BQ46" i="10"/>
  <c r="BP46" i="10"/>
  <c r="BO46" i="10"/>
  <c r="BN46" i="10"/>
  <c r="BM46" i="10"/>
  <c r="BL46" i="10"/>
  <c r="BK46" i="10"/>
  <c r="BJ46" i="10"/>
  <c r="BI46" i="10"/>
  <c r="BH46" i="10"/>
  <c r="BG46" i="10"/>
  <c r="BF46" i="10"/>
  <c r="BE46" i="10"/>
  <c r="BD46" i="10"/>
  <c r="BC46" i="10"/>
  <c r="BB46" i="10"/>
  <c r="BA46" i="10"/>
  <c r="AZ46" i="10"/>
  <c r="AY46" i="10"/>
  <c r="BR45" i="10"/>
  <c r="BQ45" i="10"/>
  <c r="BP45" i="10"/>
  <c r="BO45" i="10"/>
  <c r="BN45" i="10"/>
  <c r="BM45" i="10"/>
  <c r="BL45" i="10"/>
  <c r="BK45" i="10"/>
  <c r="BJ45" i="10"/>
  <c r="BI45" i="10"/>
  <c r="BH45" i="10"/>
  <c r="BG45" i="10"/>
  <c r="BF45" i="10"/>
  <c r="BE45" i="10"/>
  <c r="BD45" i="10"/>
  <c r="BC45" i="10"/>
  <c r="BB45" i="10"/>
  <c r="BA45" i="10"/>
  <c r="AZ45" i="10"/>
  <c r="AY45" i="10"/>
  <c r="BR44" i="10"/>
  <c r="BQ44" i="10"/>
  <c r="BP44" i="10"/>
  <c r="BO44" i="10"/>
  <c r="BN44" i="10"/>
  <c r="BM44" i="10"/>
  <c r="BL44" i="10"/>
  <c r="BK44" i="10"/>
  <c r="BJ44" i="10"/>
  <c r="BI44" i="10"/>
  <c r="BH44" i="10"/>
  <c r="BG44" i="10"/>
  <c r="BF44" i="10"/>
  <c r="BE44" i="10"/>
  <c r="BD44" i="10"/>
  <c r="BC44" i="10"/>
  <c r="BB44" i="10"/>
  <c r="BA44" i="10"/>
  <c r="AZ44" i="10"/>
  <c r="AY44" i="10"/>
  <c r="BR43" i="10"/>
  <c r="BQ43" i="10"/>
  <c r="BP43" i="10"/>
  <c r="BO43" i="10"/>
  <c r="BN43" i="10"/>
  <c r="BM43" i="10"/>
  <c r="BL43" i="10"/>
  <c r="BK43" i="10"/>
  <c r="BJ43" i="10"/>
  <c r="BI43" i="10"/>
  <c r="BH43" i="10"/>
  <c r="BG43" i="10"/>
  <c r="BF43" i="10"/>
  <c r="BE43" i="10"/>
  <c r="BD43" i="10"/>
  <c r="BC43" i="10"/>
  <c r="BB43" i="10"/>
  <c r="BA43" i="10"/>
  <c r="AZ43" i="10"/>
  <c r="AY43" i="10"/>
  <c r="BR42" i="10"/>
  <c r="BQ42" i="10"/>
  <c r="BP42" i="10"/>
  <c r="BO42" i="10"/>
  <c r="BN42" i="10"/>
  <c r="BM42" i="10"/>
  <c r="BL42" i="10"/>
  <c r="BK42" i="10"/>
  <c r="BJ42" i="10"/>
  <c r="BI42" i="10"/>
  <c r="BH42" i="10"/>
  <c r="BG42" i="10"/>
  <c r="BF42" i="10"/>
  <c r="BE42" i="10"/>
  <c r="BD42" i="10"/>
  <c r="BC42" i="10"/>
  <c r="BB42" i="10"/>
  <c r="BA42" i="10"/>
  <c r="AZ42" i="10"/>
  <c r="AY42" i="10"/>
  <c r="BR41" i="10"/>
  <c r="BQ41" i="10"/>
  <c r="BP41" i="10"/>
  <c r="BO41" i="10"/>
  <c r="BN41" i="10"/>
  <c r="BM41" i="10"/>
  <c r="BL41" i="10"/>
  <c r="BK41" i="10"/>
  <c r="BJ41" i="10"/>
  <c r="BI41" i="10"/>
  <c r="BH41" i="10"/>
  <c r="BG41" i="10"/>
  <c r="BF41" i="10"/>
  <c r="BE41" i="10"/>
  <c r="BD41" i="10"/>
  <c r="BC41" i="10"/>
  <c r="BB41" i="10"/>
  <c r="BA41" i="10"/>
  <c r="AZ41" i="10"/>
  <c r="AY41" i="10"/>
  <c r="BR40" i="10"/>
  <c r="BQ40" i="10"/>
  <c r="BP40" i="10"/>
  <c r="BO40" i="10"/>
  <c r="BN40" i="10"/>
  <c r="BM40" i="10"/>
  <c r="BL40" i="10"/>
  <c r="BK40" i="10"/>
  <c r="BJ40" i="10"/>
  <c r="BI40" i="10"/>
  <c r="BH40" i="10"/>
  <c r="BG40" i="10"/>
  <c r="BF40" i="10"/>
  <c r="BE40" i="10"/>
  <c r="BD40" i="10"/>
  <c r="BC40" i="10"/>
  <c r="BB40" i="10"/>
  <c r="BA40" i="10"/>
  <c r="AZ40" i="10"/>
  <c r="AY40" i="10"/>
  <c r="BR39" i="10"/>
  <c r="BQ39" i="10"/>
  <c r="BP39" i="10"/>
  <c r="BO39" i="10"/>
  <c r="BN39" i="10"/>
  <c r="BM39" i="10"/>
  <c r="BL39" i="10"/>
  <c r="BK39" i="10"/>
  <c r="BJ39" i="10"/>
  <c r="BI39" i="10"/>
  <c r="BH39" i="10"/>
  <c r="BG39" i="10"/>
  <c r="BF39" i="10"/>
  <c r="BE39" i="10"/>
  <c r="BD39" i="10"/>
  <c r="BC39" i="10"/>
  <c r="BB39" i="10"/>
  <c r="BA39" i="10"/>
  <c r="AZ39" i="10"/>
  <c r="AY39" i="10"/>
  <c r="BR38" i="10"/>
  <c r="BQ38" i="10"/>
  <c r="BP38" i="10"/>
  <c r="BO38" i="10"/>
  <c r="BN38" i="10"/>
  <c r="BM38" i="10"/>
  <c r="BL38" i="10"/>
  <c r="BK38" i="10"/>
  <c r="BJ38" i="10"/>
  <c r="BI38" i="10"/>
  <c r="BH38" i="10"/>
  <c r="BG38" i="10"/>
  <c r="BF38" i="10"/>
  <c r="BE38" i="10"/>
  <c r="BD38" i="10"/>
  <c r="BC38" i="10"/>
  <c r="BB38" i="10"/>
  <c r="BA38" i="10"/>
  <c r="AZ38" i="10"/>
  <c r="AY38" i="10"/>
  <c r="BR37" i="10"/>
  <c r="BQ37" i="10"/>
  <c r="BP37" i="10"/>
  <c r="BO37" i="10"/>
  <c r="BN37" i="10"/>
  <c r="BM37" i="10"/>
  <c r="BL37" i="10"/>
  <c r="BK37" i="10"/>
  <c r="BJ37" i="10"/>
  <c r="BI37" i="10"/>
  <c r="BH37" i="10"/>
  <c r="BG37" i="10"/>
  <c r="BF37" i="10"/>
  <c r="BE37" i="10"/>
  <c r="BD37" i="10"/>
  <c r="BC37" i="10"/>
  <c r="BB37" i="10"/>
  <c r="BA37" i="10"/>
  <c r="AZ37" i="10"/>
  <c r="AY37" i="10"/>
  <c r="BR36" i="10"/>
  <c r="BQ36" i="10"/>
  <c r="BP36" i="10"/>
  <c r="BO36" i="10"/>
  <c r="BN36" i="10"/>
  <c r="BM36" i="10"/>
  <c r="BL36" i="10"/>
  <c r="BK36" i="10"/>
  <c r="BJ36" i="10"/>
  <c r="BI36" i="10"/>
  <c r="BH36" i="10"/>
  <c r="BG36" i="10"/>
  <c r="BF36" i="10"/>
  <c r="BE36" i="10"/>
  <c r="BD36" i="10"/>
  <c r="BC36" i="10"/>
  <c r="BB36" i="10"/>
  <c r="BA36" i="10"/>
  <c r="AZ36" i="10"/>
  <c r="AY36" i="10"/>
  <c r="BR35" i="10"/>
  <c r="BQ35" i="10"/>
  <c r="BP35" i="10"/>
  <c r="BO35" i="10"/>
  <c r="BN35" i="10"/>
  <c r="BM35" i="10"/>
  <c r="BL35" i="10"/>
  <c r="BK35" i="10"/>
  <c r="BJ35" i="10"/>
  <c r="BI35" i="10"/>
  <c r="BH35" i="10"/>
  <c r="BG35" i="10"/>
  <c r="BF35" i="10"/>
  <c r="BE35" i="10"/>
  <c r="BD35" i="10"/>
  <c r="BC35" i="10"/>
  <c r="BB35" i="10"/>
  <c r="BA35" i="10"/>
  <c r="AZ35" i="10"/>
  <c r="AY35" i="10"/>
  <c r="BR34" i="10"/>
  <c r="BQ34" i="10"/>
  <c r="BP34" i="10"/>
  <c r="BO34" i="10"/>
  <c r="BN34" i="10"/>
  <c r="BM34" i="10"/>
  <c r="BL34" i="10"/>
  <c r="BK34" i="10"/>
  <c r="BJ34" i="10"/>
  <c r="BI34" i="10"/>
  <c r="BH34" i="10"/>
  <c r="BG34" i="10"/>
  <c r="BF34" i="10"/>
  <c r="BE34" i="10"/>
  <c r="BD34" i="10"/>
  <c r="BC34" i="10"/>
  <c r="BB34" i="10"/>
  <c r="BA34" i="10"/>
  <c r="AZ34" i="10"/>
  <c r="AY34" i="10"/>
  <c r="BR33" i="10"/>
  <c r="BQ33" i="10"/>
  <c r="BP33" i="10"/>
  <c r="BO33" i="10"/>
  <c r="BN33" i="10"/>
  <c r="BM33" i="10"/>
  <c r="BL33" i="10"/>
  <c r="BK33" i="10"/>
  <c r="BJ33" i="10"/>
  <c r="BI33" i="10"/>
  <c r="BH33" i="10"/>
  <c r="BG33" i="10"/>
  <c r="BF33" i="10"/>
  <c r="BE33" i="10"/>
  <c r="BD33" i="10"/>
  <c r="BC33" i="10"/>
  <c r="BB33" i="10"/>
  <c r="BA33" i="10"/>
  <c r="AZ33" i="10"/>
  <c r="AY33" i="10"/>
  <c r="BR32" i="10"/>
  <c r="BQ32" i="10"/>
  <c r="BP32" i="10"/>
  <c r="BO32" i="10"/>
  <c r="BN32" i="10"/>
  <c r="BM32" i="10"/>
  <c r="BL32" i="10"/>
  <c r="BK32" i="10"/>
  <c r="BJ32" i="10"/>
  <c r="BI32" i="10"/>
  <c r="BH32" i="10"/>
  <c r="BG32" i="10"/>
  <c r="BF32" i="10"/>
  <c r="BE32" i="10"/>
  <c r="BD32" i="10"/>
  <c r="BC32" i="10"/>
  <c r="BB32" i="10"/>
  <c r="BA32" i="10"/>
  <c r="AZ32" i="10"/>
  <c r="AY32" i="10"/>
  <c r="BR31" i="10"/>
  <c r="BQ31" i="10"/>
  <c r="BP31" i="10"/>
  <c r="BO31" i="10"/>
  <c r="BN31" i="10"/>
  <c r="BM31" i="10"/>
  <c r="BL31" i="10"/>
  <c r="BK31" i="10"/>
  <c r="BJ31" i="10"/>
  <c r="BI31" i="10"/>
  <c r="BH31" i="10"/>
  <c r="BG31" i="10"/>
  <c r="BF31" i="10"/>
  <c r="BE31" i="10"/>
  <c r="BD31" i="10"/>
  <c r="BC31" i="10"/>
  <c r="BB31" i="10"/>
  <c r="BA31" i="10"/>
  <c r="AZ31" i="10"/>
  <c r="AY31" i="10"/>
  <c r="BR30" i="10"/>
  <c r="BQ30" i="10"/>
  <c r="BP30" i="10"/>
  <c r="BO30" i="10"/>
  <c r="BN30" i="10"/>
  <c r="BM30" i="10"/>
  <c r="BL30" i="10"/>
  <c r="BK30" i="10"/>
  <c r="BJ30" i="10"/>
  <c r="BI30" i="10"/>
  <c r="BH30" i="10"/>
  <c r="BG30" i="10"/>
  <c r="BF30" i="10"/>
  <c r="BE30" i="10"/>
  <c r="BD30" i="10"/>
  <c r="BC30" i="10"/>
  <c r="BB30" i="10"/>
  <c r="BA30" i="10"/>
  <c r="AZ30" i="10"/>
  <c r="AY30" i="10"/>
  <c r="BR29" i="10"/>
  <c r="BQ29" i="10"/>
  <c r="BP29" i="10"/>
  <c r="BO29" i="10"/>
  <c r="BN29" i="10"/>
  <c r="BM29" i="10"/>
  <c r="BL29" i="10"/>
  <c r="BK29" i="10"/>
  <c r="BJ29" i="10"/>
  <c r="BI29" i="10"/>
  <c r="BH29" i="10"/>
  <c r="BG29" i="10"/>
  <c r="BF29" i="10"/>
  <c r="BE29" i="10"/>
  <c r="BD29" i="10"/>
  <c r="BC29" i="10"/>
  <c r="BB29" i="10"/>
  <c r="BA29" i="10"/>
  <c r="AZ29" i="10"/>
  <c r="AY29" i="10"/>
  <c r="BR28" i="10"/>
  <c r="BQ28" i="10"/>
  <c r="BP28" i="10"/>
  <c r="BO28" i="10"/>
  <c r="BN28" i="10"/>
  <c r="BM28" i="10"/>
  <c r="BL28" i="10"/>
  <c r="BK28" i="10"/>
  <c r="BJ28" i="10"/>
  <c r="BI28" i="10"/>
  <c r="BH28" i="10"/>
  <c r="BG28" i="10"/>
  <c r="BF28" i="10"/>
  <c r="BE28" i="10"/>
  <c r="BD28" i="10"/>
  <c r="BC28" i="10"/>
  <c r="BB28" i="10"/>
  <c r="BA28" i="10"/>
  <c r="AZ28" i="10"/>
  <c r="AY28" i="10"/>
  <c r="BR27" i="10"/>
  <c r="BQ27" i="10"/>
  <c r="BP27" i="10"/>
  <c r="BO27" i="10"/>
  <c r="BN27" i="10"/>
  <c r="BM27" i="10"/>
  <c r="BL27" i="10"/>
  <c r="BK27" i="10"/>
  <c r="BJ27" i="10"/>
  <c r="BI27" i="10"/>
  <c r="BH27" i="10"/>
  <c r="BG27" i="10"/>
  <c r="BF27" i="10"/>
  <c r="BE27" i="10"/>
  <c r="BD27" i="10"/>
  <c r="BC27" i="10"/>
  <c r="BB27" i="10"/>
  <c r="BA27" i="10"/>
  <c r="AZ27" i="10"/>
  <c r="AY27" i="10"/>
  <c r="BR26" i="10"/>
  <c r="BQ26" i="10"/>
  <c r="BP26" i="10"/>
  <c r="BO26" i="10"/>
  <c r="BN26" i="10"/>
  <c r="BM26" i="10"/>
  <c r="BL26" i="10"/>
  <c r="BK26" i="10"/>
  <c r="BJ26" i="10"/>
  <c r="BI26" i="10"/>
  <c r="BH26" i="10"/>
  <c r="BG26" i="10"/>
  <c r="BF26" i="10"/>
  <c r="BE26" i="10"/>
  <c r="BD26" i="10"/>
  <c r="BC26" i="10"/>
  <c r="BB26" i="10"/>
  <c r="BA26" i="10"/>
  <c r="AZ26" i="10"/>
  <c r="AY26" i="10"/>
  <c r="BR25" i="10"/>
  <c r="BQ25" i="10"/>
  <c r="BP25" i="10"/>
  <c r="BO25" i="10"/>
  <c r="BN25" i="10"/>
  <c r="BM25" i="10"/>
  <c r="BL25" i="10"/>
  <c r="BK25" i="10"/>
  <c r="BJ25" i="10"/>
  <c r="BI25" i="10"/>
  <c r="BH25" i="10"/>
  <c r="BG25" i="10"/>
  <c r="BF25" i="10"/>
  <c r="BE25" i="10"/>
  <c r="BD25" i="10"/>
  <c r="BC25" i="10"/>
  <c r="BB25" i="10"/>
  <c r="BA25" i="10"/>
  <c r="AZ25" i="10"/>
  <c r="AY25" i="10"/>
  <c r="BR24" i="10"/>
  <c r="BQ24" i="10"/>
  <c r="BP24" i="10"/>
  <c r="BO24" i="10"/>
  <c r="BN24" i="10"/>
  <c r="BM24" i="10"/>
  <c r="BL24" i="10"/>
  <c r="BK24" i="10"/>
  <c r="BJ24" i="10"/>
  <c r="BI24" i="10"/>
  <c r="BH24" i="10"/>
  <c r="BG24" i="10"/>
  <c r="BF24" i="10"/>
  <c r="BE24" i="10"/>
  <c r="BD24" i="10"/>
  <c r="BC24" i="10"/>
  <c r="BB24" i="10"/>
  <c r="BA24" i="10"/>
  <c r="AZ24" i="10"/>
  <c r="AY24" i="10"/>
  <c r="BR23" i="10"/>
  <c r="BQ23" i="10"/>
  <c r="BP23" i="10"/>
  <c r="BO23" i="10"/>
  <c r="BN23" i="10"/>
  <c r="BM23" i="10"/>
  <c r="BL23" i="10"/>
  <c r="BK23" i="10"/>
  <c r="BJ23" i="10"/>
  <c r="BI23" i="10"/>
  <c r="BH23" i="10"/>
  <c r="BG23" i="10"/>
  <c r="BF23" i="10"/>
  <c r="BE23" i="10"/>
  <c r="BD23" i="10"/>
  <c r="BC23" i="10"/>
  <c r="BB23" i="10"/>
  <c r="BA23" i="10"/>
  <c r="AZ23" i="10"/>
  <c r="AY23" i="10"/>
  <c r="BR22" i="10"/>
  <c r="BQ22" i="10"/>
  <c r="BP22" i="10"/>
  <c r="BO22" i="10"/>
  <c r="BN22" i="10"/>
  <c r="BM22" i="10"/>
  <c r="BL22" i="10"/>
  <c r="BK22" i="10"/>
  <c r="BJ22" i="10"/>
  <c r="BI22" i="10"/>
  <c r="BH22" i="10"/>
  <c r="BG22" i="10"/>
  <c r="BF22" i="10"/>
  <c r="BE22" i="10"/>
  <c r="BD22" i="10"/>
  <c r="BC22" i="10"/>
  <c r="BB22" i="10"/>
  <c r="BA22" i="10"/>
  <c r="AZ22" i="10"/>
  <c r="AY22" i="10"/>
  <c r="BR21" i="10"/>
  <c r="BQ21" i="10"/>
  <c r="BP21" i="10"/>
  <c r="BO21" i="10"/>
  <c r="BN21" i="10"/>
  <c r="BM21" i="10"/>
  <c r="BL21" i="10"/>
  <c r="BK21" i="10"/>
  <c r="BJ21" i="10"/>
  <c r="BI21" i="10"/>
  <c r="BH21" i="10"/>
  <c r="BG21" i="10"/>
  <c r="BF21" i="10"/>
  <c r="BE21" i="10"/>
  <c r="BD21" i="10"/>
  <c r="BC21" i="10"/>
  <c r="BB21" i="10"/>
  <c r="BA21" i="10"/>
  <c r="AZ21" i="10"/>
  <c r="AY21" i="10"/>
  <c r="BR20" i="10"/>
  <c r="BQ20" i="10"/>
  <c r="BP20" i="10"/>
  <c r="BO20" i="10"/>
  <c r="BN20" i="10"/>
  <c r="BM20" i="10"/>
  <c r="BL20" i="10"/>
  <c r="BK20" i="10"/>
  <c r="BJ20" i="10"/>
  <c r="BI20" i="10"/>
  <c r="BH20" i="10"/>
  <c r="BG20" i="10"/>
  <c r="BF20" i="10"/>
  <c r="BE20" i="10"/>
  <c r="BD20" i="10"/>
  <c r="BC20" i="10"/>
  <c r="BB20" i="10"/>
  <c r="BA20" i="10"/>
  <c r="AZ20" i="10"/>
  <c r="AY20" i="10"/>
  <c r="BR19" i="10"/>
  <c r="BQ19" i="10"/>
  <c r="BP19" i="10"/>
  <c r="BO19" i="10"/>
  <c r="BN19" i="10"/>
  <c r="BM19" i="10"/>
  <c r="BL19" i="10"/>
  <c r="BK19" i="10"/>
  <c r="BJ19" i="10"/>
  <c r="BI19" i="10"/>
  <c r="BH19" i="10"/>
  <c r="BG19" i="10"/>
  <c r="BF19" i="10"/>
  <c r="BE19" i="10"/>
  <c r="BD19" i="10"/>
  <c r="BC19" i="10"/>
  <c r="BB19" i="10"/>
  <c r="BA19" i="10"/>
  <c r="AZ19" i="10"/>
  <c r="AY19" i="10"/>
  <c r="BR18" i="10"/>
  <c r="BQ18" i="10"/>
  <c r="BP18" i="10"/>
  <c r="BO18" i="10"/>
  <c r="BN18" i="10"/>
  <c r="BM18" i="10"/>
  <c r="BL18" i="10"/>
  <c r="BK18" i="10"/>
  <c r="BJ18" i="10"/>
  <c r="BI18" i="10"/>
  <c r="BH18" i="10"/>
  <c r="BG18" i="10"/>
  <c r="BF18" i="10"/>
  <c r="BE18" i="10"/>
  <c r="BD18" i="10"/>
  <c r="BC18" i="10"/>
  <c r="BB18" i="10"/>
  <c r="BA18" i="10"/>
  <c r="AZ18" i="10"/>
  <c r="AY18" i="10"/>
  <c r="BR17" i="10"/>
  <c r="BQ17" i="10"/>
  <c r="BP17" i="10"/>
  <c r="BO17" i="10"/>
  <c r="BN17" i="10"/>
  <c r="BM17" i="10"/>
  <c r="BL17" i="10"/>
  <c r="BK17" i="10"/>
  <c r="BJ17" i="10"/>
  <c r="BI17" i="10"/>
  <c r="BH17" i="10"/>
  <c r="BG17" i="10"/>
  <c r="BF17" i="10"/>
  <c r="BE17" i="10"/>
  <c r="BD17" i="10"/>
  <c r="BC17" i="10"/>
  <c r="BB17" i="10"/>
  <c r="BA17" i="10"/>
  <c r="AZ17" i="10"/>
  <c r="AY17" i="10"/>
  <c r="BR16" i="10"/>
  <c r="BQ16" i="10"/>
  <c r="BP16" i="10"/>
  <c r="BO16" i="10"/>
  <c r="BN16" i="10"/>
  <c r="BM16" i="10"/>
  <c r="BL16" i="10"/>
  <c r="BK16" i="10"/>
  <c r="BJ16" i="10"/>
  <c r="BI16" i="10"/>
  <c r="BH16" i="10"/>
  <c r="BG16" i="10"/>
  <c r="BF16" i="10"/>
  <c r="BE16" i="10"/>
  <c r="BD16" i="10"/>
  <c r="BC16" i="10"/>
  <c r="BB16" i="10"/>
  <c r="BA16" i="10"/>
  <c r="AZ16" i="10"/>
  <c r="AY16" i="10"/>
  <c r="BR15" i="10"/>
  <c r="BQ15" i="10"/>
  <c r="BP15" i="10"/>
  <c r="BO15" i="10"/>
  <c r="BN15" i="10"/>
  <c r="BM15" i="10"/>
  <c r="BL15" i="10"/>
  <c r="BK15" i="10"/>
  <c r="BJ15" i="10"/>
  <c r="BI15" i="10"/>
  <c r="BH15" i="10"/>
  <c r="BG15" i="10"/>
  <c r="BF15" i="10"/>
  <c r="BE15" i="10"/>
  <c r="BD15" i="10"/>
  <c r="BC15" i="10"/>
  <c r="BB15" i="10"/>
  <c r="BA15" i="10"/>
  <c r="AZ15" i="10"/>
  <c r="AY15" i="10"/>
  <c r="BR14" i="10"/>
  <c r="BQ14" i="10"/>
  <c r="BP14" i="10"/>
  <c r="BO14" i="10"/>
  <c r="BN14" i="10"/>
  <c r="BM14" i="10"/>
  <c r="BL14" i="10"/>
  <c r="BK14" i="10"/>
  <c r="BJ14" i="10"/>
  <c r="BI14" i="10"/>
  <c r="BH14" i="10"/>
  <c r="BG14" i="10"/>
  <c r="BF14" i="10"/>
  <c r="BE14" i="10"/>
  <c r="BD14" i="10"/>
  <c r="BC14" i="10"/>
  <c r="BB14" i="10"/>
  <c r="BA14" i="10"/>
  <c r="AZ14" i="10"/>
  <c r="AY14" i="10"/>
  <c r="BR13" i="10"/>
  <c r="BQ13" i="10"/>
  <c r="BP13" i="10"/>
  <c r="BO13" i="10"/>
  <c r="BN13" i="10"/>
  <c r="BM13" i="10"/>
  <c r="BL13" i="10"/>
  <c r="BK13" i="10"/>
  <c r="BJ13" i="10"/>
  <c r="BI13" i="10"/>
  <c r="BH13" i="10"/>
  <c r="BG13" i="10"/>
  <c r="BF13" i="10"/>
  <c r="BE13" i="10"/>
  <c r="BD13" i="10"/>
  <c r="BC13" i="10"/>
  <c r="BB13" i="10"/>
  <c r="BA13" i="10"/>
  <c r="AZ13" i="10"/>
  <c r="AY13" i="10"/>
  <c r="BR12" i="10"/>
  <c r="BQ12" i="10"/>
  <c r="BP12" i="10"/>
  <c r="BO12" i="10"/>
  <c r="BN12" i="10"/>
  <c r="BM12" i="10"/>
  <c r="BL12" i="10"/>
  <c r="BK12" i="10"/>
  <c r="BJ12" i="10"/>
  <c r="BI12" i="10"/>
  <c r="BH12" i="10"/>
  <c r="BG12" i="10"/>
  <c r="BF12" i="10"/>
  <c r="BE12" i="10"/>
  <c r="BD12" i="10"/>
  <c r="BC12" i="10"/>
  <c r="BB12" i="10"/>
  <c r="BA12" i="10"/>
  <c r="AZ12" i="10"/>
  <c r="AY12" i="10"/>
  <c r="BR11" i="10"/>
  <c r="BQ11" i="10"/>
  <c r="BP11" i="10"/>
  <c r="BO11" i="10"/>
  <c r="BN11" i="10"/>
  <c r="BM11" i="10"/>
  <c r="BL11" i="10"/>
  <c r="BK11" i="10"/>
  <c r="BJ11" i="10"/>
  <c r="BI11" i="10"/>
  <c r="BH11" i="10"/>
  <c r="BG11" i="10"/>
  <c r="BF11" i="10"/>
  <c r="BE11" i="10"/>
  <c r="BD11" i="10"/>
  <c r="BC11" i="10"/>
  <c r="BB11" i="10"/>
  <c r="BA11" i="10"/>
  <c r="AZ11" i="10"/>
  <c r="AY11" i="10"/>
  <c r="BR10" i="10"/>
  <c r="BQ10" i="10"/>
  <c r="BP10" i="10"/>
  <c r="BO10" i="10"/>
  <c r="BN10" i="10"/>
  <c r="BM10" i="10"/>
  <c r="BL10" i="10"/>
  <c r="BK10" i="10"/>
  <c r="BJ10" i="10"/>
  <c r="BI10" i="10"/>
  <c r="BH10" i="10"/>
  <c r="BG10" i="10"/>
  <c r="BF10" i="10"/>
  <c r="BE10" i="10"/>
  <c r="BD10" i="10"/>
  <c r="BC10" i="10"/>
  <c r="BB10" i="10"/>
  <c r="BA10" i="10"/>
  <c r="AZ10" i="10"/>
  <c r="AY10" i="10"/>
  <c r="BR9" i="10"/>
  <c r="BQ9" i="10"/>
  <c r="BP9" i="10"/>
  <c r="BO9" i="10"/>
  <c r="BN9" i="10"/>
  <c r="BM9" i="10"/>
  <c r="BL9" i="10"/>
  <c r="BK9" i="10"/>
  <c r="BJ9" i="10"/>
  <c r="BI9" i="10"/>
  <c r="BH9" i="10"/>
  <c r="BG9" i="10"/>
  <c r="BF9" i="10"/>
  <c r="BE9" i="10"/>
  <c r="BD9" i="10"/>
  <c r="BC9" i="10"/>
  <c r="BB9" i="10"/>
  <c r="BA9" i="10"/>
  <c r="AZ9" i="10"/>
  <c r="AY9" i="10"/>
  <c r="BR8" i="10"/>
  <c r="BQ8" i="10"/>
  <c r="BP8" i="10"/>
  <c r="BO8" i="10"/>
  <c r="BN8" i="10"/>
  <c r="BM8" i="10"/>
  <c r="BL8" i="10"/>
  <c r="BK8" i="10"/>
  <c r="BJ8" i="10"/>
  <c r="BI8" i="10"/>
  <c r="BH8" i="10"/>
  <c r="BG8" i="10"/>
  <c r="BF8" i="10"/>
  <c r="BE8" i="10"/>
  <c r="BD8" i="10"/>
  <c r="BC8" i="10"/>
  <c r="BB8" i="10"/>
  <c r="BA8" i="10"/>
  <c r="AZ8" i="10"/>
  <c r="AY8" i="10"/>
  <c r="BR7" i="10"/>
  <c r="BQ7" i="10"/>
  <c r="BP7" i="10"/>
  <c r="BO7" i="10"/>
  <c r="BN7" i="10"/>
  <c r="BM7" i="10"/>
  <c r="BL7" i="10"/>
  <c r="BK7" i="10"/>
  <c r="BJ7" i="10"/>
  <c r="BI7" i="10"/>
  <c r="BH7" i="10"/>
  <c r="BG7" i="10"/>
  <c r="BF7" i="10"/>
  <c r="BE7" i="10"/>
  <c r="BD7" i="10"/>
  <c r="BC7" i="10"/>
  <c r="BB7" i="10"/>
  <c r="BA7" i="10"/>
  <c r="AZ7" i="10"/>
  <c r="AY7" i="10"/>
  <c r="BR6" i="10"/>
  <c r="BQ6" i="10"/>
  <c r="BP6" i="10"/>
  <c r="BO6" i="10"/>
  <c r="BN6" i="10"/>
  <c r="BM6" i="10"/>
  <c r="BL6" i="10"/>
  <c r="BK6" i="10"/>
  <c r="BJ6" i="10"/>
  <c r="BI6" i="10"/>
  <c r="BH6" i="10"/>
  <c r="BG6" i="10"/>
  <c r="BF6" i="10"/>
  <c r="BE6" i="10"/>
  <c r="BD6" i="10"/>
  <c r="BC6" i="10"/>
  <c r="BB6" i="10"/>
  <c r="BA6" i="10"/>
  <c r="AZ6" i="10"/>
  <c r="AY6" i="10"/>
  <c r="BR5" i="10"/>
  <c r="BQ5" i="10"/>
  <c r="BP5" i="10"/>
  <c r="BO5" i="10"/>
  <c r="BN5" i="10"/>
  <c r="BM5" i="10"/>
  <c r="BL5" i="10"/>
  <c r="BK5" i="10"/>
  <c r="BJ5" i="10"/>
  <c r="BI5" i="10"/>
  <c r="BH5" i="10"/>
  <c r="BG5" i="10"/>
  <c r="BF5" i="10"/>
  <c r="BE5" i="10"/>
  <c r="BD5" i="10"/>
  <c r="BC5" i="10"/>
  <c r="BB5" i="10"/>
  <c r="BA5" i="10"/>
  <c r="AZ5" i="10"/>
  <c r="AY5" i="10"/>
  <c r="G86" i="7" l="1"/>
  <c r="H149" i="6"/>
  <c r="A101" i="6"/>
  <c r="A100" i="6"/>
  <c r="A99" i="6"/>
  <c r="A98" i="6"/>
  <c r="A97" i="6"/>
  <c r="A96" i="6"/>
  <c r="A95" i="6"/>
  <c r="A94" i="6"/>
  <c r="A93" i="6"/>
  <c r="A92" i="6"/>
  <c r="F131" i="7"/>
  <c r="F130" i="7"/>
  <c r="F129" i="7"/>
  <c r="F128" i="7"/>
  <c r="F127" i="7"/>
  <c r="F126" i="7"/>
  <c r="F125" i="7"/>
  <c r="F124" i="7"/>
  <c r="F123" i="7"/>
  <c r="F122" i="7"/>
  <c r="F121" i="7"/>
  <c r="F120" i="7"/>
  <c r="F119" i="7"/>
  <c r="F118" i="7"/>
  <c r="F117" i="7"/>
  <c r="F116" i="7"/>
  <c r="F115" i="7"/>
  <c r="F114" i="7"/>
  <c r="F113" i="7"/>
  <c r="H132" i="6"/>
  <c r="H152" i="6"/>
  <c r="H181" i="6"/>
  <c r="H162" i="6"/>
  <c r="H136" i="6"/>
  <c r="H150" i="6"/>
  <c r="H120" i="6"/>
  <c r="H142" i="6"/>
  <c r="H113" i="6"/>
  <c r="H163" i="6"/>
  <c r="H171" i="6"/>
  <c r="H164" i="6"/>
  <c r="H161" i="6"/>
  <c r="H115" i="6"/>
  <c r="H184" i="6"/>
  <c r="H170" i="6"/>
  <c r="H128" i="6"/>
  <c r="H166" i="6"/>
  <c r="H155" i="6"/>
  <c r="H147" i="6"/>
  <c r="H141" i="6"/>
  <c r="H186" i="6"/>
  <c r="H159" i="6"/>
  <c r="H177" i="6"/>
  <c r="H126" i="6"/>
  <c r="H172" i="6"/>
  <c r="H157" i="6"/>
  <c r="H160" i="6"/>
  <c r="H179" i="6"/>
  <c r="H145" i="6"/>
  <c r="H116" i="6"/>
  <c r="H112" i="6"/>
  <c r="H134" i="6"/>
  <c r="H144" i="6"/>
  <c r="H189" i="6"/>
  <c r="H131" i="6"/>
  <c r="H176" i="6"/>
  <c r="H138" i="6"/>
  <c r="H175" i="6"/>
  <c r="H187" i="6"/>
  <c r="H180" i="6"/>
  <c r="H127" i="6"/>
  <c r="H146" i="6"/>
  <c r="H121" i="6"/>
  <c r="H137" i="6"/>
  <c r="H182" i="6"/>
  <c r="H119" i="6"/>
  <c r="H111" i="6"/>
  <c r="H110" i="6"/>
  <c r="H174" i="6"/>
  <c r="H183" i="6"/>
  <c r="H185" i="6"/>
  <c r="H168" i="6"/>
  <c r="H108" i="6"/>
  <c r="H118" i="6"/>
  <c r="H173" i="6"/>
  <c r="H122" i="6"/>
  <c r="H158" i="6"/>
  <c r="H143" i="6"/>
  <c r="H133" i="6"/>
  <c r="H123" i="6"/>
  <c r="H140" i="6"/>
  <c r="H125" i="6"/>
  <c r="H151" i="6"/>
  <c r="H124" i="6"/>
  <c r="H169" i="6"/>
  <c r="H139" i="6"/>
  <c r="H188" i="6"/>
  <c r="H109" i="6"/>
  <c r="H129" i="6"/>
  <c r="H114" i="6"/>
  <c r="H153" i="6"/>
  <c r="H130" i="6"/>
  <c r="H165" i="6"/>
  <c r="H154" i="6"/>
  <c r="H117" i="6"/>
  <c r="H135" i="6"/>
  <c r="H148" i="6"/>
  <c r="H178" i="6"/>
  <c r="H167" i="6"/>
  <c r="H156" i="6"/>
  <c r="C6" i="8"/>
  <c r="K55" i="4" l="1"/>
  <c r="I56" i="4"/>
  <c r="J56" i="4"/>
  <c r="L55" i="4" l="1"/>
  <c r="L57" i="4" l="1"/>
  <c r="Q86" i="32"/>
  <c r="Q85" i="32"/>
  <c r="P86" i="32" l="1"/>
  <c r="P85" i="32"/>
  <c r="O86" i="32"/>
  <c r="B26" i="14"/>
  <c r="C25" i="20"/>
  <c r="C24" i="20"/>
  <c r="C23" i="20"/>
  <c r="C22" i="20"/>
  <c r="C21" i="20"/>
  <c r="C20" i="20"/>
  <c r="C19" i="20"/>
  <c r="C18" i="20"/>
  <c r="C17" i="20"/>
  <c r="C16" i="20"/>
  <c r="C15" i="20"/>
  <c r="C14" i="20"/>
  <c r="C13" i="20"/>
  <c r="C12" i="20"/>
  <c r="C11" i="20"/>
  <c r="C10" i="20"/>
  <c r="C9" i="20"/>
  <c r="C8" i="19"/>
  <c r="C9" i="19"/>
  <c r="C10" i="19"/>
  <c r="C11" i="19"/>
  <c r="C12" i="19"/>
  <c r="C13" i="19"/>
  <c r="C14" i="19"/>
  <c r="C15" i="19"/>
  <c r="C16" i="19"/>
  <c r="C17" i="19"/>
  <c r="C18" i="19"/>
  <c r="C19" i="19"/>
  <c r="C21" i="19"/>
  <c r="C22" i="19"/>
  <c r="C23" i="19"/>
  <c r="C24" i="19"/>
  <c r="C25" i="19"/>
  <c r="D5" i="17"/>
  <c r="E5" i="17"/>
  <c r="F5" i="17"/>
  <c r="Z14" i="16" l="1"/>
  <c r="C13" i="8" l="1"/>
  <c r="G70" i="7"/>
  <c r="G75" i="7"/>
  <c r="G72" i="7"/>
  <c r="G79" i="7"/>
  <c r="G68" i="7"/>
  <c r="G76" i="7"/>
  <c r="G83" i="7"/>
  <c r="G69" i="7"/>
  <c r="G71" i="7"/>
  <c r="G73" i="7"/>
  <c r="G84" i="7"/>
  <c r="G85" i="7"/>
  <c r="G74" i="7"/>
  <c r="G77" i="7"/>
  <c r="G82" i="7"/>
  <c r="G78" i="7"/>
  <c r="G81" i="7"/>
  <c r="G80" i="7"/>
  <c r="H62" i="7"/>
  <c r="H60" i="7"/>
  <c r="H59" i="7"/>
  <c r="H58" i="7"/>
  <c r="H57" i="7"/>
  <c r="H56" i="7"/>
  <c r="H55" i="7"/>
  <c r="H54" i="7"/>
  <c r="H53" i="7"/>
  <c r="H52" i="7"/>
  <c r="AB88" i="9" l="1"/>
  <c r="I85" i="32" l="1"/>
  <c r="C31" i="18" l="1"/>
  <c r="C8" i="18" s="1"/>
  <c r="D31" i="18"/>
  <c r="E31" i="18"/>
  <c r="F31" i="18"/>
  <c r="G31" i="18"/>
  <c r="C32" i="18"/>
  <c r="C9" i="18" s="1"/>
  <c r="D32" i="18"/>
  <c r="E32" i="18"/>
  <c r="F32" i="18"/>
  <c r="G32" i="18"/>
  <c r="C33" i="18"/>
  <c r="C10" i="18" s="1"/>
  <c r="D33" i="18"/>
  <c r="E33" i="18"/>
  <c r="F33" i="18"/>
  <c r="G33" i="18"/>
  <c r="C34" i="18"/>
  <c r="C11" i="18" s="1"/>
  <c r="D34" i="18"/>
  <c r="E34" i="18"/>
  <c r="F34" i="18"/>
  <c r="G34" i="18"/>
  <c r="C35" i="18"/>
  <c r="C12" i="18" s="1"/>
  <c r="D35" i="18"/>
  <c r="E35" i="18"/>
  <c r="F35" i="18"/>
  <c r="G35" i="18"/>
  <c r="C36" i="18"/>
  <c r="C13" i="18" s="1"/>
  <c r="D36" i="18"/>
  <c r="E36" i="18"/>
  <c r="F36" i="18"/>
  <c r="G36" i="18"/>
  <c r="C37" i="18"/>
  <c r="C14" i="18" s="1"/>
  <c r="D37" i="18"/>
  <c r="E37" i="18"/>
  <c r="F37" i="18"/>
  <c r="G37" i="18"/>
  <c r="C38" i="18"/>
  <c r="D38" i="18"/>
  <c r="E38" i="18"/>
  <c r="F38" i="18"/>
  <c r="G38" i="18"/>
  <c r="C39" i="18"/>
  <c r="C16" i="18" s="1"/>
  <c r="D39" i="18"/>
  <c r="E39" i="18"/>
  <c r="F39" i="18"/>
  <c r="G39" i="18"/>
  <c r="C40" i="18"/>
  <c r="C17" i="18" s="1"/>
  <c r="D40" i="18"/>
  <c r="E40" i="18"/>
  <c r="F40" i="18"/>
  <c r="G40" i="18"/>
  <c r="C41" i="18"/>
  <c r="C18" i="18" s="1"/>
  <c r="D41" i="18"/>
  <c r="E41" i="18"/>
  <c r="F41" i="18"/>
  <c r="G41" i="18"/>
  <c r="C42" i="18"/>
  <c r="C19" i="18" s="1"/>
  <c r="D42" i="18"/>
  <c r="E42" i="18"/>
  <c r="F42" i="18"/>
  <c r="G42" i="18"/>
  <c r="C43" i="18"/>
  <c r="C20" i="18" s="1"/>
  <c r="D43" i="18"/>
  <c r="E43" i="18"/>
  <c r="F43" i="18"/>
  <c r="G43" i="18"/>
  <c r="C44" i="18"/>
  <c r="C21" i="18" s="1"/>
  <c r="D44" i="18"/>
  <c r="E44" i="18"/>
  <c r="F44" i="18"/>
  <c r="G44" i="18"/>
  <c r="C45" i="18"/>
  <c r="C22" i="18" s="1"/>
  <c r="D45" i="18"/>
  <c r="E45" i="18"/>
  <c r="F45" i="18"/>
  <c r="G45" i="18"/>
  <c r="C46" i="18"/>
  <c r="C23" i="18" s="1"/>
  <c r="D46" i="18"/>
  <c r="E46" i="18"/>
  <c r="F46" i="18"/>
  <c r="G46" i="18"/>
  <c r="C47" i="18"/>
  <c r="C24" i="18" s="1"/>
  <c r="D47" i="18"/>
  <c r="E47" i="18"/>
  <c r="F47" i="18"/>
  <c r="G47" i="18"/>
  <c r="C48" i="18"/>
  <c r="C25" i="18" s="1"/>
  <c r="D48" i="18"/>
  <c r="E48" i="18"/>
  <c r="F48" i="18"/>
  <c r="G48" i="18"/>
  <c r="G8" i="29" l="1"/>
  <c r="G10" i="29"/>
  <c r="I12" i="29" l="1"/>
  <c r="H12" i="29"/>
  <c r="G12" i="29"/>
  <c r="G14" i="29" s="1"/>
  <c r="F12" i="29"/>
  <c r="E12" i="29"/>
  <c r="D12" i="29"/>
  <c r="J12" i="29" s="1"/>
  <c r="I10" i="29"/>
  <c r="H10" i="29"/>
  <c r="F10" i="29"/>
  <c r="E10" i="29"/>
  <c r="D10" i="29"/>
  <c r="F8" i="29"/>
  <c r="I8" i="29"/>
  <c r="H8" i="29"/>
  <c r="C10" i="29"/>
  <c r="C12" i="29"/>
  <c r="E8" i="29"/>
  <c r="C14" i="29" l="1"/>
  <c r="K15" i="29" s="1"/>
  <c r="F14" i="29"/>
  <c r="J10" i="29"/>
  <c r="J8" i="29"/>
  <c r="C26" i="29" s="1"/>
  <c r="L8" i="29"/>
  <c r="L9" i="29" s="1"/>
  <c r="L10" i="29"/>
  <c r="L12" i="29"/>
  <c r="Y79" i="36" l="1"/>
  <c r="X79" i="36"/>
  <c r="W79" i="36"/>
  <c r="V79" i="36"/>
  <c r="U79" i="36"/>
  <c r="T79" i="36"/>
  <c r="S79" i="36"/>
  <c r="R79" i="36"/>
  <c r="Q79" i="36"/>
  <c r="P79" i="36"/>
  <c r="O79" i="36"/>
  <c r="N79" i="36"/>
  <c r="M79" i="36"/>
  <c r="L79" i="36"/>
  <c r="K79" i="36"/>
  <c r="J79" i="36"/>
  <c r="I79" i="36"/>
  <c r="H79" i="36"/>
  <c r="G79" i="36"/>
  <c r="F79" i="36"/>
  <c r="Y78" i="36"/>
  <c r="X78" i="36"/>
  <c r="W78" i="36"/>
  <c r="V78" i="36"/>
  <c r="U78" i="36"/>
  <c r="T78" i="36"/>
  <c r="S78" i="36"/>
  <c r="R78" i="36"/>
  <c r="Q78" i="36"/>
  <c r="P78" i="36"/>
  <c r="O78" i="36"/>
  <c r="N78" i="36"/>
  <c r="M78" i="36"/>
  <c r="L78" i="36"/>
  <c r="K78" i="36"/>
  <c r="J78" i="36"/>
  <c r="I78" i="36"/>
  <c r="H78" i="36"/>
  <c r="G78" i="36"/>
  <c r="F78" i="36"/>
  <c r="Y77" i="36"/>
  <c r="X77" i="36"/>
  <c r="W77" i="36"/>
  <c r="V77" i="36"/>
  <c r="U77" i="36"/>
  <c r="T77" i="36"/>
  <c r="S77" i="36"/>
  <c r="R77" i="36"/>
  <c r="Q77" i="36"/>
  <c r="P77" i="36"/>
  <c r="O77" i="36"/>
  <c r="N77" i="36"/>
  <c r="M77" i="36"/>
  <c r="L77" i="36"/>
  <c r="K77" i="36"/>
  <c r="J77" i="36"/>
  <c r="I77" i="36"/>
  <c r="H77" i="36"/>
  <c r="G77" i="36"/>
  <c r="F77" i="36"/>
  <c r="Y76" i="36"/>
  <c r="X76" i="36"/>
  <c r="W76" i="36"/>
  <c r="V76" i="36"/>
  <c r="U76" i="36"/>
  <c r="T76" i="36"/>
  <c r="S76" i="36"/>
  <c r="R76" i="36"/>
  <c r="Q76" i="36"/>
  <c r="P76" i="36"/>
  <c r="O76" i="36"/>
  <c r="N76" i="36"/>
  <c r="M76" i="36"/>
  <c r="L76" i="36"/>
  <c r="K76" i="36"/>
  <c r="J76" i="36"/>
  <c r="I76" i="36"/>
  <c r="H76" i="36"/>
  <c r="G76" i="36"/>
  <c r="F76" i="36"/>
  <c r="Y75" i="36"/>
  <c r="X75" i="36"/>
  <c r="W75" i="36"/>
  <c r="V75" i="36"/>
  <c r="U75" i="36"/>
  <c r="T75" i="36"/>
  <c r="S75" i="36"/>
  <c r="R75" i="36"/>
  <c r="Q75" i="36"/>
  <c r="P75" i="36"/>
  <c r="O75" i="36"/>
  <c r="N75" i="36"/>
  <c r="M75" i="36"/>
  <c r="L75" i="36"/>
  <c r="K75" i="36"/>
  <c r="J75" i="36"/>
  <c r="I75" i="36"/>
  <c r="H75" i="36"/>
  <c r="G75" i="36"/>
  <c r="F75" i="36"/>
  <c r="Y74" i="36"/>
  <c r="X74" i="36"/>
  <c r="W74" i="36"/>
  <c r="V74" i="36"/>
  <c r="U74" i="36"/>
  <c r="T74" i="36"/>
  <c r="S74" i="36"/>
  <c r="R74" i="36"/>
  <c r="Q74" i="36"/>
  <c r="P74" i="36"/>
  <c r="O74" i="36"/>
  <c r="N74" i="36"/>
  <c r="M74" i="36"/>
  <c r="L74" i="36"/>
  <c r="K74" i="36"/>
  <c r="J74" i="36"/>
  <c r="I74" i="36"/>
  <c r="H74" i="36"/>
  <c r="G74" i="36"/>
  <c r="F74" i="36"/>
  <c r="Y73" i="36"/>
  <c r="X73" i="36"/>
  <c r="W73" i="36"/>
  <c r="V73" i="36"/>
  <c r="U73" i="36"/>
  <c r="T73" i="36"/>
  <c r="S73" i="36"/>
  <c r="R73" i="36"/>
  <c r="Q73" i="36"/>
  <c r="P73" i="36"/>
  <c r="O73" i="36"/>
  <c r="N73" i="36"/>
  <c r="M73" i="36"/>
  <c r="L73" i="36"/>
  <c r="K73" i="36"/>
  <c r="J73" i="36"/>
  <c r="I73" i="36"/>
  <c r="H73" i="36"/>
  <c r="G73" i="36"/>
  <c r="F73" i="36"/>
  <c r="Y72" i="36"/>
  <c r="X72" i="36"/>
  <c r="W72" i="36"/>
  <c r="V72" i="36"/>
  <c r="U72" i="36"/>
  <c r="T72" i="36"/>
  <c r="S72" i="36"/>
  <c r="R72" i="36"/>
  <c r="Q72" i="36"/>
  <c r="P72" i="36"/>
  <c r="O72" i="36"/>
  <c r="N72" i="36"/>
  <c r="M72" i="36"/>
  <c r="L72" i="36"/>
  <c r="K72" i="36"/>
  <c r="J72" i="36"/>
  <c r="I72" i="36"/>
  <c r="H72" i="36"/>
  <c r="G72" i="36"/>
  <c r="F72" i="36"/>
  <c r="Y71" i="36"/>
  <c r="X71" i="36"/>
  <c r="W71" i="36"/>
  <c r="V71" i="36"/>
  <c r="U71" i="36"/>
  <c r="T71" i="36"/>
  <c r="S71" i="36"/>
  <c r="R71" i="36"/>
  <c r="Q71" i="36"/>
  <c r="P71" i="36"/>
  <c r="O71" i="36"/>
  <c r="N71" i="36"/>
  <c r="M71" i="36"/>
  <c r="L71" i="36"/>
  <c r="K71" i="36"/>
  <c r="J71" i="36"/>
  <c r="I71" i="36"/>
  <c r="H71" i="36"/>
  <c r="G71" i="36"/>
  <c r="F71" i="36"/>
  <c r="Y70" i="36"/>
  <c r="X70" i="36"/>
  <c r="W70" i="36"/>
  <c r="V70" i="36"/>
  <c r="U70" i="36"/>
  <c r="T70" i="36"/>
  <c r="S70" i="36"/>
  <c r="R70" i="36"/>
  <c r="Q70" i="36"/>
  <c r="P70" i="36"/>
  <c r="O70" i="36"/>
  <c r="N70" i="36"/>
  <c r="M70" i="36"/>
  <c r="L70" i="36"/>
  <c r="K70" i="36"/>
  <c r="J70" i="36"/>
  <c r="I70" i="36"/>
  <c r="H70" i="36"/>
  <c r="G70" i="36"/>
  <c r="F70" i="36"/>
  <c r="Y69" i="36"/>
  <c r="X69" i="36"/>
  <c r="W69" i="36"/>
  <c r="V69" i="36"/>
  <c r="U69" i="36"/>
  <c r="T69" i="36"/>
  <c r="S69" i="36"/>
  <c r="R69" i="36"/>
  <c r="Q69" i="36"/>
  <c r="P69" i="36"/>
  <c r="O69" i="36"/>
  <c r="N69" i="36"/>
  <c r="M69" i="36"/>
  <c r="L69" i="36"/>
  <c r="K69" i="36"/>
  <c r="J69" i="36"/>
  <c r="I69" i="36"/>
  <c r="H69" i="36"/>
  <c r="G69" i="36"/>
  <c r="F69" i="36"/>
  <c r="Y68" i="36"/>
  <c r="X68" i="36"/>
  <c r="W68" i="36"/>
  <c r="V68" i="36"/>
  <c r="U68" i="36"/>
  <c r="T68" i="36"/>
  <c r="S68" i="36"/>
  <c r="R68" i="36"/>
  <c r="Q68" i="36"/>
  <c r="P68" i="36"/>
  <c r="O68" i="36"/>
  <c r="N68" i="36"/>
  <c r="M68" i="36"/>
  <c r="L68" i="36"/>
  <c r="K68" i="36"/>
  <c r="J68" i="36"/>
  <c r="I68" i="36"/>
  <c r="H68" i="36"/>
  <c r="G68" i="36"/>
  <c r="F68" i="36"/>
  <c r="Y67" i="36"/>
  <c r="X67" i="36"/>
  <c r="W67" i="36"/>
  <c r="V67" i="36"/>
  <c r="U67" i="36"/>
  <c r="T67" i="36"/>
  <c r="S67" i="36"/>
  <c r="R67" i="36"/>
  <c r="Q67" i="36"/>
  <c r="P67" i="36"/>
  <c r="O67" i="36"/>
  <c r="N67" i="36"/>
  <c r="M67" i="36"/>
  <c r="L67" i="36"/>
  <c r="K67" i="36"/>
  <c r="J67" i="36"/>
  <c r="I67" i="36"/>
  <c r="H67" i="36"/>
  <c r="G67" i="36"/>
  <c r="F67" i="36"/>
  <c r="Y66" i="36"/>
  <c r="X66" i="36"/>
  <c r="W66" i="36"/>
  <c r="V66" i="36"/>
  <c r="U66" i="36"/>
  <c r="T66" i="36"/>
  <c r="S66" i="36"/>
  <c r="R66" i="36"/>
  <c r="Q66" i="36"/>
  <c r="P66" i="36"/>
  <c r="O66" i="36"/>
  <c r="N66" i="36"/>
  <c r="M66" i="36"/>
  <c r="L66" i="36"/>
  <c r="K66" i="36"/>
  <c r="J66" i="36"/>
  <c r="I66" i="36"/>
  <c r="H66" i="36"/>
  <c r="G66" i="36"/>
  <c r="F66" i="36"/>
  <c r="Y65" i="36"/>
  <c r="X65" i="36"/>
  <c r="W65" i="36"/>
  <c r="V65" i="36"/>
  <c r="U65" i="36"/>
  <c r="T65" i="36"/>
  <c r="S65" i="36"/>
  <c r="R65" i="36"/>
  <c r="Q65" i="36"/>
  <c r="P65" i="36"/>
  <c r="O65" i="36"/>
  <c r="N65" i="36"/>
  <c r="M65" i="36"/>
  <c r="L65" i="36"/>
  <c r="K65" i="36"/>
  <c r="J65" i="36"/>
  <c r="I65" i="36"/>
  <c r="H65" i="36"/>
  <c r="G65" i="36"/>
  <c r="F65" i="36"/>
  <c r="Y64" i="36"/>
  <c r="X64" i="36"/>
  <c r="W64" i="36"/>
  <c r="V64" i="36"/>
  <c r="U64" i="36"/>
  <c r="T64" i="36"/>
  <c r="S64" i="36"/>
  <c r="R64" i="36"/>
  <c r="Q64" i="36"/>
  <c r="P64" i="36"/>
  <c r="O64" i="36"/>
  <c r="N64" i="36"/>
  <c r="M64" i="36"/>
  <c r="L64" i="36"/>
  <c r="K64" i="36"/>
  <c r="J64" i="36"/>
  <c r="I64" i="36"/>
  <c r="H64" i="36"/>
  <c r="G64" i="36"/>
  <c r="F64" i="36"/>
  <c r="Y63" i="36"/>
  <c r="X63" i="36"/>
  <c r="W63" i="36"/>
  <c r="V63" i="36"/>
  <c r="U63" i="36"/>
  <c r="T63" i="36"/>
  <c r="S63" i="36"/>
  <c r="R63" i="36"/>
  <c r="Q63" i="36"/>
  <c r="P63" i="36"/>
  <c r="O63" i="36"/>
  <c r="N63" i="36"/>
  <c r="M63" i="36"/>
  <c r="L63" i="36"/>
  <c r="K63" i="36"/>
  <c r="J63" i="36"/>
  <c r="I63" i="36"/>
  <c r="H63" i="36"/>
  <c r="G63" i="36"/>
  <c r="F63" i="36"/>
  <c r="Y62" i="36"/>
  <c r="X62" i="36"/>
  <c r="W62" i="36"/>
  <c r="V62" i="36"/>
  <c r="U62" i="36"/>
  <c r="T62" i="36"/>
  <c r="S62" i="36"/>
  <c r="R62" i="36"/>
  <c r="Q62" i="36"/>
  <c r="P62" i="36"/>
  <c r="O62" i="36"/>
  <c r="N62" i="36"/>
  <c r="M62" i="36"/>
  <c r="L62" i="36"/>
  <c r="K62" i="36"/>
  <c r="J62" i="36"/>
  <c r="I62" i="36"/>
  <c r="H62" i="36"/>
  <c r="G62" i="36"/>
  <c r="F62" i="36"/>
  <c r="Y61" i="36"/>
  <c r="X61" i="36"/>
  <c r="W61" i="36"/>
  <c r="V61" i="36"/>
  <c r="U61" i="36"/>
  <c r="T61" i="36"/>
  <c r="S61" i="36"/>
  <c r="R61" i="36"/>
  <c r="Q61" i="36"/>
  <c r="P61" i="36"/>
  <c r="O61" i="36"/>
  <c r="N61" i="36"/>
  <c r="M61" i="36"/>
  <c r="L61" i="36"/>
  <c r="K61" i="36"/>
  <c r="J61" i="36"/>
  <c r="I61" i="36"/>
  <c r="H61" i="36"/>
  <c r="G61" i="36"/>
  <c r="F61" i="36"/>
  <c r="Y60" i="36"/>
  <c r="X60" i="36"/>
  <c r="W60" i="36"/>
  <c r="V60" i="36"/>
  <c r="U60" i="36"/>
  <c r="T60" i="36"/>
  <c r="S60" i="36"/>
  <c r="R60" i="36"/>
  <c r="Q60" i="36"/>
  <c r="P60" i="36"/>
  <c r="O60" i="36"/>
  <c r="N60" i="36"/>
  <c r="M60" i="36"/>
  <c r="L60" i="36"/>
  <c r="K60" i="36"/>
  <c r="J60" i="36"/>
  <c r="I60" i="36"/>
  <c r="H60" i="36"/>
  <c r="G60" i="36"/>
  <c r="F60" i="36"/>
  <c r="Y59" i="36"/>
  <c r="X59" i="36"/>
  <c r="W59" i="36"/>
  <c r="V59" i="36"/>
  <c r="U59" i="36"/>
  <c r="T59" i="36"/>
  <c r="S59" i="36"/>
  <c r="R59" i="36"/>
  <c r="Q59" i="36"/>
  <c r="P59" i="36"/>
  <c r="O59" i="36"/>
  <c r="N59" i="36"/>
  <c r="M59" i="36"/>
  <c r="L59" i="36"/>
  <c r="K59" i="36"/>
  <c r="J59" i="36"/>
  <c r="I59" i="36"/>
  <c r="H59" i="36"/>
  <c r="G59" i="36"/>
  <c r="F59" i="36"/>
  <c r="Y58" i="36"/>
  <c r="X58" i="36"/>
  <c r="W58" i="36"/>
  <c r="V58" i="36"/>
  <c r="U58" i="36"/>
  <c r="T58" i="36"/>
  <c r="S58" i="36"/>
  <c r="R58" i="36"/>
  <c r="Q58" i="36"/>
  <c r="P58" i="36"/>
  <c r="O58" i="36"/>
  <c r="N58" i="36"/>
  <c r="M58" i="36"/>
  <c r="L58" i="36"/>
  <c r="K58" i="36"/>
  <c r="J58" i="36"/>
  <c r="I58" i="36"/>
  <c r="H58" i="36"/>
  <c r="G58" i="36"/>
  <c r="F58" i="36"/>
  <c r="Y57" i="36"/>
  <c r="X57" i="36"/>
  <c r="W57" i="36"/>
  <c r="V57" i="36"/>
  <c r="U57" i="36"/>
  <c r="T57" i="36"/>
  <c r="S57" i="36"/>
  <c r="R57" i="36"/>
  <c r="Q57" i="36"/>
  <c r="P57" i="36"/>
  <c r="O57" i="36"/>
  <c r="N57" i="36"/>
  <c r="M57" i="36"/>
  <c r="L57" i="36"/>
  <c r="K57" i="36"/>
  <c r="J57" i="36"/>
  <c r="I57" i="36"/>
  <c r="H57" i="36"/>
  <c r="G57" i="36"/>
  <c r="F57" i="36"/>
  <c r="Y56" i="36"/>
  <c r="X56" i="36"/>
  <c r="W56" i="36"/>
  <c r="V56" i="36"/>
  <c r="U56" i="36"/>
  <c r="T56" i="36"/>
  <c r="S56" i="36"/>
  <c r="R56" i="36"/>
  <c r="Q56" i="36"/>
  <c r="P56" i="36"/>
  <c r="O56" i="36"/>
  <c r="N56" i="36"/>
  <c r="M56" i="36"/>
  <c r="L56" i="36"/>
  <c r="K56" i="36"/>
  <c r="J56" i="36"/>
  <c r="I56" i="36"/>
  <c r="H56" i="36"/>
  <c r="G56" i="36"/>
  <c r="F56" i="36"/>
  <c r="Y55" i="36"/>
  <c r="X55" i="36"/>
  <c r="W55" i="36"/>
  <c r="V55" i="36"/>
  <c r="U55" i="36"/>
  <c r="T55" i="36"/>
  <c r="S55" i="36"/>
  <c r="R55" i="36"/>
  <c r="Q55" i="36"/>
  <c r="P55" i="36"/>
  <c r="O55" i="36"/>
  <c r="N55" i="36"/>
  <c r="M55" i="36"/>
  <c r="L55" i="36"/>
  <c r="K55" i="36"/>
  <c r="J55" i="36"/>
  <c r="I55" i="36"/>
  <c r="H55" i="36"/>
  <c r="G55" i="36"/>
  <c r="F55" i="36"/>
  <c r="Y54" i="36"/>
  <c r="X54" i="36"/>
  <c r="W54" i="36"/>
  <c r="V54" i="36"/>
  <c r="U54" i="36"/>
  <c r="T54" i="36"/>
  <c r="S54" i="36"/>
  <c r="R54" i="36"/>
  <c r="Q54" i="36"/>
  <c r="P54" i="36"/>
  <c r="O54" i="36"/>
  <c r="N54" i="36"/>
  <c r="M54" i="36"/>
  <c r="L54" i="36"/>
  <c r="K54" i="36"/>
  <c r="J54" i="36"/>
  <c r="I54" i="36"/>
  <c r="H54" i="36"/>
  <c r="G54" i="36"/>
  <c r="F54" i="36"/>
  <c r="Y53" i="36"/>
  <c r="X53" i="36"/>
  <c r="W53" i="36"/>
  <c r="V53" i="36"/>
  <c r="U53" i="36"/>
  <c r="T53" i="36"/>
  <c r="S53" i="36"/>
  <c r="R53" i="36"/>
  <c r="Q53" i="36"/>
  <c r="P53" i="36"/>
  <c r="O53" i="36"/>
  <c r="N53" i="36"/>
  <c r="M53" i="36"/>
  <c r="L53" i="36"/>
  <c r="K53" i="36"/>
  <c r="J53" i="36"/>
  <c r="I53" i="36"/>
  <c r="H53" i="36"/>
  <c r="G53" i="36"/>
  <c r="F53" i="36"/>
  <c r="Y52" i="36"/>
  <c r="X52" i="36"/>
  <c r="W52" i="36"/>
  <c r="V52" i="36"/>
  <c r="U52" i="36"/>
  <c r="T52" i="36"/>
  <c r="S52" i="36"/>
  <c r="R52" i="36"/>
  <c r="Q52" i="36"/>
  <c r="P52" i="36"/>
  <c r="O52" i="36"/>
  <c r="N52" i="36"/>
  <c r="M52" i="36"/>
  <c r="L52" i="36"/>
  <c r="K52" i="36"/>
  <c r="J52" i="36"/>
  <c r="I52" i="36"/>
  <c r="H52" i="36"/>
  <c r="G52" i="36"/>
  <c r="F52" i="36"/>
  <c r="Y51" i="36"/>
  <c r="X51" i="36"/>
  <c r="W51" i="36"/>
  <c r="V51" i="36"/>
  <c r="U51" i="36"/>
  <c r="T51" i="36"/>
  <c r="S51" i="36"/>
  <c r="R51" i="36"/>
  <c r="Q51" i="36"/>
  <c r="P51" i="36"/>
  <c r="O51" i="36"/>
  <c r="N51" i="36"/>
  <c r="M51" i="36"/>
  <c r="L51" i="36"/>
  <c r="K51" i="36"/>
  <c r="J51" i="36"/>
  <c r="I51" i="36"/>
  <c r="H51" i="36"/>
  <c r="G51" i="36"/>
  <c r="F51" i="36"/>
  <c r="Y50" i="36"/>
  <c r="X50" i="36"/>
  <c r="W50" i="36"/>
  <c r="V50" i="36"/>
  <c r="U50" i="36"/>
  <c r="T50" i="36"/>
  <c r="S50" i="36"/>
  <c r="R50" i="36"/>
  <c r="Q50" i="36"/>
  <c r="P50" i="36"/>
  <c r="O50" i="36"/>
  <c r="N50" i="36"/>
  <c r="M50" i="36"/>
  <c r="L50" i="36"/>
  <c r="K50" i="36"/>
  <c r="J50" i="36"/>
  <c r="I50" i="36"/>
  <c r="H50" i="36"/>
  <c r="G50" i="36"/>
  <c r="F50" i="36"/>
  <c r="Y49" i="36"/>
  <c r="X49" i="36"/>
  <c r="W49" i="36"/>
  <c r="V49" i="36"/>
  <c r="U49" i="36"/>
  <c r="T49" i="36"/>
  <c r="S49" i="36"/>
  <c r="R49" i="36"/>
  <c r="Q49" i="36"/>
  <c r="P49" i="36"/>
  <c r="O49" i="36"/>
  <c r="N49" i="36"/>
  <c r="M49" i="36"/>
  <c r="L49" i="36"/>
  <c r="K49" i="36"/>
  <c r="J49" i="36"/>
  <c r="I49" i="36"/>
  <c r="H49" i="36"/>
  <c r="G49" i="36"/>
  <c r="F49" i="36"/>
  <c r="Y48" i="36"/>
  <c r="X48" i="36"/>
  <c r="W48" i="36"/>
  <c r="V48" i="36"/>
  <c r="U48" i="36"/>
  <c r="T48" i="36"/>
  <c r="S48" i="36"/>
  <c r="R48" i="36"/>
  <c r="Q48" i="36"/>
  <c r="P48" i="36"/>
  <c r="O48" i="36"/>
  <c r="N48" i="36"/>
  <c r="M48" i="36"/>
  <c r="L48" i="36"/>
  <c r="K48" i="36"/>
  <c r="J48" i="36"/>
  <c r="I48" i="36"/>
  <c r="H48" i="36"/>
  <c r="G48" i="36"/>
  <c r="F48" i="36"/>
  <c r="Y47" i="36"/>
  <c r="X47" i="36"/>
  <c r="W47" i="36"/>
  <c r="V47" i="36"/>
  <c r="U47" i="36"/>
  <c r="T47" i="36"/>
  <c r="S47" i="36"/>
  <c r="R47" i="36"/>
  <c r="Q47" i="36"/>
  <c r="P47" i="36"/>
  <c r="O47" i="36"/>
  <c r="N47" i="36"/>
  <c r="M47" i="36"/>
  <c r="L47" i="36"/>
  <c r="K47" i="36"/>
  <c r="J47" i="36"/>
  <c r="I47" i="36"/>
  <c r="H47" i="36"/>
  <c r="G47" i="36"/>
  <c r="F47" i="36"/>
  <c r="Y46" i="36"/>
  <c r="X46" i="36"/>
  <c r="W46" i="36"/>
  <c r="V46" i="36"/>
  <c r="U46" i="36"/>
  <c r="T46" i="36"/>
  <c r="S46" i="36"/>
  <c r="R46" i="36"/>
  <c r="Q46" i="36"/>
  <c r="P46" i="36"/>
  <c r="O46" i="36"/>
  <c r="N46" i="36"/>
  <c r="M46" i="36"/>
  <c r="L46" i="36"/>
  <c r="K46" i="36"/>
  <c r="J46" i="36"/>
  <c r="I46" i="36"/>
  <c r="H46" i="36"/>
  <c r="G46" i="36"/>
  <c r="F46" i="36"/>
  <c r="Y45" i="36"/>
  <c r="X45" i="36"/>
  <c r="W45" i="36"/>
  <c r="V45" i="36"/>
  <c r="U45" i="36"/>
  <c r="T45" i="36"/>
  <c r="S45" i="36"/>
  <c r="R45" i="36"/>
  <c r="Q45" i="36"/>
  <c r="P45" i="36"/>
  <c r="O45" i="36"/>
  <c r="N45" i="36"/>
  <c r="M45" i="36"/>
  <c r="L45" i="36"/>
  <c r="K45" i="36"/>
  <c r="J45" i="36"/>
  <c r="I45" i="36"/>
  <c r="H45" i="36"/>
  <c r="G45" i="36"/>
  <c r="F45" i="36"/>
  <c r="Y44" i="36"/>
  <c r="X44" i="36"/>
  <c r="W44" i="36"/>
  <c r="V44" i="36"/>
  <c r="U44" i="36"/>
  <c r="T44" i="36"/>
  <c r="S44" i="36"/>
  <c r="R44" i="36"/>
  <c r="Q44" i="36"/>
  <c r="P44" i="36"/>
  <c r="O44" i="36"/>
  <c r="N44" i="36"/>
  <c r="M44" i="36"/>
  <c r="L44" i="36"/>
  <c r="K44" i="36"/>
  <c r="J44" i="36"/>
  <c r="I44" i="36"/>
  <c r="H44" i="36"/>
  <c r="G44" i="36"/>
  <c r="F44" i="36"/>
  <c r="Y43" i="36"/>
  <c r="X43" i="36"/>
  <c r="W43" i="36"/>
  <c r="V43" i="36"/>
  <c r="U43" i="36"/>
  <c r="T43" i="36"/>
  <c r="S43" i="36"/>
  <c r="R43" i="36"/>
  <c r="Q43" i="36"/>
  <c r="P43" i="36"/>
  <c r="O43" i="36"/>
  <c r="N43" i="36"/>
  <c r="M43" i="36"/>
  <c r="L43" i="36"/>
  <c r="K43" i="36"/>
  <c r="J43" i="36"/>
  <c r="I43" i="36"/>
  <c r="H43" i="36"/>
  <c r="G43" i="36"/>
  <c r="F43" i="36"/>
  <c r="Y42" i="36"/>
  <c r="X42" i="36"/>
  <c r="W42" i="36"/>
  <c r="V42" i="36"/>
  <c r="U42" i="36"/>
  <c r="T42" i="36"/>
  <c r="S42" i="36"/>
  <c r="R42" i="36"/>
  <c r="Q42" i="36"/>
  <c r="P42" i="36"/>
  <c r="O42" i="36"/>
  <c r="N42" i="36"/>
  <c r="M42" i="36"/>
  <c r="L42" i="36"/>
  <c r="K42" i="36"/>
  <c r="J42" i="36"/>
  <c r="I42" i="36"/>
  <c r="H42" i="36"/>
  <c r="G42" i="36"/>
  <c r="F42" i="36"/>
  <c r="Y41" i="36"/>
  <c r="X41" i="36"/>
  <c r="W41" i="36"/>
  <c r="V41" i="36"/>
  <c r="U41" i="36"/>
  <c r="T41" i="36"/>
  <c r="S41" i="36"/>
  <c r="R41" i="36"/>
  <c r="Q41" i="36"/>
  <c r="P41" i="36"/>
  <c r="O41" i="36"/>
  <c r="N41" i="36"/>
  <c r="M41" i="36"/>
  <c r="L41" i="36"/>
  <c r="K41" i="36"/>
  <c r="J41" i="36"/>
  <c r="I41" i="36"/>
  <c r="H41" i="36"/>
  <c r="G41" i="36"/>
  <c r="F41" i="36"/>
  <c r="Y40" i="36"/>
  <c r="X40" i="36"/>
  <c r="W40" i="36"/>
  <c r="V40" i="36"/>
  <c r="U40" i="36"/>
  <c r="T40" i="36"/>
  <c r="S40" i="36"/>
  <c r="R40" i="36"/>
  <c r="Q40" i="36"/>
  <c r="P40" i="36"/>
  <c r="O40" i="36"/>
  <c r="N40" i="36"/>
  <c r="M40" i="36"/>
  <c r="L40" i="36"/>
  <c r="K40" i="36"/>
  <c r="J40" i="36"/>
  <c r="I40" i="36"/>
  <c r="H40" i="36"/>
  <c r="G40" i="36"/>
  <c r="F40" i="36"/>
  <c r="Y39" i="36"/>
  <c r="X39" i="36"/>
  <c r="W39" i="36"/>
  <c r="V39" i="36"/>
  <c r="U39" i="36"/>
  <c r="T39" i="36"/>
  <c r="S39" i="36"/>
  <c r="R39" i="36"/>
  <c r="Q39" i="36"/>
  <c r="P39" i="36"/>
  <c r="O39" i="36"/>
  <c r="N39" i="36"/>
  <c r="M39" i="36"/>
  <c r="L39" i="36"/>
  <c r="K39" i="36"/>
  <c r="J39" i="36"/>
  <c r="I39" i="36"/>
  <c r="H39" i="36"/>
  <c r="G39" i="36"/>
  <c r="F39" i="36"/>
  <c r="Y38" i="36"/>
  <c r="X38" i="36"/>
  <c r="W38" i="36"/>
  <c r="V38" i="36"/>
  <c r="U38" i="36"/>
  <c r="T38" i="36"/>
  <c r="S38" i="36"/>
  <c r="R38" i="36"/>
  <c r="Q38" i="36"/>
  <c r="P38" i="36"/>
  <c r="O38" i="36"/>
  <c r="N38" i="36"/>
  <c r="M38" i="36"/>
  <c r="L38" i="36"/>
  <c r="K38" i="36"/>
  <c r="J38" i="36"/>
  <c r="I38" i="36"/>
  <c r="H38" i="36"/>
  <c r="G38" i="36"/>
  <c r="F38" i="36"/>
  <c r="Y37" i="36"/>
  <c r="X37" i="36"/>
  <c r="W37" i="36"/>
  <c r="V37" i="36"/>
  <c r="U37" i="36"/>
  <c r="T37" i="36"/>
  <c r="S37" i="36"/>
  <c r="R37" i="36"/>
  <c r="Q37" i="36"/>
  <c r="P37" i="36"/>
  <c r="O37" i="36"/>
  <c r="N37" i="36"/>
  <c r="M37" i="36"/>
  <c r="L37" i="36"/>
  <c r="K37" i="36"/>
  <c r="J37" i="36"/>
  <c r="I37" i="36"/>
  <c r="H37" i="36"/>
  <c r="G37" i="36"/>
  <c r="F37" i="36"/>
  <c r="Y36" i="36"/>
  <c r="X36" i="36"/>
  <c r="W36" i="36"/>
  <c r="V36" i="36"/>
  <c r="U36" i="36"/>
  <c r="T36" i="36"/>
  <c r="S36" i="36"/>
  <c r="R36" i="36"/>
  <c r="Q36" i="36"/>
  <c r="P36" i="36"/>
  <c r="O36" i="36"/>
  <c r="N36" i="36"/>
  <c r="M36" i="36"/>
  <c r="L36" i="36"/>
  <c r="K36" i="36"/>
  <c r="J36" i="36"/>
  <c r="I36" i="36"/>
  <c r="H36" i="36"/>
  <c r="G36" i="36"/>
  <c r="F36" i="36"/>
  <c r="Y35" i="36"/>
  <c r="X35" i="36"/>
  <c r="W35" i="36"/>
  <c r="V35" i="36"/>
  <c r="U35" i="36"/>
  <c r="T35" i="36"/>
  <c r="S35" i="36"/>
  <c r="R35" i="36"/>
  <c r="Q35" i="36"/>
  <c r="P35" i="36"/>
  <c r="O35" i="36"/>
  <c r="N35" i="36"/>
  <c r="M35" i="36"/>
  <c r="L35" i="36"/>
  <c r="K35" i="36"/>
  <c r="J35" i="36"/>
  <c r="I35" i="36"/>
  <c r="H35" i="36"/>
  <c r="G35" i="36"/>
  <c r="F35" i="36"/>
  <c r="Y34" i="36"/>
  <c r="X34" i="36"/>
  <c r="W34" i="36"/>
  <c r="V34" i="36"/>
  <c r="U34" i="36"/>
  <c r="T34" i="36"/>
  <c r="S34" i="36"/>
  <c r="R34" i="36"/>
  <c r="Q34" i="36"/>
  <c r="P34" i="36"/>
  <c r="O34" i="36"/>
  <c r="N34" i="36"/>
  <c r="M34" i="36"/>
  <c r="L34" i="36"/>
  <c r="K34" i="36"/>
  <c r="J34" i="36"/>
  <c r="I34" i="36"/>
  <c r="H34" i="36"/>
  <c r="G34" i="36"/>
  <c r="F34" i="36"/>
  <c r="Y33" i="36"/>
  <c r="X33" i="36"/>
  <c r="W33" i="36"/>
  <c r="V33" i="36"/>
  <c r="U33" i="36"/>
  <c r="T33" i="36"/>
  <c r="S33" i="36"/>
  <c r="R33" i="36"/>
  <c r="Q33" i="36"/>
  <c r="P33" i="36"/>
  <c r="O33" i="36"/>
  <c r="N33" i="36"/>
  <c r="M33" i="36"/>
  <c r="L33" i="36"/>
  <c r="K33" i="36"/>
  <c r="J33" i="36"/>
  <c r="I33" i="36"/>
  <c r="H33" i="36"/>
  <c r="G33" i="36"/>
  <c r="F33" i="36"/>
  <c r="Y32" i="36"/>
  <c r="X32" i="36"/>
  <c r="W32" i="36"/>
  <c r="V32" i="36"/>
  <c r="U32" i="36"/>
  <c r="T32" i="36"/>
  <c r="S32" i="36"/>
  <c r="R32" i="36"/>
  <c r="Q32" i="36"/>
  <c r="P32" i="36"/>
  <c r="O32" i="36"/>
  <c r="N32" i="36"/>
  <c r="M32" i="36"/>
  <c r="L32" i="36"/>
  <c r="K32" i="36"/>
  <c r="J32" i="36"/>
  <c r="I32" i="36"/>
  <c r="H32" i="36"/>
  <c r="G32" i="36"/>
  <c r="F32" i="36"/>
  <c r="Y31" i="36"/>
  <c r="X31" i="36"/>
  <c r="W31" i="36"/>
  <c r="V31" i="36"/>
  <c r="U31" i="36"/>
  <c r="T31" i="36"/>
  <c r="S31" i="36"/>
  <c r="R31" i="36"/>
  <c r="Q31" i="36"/>
  <c r="P31" i="36"/>
  <c r="O31" i="36"/>
  <c r="N31" i="36"/>
  <c r="M31" i="36"/>
  <c r="L31" i="36"/>
  <c r="K31" i="36"/>
  <c r="J31" i="36"/>
  <c r="I31" i="36"/>
  <c r="H31" i="36"/>
  <c r="G31" i="36"/>
  <c r="F31" i="36"/>
  <c r="Y30" i="36"/>
  <c r="X30" i="36"/>
  <c r="W30" i="36"/>
  <c r="V30" i="36"/>
  <c r="U30" i="36"/>
  <c r="T30" i="36"/>
  <c r="S30" i="36"/>
  <c r="R30" i="36"/>
  <c r="Q30" i="36"/>
  <c r="P30" i="36"/>
  <c r="O30" i="36"/>
  <c r="N30" i="36"/>
  <c r="M30" i="36"/>
  <c r="L30" i="36"/>
  <c r="K30" i="36"/>
  <c r="J30" i="36"/>
  <c r="I30" i="36"/>
  <c r="H30" i="36"/>
  <c r="G30" i="36"/>
  <c r="F30" i="36"/>
  <c r="Y29" i="36"/>
  <c r="X29" i="36"/>
  <c r="W29" i="36"/>
  <c r="V29" i="36"/>
  <c r="U29" i="36"/>
  <c r="T29" i="36"/>
  <c r="S29" i="36"/>
  <c r="R29" i="36"/>
  <c r="Q29" i="36"/>
  <c r="P29" i="36"/>
  <c r="O29" i="36"/>
  <c r="N29" i="36"/>
  <c r="M29" i="36"/>
  <c r="L29" i="36"/>
  <c r="K29" i="36"/>
  <c r="J29" i="36"/>
  <c r="I29" i="36"/>
  <c r="H29" i="36"/>
  <c r="G29" i="36"/>
  <c r="F29" i="36"/>
  <c r="Y28" i="36"/>
  <c r="X28" i="36"/>
  <c r="W28" i="36"/>
  <c r="V28" i="36"/>
  <c r="U28" i="36"/>
  <c r="T28" i="36"/>
  <c r="S28" i="36"/>
  <c r="R28" i="36"/>
  <c r="Q28" i="36"/>
  <c r="P28" i="36"/>
  <c r="O28" i="36"/>
  <c r="N28" i="36"/>
  <c r="M28" i="36"/>
  <c r="L28" i="36"/>
  <c r="K28" i="36"/>
  <c r="J28" i="36"/>
  <c r="I28" i="36"/>
  <c r="H28" i="36"/>
  <c r="G28" i="36"/>
  <c r="F28" i="36"/>
  <c r="Y27" i="36"/>
  <c r="X27" i="36"/>
  <c r="W27" i="36"/>
  <c r="V27" i="36"/>
  <c r="U27" i="36"/>
  <c r="T27" i="36"/>
  <c r="S27" i="36"/>
  <c r="R27" i="36"/>
  <c r="Q27" i="36"/>
  <c r="P27" i="36"/>
  <c r="O27" i="36"/>
  <c r="N27" i="36"/>
  <c r="M27" i="36"/>
  <c r="L27" i="36"/>
  <c r="K27" i="36"/>
  <c r="J27" i="36"/>
  <c r="I27" i="36"/>
  <c r="H27" i="36"/>
  <c r="G27" i="36"/>
  <c r="F27" i="36"/>
  <c r="Y26" i="36"/>
  <c r="X26" i="36"/>
  <c r="W26" i="36"/>
  <c r="V26" i="36"/>
  <c r="U26" i="36"/>
  <c r="T26" i="36"/>
  <c r="S26" i="36"/>
  <c r="R26" i="36"/>
  <c r="Q26" i="36"/>
  <c r="P26" i="36"/>
  <c r="O26" i="36"/>
  <c r="N26" i="36"/>
  <c r="M26" i="36"/>
  <c r="L26" i="36"/>
  <c r="K26" i="36"/>
  <c r="J26" i="36"/>
  <c r="I26" i="36"/>
  <c r="H26" i="36"/>
  <c r="G26" i="36"/>
  <c r="F26" i="36"/>
  <c r="Y25" i="36"/>
  <c r="X25" i="36"/>
  <c r="W25" i="36"/>
  <c r="V25" i="36"/>
  <c r="U25" i="36"/>
  <c r="T25" i="36"/>
  <c r="S25" i="36"/>
  <c r="R25" i="36"/>
  <c r="Q25" i="36"/>
  <c r="P25" i="36"/>
  <c r="O25" i="36"/>
  <c r="N25" i="36"/>
  <c r="M25" i="36"/>
  <c r="L25" i="36"/>
  <c r="K25" i="36"/>
  <c r="J25" i="36"/>
  <c r="I25" i="36"/>
  <c r="H25" i="36"/>
  <c r="G25" i="36"/>
  <c r="F25" i="36"/>
  <c r="Y24" i="36"/>
  <c r="X24" i="36"/>
  <c r="W24" i="36"/>
  <c r="V24" i="36"/>
  <c r="U24" i="36"/>
  <c r="T24" i="36"/>
  <c r="S24" i="36"/>
  <c r="R24" i="36"/>
  <c r="Q24" i="36"/>
  <c r="P24" i="36"/>
  <c r="O24" i="36"/>
  <c r="N24" i="36"/>
  <c r="M24" i="36"/>
  <c r="L24" i="36"/>
  <c r="K24" i="36"/>
  <c r="J24" i="36"/>
  <c r="I24" i="36"/>
  <c r="H24" i="36"/>
  <c r="G24" i="36"/>
  <c r="F24" i="36"/>
  <c r="Y23" i="36"/>
  <c r="X23" i="36"/>
  <c r="W23" i="36"/>
  <c r="V23" i="36"/>
  <c r="U23" i="36"/>
  <c r="T23" i="36"/>
  <c r="S23" i="36"/>
  <c r="R23" i="36"/>
  <c r="Q23" i="36"/>
  <c r="P23" i="36"/>
  <c r="O23" i="36"/>
  <c r="N23" i="36"/>
  <c r="M23" i="36"/>
  <c r="L23" i="36"/>
  <c r="K23" i="36"/>
  <c r="J23" i="36"/>
  <c r="I23" i="36"/>
  <c r="H23" i="36"/>
  <c r="G23" i="36"/>
  <c r="F23" i="36"/>
  <c r="Y22" i="36"/>
  <c r="X22" i="36"/>
  <c r="W22" i="36"/>
  <c r="V22" i="36"/>
  <c r="U22" i="36"/>
  <c r="T22" i="36"/>
  <c r="S22" i="36"/>
  <c r="R22" i="36"/>
  <c r="Q22" i="36"/>
  <c r="P22" i="36"/>
  <c r="O22" i="36"/>
  <c r="N22" i="36"/>
  <c r="M22" i="36"/>
  <c r="L22" i="36"/>
  <c r="K22" i="36"/>
  <c r="J22" i="36"/>
  <c r="I22" i="36"/>
  <c r="H22" i="36"/>
  <c r="G22" i="36"/>
  <c r="F22" i="36"/>
  <c r="Y21" i="36"/>
  <c r="X21" i="36"/>
  <c r="W21" i="36"/>
  <c r="V21" i="36"/>
  <c r="U21" i="36"/>
  <c r="T21" i="36"/>
  <c r="S21" i="36"/>
  <c r="R21" i="36"/>
  <c r="Q21" i="36"/>
  <c r="P21" i="36"/>
  <c r="O21" i="36"/>
  <c r="N21" i="36"/>
  <c r="M21" i="36"/>
  <c r="L21" i="36"/>
  <c r="K21" i="36"/>
  <c r="J21" i="36"/>
  <c r="I21" i="36"/>
  <c r="H21" i="36"/>
  <c r="G21" i="36"/>
  <c r="F21" i="36"/>
  <c r="Y20" i="36"/>
  <c r="X20" i="36"/>
  <c r="W20" i="36"/>
  <c r="V20" i="36"/>
  <c r="U20" i="36"/>
  <c r="T20" i="36"/>
  <c r="S20" i="36"/>
  <c r="R20" i="36"/>
  <c r="Q20" i="36"/>
  <c r="P20" i="36"/>
  <c r="O20" i="36"/>
  <c r="N20" i="36"/>
  <c r="M20" i="36"/>
  <c r="L20" i="36"/>
  <c r="K20" i="36"/>
  <c r="J20" i="36"/>
  <c r="I20" i="36"/>
  <c r="H20" i="36"/>
  <c r="G20" i="36"/>
  <c r="F20" i="36"/>
  <c r="Y19" i="36"/>
  <c r="X19" i="36"/>
  <c r="W19" i="36"/>
  <c r="V19" i="36"/>
  <c r="U19" i="36"/>
  <c r="T19" i="36"/>
  <c r="S19" i="36"/>
  <c r="R19" i="36"/>
  <c r="Q19" i="36"/>
  <c r="P19" i="36"/>
  <c r="O19" i="36"/>
  <c r="N19" i="36"/>
  <c r="M19" i="36"/>
  <c r="L19" i="36"/>
  <c r="K19" i="36"/>
  <c r="J19" i="36"/>
  <c r="I19" i="36"/>
  <c r="H19" i="36"/>
  <c r="G19" i="36"/>
  <c r="F19" i="36"/>
  <c r="Y18" i="36"/>
  <c r="X18" i="36"/>
  <c r="W18" i="36"/>
  <c r="V18" i="36"/>
  <c r="U18" i="36"/>
  <c r="T18" i="36"/>
  <c r="S18" i="36"/>
  <c r="R18" i="36"/>
  <c r="Q18" i="36"/>
  <c r="P18" i="36"/>
  <c r="O18" i="36"/>
  <c r="N18" i="36"/>
  <c r="M18" i="36"/>
  <c r="L18" i="36"/>
  <c r="K18" i="36"/>
  <c r="J18" i="36"/>
  <c r="I18" i="36"/>
  <c r="H18" i="36"/>
  <c r="G18" i="36"/>
  <c r="F18" i="36"/>
  <c r="Y17" i="36"/>
  <c r="X17" i="36"/>
  <c r="W17" i="36"/>
  <c r="V17" i="36"/>
  <c r="U17" i="36"/>
  <c r="T17" i="36"/>
  <c r="S17" i="36"/>
  <c r="R17" i="36"/>
  <c r="Q17" i="36"/>
  <c r="P17" i="36"/>
  <c r="O17" i="36"/>
  <c r="N17" i="36"/>
  <c r="M17" i="36"/>
  <c r="L17" i="36"/>
  <c r="K17" i="36"/>
  <c r="J17" i="36"/>
  <c r="I17" i="36"/>
  <c r="H17" i="36"/>
  <c r="G17" i="36"/>
  <c r="F17" i="36"/>
  <c r="Y16" i="36"/>
  <c r="X16" i="36"/>
  <c r="W16" i="36"/>
  <c r="V16" i="36"/>
  <c r="U16" i="36"/>
  <c r="T16" i="36"/>
  <c r="S16" i="36"/>
  <c r="R16" i="36"/>
  <c r="Q16" i="36"/>
  <c r="P16" i="36"/>
  <c r="O16" i="36"/>
  <c r="N16" i="36"/>
  <c r="M16" i="36"/>
  <c r="L16" i="36"/>
  <c r="K16" i="36"/>
  <c r="J16" i="36"/>
  <c r="I16" i="36"/>
  <c r="H16" i="36"/>
  <c r="G16" i="36"/>
  <c r="F16" i="36"/>
  <c r="Y15" i="36"/>
  <c r="X15" i="36"/>
  <c r="W15" i="36"/>
  <c r="V15" i="36"/>
  <c r="U15" i="36"/>
  <c r="T15" i="36"/>
  <c r="S15" i="36"/>
  <c r="R15" i="36"/>
  <c r="Q15" i="36"/>
  <c r="P15" i="36"/>
  <c r="O15" i="36"/>
  <c r="N15" i="36"/>
  <c r="M15" i="36"/>
  <c r="L15" i="36"/>
  <c r="K15" i="36"/>
  <c r="J15" i="36"/>
  <c r="I15" i="36"/>
  <c r="H15" i="36"/>
  <c r="G15" i="36"/>
  <c r="F15" i="36"/>
  <c r="Y14" i="36"/>
  <c r="X14" i="36"/>
  <c r="W14" i="36"/>
  <c r="V14" i="36"/>
  <c r="U14" i="36"/>
  <c r="T14" i="36"/>
  <c r="S14" i="36"/>
  <c r="R14" i="36"/>
  <c r="Q14" i="36"/>
  <c r="P14" i="36"/>
  <c r="O14" i="36"/>
  <c r="N14" i="36"/>
  <c r="M14" i="36"/>
  <c r="L14" i="36"/>
  <c r="K14" i="36"/>
  <c r="J14" i="36"/>
  <c r="I14" i="36"/>
  <c r="H14" i="36"/>
  <c r="G14" i="36"/>
  <c r="F14" i="36"/>
  <c r="Y13" i="36"/>
  <c r="X13" i="36"/>
  <c r="W13" i="36"/>
  <c r="V13" i="36"/>
  <c r="U13" i="36"/>
  <c r="T13" i="36"/>
  <c r="S13" i="36"/>
  <c r="R13" i="36"/>
  <c r="Q13" i="36"/>
  <c r="P13" i="36"/>
  <c r="O13" i="36"/>
  <c r="N13" i="36"/>
  <c r="M13" i="36"/>
  <c r="L13" i="36"/>
  <c r="K13" i="36"/>
  <c r="J13" i="36"/>
  <c r="I13" i="36"/>
  <c r="H13" i="36"/>
  <c r="G13" i="36"/>
  <c r="F13" i="36"/>
  <c r="Y12" i="36"/>
  <c r="X12" i="36"/>
  <c r="W12" i="36"/>
  <c r="V12" i="36"/>
  <c r="U12" i="36"/>
  <c r="T12" i="36"/>
  <c r="S12" i="36"/>
  <c r="R12" i="36"/>
  <c r="Q12" i="36"/>
  <c r="P12" i="36"/>
  <c r="O12" i="36"/>
  <c r="N12" i="36"/>
  <c r="M12" i="36"/>
  <c r="L12" i="36"/>
  <c r="K12" i="36"/>
  <c r="J12" i="36"/>
  <c r="I12" i="36"/>
  <c r="H12" i="36"/>
  <c r="G12" i="36"/>
  <c r="F12" i="36"/>
  <c r="Y11" i="36"/>
  <c r="X11" i="36"/>
  <c r="W11" i="36"/>
  <c r="V11" i="36"/>
  <c r="U11" i="36"/>
  <c r="T11" i="36"/>
  <c r="S11" i="36"/>
  <c r="R11" i="36"/>
  <c r="Q11" i="36"/>
  <c r="P11" i="36"/>
  <c r="O11" i="36"/>
  <c r="N11" i="36"/>
  <c r="M11" i="36"/>
  <c r="L11" i="36"/>
  <c r="K11" i="36"/>
  <c r="J11" i="36"/>
  <c r="I11" i="36"/>
  <c r="H11" i="36"/>
  <c r="G11" i="36"/>
  <c r="F11" i="36"/>
  <c r="Y10" i="36"/>
  <c r="X10" i="36"/>
  <c r="W10" i="36"/>
  <c r="V10" i="36"/>
  <c r="U10" i="36"/>
  <c r="T10" i="36"/>
  <c r="S10" i="36"/>
  <c r="R10" i="36"/>
  <c r="Q10" i="36"/>
  <c r="P10" i="36"/>
  <c r="O10" i="36"/>
  <c r="N10" i="36"/>
  <c r="M10" i="36"/>
  <c r="L10" i="36"/>
  <c r="K10" i="36"/>
  <c r="J10" i="36"/>
  <c r="I10" i="36"/>
  <c r="H10" i="36"/>
  <c r="G10" i="36"/>
  <c r="F10" i="36"/>
  <c r="Y9" i="36"/>
  <c r="X9" i="36"/>
  <c r="W9" i="36"/>
  <c r="V9" i="36"/>
  <c r="U9" i="36"/>
  <c r="T9" i="36"/>
  <c r="S9" i="36"/>
  <c r="R9" i="36"/>
  <c r="Q9" i="36"/>
  <c r="P9" i="36"/>
  <c r="O9" i="36"/>
  <c r="N9" i="36"/>
  <c r="M9" i="36"/>
  <c r="L9" i="36"/>
  <c r="K9" i="36"/>
  <c r="J9" i="36"/>
  <c r="I9" i="36"/>
  <c r="H9" i="36"/>
  <c r="G9" i="36"/>
  <c r="F9" i="36"/>
  <c r="Y8" i="36"/>
  <c r="X8" i="36"/>
  <c r="W8" i="36"/>
  <c r="V8" i="36"/>
  <c r="U8" i="36"/>
  <c r="T8" i="36"/>
  <c r="S8" i="36"/>
  <c r="R8" i="36"/>
  <c r="Q8" i="36"/>
  <c r="P8" i="36"/>
  <c r="O8" i="36"/>
  <c r="N8" i="36"/>
  <c r="M8" i="36"/>
  <c r="L8" i="36"/>
  <c r="K8" i="36"/>
  <c r="J8" i="36"/>
  <c r="I8" i="36"/>
  <c r="H8" i="36"/>
  <c r="G8" i="36"/>
  <c r="F8" i="36"/>
  <c r="Y7" i="36"/>
  <c r="X7" i="36"/>
  <c r="W7" i="36"/>
  <c r="V7" i="36"/>
  <c r="U7" i="36"/>
  <c r="T7" i="36"/>
  <c r="S7" i="36"/>
  <c r="R7" i="36"/>
  <c r="Q7" i="36"/>
  <c r="P7" i="36"/>
  <c r="O7" i="36"/>
  <c r="N7" i="36"/>
  <c r="M7" i="36"/>
  <c r="L7" i="36"/>
  <c r="K7" i="36"/>
  <c r="J7" i="36"/>
  <c r="I7" i="36"/>
  <c r="H7" i="36"/>
  <c r="G7" i="36"/>
  <c r="F7" i="36"/>
  <c r="Y6" i="36"/>
  <c r="X6" i="36"/>
  <c r="W6" i="36"/>
  <c r="V6" i="36"/>
  <c r="U6" i="36"/>
  <c r="T6" i="36"/>
  <c r="S6" i="36"/>
  <c r="R6" i="36"/>
  <c r="Q6" i="36"/>
  <c r="P6" i="36"/>
  <c r="O6" i="36"/>
  <c r="N6" i="36"/>
  <c r="M6" i="36"/>
  <c r="L6" i="36"/>
  <c r="K6" i="36"/>
  <c r="J6" i="36"/>
  <c r="I6" i="36"/>
  <c r="H6" i="36"/>
  <c r="G6" i="36"/>
  <c r="F6" i="36"/>
  <c r="Y5" i="36"/>
  <c r="X5" i="36"/>
  <c r="W5" i="36"/>
  <c r="V5" i="36"/>
  <c r="U5" i="36"/>
  <c r="T5" i="36"/>
  <c r="S5" i="36"/>
  <c r="R5" i="36"/>
  <c r="Q5" i="36"/>
  <c r="P5" i="36"/>
  <c r="O5" i="36"/>
  <c r="N5" i="36"/>
  <c r="M5" i="36"/>
  <c r="L5" i="36"/>
  <c r="K5" i="36"/>
  <c r="J5" i="36"/>
  <c r="I5" i="36"/>
  <c r="H5" i="36"/>
  <c r="G5" i="36"/>
  <c r="F5" i="36"/>
  <c r="Y4" i="36"/>
  <c r="X4" i="36"/>
  <c r="W4" i="36"/>
  <c r="V4" i="36"/>
  <c r="U4" i="36"/>
  <c r="T4" i="36"/>
  <c r="S4" i="36"/>
  <c r="R4" i="36"/>
  <c r="Q4" i="36"/>
  <c r="P4" i="36"/>
  <c r="O4" i="36"/>
  <c r="N4" i="36"/>
  <c r="M4" i="36"/>
  <c r="L4" i="36"/>
  <c r="K4" i="36"/>
  <c r="J4" i="36"/>
  <c r="I4" i="36"/>
  <c r="H4" i="36"/>
  <c r="G4" i="36"/>
  <c r="F4" i="36"/>
  <c r="O60" i="31"/>
  <c r="N60" i="31"/>
  <c r="M60" i="31"/>
  <c r="L60" i="31"/>
  <c r="K60" i="31"/>
  <c r="J60" i="31"/>
  <c r="I60" i="31"/>
  <c r="E28" i="29"/>
  <c r="D28" i="29"/>
  <c r="C28" i="29"/>
  <c r="E27" i="29"/>
  <c r="D27" i="29"/>
  <c r="C27" i="29"/>
  <c r="E26" i="29"/>
  <c r="D26" i="29"/>
  <c r="I14" i="29"/>
  <c r="H14" i="29"/>
  <c r="E14" i="29"/>
  <c r="D14" i="29"/>
  <c r="J14" i="29" s="1"/>
  <c r="J15" i="29" s="1"/>
  <c r="L13" i="29"/>
  <c r="K13" i="29"/>
  <c r="J13" i="29"/>
  <c r="I13" i="29"/>
  <c r="H13" i="29"/>
  <c r="G13" i="29"/>
  <c r="F13" i="29"/>
  <c r="E13" i="29"/>
  <c r="D13" i="29"/>
  <c r="L11" i="29"/>
  <c r="K11" i="29"/>
  <c r="J11" i="29"/>
  <c r="I11" i="29"/>
  <c r="H11" i="29"/>
  <c r="G11" i="29"/>
  <c r="F11" i="29"/>
  <c r="E11" i="29"/>
  <c r="D11" i="29"/>
  <c r="K9" i="29"/>
  <c r="J9" i="29"/>
  <c r="I9" i="29"/>
  <c r="H9" i="29"/>
  <c r="G9" i="29"/>
  <c r="F9" i="29"/>
  <c r="E9" i="29"/>
  <c r="D9" i="29"/>
  <c r="F121" i="28"/>
  <c r="F120" i="28"/>
  <c r="F119" i="28"/>
  <c r="F118" i="28"/>
  <c r="F117" i="28"/>
  <c r="F116" i="28"/>
  <c r="D28" i="28" s="1"/>
  <c r="F115" i="28"/>
  <c r="F114" i="28"/>
  <c r="F113" i="28"/>
  <c r="G113" i="28" s="1"/>
  <c r="F112" i="28"/>
  <c r="F111" i="28"/>
  <c r="D25" i="28" s="1"/>
  <c r="F110" i="28"/>
  <c r="F109" i="28"/>
  <c r="F108" i="28"/>
  <c r="F107" i="28"/>
  <c r="F106" i="28"/>
  <c r="F105" i="28"/>
  <c r="G105" i="28" s="1"/>
  <c r="F104" i="28"/>
  <c r="F103" i="28"/>
  <c r="F102" i="28"/>
  <c r="F101" i="28"/>
  <c r="F100" i="28"/>
  <c r="F99" i="28"/>
  <c r="F98" i="28"/>
  <c r="F97" i="28"/>
  <c r="G97" i="28" s="1"/>
  <c r="F96" i="28"/>
  <c r="F95" i="28"/>
  <c r="F94" i="28"/>
  <c r="F93" i="28"/>
  <c r="F92" i="28"/>
  <c r="F91" i="28"/>
  <c r="F90" i="28"/>
  <c r="F89" i="28"/>
  <c r="G89" i="28" s="1"/>
  <c r="F88" i="28"/>
  <c r="F87" i="28"/>
  <c r="F86" i="28"/>
  <c r="F85" i="28"/>
  <c r="F84" i="28"/>
  <c r="F83" i="28"/>
  <c r="F82" i="28"/>
  <c r="F81" i="28"/>
  <c r="G81" i="28" s="1"/>
  <c r="F80" i="28"/>
  <c r="F79" i="28"/>
  <c r="F78" i="28"/>
  <c r="F77" i="28"/>
  <c r="F76" i="28"/>
  <c r="F75" i="28"/>
  <c r="F74" i="28"/>
  <c r="F73" i="28"/>
  <c r="G73" i="28" s="1"/>
  <c r="F72" i="28"/>
  <c r="F71" i="28"/>
  <c r="F70" i="28"/>
  <c r="F69" i="28"/>
  <c r="F68" i="28"/>
  <c r="F67" i="28"/>
  <c r="F66" i="28"/>
  <c r="F65" i="28"/>
  <c r="G65" i="28" s="1"/>
  <c r="F64" i="28"/>
  <c r="F63" i="28"/>
  <c r="F62" i="28"/>
  <c r="F61" i="28"/>
  <c r="F60" i="28"/>
  <c r="F59" i="28"/>
  <c r="F58" i="28"/>
  <c r="F57" i="28"/>
  <c r="G57" i="28" s="1"/>
  <c r="F56" i="28"/>
  <c r="F55" i="28"/>
  <c r="F54" i="28"/>
  <c r="F53" i="28"/>
  <c r="F52" i="28"/>
  <c r="F51" i="28"/>
  <c r="F50" i="28"/>
  <c r="F49" i="28"/>
  <c r="G49" i="28" s="1"/>
  <c r="F48" i="28"/>
  <c r="D24" i="28" s="1"/>
  <c r="F47" i="28"/>
  <c r="F46" i="28"/>
  <c r="F45" i="28"/>
  <c r="F44" i="28"/>
  <c r="F43" i="28"/>
  <c r="F42" i="28"/>
  <c r="F41" i="28"/>
  <c r="G41" i="28" s="1"/>
  <c r="F40" i="28"/>
  <c r="F39" i="28"/>
  <c r="D12" i="28"/>
  <c r="D7" i="28"/>
  <c r="E7" i="28" s="1"/>
  <c r="D6" i="28"/>
  <c r="E6" i="28" s="1"/>
  <c r="D5" i="28"/>
  <c r="E5" i="28" s="1"/>
  <c r="K56" i="26"/>
  <c r="J56" i="26"/>
  <c r="I56" i="26"/>
  <c r="H56" i="26"/>
  <c r="G56" i="26"/>
  <c r="F56" i="26"/>
  <c r="E56" i="26"/>
  <c r="K55" i="26"/>
  <c r="K57" i="26" s="1"/>
  <c r="J55" i="26"/>
  <c r="J57" i="26" s="1"/>
  <c r="I55" i="26"/>
  <c r="I57" i="26" s="1"/>
  <c r="H55" i="26"/>
  <c r="H57" i="26" s="1"/>
  <c r="G55" i="26"/>
  <c r="G57" i="26" s="1"/>
  <c r="F55" i="26"/>
  <c r="F57" i="26" s="1"/>
  <c r="E55" i="26"/>
  <c r="H56" i="4"/>
  <c r="G56" i="4"/>
  <c r="F56" i="4"/>
  <c r="E56" i="4"/>
  <c r="J55" i="4"/>
  <c r="J57" i="4" s="1"/>
  <c r="I55" i="4"/>
  <c r="I57" i="4" s="1"/>
  <c r="H55" i="4"/>
  <c r="H57" i="4" s="1"/>
  <c r="G55" i="4"/>
  <c r="G57" i="4" s="1"/>
  <c r="F55" i="4"/>
  <c r="F57" i="4" s="1"/>
  <c r="E55" i="4"/>
  <c r="AH392" i="25"/>
  <c r="D381" i="25" s="1"/>
  <c r="AH371" i="25"/>
  <c r="D360" i="25" s="1"/>
  <c r="AH350" i="25"/>
  <c r="D339" i="25" s="1"/>
  <c r="AH329" i="25"/>
  <c r="D318" i="25"/>
  <c r="AH308" i="25"/>
  <c r="D297" i="25" s="1"/>
  <c r="AH287" i="25"/>
  <c r="D276" i="25"/>
  <c r="AH266" i="25"/>
  <c r="D255" i="25"/>
  <c r="AH245" i="25"/>
  <c r="D234" i="25" s="1"/>
  <c r="AH224" i="25"/>
  <c r="D213" i="25" s="1"/>
  <c r="AH203" i="25"/>
  <c r="D192" i="25" s="1"/>
  <c r="AH182" i="25"/>
  <c r="D171" i="25" s="1"/>
  <c r="AH161" i="25"/>
  <c r="D150" i="25" s="1"/>
  <c r="AH140" i="25"/>
  <c r="D129" i="25" s="1"/>
  <c r="AH119" i="25"/>
  <c r="D108" i="25"/>
  <c r="AH98" i="25"/>
  <c r="D87" i="25"/>
  <c r="AH77" i="25"/>
  <c r="D66" i="25" s="1"/>
  <c r="AH56" i="25"/>
  <c r="D45" i="25" s="1"/>
  <c r="AH35" i="25"/>
  <c r="D24" i="25"/>
  <c r="AH14" i="25"/>
  <c r="D3" i="25" s="1"/>
  <c r="N86" i="32"/>
  <c r="M86" i="32"/>
  <c r="L86" i="32"/>
  <c r="K86" i="32"/>
  <c r="J86" i="32"/>
  <c r="I86" i="32"/>
  <c r="O85" i="32"/>
  <c r="N85" i="32"/>
  <c r="M85" i="32"/>
  <c r="L85" i="32"/>
  <c r="K85" i="32"/>
  <c r="J85" i="32"/>
  <c r="C7" i="20"/>
  <c r="C7" i="19"/>
  <c r="G30" i="18"/>
  <c r="F30" i="18"/>
  <c r="F7" i="18" s="1"/>
  <c r="E30" i="18"/>
  <c r="E7" i="18" s="1"/>
  <c r="D30" i="18"/>
  <c r="D7" i="18" s="1"/>
  <c r="C30" i="18"/>
  <c r="C7" i="18" s="1"/>
  <c r="G29" i="18"/>
  <c r="F29" i="18"/>
  <c r="F5" i="18" s="1"/>
  <c r="E29" i="18"/>
  <c r="E5" i="18" s="1"/>
  <c r="D29" i="18"/>
  <c r="D5" i="18" s="1"/>
  <c r="C29" i="18"/>
  <c r="F25" i="18"/>
  <c r="E25" i="18"/>
  <c r="D25" i="18"/>
  <c r="F24" i="18"/>
  <c r="E24" i="18"/>
  <c r="D24" i="18"/>
  <c r="F23" i="18"/>
  <c r="E23" i="18"/>
  <c r="D23" i="18"/>
  <c r="F22" i="18"/>
  <c r="E22" i="18"/>
  <c r="D22" i="18"/>
  <c r="F21" i="18"/>
  <c r="E21" i="18"/>
  <c r="D21" i="18"/>
  <c r="F20" i="18"/>
  <c r="E20" i="18"/>
  <c r="D20" i="18"/>
  <c r="F19" i="18"/>
  <c r="E19" i="18"/>
  <c r="D19" i="18"/>
  <c r="F18" i="18"/>
  <c r="E18" i="18"/>
  <c r="D18" i="18"/>
  <c r="F17" i="18"/>
  <c r="E17" i="18"/>
  <c r="D17" i="18"/>
  <c r="F16" i="18"/>
  <c r="E16" i="18"/>
  <c r="D16" i="18"/>
  <c r="F15" i="18"/>
  <c r="E15" i="18"/>
  <c r="D15" i="18"/>
  <c r="F14" i="18"/>
  <c r="E14" i="18"/>
  <c r="D14" i="18"/>
  <c r="F13" i="18"/>
  <c r="E13" i="18"/>
  <c r="D13" i="18"/>
  <c r="F12" i="18"/>
  <c r="E12" i="18"/>
  <c r="D12" i="18"/>
  <c r="F11" i="18"/>
  <c r="E11" i="18"/>
  <c r="D11" i="18"/>
  <c r="F10" i="18"/>
  <c r="E10" i="18"/>
  <c r="D10" i="18"/>
  <c r="F9" i="18"/>
  <c r="E9" i="18"/>
  <c r="D9" i="18"/>
  <c r="F8" i="18"/>
  <c r="E8" i="18"/>
  <c r="D8" i="18"/>
  <c r="D26" i="22"/>
  <c r="C26" i="22"/>
  <c r="B26" i="22"/>
  <c r="D29" i="21"/>
  <c r="C29" i="21"/>
  <c r="B29" i="21"/>
  <c r="L23" i="23"/>
  <c r="L24" i="23" s="1"/>
  <c r="L27" i="23" s="1"/>
  <c r="K23" i="23"/>
  <c r="K24" i="23" s="1"/>
  <c r="K27" i="23" s="1"/>
  <c r="J23" i="23"/>
  <c r="J24" i="23" s="1"/>
  <c r="J27" i="23" s="1"/>
  <c r="I23" i="23"/>
  <c r="I24" i="23" s="1"/>
  <c r="I27" i="23" s="1"/>
  <c r="H23" i="23"/>
  <c r="H24" i="23" s="1"/>
  <c r="H27" i="23" s="1"/>
  <c r="G23" i="23"/>
  <c r="G24" i="23" s="1"/>
  <c r="G27" i="23" s="1"/>
  <c r="F23" i="23"/>
  <c r="F24" i="23" s="1"/>
  <c r="F27" i="23" s="1"/>
  <c r="E23" i="23"/>
  <c r="D23" i="23"/>
  <c r="C23" i="23"/>
  <c r="L22" i="23"/>
  <c r="K22" i="23"/>
  <c r="O22" i="23" s="1"/>
  <c r="F69" i="17" s="1"/>
  <c r="J22" i="23"/>
  <c r="M22" i="23" s="1"/>
  <c r="D69" i="17" s="1"/>
  <c r="I22" i="23"/>
  <c r="H22" i="23"/>
  <c r="G22" i="23"/>
  <c r="F22" i="23"/>
  <c r="N22" i="23" s="1"/>
  <c r="E69" i="17" s="1"/>
  <c r="E22" i="23"/>
  <c r="D22" i="23"/>
  <c r="C22" i="23"/>
  <c r="L21" i="23"/>
  <c r="K21" i="23"/>
  <c r="O21" i="23" s="1"/>
  <c r="F68" i="17" s="1"/>
  <c r="D72" i="20" s="1"/>
  <c r="J21" i="23"/>
  <c r="M21" i="23" s="1"/>
  <c r="D68" i="17" s="1"/>
  <c r="D73" i="18" s="1"/>
  <c r="I21" i="23"/>
  <c r="H21" i="23"/>
  <c r="G21" i="23"/>
  <c r="F21" i="23"/>
  <c r="N21" i="23" s="1"/>
  <c r="E68" i="17" s="1"/>
  <c r="E21" i="23"/>
  <c r="D21" i="23"/>
  <c r="C21" i="23"/>
  <c r="L20" i="23"/>
  <c r="K20" i="23"/>
  <c r="O20" i="23" s="1"/>
  <c r="F67" i="17" s="1"/>
  <c r="J20" i="23"/>
  <c r="M20" i="23" s="1"/>
  <c r="D67" i="17" s="1"/>
  <c r="D55" i="18" s="1"/>
  <c r="I20" i="23"/>
  <c r="H20" i="23"/>
  <c r="G20" i="23"/>
  <c r="F20" i="23"/>
  <c r="N20" i="23" s="1"/>
  <c r="E67" i="17" s="1"/>
  <c r="E20" i="23"/>
  <c r="D20" i="23"/>
  <c r="C20" i="23"/>
  <c r="M19" i="23"/>
  <c r="L19" i="23"/>
  <c r="K19" i="23"/>
  <c r="O19" i="23" s="1"/>
  <c r="F66" i="17" s="1"/>
  <c r="D55" i="20" s="1"/>
  <c r="J19" i="23"/>
  <c r="I19" i="23"/>
  <c r="H19" i="23"/>
  <c r="G19" i="23"/>
  <c r="F19" i="23"/>
  <c r="N19" i="23" s="1"/>
  <c r="E66" i="17" s="1"/>
  <c r="E19" i="23"/>
  <c r="D19" i="23"/>
  <c r="C19" i="23"/>
  <c r="L18" i="23"/>
  <c r="K18" i="23"/>
  <c r="O18" i="23" s="1"/>
  <c r="F65" i="17" s="1"/>
  <c r="J18" i="23"/>
  <c r="M18" i="23" s="1"/>
  <c r="D65" i="17" s="1"/>
  <c r="D57" i="18" s="1"/>
  <c r="I18" i="23"/>
  <c r="H18" i="23"/>
  <c r="G18" i="23"/>
  <c r="F18" i="23"/>
  <c r="N18" i="23" s="1"/>
  <c r="E65" i="17" s="1"/>
  <c r="E18" i="23"/>
  <c r="D18" i="23"/>
  <c r="C18" i="23"/>
  <c r="L17" i="23"/>
  <c r="K17" i="23"/>
  <c r="O17" i="23" s="1"/>
  <c r="F64" i="17" s="1"/>
  <c r="D56" i="20" s="1"/>
  <c r="J17" i="23"/>
  <c r="M17" i="23" s="1"/>
  <c r="D64" i="17" s="1"/>
  <c r="D62" i="18" s="1"/>
  <c r="I17" i="23"/>
  <c r="H17" i="23"/>
  <c r="G17" i="23"/>
  <c r="F17" i="23"/>
  <c r="N17" i="23" s="1"/>
  <c r="E64" i="17" s="1"/>
  <c r="E17" i="23"/>
  <c r="D17" i="23"/>
  <c r="C17" i="23"/>
  <c r="L16" i="23"/>
  <c r="K16" i="23"/>
  <c r="O16" i="23" s="1"/>
  <c r="F63" i="17" s="1"/>
  <c r="J16" i="23"/>
  <c r="M16" i="23" s="1"/>
  <c r="D63" i="17" s="1"/>
  <c r="I16" i="23"/>
  <c r="H16" i="23"/>
  <c r="G16" i="23"/>
  <c r="F16" i="23"/>
  <c r="N16" i="23" s="1"/>
  <c r="E63" i="17" s="1"/>
  <c r="E16" i="23"/>
  <c r="D16" i="23"/>
  <c r="C16" i="23"/>
  <c r="L15" i="23"/>
  <c r="K15" i="23"/>
  <c r="O15" i="23" s="1"/>
  <c r="F62" i="17" s="1"/>
  <c r="D70" i="20" s="1"/>
  <c r="J15" i="23"/>
  <c r="M15" i="23" s="1"/>
  <c r="D62" i="17" s="1"/>
  <c r="I15" i="23"/>
  <c r="H15" i="23"/>
  <c r="G15" i="23"/>
  <c r="F15" i="23"/>
  <c r="N15" i="23" s="1"/>
  <c r="E62" i="17" s="1"/>
  <c r="E15" i="23"/>
  <c r="D15" i="23"/>
  <c r="C15" i="23"/>
  <c r="L14" i="23"/>
  <c r="K14" i="23"/>
  <c r="O14" i="23" s="1"/>
  <c r="F61" i="17" s="1"/>
  <c r="J14" i="23"/>
  <c r="M14" i="23" s="1"/>
  <c r="D61" i="17" s="1"/>
  <c r="D71" i="18" s="1"/>
  <c r="I14" i="23"/>
  <c r="H14" i="23"/>
  <c r="G14" i="23"/>
  <c r="F14" i="23"/>
  <c r="N14" i="23" s="1"/>
  <c r="E61" i="17" s="1"/>
  <c r="E14" i="23"/>
  <c r="D14" i="23"/>
  <c r="C14" i="23"/>
  <c r="L13" i="23"/>
  <c r="K13" i="23"/>
  <c r="O13" i="23" s="1"/>
  <c r="F60" i="17" s="1"/>
  <c r="D67" i="20" s="1"/>
  <c r="J13" i="23"/>
  <c r="M13" i="23" s="1"/>
  <c r="D60" i="17" s="1"/>
  <c r="D65" i="18" s="1"/>
  <c r="I13" i="23"/>
  <c r="H13" i="23"/>
  <c r="G13" i="23"/>
  <c r="F13" i="23"/>
  <c r="N13" i="23" s="1"/>
  <c r="E60" i="17" s="1"/>
  <c r="E13" i="23"/>
  <c r="D13" i="23"/>
  <c r="C13" i="23"/>
  <c r="L12" i="23"/>
  <c r="K12" i="23"/>
  <c r="O12" i="23" s="1"/>
  <c r="F59" i="17" s="1"/>
  <c r="J12" i="23"/>
  <c r="M12" i="23" s="1"/>
  <c r="D59" i="17" s="1"/>
  <c r="I12" i="23"/>
  <c r="H12" i="23"/>
  <c r="G12" i="23"/>
  <c r="F12" i="23"/>
  <c r="N12" i="23" s="1"/>
  <c r="E59" i="17" s="1"/>
  <c r="E12" i="23"/>
  <c r="D12" i="23"/>
  <c r="C12" i="23"/>
  <c r="L11" i="23"/>
  <c r="K11" i="23"/>
  <c r="O11" i="23" s="1"/>
  <c r="F58" i="17" s="1"/>
  <c r="J11" i="23"/>
  <c r="M11" i="23" s="1"/>
  <c r="D58" i="17" s="1"/>
  <c r="I11" i="23"/>
  <c r="H11" i="23"/>
  <c r="G11" i="23"/>
  <c r="F11" i="23"/>
  <c r="N11" i="23" s="1"/>
  <c r="E58" i="17" s="1"/>
  <c r="E11" i="23"/>
  <c r="D11" i="23"/>
  <c r="C11" i="23"/>
  <c r="L10" i="23"/>
  <c r="K10" i="23"/>
  <c r="O10" i="23" s="1"/>
  <c r="F57" i="17" s="1"/>
  <c r="J10" i="23"/>
  <c r="M10" i="23" s="1"/>
  <c r="D57" i="17" s="1"/>
  <c r="D69" i="18" s="1"/>
  <c r="I10" i="23"/>
  <c r="H10" i="23"/>
  <c r="G10" i="23"/>
  <c r="F10" i="23"/>
  <c r="N10" i="23" s="1"/>
  <c r="E57" i="17" s="1"/>
  <c r="E10" i="23"/>
  <c r="D10" i="23"/>
  <c r="C10" i="23"/>
  <c r="L9" i="23"/>
  <c r="K9" i="23"/>
  <c r="O9" i="23" s="1"/>
  <c r="F56" i="17" s="1"/>
  <c r="D57" i="20" s="1"/>
  <c r="J9" i="23"/>
  <c r="M9" i="23" s="1"/>
  <c r="D56" i="17" s="1"/>
  <c r="D63" i="18" s="1"/>
  <c r="I9" i="23"/>
  <c r="H9" i="23"/>
  <c r="G9" i="23"/>
  <c r="F9" i="23"/>
  <c r="N9" i="23" s="1"/>
  <c r="E56" i="17" s="1"/>
  <c r="E9" i="23"/>
  <c r="D9" i="23"/>
  <c r="C9" i="23"/>
  <c r="L8" i="23"/>
  <c r="K8" i="23"/>
  <c r="O8" i="23" s="1"/>
  <c r="F55" i="17" s="1"/>
  <c r="J8" i="23"/>
  <c r="M8" i="23" s="1"/>
  <c r="D55" i="17" s="1"/>
  <c r="I8" i="23"/>
  <c r="H8" i="23"/>
  <c r="G8" i="23"/>
  <c r="F8" i="23"/>
  <c r="N8" i="23" s="1"/>
  <c r="E55" i="17" s="1"/>
  <c r="E8" i="23"/>
  <c r="D8" i="23"/>
  <c r="C8" i="23"/>
  <c r="L7" i="23"/>
  <c r="K7" i="23"/>
  <c r="O7" i="23" s="1"/>
  <c r="F54" i="17" s="1"/>
  <c r="D63" i="20" s="1"/>
  <c r="J7" i="23"/>
  <c r="M7" i="23" s="1"/>
  <c r="D54" i="17" s="1"/>
  <c r="I7" i="23"/>
  <c r="H7" i="23"/>
  <c r="G7" i="23"/>
  <c r="F7" i="23"/>
  <c r="N7" i="23" s="1"/>
  <c r="E54" i="17" s="1"/>
  <c r="E7" i="23"/>
  <c r="D7" i="23"/>
  <c r="C7" i="23"/>
  <c r="L6" i="23"/>
  <c r="K6" i="23"/>
  <c r="O6" i="23" s="1"/>
  <c r="F53" i="17" s="1"/>
  <c r="J6" i="23"/>
  <c r="M6" i="23" s="1"/>
  <c r="D53" i="17" s="1"/>
  <c r="D67" i="18" s="1"/>
  <c r="I6" i="23"/>
  <c r="H6" i="23"/>
  <c r="G6" i="23"/>
  <c r="F6" i="23"/>
  <c r="N6" i="23" s="1"/>
  <c r="E53" i="17" s="1"/>
  <c r="E6" i="23"/>
  <c r="D6" i="23"/>
  <c r="C6" i="23"/>
  <c r="L5" i="23"/>
  <c r="K5" i="23"/>
  <c r="O5" i="23" s="1"/>
  <c r="F52" i="17" s="1"/>
  <c r="D53" i="20" s="1"/>
  <c r="J5" i="23"/>
  <c r="M5" i="23" s="1"/>
  <c r="D52" i="17" s="1"/>
  <c r="I5" i="23"/>
  <c r="H5" i="23"/>
  <c r="G5" i="23"/>
  <c r="F5" i="23"/>
  <c r="N5" i="23" s="1"/>
  <c r="E52" i="17" s="1"/>
  <c r="E5" i="23"/>
  <c r="D5" i="23"/>
  <c r="C5" i="23"/>
  <c r="L4" i="23"/>
  <c r="K4" i="23"/>
  <c r="O4" i="23" s="1"/>
  <c r="J4" i="23"/>
  <c r="M4" i="23" s="1"/>
  <c r="I4" i="23"/>
  <c r="H4" i="23"/>
  <c r="G4" i="23"/>
  <c r="F4" i="23"/>
  <c r="N4" i="23" s="1"/>
  <c r="E4" i="23"/>
  <c r="D4" i="23"/>
  <c r="C4" i="23"/>
  <c r="AB55" i="24"/>
  <c r="AA55" i="24"/>
  <c r="Z55" i="24"/>
  <c r="AB54" i="24"/>
  <c r="AA54" i="24"/>
  <c r="Z54" i="24"/>
  <c r="AB53" i="24"/>
  <c r="AA53" i="24"/>
  <c r="Z53" i="24"/>
  <c r="AB52" i="24"/>
  <c r="AA52" i="24"/>
  <c r="Z52" i="24"/>
  <c r="AB51" i="24"/>
  <c r="AA51" i="24"/>
  <c r="Z51" i="24"/>
  <c r="AB50" i="24"/>
  <c r="AA50" i="24"/>
  <c r="Z50" i="24"/>
  <c r="AB49" i="24"/>
  <c r="AA49" i="24"/>
  <c r="Z49" i="24"/>
  <c r="AB48" i="24"/>
  <c r="AA48" i="24"/>
  <c r="Z48" i="24"/>
  <c r="AB47" i="24"/>
  <c r="AA47" i="24"/>
  <c r="Z47" i="24"/>
  <c r="AB46" i="24"/>
  <c r="AA46" i="24"/>
  <c r="Z46" i="24"/>
  <c r="AB45" i="24"/>
  <c r="AA45" i="24"/>
  <c r="Z45" i="24"/>
  <c r="AB44" i="24"/>
  <c r="AA44" i="24"/>
  <c r="Z44" i="24"/>
  <c r="AB43" i="24"/>
  <c r="AA43" i="24"/>
  <c r="Z43" i="24"/>
  <c r="AB42" i="24"/>
  <c r="AA42" i="24"/>
  <c r="Z42" i="24"/>
  <c r="AB41" i="24"/>
  <c r="AA41" i="24"/>
  <c r="Z41" i="24"/>
  <c r="AB40" i="24"/>
  <c r="AA40" i="24"/>
  <c r="Z40" i="24"/>
  <c r="AB39" i="24"/>
  <c r="AA39" i="24"/>
  <c r="Z39" i="24"/>
  <c r="AB38" i="24"/>
  <c r="AA38" i="24"/>
  <c r="Z38" i="24"/>
  <c r="AB37" i="24"/>
  <c r="AA37" i="24"/>
  <c r="Z37" i="24"/>
  <c r="AB36" i="24"/>
  <c r="AA36" i="24"/>
  <c r="Z36" i="24"/>
  <c r="Y26" i="24"/>
  <c r="L43" i="24" s="1"/>
  <c r="X26" i="24"/>
  <c r="K43" i="24" s="1"/>
  <c r="W26" i="24"/>
  <c r="J43" i="24" s="1"/>
  <c r="AY44" i="24" s="1"/>
  <c r="V26" i="24"/>
  <c r="I43" i="24" s="1"/>
  <c r="U26" i="24"/>
  <c r="H43" i="24" s="1"/>
  <c r="T26" i="24"/>
  <c r="G43" i="24" s="1"/>
  <c r="S26" i="24"/>
  <c r="F43" i="24" s="1"/>
  <c r="AU44" i="24" s="1"/>
  <c r="R26" i="24"/>
  <c r="E43" i="24" s="1"/>
  <c r="AT44" i="24" s="1"/>
  <c r="Q26" i="24"/>
  <c r="D43" i="24" s="1"/>
  <c r="AS44" i="24" s="1"/>
  <c r="P26" i="24"/>
  <c r="C43" i="24" s="1"/>
  <c r="Y25" i="24"/>
  <c r="L41" i="24" s="1"/>
  <c r="BA42" i="24" s="1"/>
  <c r="X25" i="24"/>
  <c r="K41" i="24" s="1"/>
  <c r="AZ42" i="24" s="1"/>
  <c r="W25" i="24"/>
  <c r="J41" i="24" s="1"/>
  <c r="AY42" i="24" s="1"/>
  <c r="V25" i="24"/>
  <c r="I41" i="24" s="1"/>
  <c r="U25" i="24"/>
  <c r="H41" i="24" s="1"/>
  <c r="AW42" i="24" s="1"/>
  <c r="T25" i="24"/>
  <c r="G41" i="24" s="1"/>
  <c r="AV42" i="24" s="1"/>
  <c r="S25" i="24"/>
  <c r="F41" i="24" s="1"/>
  <c r="R25" i="24"/>
  <c r="E41" i="24" s="1"/>
  <c r="AT42" i="24" s="1"/>
  <c r="Q25" i="24"/>
  <c r="D41" i="24" s="1"/>
  <c r="AS42" i="24" s="1"/>
  <c r="P25" i="24"/>
  <c r="C41" i="24" s="1"/>
  <c r="Y24" i="24"/>
  <c r="L39" i="24" s="1"/>
  <c r="BA40" i="24" s="1"/>
  <c r="X24" i="24"/>
  <c r="K39" i="24" s="1"/>
  <c r="AZ40" i="24" s="1"/>
  <c r="W24" i="24"/>
  <c r="J39" i="24" s="1"/>
  <c r="AY40" i="24" s="1"/>
  <c r="V24" i="24"/>
  <c r="I39" i="24" s="1"/>
  <c r="AX40" i="24" s="1"/>
  <c r="U24" i="24"/>
  <c r="H39" i="24" s="1"/>
  <c r="AW40" i="24" s="1"/>
  <c r="T24" i="24"/>
  <c r="G39" i="24" s="1"/>
  <c r="S24" i="24"/>
  <c r="F39" i="24" s="1"/>
  <c r="AU40" i="24" s="1"/>
  <c r="R24" i="24"/>
  <c r="E39" i="24" s="1"/>
  <c r="AT40" i="24" s="1"/>
  <c r="Q24" i="24"/>
  <c r="D39" i="24" s="1"/>
  <c r="P24" i="24"/>
  <c r="C39" i="24" s="1"/>
  <c r="Y23" i="24"/>
  <c r="L37" i="24" s="1"/>
  <c r="BA38" i="24" s="1"/>
  <c r="X23" i="24"/>
  <c r="K37" i="24" s="1"/>
  <c r="AZ38" i="24" s="1"/>
  <c r="W23" i="24"/>
  <c r="J37" i="24" s="1"/>
  <c r="AY38" i="24" s="1"/>
  <c r="V23" i="24"/>
  <c r="I37" i="24" s="1"/>
  <c r="AX38" i="24" s="1"/>
  <c r="U23" i="24"/>
  <c r="H37" i="24" s="1"/>
  <c r="T23" i="24"/>
  <c r="G37" i="24" s="1"/>
  <c r="AV38" i="24" s="1"/>
  <c r="S23" i="24"/>
  <c r="F37" i="24" s="1"/>
  <c r="AU38" i="24" s="1"/>
  <c r="R23" i="24"/>
  <c r="E37" i="24" s="1"/>
  <c r="AT38" i="24" s="1"/>
  <c r="Q23" i="24"/>
  <c r="D37" i="24" s="1"/>
  <c r="AS38" i="24" s="1"/>
  <c r="P23" i="24"/>
  <c r="C37" i="24" s="1"/>
  <c r="Y22" i="24"/>
  <c r="L35" i="24" s="1"/>
  <c r="BA36" i="24" s="1"/>
  <c r="X22" i="24"/>
  <c r="K35" i="24" s="1"/>
  <c r="AZ36" i="24" s="1"/>
  <c r="W22" i="24"/>
  <c r="J35" i="24" s="1"/>
  <c r="AY36" i="24" s="1"/>
  <c r="V22" i="24"/>
  <c r="I35" i="24" s="1"/>
  <c r="AX36" i="24" s="1"/>
  <c r="U22" i="24"/>
  <c r="H35" i="24" s="1"/>
  <c r="T22" i="24"/>
  <c r="G35" i="24" s="1"/>
  <c r="AV36" i="24" s="1"/>
  <c r="S22" i="24"/>
  <c r="F35" i="24" s="1"/>
  <c r="AU36" i="24" s="1"/>
  <c r="R22" i="24"/>
  <c r="E35" i="24" s="1"/>
  <c r="AT36" i="24" s="1"/>
  <c r="Q22" i="24"/>
  <c r="D35" i="24" s="1"/>
  <c r="P22" i="24"/>
  <c r="C35" i="24" s="1"/>
  <c r="AR36" i="24" s="1"/>
  <c r="Y21" i="24"/>
  <c r="L33" i="24" s="1"/>
  <c r="BA34" i="24" s="1"/>
  <c r="X21" i="24"/>
  <c r="K33" i="24" s="1"/>
  <c r="AZ34" i="24" s="1"/>
  <c r="W21" i="24"/>
  <c r="J33" i="24" s="1"/>
  <c r="AY34" i="24" s="1"/>
  <c r="V21" i="24"/>
  <c r="I33" i="24" s="1"/>
  <c r="AX34" i="24" s="1"/>
  <c r="U21" i="24"/>
  <c r="H33" i="24" s="1"/>
  <c r="T21" i="24"/>
  <c r="G33" i="24" s="1"/>
  <c r="S21" i="24"/>
  <c r="F33" i="24" s="1"/>
  <c r="AU34" i="24" s="1"/>
  <c r="R21" i="24"/>
  <c r="E33" i="24" s="1"/>
  <c r="AT34" i="24" s="1"/>
  <c r="Q21" i="24"/>
  <c r="D33" i="24" s="1"/>
  <c r="AS34" i="24" s="1"/>
  <c r="P21" i="24"/>
  <c r="C33" i="24" s="1"/>
  <c r="Y20" i="24"/>
  <c r="L31" i="24" s="1"/>
  <c r="BA32" i="24" s="1"/>
  <c r="X20" i="24"/>
  <c r="K31" i="24" s="1"/>
  <c r="AZ32" i="24" s="1"/>
  <c r="W20" i="24"/>
  <c r="J31" i="24" s="1"/>
  <c r="AY32" i="24" s="1"/>
  <c r="V20" i="24"/>
  <c r="I31" i="24" s="1"/>
  <c r="AX32" i="24" s="1"/>
  <c r="U20" i="24"/>
  <c r="H31" i="24" s="1"/>
  <c r="T20" i="24"/>
  <c r="G31" i="24" s="1"/>
  <c r="AV32" i="24" s="1"/>
  <c r="S20" i="24"/>
  <c r="F31" i="24" s="1"/>
  <c r="R20" i="24"/>
  <c r="E31" i="24" s="1"/>
  <c r="AT32" i="24" s="1"/>
  <c r="Q20" i="24"/>
  <c r="D31" i="24" s="1"/>
  <c r="AS32" i="24" s="1"/>
  <c r="P20" i="24"/>
  <c r="C31" i="24" s="1"/>
  <c r="AR32" i="24" s="1"/>
  <c r="Y19" i="24"/>
  <c r="L29" i="24" s="1"/>
  <c r="BA30" i="24" s="1"/>
  <c r="X19" i="24"/>
  <c r="K29" i="24" s="1"/>
  <c r="AZ30" i="24" s="1"/>
  <c r="W19" i="24"/>
  <c r="J29" i="24" s="1"/>
  <c r="AY30" i="24" s="1"/>
  <c r="V19" i="24"/>
  <c r="I29" i="24" s="1"/>
  <c r="U19" i="24"/>
  <c r="H29" i="24" s="1"/>
  <c r="T19" i="24"/>
  <c r="G29" i="24" s="1"/>
  <c r="AV30" i="24" s="1"/>
  <c r="S19" i="24"/>
  <c r="F29" i="24" s="1"/>
  <c r="AU30" i="24" s="1"/>
  <c r="R19" i="24"/>
  <c r="E29" i="24" s="1"/>
  <c r="AT30" i="24" s="1"/>
  <c r="Q19" i="24"/>
  <c r="D29" i="24" s="1"/>
  <c r="AS30" i="24" s="1"/>
  <c r="P19" i="24"/>
  <c r="C29" i="24" s="1"/>
  <c r="AR30" i="24" s="1"/>
  <c r="Y18" i="24"/>
  <c r="L27" i="24" s="1"/>
  <c r="BA28" i="24" s="1"/>
  <c r="X18" i="24"/>
  <c r="K27" i="24" s="1"/>
  <c r="AZ28" i="24" s="1"/>
  <c r="W18" i="24"/>
  <c r="J27" i="24" s="1"/>
  <c r="AY28" i="24" s="1"/>
  <c r="V18" i="24"/>
  <c r="I27" i="24" s="1"/>
  <c r="AX28" i="24" s="1"/>
  <c r="U18" i="24"/>
  <c r="H27" i="24" s="1"/>
  <c r="AW28" i="24" s="1"/>
  <c r="T18" i="24"/>
  <c r="G27" i="24" s="1"/>
  <c r="AV28" i="24" s="1"/>
  <c r="S18" i="24"/>
  <c r="F27" i="24" s="1"/>
  <c r="AU28" i="24" s="1"/>
  <c r="R18" i="24"/>
  <c r="E27" i="24" s="1"/>
  <c r="Q18" i="24"/>
  <c r="D27" i="24" s="1"/>
  <c r="AS28" i="24" s="1"/>
  <c r="P18" i="24"/>
  <c r="C27" i="24" s="1"/>
  <c r="Y17" i="24"/>
  <c r="L25" i="24" s="1"/>
  <c r="BA26" i="24" s="1"/>
  <c r="X17" i="24"/>
  <c r="K25" i="24" s="1"/>
  <c r="AZ26" i="24" s="1"/>
  <c r="W17" i="24"/>
  <c r="J25" i="24" s="1"/>
  <c r="AY26" i="24" s="1"/>
  <c r="V17" i="24"/>
  <c r="I25" i="24" s="1"/>
  <c r="AX26" i="24" s="1"/>
  <c r="U17" i="24"/>
  <c r="H25" i="24" s="1"/>
  <c r="T17" i="24"/>
  <c r="G25" i="24" s="1"/>
  <c r="AV26" i="24" s="1"/>
  <c r="S17" i="24"/>
  <c r="F25" i="24" s="1"/>
  <c r="AU26" i="24" s="1"/>
  <c r="R17" i="24"/>
  <c r="E25" i="24" s="1"/>
  <c r="AT26" i="24" s="1"/>
  <c r="Q17" i="24"/>
  <c r="D25" i="24" s="1"/>
  <c r="AS26" i="24" s="1"/>
  <c r="P17" i="24"/>
  <c r="C25" i="24" s="1"/>
  <c r="Y16" i="24"/>
  <c r="L23" i="24" s="1"/>
  <c r="BA24" i="24" s="1"/>
  <c r="X16" i="24"/>
  <c r="K23" i="24" s="1"/>
  <c r="AZ24" i="24" s="1"/>
  <c r="W16" i="24"/>
  <c r="J23" i="24" s="1"/>
  <c r="AY24" i="24" s="1"/>
  <c r="V16" i="24"/>
  <c r="I23" i="24" s="1"/>
  <c r="U16" i="24"/>
  <c r="H23" i="24" s="1"/>
  <c r="AW24" i="24" s="1"/>
  <c r="T16" i="24"/>
  <c r="G23" i="24" s="1"/>
  <c r="AV24" i="24" s="1"/>
  <c r="S16" i="24"/>
  <c r="F23" i="24" s="1"/>
  <c r="AU24" i="24" s="1"/>
  <c r="R16" i="24"/>
  <c r="E23" i="24" s="1"/>
  <c r="AT24" i="24" s="1"/>
  <c r="Q16" i="24"/>
  <c r="D23" i="24" s="1"/>
  <c r="P16" i="24"/>
  <c r="C23" i="24" s="1"/>
  <c r="Y15" i="24"/>
  <c r="L21" i="24" s="1"/>
  <c r="BA22" i="24" s="1"/>
  <c r="X15" i="24"/>
  <c r="K21" i="24" s="1"/>
  <c r="AZ22" i="24" s="1"/>
  <c r="W15" i="24"/>
  <c r="J21" i="24" s="1"/>
  <c r="AY22" i="24" s="1"/>
  <c r="V15" i="24"/>
  <c r="I21" i="24" s="1"/>
  <c r="AX22" i="24" s="1"/>
  <c r="U15" i="24"/>
  <c r="H21" i="24" s="1"/>
  <c r="T15" i="24"/>
  <c r="G21" i="24" s="1"/>
  <c r="S15" i="24"/>
  <c r="F21" i="24" s="1"/>
  <c r="AU22" i="24" s="1"/>
  <c r="R15" i="24"/>
  <c r="E21" i="24" s="1"/>
  <c r="AT22" i="24" s="1"/>
  <c r="Q15" i="24"/>
  <c r="D21" i="24" s="1"/>
  <c r="AS22" i="24" s="1"/>
  <c r="P15" i="24"/>
  <c r="C21" i="24" s="1"/>
  <c r="AR22" i="24" s="1"/>
  <c r="Y14" i="24"/>
  <c r="L19" i="24" s="1"/>
  <c r="BA20" i="24" s="1"/>
  <c r="X14" i="24"/>
  <c r="K19" i="24" s="1"/>
  <c r="AZ20" i="24" s="1"/>
  <c r="W14" i="24"/>
  <c r="J19" i="24" s="1"/>
  <c r="AY20" i="24" s="1"/>
  <c r="V14" i="24"/>
  <c r="I19" i="24" s="1"/>
  <c r="AX20" i="24" s="1"/>
  <c r="U14" i="24"/>
  <c r="H19" i="24" s="1"/>
  <c r="AW20" i="24" s="1"/>
  <c r="T14" i="24"/>
  <c r="G19" i="24" s="1"/>
  <c r="AV20" i="24" s="1"/>
  <c r="S14" i="24"/>
  <c r="F19" i="24" s="1"/>
  <c r="AU20" i="24" s="1"/>
  <c r="R14" i="24"/>
  <c r="E19" i="24" s="1"/>
  <c r="AT20" i="24" s="1"/>
  <c r="Q14" i="24"/>
  <c r="D19" i="24" s="1"/>
  <c r="AS20" i="24" s="1"/>
  <c r="P14" i="24"/>
  <c r="C19" i="24" s="1"/>
  <c r="Y13" i="24"/>
  <c r="L17" i="24" s="1"/>
  <c r="BA18" i="24" s="1"/>
  <c r="X13" i="24"/>
  <c r="K17" i="24" s="1"/>
  <c r="AZ18" i="24" s="1"/>
  <c r="W13" i="24"/>
  <c r="J17" i="24" s="1"/>
  <c r="AY18" i="24" s="1"/>
  <c r="V13" i="24"/>
  <c r="I17" i="24" s="1"/>
  <c r="AX18" i="24" s="1"/>
  <c r="U13" i="24"/>
  <c r="H17" i="24" s="1"/>
  <c r="T13" i="24"/>
  <c r="G17" i="24" s="1"/>
  <c r="AV18" i="24" s="1"/>
  <c r="S13" i="24"/>
  <c r="F17" i="24" s="1"/>
  <c r="R13" i="24"/>
  <c r="E17" i="24" s="1"/>
  <c r="AT18" i="24" s="1"/>
  <c r="Q13" i="24"/>
  <c r="D17" i="24" s="1"/>
  <c r="AS18" i="24" s="1"/>
  <c r="P13" i="24"/>
  <c r="C17" i="24" s="1"/>
  <c r="Y12" i="24"/>
  <c r="L15" i="24" s="1"/>
  <c r="BA16" i="24" s="1"/>
  <c r="X12" i="24"/>
  <c r="K15" i="24" s="1"/>
  <c r="AZ16" i="24" s="1"/>
  <c r="W12" i="24"/>
  <c r="J15" i="24" s="1"/>
  <c r="AY16" i="24" s="1"/>
  <c r="V12" i="24"/>
  <c r="I15" i="24" s="1"/>
  <c r="AX16" i="24" s="1"/>
  <c r="U12" i="24"/>
  <c r="H15" i="24" s="1"/>
  <c r="AW16" i="24" s="1"/>
  <c r="T12" i="24"/>
  <c r="G15" i="24" s="1"/>
  <c r="S12" i="24"/>
  <c r="F15" i="24" s="1"/>
  <c r="AU16" i="24" s="1"/>
  <c r="R12" i="24"/>
  <c r="E15" i="24" s="1"/>
  <c r="Q12" i="24"/>
  <c r="D15" i="24" s="1"/>
  <c r="P12" i="24"/>
  <c r="C15" i="24" s="1"/>
  <c r="AR16" i="24" s="1"/>
  <c r="Y11" i="24"/>
  <c r="L13" i="24" s="1"/>
  <c r="BA14" i="24" s="1"/>
  <c r="X11" i="24"/>
  <c r="K13" i="24" s="1"/>
  <c r="AZ14" i="24" s="1"/>
  <c r="W11" i="24"/>
  <c r="J13" i="24" s="1"/>
  <c r="AY14" i="24" s="1"/>
  <c r="V11" i="24"/>
  <c r="I13" i="24" s="1"/>
  <c r="AX14" i="24" s="1"/>
  <c r="U11" i="24"/>
  <c r="H13" i="24" s="1"/>
  <c r="AW14" i="24" s="1"/>
  <c r="T11" i="24"/>
  <c r="G13" i="24" s="1"/>
  <c r="S11" i="24"/>
  <c r="F13" i="24" s="1"/>
  <c r="R11" i="24"/>
  <c r="E13" i="24" s="1"/>
  <c r="Q11" i="24"/>
  <c r="D13" i="24" s="1"/>
  <c r="P11" i="24"/>
  <c r="C13" i="24" s="1"/>
  <c r="Y10" i="24"/>
  <c r="L11" i="24" s="1"/>
  <c r="BA12" i="24" s="1"/>
  <c r="X10" i="24"/>
  <c r="K11" i="24" s="1"/>
  <c r="AZ12" i="24" s="1"/>
  <c r="W10" i="24"/>
  <c r="J11" i="24" s="1"/>
  <c r="AY12" i="24" s="1"/>
  <c r="V10" i="24"/>
  <c r="I11" i="24" s="1"/>
  <c r="U10" i="24"/>
  <c r="H11" i="24" s="1"/>
  <c r="AW12" i="24" s="1"/>
  <c r="T10" i="24"/>
  <c r="G11" i="24" s="1"/>
  <c r="AV12" i="24" s="1"/>
  <c r="S10" i="24"/>
  <c r="F11" i="24" s="1"/>
  <c r="R10" i="24"/>
  <c r="E11" i="24" s="1"/>
  <c r="AT12" i="24" s="1"/>
  <c r="Q10" i="24"/>
  <c r="D11" i="24" s="1"/>
  <c r="AS12" i="24" s="1"/>
  <c r="P10" i="24"/>
  <c r="C11" i="24" s="1"/>
  <c r="Y9" i="24"/>
  <c r="L9" i="24" s="1"/>
  <c r="BA10" i="24" s="1"/>
  <c r="X9" i="24"/>
  <c r="K9" i="24" s="1"/>
  <c r="AZ10" i="24" s="1"/>
  <c r="W9" i="24"/>
  <c r="J9" i="24" s="1"/>
  <c r="AY10" i="24" s="1"/>
  <c r="V9" i="24"/>
  <c r="I9" i="24" s="1"/>
  <c r="U9" i="24"/>
  <c r="H9" i="24" s="1"/>
  <c r="AW10" i="24" s="1"/>
  <c r="T9" i="24"/>
  <c r="G9" i="24" s="1"/>
  <c r="S9" i="24"/>
  <c r="F9" i="24" s="1"/>
  <c r="AU10" i="24" s="1"/>
  <c r="R9" i="24"/>
  <c r="E9" i="24" s="1"/>
  <c r="Q9" i="24"/>
  <c r="D9" i="24" s="1"/>
  <c r="P9" i="24"/>
  <c r="C9" i="24" s="1"/>
  <c r="AR10" i="24" s="1"/>
  <c r="Y8" i="24"/>
  <c r="L7" i="24" s="1"/>
  <c r="BA8" i="24" s="1"/>
  <c r="X8" i="24"/>
  <c r="K7" i="24" s="1"/>
  <c r="AZ8" i="24" s="1"/>
  <c r="W8" i="24"/>
  <c r="J7" i="24" s="1"/>
  <c r="AY8" i="24" s="1"/>
  <c r="V8" i="24"/>
  <c r="I7" i="24" s="1"/>
  <c r="U8" i="24"/>
  <c r="T8" i="24"/>
  <c r="G7" i="24" s="1"/>
  <c r="AV8" i="24" s="1"/>
  <c r="S8" i="24"/>
  <c r="F7" i="24" s="1"/>
  <c r="AU8" i="24" s="1"/>
  <c r="R8" i="24"/>
  <c r="E7" i="24" s="1"/>
  <c r="AT8" i="24" s="1"/>
  <c r="Q8" i="24"/>
  <c r="D7" i="24" s="1"/>
  <c r="AS8" i="24" s="1"/>
  <c r="P8" i="24"/>
  <c r="C7" i="24" s="1"/>
  <c r="Y7" i="24"/>
  <c r="L5" i="24" s="1"/>
  <c r="X7" i="24"/>
  <c r="K5" i="24" s="1"/>
  <c r="AZ6" i="24" s="1"/>
  <c r="W7" i="24"/>
  <c r="J5" i="24" s="1"/>
  <c r="AY6" i="24" s="1"/>
  <c r="V7" i="24"/>
  <c r="I5" i="24" s="1"/>
  <c r="AX6" i="24" s="1"/>
  <c r="U7" i="24"/>
  <c r="H5" i="24" s="1"/>
  <c r="AW6" i="24" s="1"/>
  <c r="T7" i="24"/>
  <c r="G5" i="24" s="1"/>
  <c r="AV6" i="24" s="1"/>
  <c r="S7" i="24"/>
  <c r="F5" i="24" s="1"/>
  <c r="R7" i="24"/>
  <c r="E5" i="24" s="1"/>
  <c r="AT6" i="24" s="1"/>
  <c r="Q7" i="24"/>
  <c r="D5" i="24" s="1"/>
  <c r="P7" i="24"/>
  <c r="C5" i="24" s="1"/>
  <c r="H7" i="24"/>
  <c r="AW113" i="10"/>
  <c r="AV113" i="10"/>
  <c r="AU113" i="10"/>
  <c r="AT113" i="10"/>
  <c r="AS113" i="10"/>
  <c r="AR113" i="10"/>
  <c r="AQ113" i="10"/>
  <c r="AP113" i="10"/>
  <c r="AO113" i="10"/>
  <c r="AN113" i="10"/>
  <c r="AM113" i="10"/>
  <c r="AL113" i="10"/>
  <c r="AK113" i="10"/>
  <c r="AJ113" i="10"/>
  <c r="AI113" i="10"/>
  <c r="AH113" i="10"/>
  <c r="AG113" i="10"/>
  <c r="AF113" i="10"/>
  <c r="AE113" i="10"/>
  <c r="AD113" i="10"/>
  <c r="AW112" i="10"/>
  <c r="AV112" i="10"/>
  <c r="AU112" i="10"/>
  <c r="AT112" i="10"/>
  <c r="AS112" i="10"/>
  <c r="AR112" i="10"/>
  <c r="AQ112" i="10"/>
  <c r="AP112" i="10"/>
  <c r="AO112" i="10"/>
  <c r="AN112" i="10"/>
  <c r="AM112" i="10"/>
  <c r="AL112" i="10"/>
  <c r="AK112" i="10"/>
  <c r="AJ112" i="10"/>
  <c r="AI112" i="10"/>
  <c r="AH112" i="10"/>
  <c r="AG112" i="10"/>
  <c r="AF112" i="10"/>
  <c r="AE112" i="10"/>
  <c r="AD112" i="10"/>
  <c r="AW111" i="10"/>
  <c r="AV111" i="10"/>
  <c r="AU111" i="10"/>
  <c r="AT111" i="10"/>
  <c r="AS111" i="10"/>
  <c r="AR111" i="10"/>
  <c r="AQ111" i="10"/>
  <c r="AP111" i="10"/>
  <c r="AO111" i="10"/>
  <c r="AN111" i="10"/>
  <c r="AM111" i="10"/>
  <c r="AL111" i="10"/>
  <c r="AK111" i="10"/>
  <c r="AJ111" i="10"/>
  <c r="AI111" i="10"/>
  <c r="AH111" i="10"/>
  <c r="AG111" i="10"/>
  <c r="AF111" i="10"/>
  <c r="AE111" i="10"/>
  <c r="AD111" i="10"/>
  <c r="AW110" i="10"/>
  <c r="AV110" i="10"/>
  <c r="AU110" i="10"/>
  <c r="AT110" i="10"/>
  <c r="AS110" i="10"/>
  <c r="AR110" i="10"/>
  <c r="AQ110" i="10"/>
  <c r="AP110" i="10"/>
  <c r="AO110" i="10"/>
  <c r="AN110" i="10"/>
  <c r="AM110" i="10"/>
  <c r="AL110" i="10"/>
  <c r="AK110" i="10"/>
  <c r="AJ110" i="10"/>
  <c r="AI110" i="10"/>
  <c r="AH110" i="10"/>
  <c r="AG110" i="10"/>
  <c r="AF110" i="10"/>
  <c r="AE110" i="10"/>
  <c r="AD110" i="10"/>
  <c r="AW109" i="10"/>
  <c r="AV109" i="10"/>
  <c r="AU109" i="10"/>
  <c r="AT109" i="10"/>
  <c r="AS109" i="10"/>
  <c r="AR109" i="10"/>
  <c r="AQ109" i="10"/>
  <c r="AP109" i="10"/>
  <c r="AO109" i="10"/>
  <c r="AN109" i="10"/>
  <c r="AM109" i="10"/>
  <c r="AL109" i="10"/>
  <c r="AK109" i="10"/>
  <c r="AJ109" i="10"/>
  <c r="AI109" i="10"/>
  <c r="AH109" i="10"/>
  <c r="AG109" i="10"/>
  <c r="AF109" i="10"/>
  <c r="AE109" i="10"/>
  <c r="AD109" i="10"/>
  <c r="AW108" i="10"/>
  <c r="AV108" i="10"/>
  <c r="AU108" i="10"/>
  <c r="AT108" i="10"/>
  <c r="AS108" i="10"/>
  <c r="AR108" i="10"/>
  <c r="AQ108" i="10"/>
  <c r="AP108" i="10"/>
  <c r="AO108" i="10"/>
  <c r="AN108" i="10"/>
  <c r="AM108" i="10"/>
  <c r="AL108" i="10"/>
  <c r="AK108" i="10"/>
  <c r="AJ108" i="10"/>
  <c r="AI108" i="10"/>
  <c r="AH108" i="10"/>
  <c r="AG108" i="10"/>
  <c r="AF108" i="10"/>
  <c r="AE108" i="10"/>
  <c r="AD108" i="10"/>
  <c r="AW107" i="10"/>
  <c r="AV107" i="10"/>
  <c r="AU107" i="10"/>
  <c r="AT107" i="10"/>
  <c r="AS107" i="10"/>
  <c r="AR107" i="10"/>
  <c r="AQ107" i="10"/>
  <c r="AP107" i="10"/>
  <c r="AO107" i="10"/>
  <c r="AN107" i="10"/>
  <c r="AM107" i="10"/>
  <c r="AL107" i="10"/>
  <c r="AK107" i="10"/>
  <c r="AJ107" i="10"/>
  <c r="AI107" i="10"/>
  <c r="AH107" i="10"/>
  <c r="AG107" i="10"/>
  <c r="AF107" i="10"/>
  <c r="AE107" i="10"/>
  <c r="AD107" i="10"/>
  <c r="AW106" i="10"/>
  <c r="AV106" i="10"/>
  <c r="AU106" i="10"/>
  <c r="AT106" i="10"/>
  <c r="AS106" i="10"/>
  <c r="AR106" i="10"/>
  <c r="AQ106" i="10"/>
  <c r="AP106" i="10"/>
  <c r="AO106" i="10"/>
  <c r="AN106" i="10"/>
  <c r="AM106" i="10"/>
  <c r="AL106" i="10"/>
  <c r="AK106" i="10"/>
  <c r="AJ106" i="10"/>
  <c r="AI106" i="10"/>
  <c r="AH106" i="10"/>
  <c r="AG106" i="10"/>
  <c r="AF106" i="10"/>
  <c r="AE106" i="10"/>
  <c r="AD106" i="10"/>
  <c r="AW105" i="10"/>
  <c r="AV105" i="10"/>
  <c r="AU105" i="10"/>
  <c r="AT105" i="10"/>
  <c r="AS105" i="10"/>
  <c r="AR105" i="10"/>
  <c r="AQ105" i="10"/>
  <c r="AP105" i="10"/>
  <c r="AO105" i="10"/>
  <c r="AN105" i="10"/>
  <c r="AM105" i="10"/>
  <c r="AL105" i="10"/>
  <c r="AK105" i="10"/>
  <c r="AJ105" i="10"/>
  <c r="AI105" i="10"/>
  <c r="AH105" i="10"/>
  <c r="AG105" i="10"/>
  <c r="AF105" i="10"/>
  <c r="AE105" i="10"/>
  <c r="AD105" i="10"/>
  <c r="AW104" i="10"/>
  <c r="AV104" i="10"/>
  <c r="AU104" i="10"/>
  <c r="AT104" i="10"/>
  <c r="AS104" i="10"/>
  <c r="AR104" i="10"/>
  <c r="AQ104" i="10"/>
  <c r="AP104" i="10"/>
  <c r="AO104" i="10"/>
  <c r="AN104" i="10"/>
  <c r="AM104" i="10"/>
  <c r="AL104" i="10"/>
  <c r="AK104" i="10"/>
  <c r="AJ104" i="10"/>
  <c r="AI104" i="10"/>
  <c r="AH104" i="10"/>
  <c r="AG104" i="10"/>
  <c r="AF104" i="10"/>
  <c r="AE104" i="10"/>
  <c r="AD104" i="10"/>
  <c r="AW103" i="10"/>
  <c r="AV103" i="10"/>
  <c r="AU103" i="10"/>
  <c r="AT103" i="10"/>
  <c r="AS103" i="10"/>
  <c r="AR103" i="10"/>
  <c r="AQ103" i="10"/>
  <c r="AP103" i="10"/>
  <c r="AO103" i="10"/>
  <c r="AN103" i="10"/>
  <c r="AM103" i="10"/>
  <c r="AL103" i="10"/>
  <c r="AK103" i="10"/>
  <c r="AJ103" i="10"/>
  <c r="AI103" i="10"/>
  <c r="AH103" i="10"/>
  <c r="AG103" i="10"/>
  <c r="AF103" i="10"/>
  <c r="AE103" i="10"/>
  <c r="AD103" i="10"/>
  <c r="AW102" i="10"/>
  <c r="AV102" i="10"/>
  <c r="AU102" i="10"/>
  <c r="AT102" i="10"/>
  <c r="AS102" i="10"/>
  <c r="AR102" i="10"/>
  <c r="AQ102" i="10"/>
  <c r="AP102" i="10"/>
  <c r="AO102" i="10"/>
  <c r="AN102" i="10"/>
  <c r="AM102" i="10"/>
  <c r="AL102" i="10"/>
  <c r="AK102" i="10"/>
  <c r="AJ102" i="10"/>
  <c r="AI102" i="10"/>
  <c r="AH102" i="10"/>
  <c r="AG102" i="10"/>
  <c r="AF102" i="10"/>
  <c r="AE102" i="10"/>
  <c r="AD102" i="10"/>
  <c r="AW101" i="10"/>
  <c r="AV101" i="10"/>
  <c r="AU101" i="10"/>
  <c r="AT101" i="10"/>
  <c r="AS101" i="10"/>
  <c r="AR101" i="10"/>
  <c r="AQ101" i="10"/>
  <c r="AP101" i="10"/>
  <c r="AO101" i="10"/>
  <c r="AN101" i="10"/>
  <c r="AM101" i="10"/>
  <c r="AL101" i="10"/>
  <c r="AK101" i="10"/>
  <c r="AJ101" i="10"/>
  <c r="AI101" i="10"/>
  <c r="AH101" i="10"/>
  <c r="AG101" i="10"/>
  <c r="AF101" i="10"/>
  <c r="AE101" i="10"/>
  <c r="AD101" i="10"/>
  <c r="AW100" i="10"/>
  <c r="AV100" i="10"/>
  <c r="AU100" i="10"/>
  <c r="AT100" i="10"/>
  <c r="AS100" i="10"/>
  <c r="AR100" i="10"/>
  <c r="AQ100" i="10"/>
  <c r="AP100" i="10"/>
  <c r="AO100" i="10"/>
  <c r="AN100" i="10"/>
  <c r="AM100" i="10"/>
  <c r="AL100" i="10"/>
  <c r="AK100" i="10"/>
  <c r="AJ100" i="10"/>
  <c r="AI100" i="10"/>
  <c r="AH100" i="10"/>
  <c r="AG100" i="10"/>
  <c r="AF100" i="10"/>
  <c r="AE100" i="10"/>
  <c r="AD100" i="10"/>
  <c r="AW99" i="10"/>
  <c r="AV99" i="10"/>
  <c r="AU99" i="10"/>
  <c r="AT99" i="10"/>
  <c r="AS99" i="10"/>
  <c r="AR99" i="10"/>
  <c r="AQ99" i="10"/>
  <c r="AP99" i="10"/>
  <c r="AO99" i="10"/>
  <c r="AN99" i="10"/>
  <c r="AM99" i="10"/>
  <c r="AL99" i="10"/>
  <c r="AK99" i="10"/>
  <c r="AJ99" i="10"/>
  <c r="AI99" i="10"/>
  <c r="AH99" i="10"/>
  <c r="AG99" i="10"/>
  <c r="AF99" i="10"/>
  <c r="AE99" i="10"/>
  <c r="AD99" i="10"/>
  <c r="AW98" i="10"/>
  <c r="AV98" i="10"/>
  <c r="AU98" i="10"/>
  <c r="AT98" i="10"/>
  <c r="AS98" i="10"/>
  <c r="AR98" i="10"/>
  <c r="AQ98" i="10"/>
  <c r="AP98" i="10"/>
  <c r="AO98" i="10"/>
  <c r="AN98" i="10"/>
  <c r="AM98" i="10"/>
  <c r="AL98" i="10"/>
  <c r="AK98" i="10"/>
  <c r="AJ98" i="10"/>
  <c r="AI98" i="10"/>
  <c r="AH98" i="10"/>
  <c r="AG98" i="10"/>
  <c r="AF98" i="10"/>
  <c r="AE98" i="10"/>
  <c r="AD98" i="10"/>
  <c r="AW97" i="10"/>
  <c r="AV97" i="10"/>
  <c r="AU97" i="10"/>
  <c r="AT97" i="10"/>
  <c r="AS97" i="10"/>
  <c r="AR97" i="10"/>
  <c r="AQ97" i="10"/>
  <c r="AP97" i="10"/>
  <c r="AO97" i="10"/>
  <c r="AN97" i="10"/>
  <c r="AM97" i="10"/>
  <c r="AL97" i="10"/>
  <c r="AK97" i="10"/>
  <c r="AJ97" i="10"/>
  <c r="AI97" i="10"/>
  <c r="AH97" i="10"/>
  <c r="AG97" i="10"/>
  <c r="AF97" i="10"/>
  <c r="AE97" i="10"/>
  <c r="AD97" i="10"/>
  <c r="AW96" i="10"/>
  <c r="AV96" i="10"/>
  <c r="AU96" i="10"/>
  <c r="AT96" i="10"/>
  <c r="AS96" i="10"/>
  <c r="AR96" i="10"/>
  <c r="AQ96" i="10"/>
  <c r="AP96" i="10"/>
  <c r="AO96" i="10"/>
  <c r="AN96" i="10"/>
  <c r="AM96" i="10"/>
  <c r="AL96" i="10"/>
  <c r="AK96" i="10"/>
  <c r="AJ96" i="10"/>
  <c r="AI96" i="10"/>
  <c r="AH96" i="10"/>
  <c r="AG96" i="10"/>
  <c r="AF96" i="10"/>
  <c r="AE96" i="10"/>
  <c r="AD96" i="10"/>
  <c r="AW95" i="10"/>
  <c r="AV95" i="10"/>
  <c r="AU95" i="10"/>
  <c r="AT95" i="10"/>
  <c r="AS95" i="10"/>
  <c r="AR95" i="10"/>
  <c r="AQ95" i="10"/>
  <c r="AP95" i="10"/>
  <c r="AO95" i="10"/>
  <c r="AN95" i="10"/>
  <c r="AM95" i="10"/>
  <c r="AL95" i="10"/>
  <c r="AK95" i="10"/>
  <c r="AJ95" i="10"/>
  <c r="AI95" i="10"/>
  <c r="AH95" i="10"/>
  <c r="AG95" i="10"/>
  <c r="AF95" i="10"/>
  <c r="AE95" i="10"/>
  <c r="AD95" i="10"/>
  <c r="AW94" i="10"/>
  <c r="AV94" i="10"/>
  <c r="AU94" i="10"/>
  <c r="AT94" i="10"/>
  <c r="AS94" i="10"/>
  <c r="AR94" i="10"/>
  <c r="AQ94" i="10"/>
  <c r="AP94" i="10"/>
  <c r="AO94" i="10"/>
  <c r="AN94" i="10"/>
  <c r="AM94" i="10"/>
  <c r="AL94" i="10"/>
  <c r="AK94" i="10"/>
  <c r="AJ94" i="10"/>
  <c r="AI94" i="10"/>
  <c r="AH94" i="10"/>
  <c r="AG94" i="10"/>
  <c r="AF94" i="10"/>
  <c r="AE94" i="10"/>
  <c r="AD94" i="10"/>
  <c r="AW93" i="10"/>
  <c r="AV93" i="10"/>
  <c r="AU93" i="10"/>
  <c r="AT93" i="10"/>
  <c r="AS93" i="10"/>
  <c r="AR93" i="10"/>
  <c r="AQ93" i="10"/>
  <c r="AP93" i="10"/>
  <c r="AO93" i="10"/>
  <c r="AN93" i="10"/>
  <c r="AM93" i="10"/>
  <c r="AL93" i="10"/>
  <c r="AK93" i="10"/>
  <c r="AJ93" i="10"/>
  <c r="AI93" i="10"/>
  <c r="AH93" i="10"/>
  <c r="AG93" i="10"/>
  <c r="AF93" i="10"/>
  <c r="AE93" i="10"/>
  <c r="AD93" i="10"/>
  <c r="AW92" i="10"/>
  <c r="AV92" i="10"/>
  <c r="AU92" i="10"/>
  <c r="AT92" i="10"/>
  <c r="AS92" i="10"/>
  <c r="AR92" i="10"/>
  <c r="AQ92" i="10"/>
  <c r="AP92" i="10"/>
  <c r="AO92" i="10"/>
  <c r="AN92" i="10"/>
  <c r="AM92" i="10"/>
  <c r="AL92" i="10"/>
  <c r="AK92" i="10"/>
  <c r="AJ92" i="10"/>
  <c r="AI92" i="10"/>
  <c r="AH92" i="10"/>
  <c r="AG92" i="10"/>
  <c r="AF92" i="10"/>
  <c r="AE92" i="10"/>
  <c r="AD92" i="10"/>
  <c r="AW91" i="10"/>
  <c r="AV91" i="10"/>
  <c r="AU91" i="10"/>
  <c r="AT91" i="10"/>
  <c r="AS91" i="10"/>
  <c r="AR91" i="10"/>
  <c r="AQ91" i="10"/>
  <c r="AP91" i="10"/>
  <c r="AO91" i="10"/>
  <c r="AN91" i="10"/>
  <c r="AM91" i="10"/>
  <c r="AL91" i="10"/>
  <c r="AK91" i="10"/>
  <c r="AJ91" i="10"/>
  <c r="AI91" i="10"/>
  <c r="AH91" i="10"/>
  <c r="AG91" i="10"/>
  <c r="AF91" i="10"/>
  <c r="AE91" i="10"/>
  <c r="AD91" i="10"/>
  <c r="AW90" i="10"/>
  <c r="AV90" i="10"/>
  <c r="AU90" i="10"/>
  <c r="AT90" i="10"/>
  <c r="AS90" i="10"/>
  <c r="AR90" i="10"/>
  <c r="AQ90" i="10"/>
  <c r="AP90" i="10"/>
  <c r="AO90" i="10"/>
  <c r="AN90" i="10"/>
  <c r="AM90" i="10"/>
  <c r="AL90" i="10"/>
  <c r="AK90" i="10"/>
  <c r="AJ90" i="10"/>
  <c r="AI90" i="10"/>
  <c r="AH90" i="10"/>
  <c r="AG90" i="10"/>
  <c r="AF90" i="10"/>
  <c r="AE90" i="10"/>
  <c r="AD90" i="10"/>
  <c r="AW89" i="10"/>
  <c r="AV89" i="10"/>
  <c r="AU89" i="10"/>
  <c r="AT89" i="10"/>
  <c r="AS89" i="10"/>
  <c r="AR89" i="10"/>
  <c r="AQ89" i="10"/>
  <c r="AP89" i="10"/>
  <c r="AO89" i="10"/>
  <c r="AN89" i="10"/>
  <c r="AM89" i="10"/>
  <c r="AL89" i="10"/>
  <c r="AK89" i="10"/>
  <c r="AJ89" i="10"/>
  <c r="AI89" i="10"/>
  <c r="AH89" i="10"/>
  <c r="AG89" i="10"/>
  <c r="AF89" i="10"/>
  <c r="AE89" i="10"/>
  <c r="AD89" i="10"/>
  <c r="AW88" i="10"/>
  <c r="AV88" i="10"/>
  <c r="AU88" i="10"/>
  <c r="AT88" i="10"/>
  <c r="AS88" i="10"/>
  <c r="AR88" i="10"/>
  <c r="AQ88" i="10"/>
  <c r="AP88" i="10"/>
  <c r="AO88" i="10"/>
  <c r="AN88" i="10"/>
  <c r="AM88" i="10"/>
  <c r="AL88" i="10"/>
  <c r="AK88" i="10"/>
  <c r="AJ88" i="10"/>
  <c r="AI88" i="10"/>
  <c r="AH88" i="10"/>
  <c r="AG88" i="10"/>
  <c r="AF88" i="10"/>
  <c r="AE88" i="10"/>
  <c r="AD88" i="10"/>
  <c r="AW87" i="10"/>
  <c r="AV87" i="10"/>
  <c r="AU87" i="10"/>
  <c r="AT87" i="10"/>
  <c r="AS87" i="10"/>
  <c r="AR87" i="10"/>
  <c r="AQ87" i="10"/>
  <c r="AP87" i="10"/>
  <c r="AO87" i="10"/>
  <c r="AN87" i="10"/>
  <c r="AM87" i="10"/>
  <c r="AL87" i="10"/>
  <c r="AK87" i="10"/>
  <c r="AJ87" i="10"/>
  <c r="AI87" i="10"/>
  <c r="AH87" i="10"/>
  <c r="AG87" i="10"/>
  <c r="AF87" i="10"/>
  <c r="AE87" i="10"/>
  <c r="AD87" i="10"/>
  <c r="AW86" i="10"/>
  <c r="AV86" i="10"/>
  <c r="AU86" i="10"/>
  <c r="AT86" i="10"/>
  <c r="AS86" i="10"/>
  <c r="AR86" i="10"/>
  <c r="AQ86" i="10"/>
  <c r="AP86" i="10"/>
  <c r="AO86" i="10"/>
  <c r="AN86" i="10"/>
  <c r="AM86" i="10"/>
  <c r="AL86" i="10"/>
  <c r="AK86" i="10"/>
  <c r="AJ86" i="10"/>
  <c r="AI86" i="10"/>
  <c r="AH86" i="10"/>
  <c r="AG86" i="10"/>
  <c r="AF86" i="10"/>
  <c r="AE86" i="10"/>
  <c r="AD86" i="10"/>
  <c r="AW85" i="10"/>
  <c r="AV85" i="10"/>
  <c r="AU85" i="10"/>
  <c r="AT85" i="10"/>
  <c r="AS85" i="10"/>
  <c r="AR85" i="10"/>
  <c r="AQ85" i="10"/>
  <c r="AP85" i="10"/>
  <c r="AO85" i="10"/>
  <c r="AN85" i="10"/>
  <c r="AM85" i="10"/>
  <c r="AL85" i="10"/>
  <c r="AK85" i="10"/>
  <c r="AJ85" i="10"/>
  <c r="AI85" i="10"/>
  <c r="AH85" i="10"/>
  <c r="AG85" i="10"/>
  <c r="AF85" i="10"/>
  <c r="AE85" i="10"/>
  <c r="AD85" i="10"/>
  <c r="AW84" i="10"/>
  <c r="AV84" i="10"/>
  <c r="AU84" i="10"/>
  <c r="AT84" i="10"/>
  <c r="AS84" i="10"/>
  <c r="AR84" i="10"/>
  <c r="AQ84" i="10"/>
  <c r="AP84" i="10"/>
  <c r="AO84" i="10"/>
  <c r="AN84" i="10"/>
  <c r="AM84" i="10"/>
  <c r="AL84" i="10"/>
  <c r="AK84" i="10"/>
  <c r="AJ84" i="10"/>
  <c r="AI84" i="10"/>
  <c r="AH84" i="10"/>
  <c r="AG84" i="10"/>
  <c r="AF84" i="10"/>
  <c r="AE84" i="10"/>
  <c r="AD84" i="10"/>
  <c r="AW83" i="10"/>
  <c r="AV83" i="10"/>
  <c r="AU83" i="10"/>
  <c r="AT83" i="10"/>
  <c r="AS83" i="10"/>
  <c r="AR83" i="10"/>
  <c r="AQ83" i="10"/>
  <c r="AP83" i="10"/>
  <c r="AO83" i="10"/>
  <c r="AN83" i="10"/>
  <c r="AM83" i="10"/>
  <c r="AL83" i="10"/>
  <c r="AK83" i="10"/>
  <c r="AJ83" i="10"/>
  <c r="AI83" i="10"/>
  <c r="AH83" i="10"/>
  <c r="AG83" i="10"/>
  <c r="AF83" i="10"/>
  <c r="AE83" i="10"/>
  <c r="AD83" i="10"/>
  <c r="AW82" i="10"/>
  <c r="AV82" i="10"/>
  <c r="AU82" i="10"/>
  <c r="AT82" i="10"/>
  <c r="AS82" i="10"/>
  <c r="AR82" i="10"/>
  <c r="AQ82" i="10"/>
  <c r="AP82" i="10"/>
  <c r="AO82" i="10"/>
  <c r="AN82" i="10"/>
  <c r="AM82" i="10"/>
  <c r="AL82" i="10"/>
  <c r="AK82" i="10"/>
  <c r="AJ82" i="10"/>
  <c r="AI82" i="10"/>
  <c r="AH82" i="10"/>
  <c r="AG82" i="10"/>
  <c r="AF82" i="10"/>
  <c r="AE82" i="10"/>
  <c r="AD82" i="10"/>
  <c r="AW81" i="10"/>
  <c r="AV81" i="10"/>
  <c r="AU81" i="10"/>
  <c r="AT81" i="10"/>
  <c r="AS81" i="10"/>
  <c r="AR81" i="10"/>
  <c r="AQ81" i="10"/>
  <c r="AP81" i="10"/>
  <c r="AO81" i="10"/>
  <c r="AN81" i="10"/>
  <c r="AM81" i="10"/>
  <c r="AL81" i="10"/>
  <c r="AK81" i="10"/>
  <c r="AJ81" i="10"/>
  <c r="AI81" i="10"/>
  <c r="AH81" i="10"/>
  <c r="AG81" i="10"/>
  <c r="AF81" i="10"/>
  <c r="AE81" i="10"/>
  <c r="AD81" i="10"/>
  <c r="AW80" i="10"/>
  <c r="AV80" i="10"/>
  <c r="AU80" i="10"/>
  <c r="AT80" i="10"/>
  <c r="AS80" i="10"/>
  <c r="AR80" i="10"/>
  <c r="AQ80" i="10"/>
  <c r="AP80" i="10"/>
  <c r="AO80" i="10"/>
  <c r="AN80" i="10"/>
  <c r="AM80" i="10"/>
  <c r="AL80" i="10"/>
  <c r="AK80" i="10"/>
  <c r="AJ80" i="10"/>
  <c r="AI80" i="10"/>
  <c r="AH80" i="10"/>
  <c r="AG80" i="10"/>
  <c r="AF80" i="10"/>
  <c r="AE80" i="10"/>
  <c r="AD80" i="10"/>
  <c r="AW79" i="10"/>
  <c r="AV79" i="10"/>
  <c r="AU79" i="10"/>
  <c r="AT79" i="10"/>
  <c r="AS79" i="10"/>
  <c r="AR79" i="10"/>
  <c r="AQ79" i="10"/>
  <c r="AP79" i="10"/>
  <c r="AO79" i="10"/>
  <c r="AN79" i="10"/>
  <c r="AM79" i="10"/>
  <c r="AL79" i="10"/>
  <c r="AK79" i="10"/>
  <c r="AJ79" i="10"/>
  <c r="AI79" i="10"/>
  <c r="AH79" i="10"/>
  <c r="AG79" i="10"/>
  <c r="AF79" i="10"/>
  <c r="AE79" i="10"/>
  <c r="AD79" i="10"/>
  <c r="AW78" i="10"/>
  <c r="AV78" i="10"/>
  <c r="AU78" i="10"/>
  <c r="AT78" i="10"/>
  <c r="AS78" i="10"/>
  <c r="AR78" i="10"/>
  <c r="AQ78" i="10"/>
  <c r="AP78" i="10"/>
  <c r="AO78" i="10"/>
  <c r="AN78" i="10"/>
  <c r="AM78" i="10"/>
  <c r="AL78" i="10"/>
  <c r="AK78" i="10"/>
  <c r="AJ78" i="10"/>
  <c r="AI78" i="10"/>
  <c r="AH78" i="10"/>
  <c r="AG78" i="10"/>
  <c r="AF78" i="10"/>
  <c r="AE78" i="10"/>
  <c r="AD78" i="10"/>
  <c r="AW77" i="10"/>
  <c r="AV77" i="10"/>
  <c r="AU77" i="10"/>
  <c r="AT77" i="10"/>
  <c r="AS77" i="10"/>
  <c r="AR77" i="10"/>
  <c r="AQ77" i="10"/>
  <c r="AP77" i="10"/>
  <c r="AO77" i="10"/>
  <c r="AN77" i="10"/>
  <c r="AM77" i="10"/>
  <c r="AL77" i="10"/>
  <c r="AK77" i="10"/>
  <c r="AJ77" i="10"/>
  <c r="AI77" i="10"/>
  <c r="AH77" i="10"/>
  <c r="AG77" i="10"/>
  <c r="AF77" i="10"/>
  <c r="AE77" i="10"/>
  <c r="AD77" i="10"/>
  <c r="AW76" i="10"/>
  <c r="AV76" i="10"/>
  <c r="AU76" i="10"/>
  <c r="AT76" i="10"/>
  <c r="AS76" i="10"/>
  <c r="AR76" i="10"/>
  <c r="AQ76" i="10"/>
  <c r="AP76" i="10"/>
  <c r="AO76" i="10"/>
  <c r="AN76" i="10"/>
  <c r="AM76" i="10"/>
  <c r="AL76" i="10"/>
  <c r="AK76" i="10"/>
  <c r="AJ76" i="10"/>
  <c r="AI76" i="10"/>
  <c r="AH76" i="10"/>
  <c r="AG76" i="10"/>
  <c r="AF76" i="10"/>
  <c r="AE76" i="10"/>
  <c r="AD76" i="10"/>
  <c r="AW75" i="10"/>
  <c r="AV75" i="10"/>
  <c r="AU75" i="10"/>
  <c r="AT75" i="10"/>
  <c r="AS75" i="10"/>
  <c r="AR75" i="10"/>
  <c r="AQ75" i="10"/>
  <c r="AP75" i="10"/>
  <c r="AO75" i="10"/>
  <c r="AN75" i="10"/>
  <c r="AM75" i="10"/>
  <c r="AL75" i="10"/>
  <c r="AK75" i="10"/>
  <c r="AJ75" i="10"/>
  <c r="AI75" i="10"/>
  <c r="AH75" i="10"/>
  <c r="AG75" i="10"/>
  <c r="AF75" i="10"/>
  <c r="AE75" i="10"/>
  <c r="AD75" i="10"/>
  <c r="AW74" i="10"/>
  <c r="AV74" i="10"/>
  <c r="AU74" i="10"/>
  <c r="AT74" i="10"/>
  <c r="AS74" i="10"/>
  <c r="AR74" i="10"/>
  <c r="AQ74" i="10"/>
  <c r="AP74" i="10"/>
  <c r="AO74" i="10"/>
  <c r="AN74" i="10"/>
  <c r="AM74" i="10"/>
  <c r="AL74" i="10"/>
  <c r="AK74" i="10"/>
  <c r="AJ74" i="10"/>
  <c r="AI74" i="10"/>
  <c r="AH74" i="10"/>
  <c r="AG74" i="10"/>
  <c r="AF74" i="10"/>
  <c r="AE74" i="10"/>
  <c r="AD74" i="10"/>
  <c r="AW73" i="10"/>
  <c r="AV73" i="10"/>
  <c r="AU73" i="10"/>
  <c r="AT73" i="10"/>
  <c r="AS73" i="10"/>
  <c r="AR73" i="10"/>
  <c r="AQ73" i="10"/>
  <c r="AP73" i="10"/>
  <c r="AO73" i="10"/>
  <c r="AN73" i="10"/>
  <c r="AM73" i="10"/>
  <c r="AL73" i="10"/>
  <c r="AK73" i="10"/>
  <c r="AJ73" i="10"/>
  <c r="AI73" i="10"/>
  <c r="AH73" i="10"/>
  <c r="AG73" i="10"/>
  <c r="AF73" i="10"/>
  <c r="AE73" i="10"/>
  <c r="AD73" i="10"/>
  <c r="AW72" i="10"/>
  <c r="AV72" i="10"/>
  <c r="AU72" i="10"/>
  <c r="AT72" i="10"/>
  <c r="AS72" i="10"/>
  <c r="AR72" i="10"/>
  <c r="AQ72" i="10"/>
  <c r="AP72" i="10"/>
  <c r="AO72" i="10"/>
  <c r="AN72" i="10"/>
  <c r="AM72" i="10"/>
  <c r="AL72" i="10"/>
  <c r="AK72" i="10"/>
  <c r="AJ72" i="10"/>
  <c r="AI72" i="10"/>
  <c r="AH72" i="10"/>
  <c r="AG72" i="10"/>
  <c r="AF72" i="10"/>
  <c r="AE72" i="10"/>
  <c r="AD72" i="10"/>
  <c r="AW71" i="10"/>
  <c r="AV71" i="10"/>
  <c r="AU71" i="10"/>
  <c r="AT71" i="10"/>
  <c r="AS71" i="10"/>
  <c r="AR71" i="10"/>
  <c r="AQ71" i="10"/>
  <c r="AP71" i="10"/>
  <c r="AO71" i="10"/>
  <c r="AN71" i="10"/>
  <c r="AM71" i="10"/>
  <c r="AL71" i="10"/>
  <c r="AK71" i="10"/>
  <c r="AJ71" i="10"/>
  <c r="AI71" i="10"/>
  <c r="AH71" i="10"/>
  <c r="AG71" i="10"/>
  <c r="AF71" i="10"/>
  <c r="AE71" i="10"/>
  <c r="AD71" i="10"/>
  <c r="AW70" i="10"/>
  <c r="AV70" i="10"/>
  <c r="AU70" i="10"/>
  <c r="AT70" i="10"/>
  <c r="AS70" i="10"/>
  <c r="AR70" i="10"/>
  <c r="AQ70" i="10"/>
  <c r="AP70" i="10"/>
  <c r="AO70" i="10"/>
  <c r="AN70" i="10"/>
  <c r="AM70" i="10"/>
  <c r="AL70" i="10"/>
  <c r="AK70" i="10"/>
  <c r="AJ70" i="10"/>
  <c r="AI70" i="10"/>
  <c r="AH70" i="10"/>
  <c r="AG70" i="10"/>
  <c r="AF70" i="10"/>
  <c r="AE70" i="10"/>
  <c r="AD70" i="10"/>
  <c r="AW69" i="10"/>
  <c r="AV69" i="10"/>
  <c r="AU69" i="10"/>
  <c r="AT69" i="10"/>
  <c r="AS69" i="10"/>
  <c r="AR69" i="10"/>
  <c r="AQ69" i="10"/>
  <c r="AP69" i="10"/>
  <c r="AO69" i="10"/>
  <c r="AN69" i="10"/>
  <c r="AM69" i="10"/>
  <c r="AL69" i="10"/>
  <c r="AK69" i="10"/>
  <c r="AJ69" i="10"/>
  <c r="AI69" i="10"/>
  <c r="AH69" i="10"/>
  <c r="AG69" i="10"/>
  <c r="AF69" i="10"/>
  <c r="AE69" i="10"/>
  <c r="AD69" i="10"/>
  <c r="AW68" i="10"/>
  <c r="AV68" i="10"/>
  <c r="AU68" i="10"/>
  <c r="AT68" i="10"/>
  <c r="AS68" i="10"/>
  <c r="AR68" i="10"/>
  <c r="AQ68" i="10"/>
  <c r="AP68" i="10"/>
  <c r="AO68" i="10"/>
  <c r="AN68" i="10"/>
  <c r="AM68" i="10"/>
  <c r="AL68" i="10"/>
  <c r="AK68" i="10"/>
  <c r="AJ68" i="10"/>
  <c r="AI68" i="10"/>
  <c r="AH68" i="10"/>
  <c r="AG68" i="10"/>
  <c r="AF68" i="10"/>
  <c r="AE68" i="10"/>
  <c r="AD68" i="10"/>
  <c r="AW67" i="10"/>
  <c r="AV67" i="10"/>
  <c r="AU67" i="10"/>
  <c r="AT67" i="10"/>
  <c r="AS67" i="10"/>
  <c r="AR67" i="10"/>
  <c r="AQ67" i="10"/>
  <c r="AP67" i="10"/>
  <c r="AO67" i="10"/>
  <c r="AN67" i="10"/>
  <c r="AM67" i="10"/>
  <c r="AL67" i="10"/>
  <c r="AK67" i="10"/>
  <c r="AJ67" i="10"/>
  <c r="AI67" i="10"/>
  <c r="AH67" i="10"/>
  <c r="AG67" i="10"/>
  <c r="AF67" i="10"/>
  <c r="AE67" i="10"/>
  <c r="AD67" i="10"/>
  <c r="AW66" i="10"/>
  <c r="AV66" i="10"/>
  <c r="AU66" i="10"/>
  <c r="AT66" i="10"/>
  <c r="AS66" i="10"/>
  <c r="AR66" i="10"/>
  <c r="AQ66" i="10"/>
  <c r="AP66" i="10"/>
  <c r="AO66" i="10"/>
  <c r="AN66" i="10"/>
  <c r="AM66" i="10"/>
  <c r="AL66" i="10"/>
  <c r="AK66" i="10"/>
  <c r="AJ66" i="10"/>
  <c r="AI66" i="10"/>
  <c r="AH66" i="10"/>
  <c r="AG66" i="10"/>
  <c r="AF66" i="10"/>
  <c r="AE66" i="10"/>
  <c r="AD66" i="10"/>
  <c r="Y186" i="9"/>
  <c r="X186" i="9"/>
  <c r="W186" i="9"/>
  <c r="V186" i="9"/>
  <c r="U186" i="9"/>
  <c r="T186" i="9"/>
  <c r="S186" i="9"/>
  <c r="R186" i="9"/>
  <c r="Q186" i="9"/>
  <c r="P186" i="9"/>
  <c r="O186" i="9"/>
  <c r="N186" i="9"/>
  <c r="M186" i="9"/>
  <c r="L186" i="9"/>
  <c r="K186" i="9"/>
  <c r="J186" i="9"/>
  <c r="I186" i="9"/>
  <c r="H186" i="9"/>
  <c r="G186" i="9"/>
  <c r="F186" i="9"/>
  <c r="AY185" i="9"/>
  <c r="AX185" i="9"/>
  <c r="AW185" i="9"/>
  <c r="AV185" i="9"/>
  <c r="AU185" i="9"/>
  <c r="AT185" i="9"/>
  <c r="AS185" i="9"/>
  <c r="AR185" i="9"/>
  <c r="AQ185" i="9"/>
  <c r="AP185" i="9"/>
  <c r="AO185" i="9"/>
  <c r="AN185" i="9"/>
  <c r="AM185" i="9"/>
  <c r="AL185" i="9"/>
  <c r="AK185" i="9"/>
  <c r="AJ185" i="9"/>
  <c r="AI185" i="9"/>
  <c r="AH185" i="9"/>
  <c r="AG185" i="9"/>
  <c r="AF185" i="9"/>
  <c r="AY184" i="9"/>
  <c r="AX184" i="9"/>
  <c r="AW184" i="9"/>
  <c r="AV184" i="9"/>
  <c r="AU184" i="9"/>
  <c r="AT184" i="9"/>
  <c r="AS184" i="9"/>
  <c r="AR184" i="9"/>
  <c r="AQ184" i="9"/>
  <c r="AP184" i="9"/>
  <c r="AO184" i="9"/>
  <c r="AN184" i="9"/>
  <c r="AM184" i="9"/>
  <c r="AL184" i="9"/>
  <c r="AK184" i="9"/>
  <c r="AJ184" i="9"/>
  <c r="AI184" i="9"/>
  <c r="AH184" i="9"/>
  <c r="AG184" i="9"/>
  <c r="AF184" i="9"/>
  <c r="AY183" i="9"/>
  <c r="AX183" i="9"/>
  <c r="AW183" i="9"/>
  <c r="AV183" i="9"/>
  <c r="AU183" i="9"/>
  <c r="AT183" i="9"/>
  <c r="AS183" i="9"/>
  <c r="AR183" i="9"/>
  <c r="AQ183" i="9"/>
  <c r="AP183" i="9"/>
  <c r="AO183" i="9"/>
  <c r="AN183" i="9"/>
  <c r="AM183" i="9"/>
  <c r="AL183" i="9"/>
  <c r="AK183" i="9"/>
  <c r="AJ183" i="9"/>
  <c r="AI183" i="9"/>
  <c r="AH183" i="9"/>
  <c r="AG183" i="9"/>
  <c r="AF183" i="9"/>
  <c r="AY182" i="9"/>
  <c r="AX182" i="9"/>
  <c r="AW182" i="9"/>
  <c r="AV182" i="9"/>
  <c r="AU182" i="9"/>
  <c r="AT182" i="9"/>
  <c r="AS182" i="9"/>
  <c r="AR182" i="9"/>
  <c r="AQ182" i="9"/>
  <c r="AP182" i="9"/>
  <c r="AO182" i="9"/>
  <c r="AN182" i="9"/>
  <c r="AM182" i="9"/>
  <c r="AL182" i="9"/>
  <c r="AK182" i="9"/>
  <c r="AJ182" i="9"/>
  <c r="AI182" i="9"/>
  <c r="AH182" i="9"/>
  <c r="AG182" i="9"/>
  <c r="AF182" i="9"/>
  <c r="AY181" i="9"/>
  <c r="AX181" i="9"/>
  <c r="AW181" i="9"/>
  <c r="AV181" i="9"/>
  <c r="AU181" i="9"/>
  <c r="AT181" i="9"/>
  <c r="AS181" i="9"/>
  <c r="AR181" i="9"/>
  <c r="AQ181" i="9"/>
  <c r="AP181" i="9"/>
  <c r="AO181" i="9"/>
  <c r="AN181" i="9"/>
  <c r="AM181" i="9"/>
  <c r="AL181" i="9"/>
  <c r="AK181" i="9"/>
  <c r="AJ181" i="9"/>
  <c r="AI181" i="9"/>
  <c r="AH181" i="9"/>
  <c r="AG181" i="9"/>
  <c r="AF181" i="9"/>
  <c r="AY180" i="9"/>
  <c r="AX180" i="9"/>
  <c r="AW180" i="9"/>
  <c r="AV180" i="9"/>
  <c r="AU180" i="9"/>
  <c r="AT180" i="9"/>
  <c r="AS180" i="9"/>
  <c r="AR180" i="9"/>
  <c r="AQ180" i="9"/>
  <c r="AP180" i="9"/>
  <c r="AO180" i="9"/>
  <c r="AN180" i="9"/>
  <c r="AM180" i="9"/>
  <c r="AL180" i="9"/>
  <c r="AK180" i="9"/>
  <c r="AJ180" i="9"/>
  <c r="AI180" i="9"/>
  <c r="AH180" i="9"/>
  <c r="AG180" i="9"/>
  <c r="AF180" i="9"/>
  <c r="AY179" i="9"/>
  <c r="AX179" i="9"/>
  <c r="AW179" i="9"/>
  <c r="AV179" i="9"/>
  <c r="AU179" i="9"/>
  <c r="AT179" i="9"/>
  <c r="AS179" i="9"/>
  <c r="AR179" i="9"/>
  <c r="AQ179" i="9"/>
  <c r="AP179" i="9"/>
  <c r="AO179" i="9"/>
  <c r="AN179" i="9"/>
  <c r="AM179" i="9"/>
  <c r="AL179" i="9"/>
  <c r="AK179" i="9"/>
  <c r="AJ179" i="9"/>
  <c r="AI179" i="9"/>
  <c r="AH179" i="9"/>
  <c r="AG179" i="9"/>
  <c r="AF179" i="9"/>
  <c r="AY178" i="9"/>
  <c r="AX178" i="9"/>
  <c r="AW178" i="9"/>
  <c r="AV178" i="9"/>
  <c r="AU178" i="9"/>
  <c r="AT178" i="9"/>
  <c r="AS178" i="9"/>
  <c r="AR178" i="9"/>
  <c r="AQ178" i="9"/>
  <c r="AP178" i="9"/>
  <c r="AO178" i="9"/>
  <c r="AN178" i="9"/>
  <c r="AM178" i="9"/>
  <c r="AL178" i="9"/>
  <c r="AK178" i="9"/>
  <c r="AJ178" i="9"/>
  <c r="AI178" i="9"/>
  <c r="AH178" i="9"/>
  <c r="AG178" i="9"/>
  <c r="AF178" i="9"/>
  <c r="AY177" i="9"/>
  <c r="AX177" i="9"/>
  <c r="AW177" i="9"/>
  <c r="AV177" i="9"/>
  <c r="AU177" i="9"/>
  <c r="AT177" i="9"/>
  <c r="AS177" i="9"/>
  <c r="AR177" i="9"/>
  <c r="AQ177" i="9"/>
  <c r="AP177" i="9"/>
  <c r="AO177" i="9"/>
  <c r="AN177" i="9"/>
  <c r="AM177" i="9"/>
  <c r="AL177" i="9"/>
  <c r="AK177" i="9"/>
  <c r="AJ177" i="9"/>
  <c r="AI177" i="9"/>
  <c r="AH177" i="9"/>
  <c r="AG177" i="9"/>
  <c r="AF177" i="9"/>
  <c r="AY176" i="9"/>
  <c r="AX176" i="9"/>
  <c r="AW176" i="9"/>
  <c r="AV176" i="9"/>
  <c r="AU176" i="9"/>
  <c r="AT176" i="9"/>
  <c r="AS176" i="9"/>
  <c r="AR176" i="9"/>
  <c r="AQ176" i="9"/>
  <c r="AP176" i="9"/>
  <c r="AO176" i="9"/>
  <c r="AN176" i="9"/>
  <c r="AM176" i="9"/>
  <c r="AL176" i="9"/>
  <c r="AK176" i="9"/>
  <c r="AJ176" i="9"/>
  <c r="AI176" i="9"/>
  <c r="AH176" i="9"/>
  <c r="AG176" i="9"/>
  <c r="AF176" i="9"/>
  <c r="AY175" i="9"/>
  <c r="AX175" i="9"/>
  <c r="AW175" i="9"/>
  <c r="AV175" i="9"/>
  <c r="AU175" i="9"/>
  <c r="AT175" i="9"/>
  <c r="AS175" i="9"/>
  <c r="AR175" i="9"/>
  <c r="AQ175" i="9"/>
  <c r="AP175" i="9"/>
  <c r="AO175" i="9"/>
  <c r="AN175" i="9"/>
  <c r="AM175" i="9"/>
  <c r="AL175" i="9"/>
  <c r="AK175" i="9"/>
  <c r="AJ175" i="9"/>
  <c r="AI175" i="9"/>
  <c r="AH175" i="9"/>
  <c r="AG175" i="9"/>
  <c r="AF175" i="9"/>
  <c r="AY174" i="9"/>
  <c r="AX174" i="9"/>
  <c r="AW174" i="9"/>
  <c r="AV174" i="9"/>
  <c r="AU174" i="9"/>
  <c r="AT174" i="9"/>
  <c r="AS174" i="9"/>
  <c r="AR174" i="9"/>
  <c r="AQ174" i="9"/>
  <c r="AP174" i="9"/>
  <c r="AO174" i="9"/>
  <c r="AN174" i="9"/>
  <c r="AM174" i="9"/>
  <c r="AL174" i="9"/>
  <c r="AK174" i="9"/>
  <c r="AJ174" i="9"/>
  <c r="AI174" i="9"/>
  <c r="AH174" i="9"/>
  <c r="AG174" i="9"/>
  <c r="AF174" i="9"/>
  <c r="AY173" i="9"/>
  <c r="AX173" i="9"/>
  <c r="AW173" i="9"/>
  <c r="AV173" i="9"/>
  <c r="AU173" i="9"/>
  <c r="AT173" i="9"/>
  <c r="AS173" i="9"/>
  <c r="AR173" i="9"/>
  <c r="AQ173" i="9"/>
  <c r="AP173" i="9"/>
  <c r="AO173" i="9"/>
  <c r="AN173" i="9"/>
  <c r="AM173" i="9"/>
  <c r="AL173" i="9"/>
  <c r="AK173" i="9"/>
  <c r="AJ173" i="9"/>
  <c r="AI173" i="9"/>
  <c r="AH173" i="9"/>
  <c r="AG173" i="9"/>
  <c r="AF173" i="9"/>
  <c r="AY172" i="9"/>
  <c r="AX172" i="9"/>
  <c r="AW172" i="9"/>
  <c r="AV172" i="9"/>
  <c r="AU172" i="9"/>
  <c r="AT172" i="9"/>
  <c r="AS172" i="9"/>
  <c r="AR172" i="9"/>
  <c r="AQ172" i="9"/>
  <c r="AP172" i="9"/>
  <c r="AO172" i="9"/>
  <c r="AN172" i="9"/>
  <c r="AM172" i="9"/>
  <c r="AL172" i="9"/>
  <c r="AK172" i="9"/>
  <c r="AJ172" i="9"/>
  <c r="AI172" i="9"/>
  <c r="AH172" i="9"/>
  <c r="AG172" i="9"/>
  <c r="AF172" i="9"/>
  <c r="AY171" i="9"/>
  <c r="AX171" i="9"/>
  <c r="AW171" i="9"/>
  <c r="AV171" i="9"/>
  <c r="AU171" i="9"/>
  <c r="AT171" i="9"/>
  <c r="AS171" i="9"/>
  <c r="AR171" i="9"/>
  <c r="AQ171" i="9"/>
  <c r="AP171" i="9"/>
  <c r="AO171" i="9"/>
  <c r="AN171" i="9"/>
  <c r="AM171" i="9"/>
  <c r="AL171" i="9"/>
  <c r="AK171" i="9"/>
  <c r="AJ171" i="9"/>
  <c r="AI171" i="9"/>
  <c r="AH171" i="9"/>
  <c r="AG171" i="9"/>
  <c r="AF171" i="9"/>
  <c r="AY170" i="9"/>
  <c r="AX170" i="9"/>
  <c r="AW170" i="9"/>
  <c r="AV170" i="9"/>
  <c r="AU170" i="9"/>
  <c r="AT170" i="9"/>
  <c r="AS170" i="9"/>
  <c r="AR170" i="9"/>
  <c r="AQ170" i="9"/>
  <c r="AP170" i="9"/>
  <c r="AO170" i="9"/>
  <c r="AN170" i="9"/>
  <c r="AM170" i="9"/>
  <c r="AL170" i="9"/>
  <c r="AK170" i="9"/>
  <c r="AJ170" i="9"/>
  <c r="AI170" i="9"/>
  <c r="AH170" i="9"/>
  <c r="AG170" i="9"/>
  <c r="AF170" i="9"/>
  <c r="AY169" i="9"/>
  <c r="AX169" i="9"/>
  <c r="AW169" i="9"/>
  <c r="AV169" i="9"/>
  <c r="AU169" i="9"/>
  <c r="AT169" i="9"/>
  <c r="AS169" i="9"/>
  <c r="AR169" i="9"/>
  <c r="AQ169" i="9"/>
  <c r="AP169" i="9"/>
  <c r="AO169" i="9"/>
  <c r="AN169" i="9"/>
  <c r="AM169" i="9"/>
  <c r="AL169" i="9"/>
  <c r="AK169" i="9"/>
  <c r="AJ169" i="9"/>
  <c r="AI169" i="9"/>
  <c r="AH169" i="9"/>
  <c r="AG169" i="9"/>
  <c r="AF169" i="9"/>
  <c r="AY168" i="9"/>
  <c r="AX168" i="9"/>
  <c r="AW168" i="9"/>
  <c r="AV168" i="9"/>
  <c r="AU168" i="9"/>
  <c r="AT168" i="9"/>
  <c r="AS168" i="9"/>
  <c r="AR168" i="9"/>
  <c r="AQ168" i="9"/>
  <c r="AP168" i="9"/>
  <c r="AO168" i="9"/>
  <c r="AN168" i="9"/>
  <c r="AM168" i="9"/>
  <c r="AL168" i="9"/>
  <c r="AK168" i="9"/>
  <c r="AJ168" i="9"/>
  <c r="AI168" i="9"/>
  <c r="AH168" i="9"/>
  <c r="AG168" i="9"/>
  <c r="AF168" i="9"/>
  <c r="AY167" i="9"/>
  <c r="AX167" i="9"/>
  <c r="AW167" i="9"/>
  <c r="AV167" i="9"/>
  <c r="AU167" i="9"/>
  <c r="AT167" i="9"/>
  <c r="AS167" i="9"/>
  <c r="AR167" i="9"/>
  <c r="AQ167" i="9"/>
  <c r="AP167" i="9"/>
  <c r="AO167" i="9"/>
  <c r="AN167" i="9"/>
  <c r="AM167" i="9"/>
  <c r="AL167" i="9"/>
  <c r="AK167" i="9"/>
  <c r="AJ167" i="9"/>
  <c r="AI167" i="9"/>
  <c r="AH167" i="9"/>
  <c r="AG167" i="9"/>
  <c r="AF167" i="9"/>
  <c r="AY166" i="9"/>
  <c r="AX166" i="9"/>
  <c r="AW166" i="9"/>
  <c r="AV166" i="9"/>
  <c r="AU166" i="9"/>
  <c r="AT166" i="9"/>
  <c r="AS166" i="9"/>
  <c r="AR166" i="9"/>
  <c r="AQ166" i="9"/>
  <c r="AP166" i="9"/>
  <c r="AO166" i="9"/>
  <c r="AN166" i="9"/>
  <c r="AM166" i="9"/>
  <c r="AL166" i="9"/>
  <c r="AK166" i="9"/>
  <c r="AJ166" i="9"/>
  <c r="AI166" i="9"/>
  <c r="AH166" i="9"/>
  <c r="AG166" i="9"/>
  <c r="AF166" i="9"/>
  <c r="AY165" i="9"/>
  <c r="AX165" i="9"/>
  <c r="AW165" i="9"/>
  <c r="AV165" i="9"/>
  <c r="AU165" i="9"/>
  <c r="AT165" i="9"/>
  <c r="AS165" i="9"/>
  <c r="AR165" i="9"/>
  <c r="AQ165" i="9"/>
  <c r="AP165" i="9"/>
  <c r="AO165" i="9"/>
  <c r="AN165" i="9"/>
  <c r="AM165" i="9"/>
  <c r="AL165" i="9"/>
  <c r="AK165" i="9"/>
  <c r="AJ165" i="9"/>
  <c r="AI165" i="9"/>
  <c r="AH165" i="9"/>
  <c r="AG165" i="9"/>
  <c r="AF165" i="9"/>
  <c r="AY164" i="9"/>
  <c r="AX164" i="9"/>
  <c r="AW164" i="9"/>
  <c r="AV164" i="9"/>
  <c r="AU164" i="9"/>
  <c r="AT164" i="9"/>
  <c r="AS164" i="9"/>
  <c r="AR164" i="9"/>
  <c r="AQ164" i="9"/>
  <c r="AP164" i="9"/>
  <c r="AO164" i="9"/>
  <c r="AN164" i="9"/>
  <c r="AM164" i="9"/>
  <c r="AL164" i="9"/>
  <c r="AK164" i="9"/>
  <c r="AJ164" i="9"/>
  <c r="AI164" i="9"/>
  <c r="AH164" i="9"/>
  <c r="AG164" i="9"/>
  <c r="AF164" i="9"/>
  <c r="AY163" i="9"/>
  <c r="AX163" i="9"/>
  <c r="AW163" i="9"/>
  <c r="AV163" i="9"/>
  <c r="AU163" i="9"/>
  <c r="AT163" i="9"/>
  <c r="AS163" i="9"/>
  <c r="AR163" i="9"/>
  <c r="AQ163" i="9"/>
  <c r="AP163" i="9"/>
  <c r="AO163" i="9"/>
  <c r="AN163" i="9"/>
  <c r="AM163" i="9"/>
  <c r="AL163" i="9"/>
  <c r="AK163" i="9"/>
  <c r="AJ163" i="9"/>
  <c r="AI163" i="9"/>
  <c r="AH163" i="9"/>
  <c r="AG163" i="9"/>
  <c r="AF163" i="9"/>
  <c r="AY162" i="9"/>
  <c r="AX162" i="9"/>
  <c r="AW162" i="9"/>
  <c r="AV162" i="9"/>
  <c r="AU162" i="9"/>
  <c r="AT162" i="9"/>
  <c r="AS162" i="9"/>
  <c r="AR162" i="9"/>
  <c r="AQ162" i="9"/>
  <c r="AP162" i="9"/>
  <c r="AO162" i="9"/>
  <c r="AN162" i="9"/>
  <c r="AM162" i="9"/>
  <c r="AL162" i="9"/>
  <c r="AK162" i="9"/>
  <c r="AJ162" i="9"/>
  <c r="AI162" i="9"/>
  <c r="AH162" i="9"/>
  <c r="AG162" i="9"/>
  <c r="AF162" i="9"/>
  <c r="AY161" i="9"/>
  <c r="AX161" i="9"/>
  <c r="AW161" i="9"/>
  <c r="AV161" i="9"/>
  <c r="AU161" i="9"/>
  <c r="AT161" i="9"/>
  <c r="AS161" i="9"/>
  <c r="AR161" i="9"/>
  <c r="AQ161" i="9"/>
  <c r="AP161" i="9"/>
  <c r="AO161" i="9"/>
  <c r="AN161" i="9"/>
  <c r="AM161" i="9"/>
  <c r="AL161" i="9"/>
  <c r="AK161" i="9"/>
  <c r="AJ161" i="9"/>
  <c r="AI161" i="9"/>
  <c r="AH161" i="9"/>
  <c r="AG161" i="9"/>
  <c r="AF161" i="9"/>
  <c r="AY160" i="9"/>
  <c r="AX160" i="9"/>
  <c r="AW160" i="9"/>
  <c r="AV160" i="9"/>
  <c r="AU160" i="9"/>
  <c r="AT160" i="9"/>
  <c r="AS160" i="9"/>
  <c r="AR160" i="9"/>
  <c r="AQ160" i="9"/>
  <c r="AP160" i="9"/>
  <c r="AO160" i="9"/>
  <c r="AN160" i="9"/>
  <c r="AM160" i="9"/>
  <c r="AL160" i="9"/>
  <c r="AK160" i="9"/>
  <c r="AJ160" i="9"/>
  <c r="AI160" i="9"/>
  <c r="AH160" i="9"/>
  <c r="AG160" i="9"/>
  <c r="AF160" i="9"/>
  <c r="AY159" i="9"/>
  <c r="AX159" i="9"/>
  <c r="AW159" i="9"/>
  <c r="AV159" i="9"/>
  <c r="AU159" i="9"/>
  <c r="AT159" i="9"/>
  <c r="AS159" i="9"/>
  <c r="AR159" i="9"/>
  <c r="AQ159" i="9"/>
  <c r="AP159" i="9"/>
  <c r="AO159" i="9"/>
  <c r="AN159" i="9"/>
  <c r="AM159" i="9"/>
  <c r="AL159" i="9"/>
  <c r="AK159" i="9"/>
  <c r="AJ159" i="9"/>
  <c r="AI159" i="9"/>
  <c r="AH159" i="9"/>
  <c r="AG159" i="9"/>
  <c r="AF159" i="9"/>
  <c r="AY158" i="9"/>
  <c r="AX158" i="9"/>
  <c r="AW158" i="9"/>
  <c r="AV158" i="9"/>
  <c r="AU158" i="9"/>
  <c r="AT158" i="9"/>
  <c r="AS158" i="9"/>
  <c r="AR158" i="9"/>
  <c r="AQ158" i="9"/>
  <c r="AP158" i="9"/>
  <c r="AO158" i="9"/>
  <c r="AN158" i="9"/>
  <c r="AM158" i="9"/>
  <c r="AL158" i="9"/>
  <c r="AK158" i="9"/>
  <c r="AJ158" i="9"/>
  <c r="AI158" i="9"/>
  <c r="AH158" i="9"/>
  <c r="AG158" i="9"/>
  <c r="AF158" i="9"/>
  <c r="AY157" i="9"/>
  <c r="AX157" i="9"/>
  <c r="AW157" i="9"/>
  <c r="AV157" i="9"/>
  <c r="AU157" i="9"/>
  <c r="AT157" i="9"/>
  <c r="AS157" i="9"/>
  <c r="AR157" i="9"/>
  <c r="AQ157" i="9"/>
  <c r="AP157" i="9"/>
  <c r="AO157" i="9"/>
  <c r="AN157" i="9"/>
  <c r="AM157" i="9"/>
  <c r="AL157" i="9"/>
  <c r="AK157" i="9"/>
  <c r="AJ157" i="9"/>
  <c r="AI157" i="9"/>
  <c r="AH157" i="9"/>
  <c r="AG157" i="9"/>
  <c r="AF157" i="9"/>
  <c r="AY156" i="9"/>
  <c r="AX156" i="9"/>
  <c r="AW156" i="9"/>
  <c r="AV156" i="9"/>
  <c r="AU156" i="9"/>
  <c r="AT156" i="9"/>
  <c r="AS156" i="9"/>
  <c r="AR156" i="9"/>
  <c r="AQ156" i="9"/>
  <c r="AP156" i="9"/>
  <c r="AO156" i="9"/>
  <c r="AN156" i="9"/>
  <c r="AM156" i="9"/>
  <c r="AL156" i="9"/>
  <c r="AK156" i="9"/>
  <c r="AJ156" i="9"/>
  <c r="AI156" i="9"/>
  <c r="AH156" i="9"/>
  <c r="AG156" i="9"/>
  <c r="AF156" i="9"/>
  <c r="AY155" i="9"/>
  <c r="AX155" i="9"/>
  <c r="AW155" i="9"/>
  <c r="AV155" i="9"/>
  <c r="AU155" i="9"/>
  <c r="AT155" i="9"/>
  <c r="AS155" i="9"/>
  <c r="AR155" i="9"/>
  <c r="AQ155" i="9"/>
  <c r="AP155" i="9"/>
  <c r="AO155" i="9"/>
  <c r="AN155" i="9"/>
  <c r="AM155" i="9"/>
  <c r="AL155" i="9"/>
  <c r="AK155" i="9"/>
  <c r="AJ155" i="9"/>
  <c r="AI155" i="9"/>
  <c r="AH155" i="9"/>
  <c r="AG155" i="9"/>
  <c r="AF155" i="9"/>
  <c r="AY154" i="9"/>
  <c r="AX154" i="9"/>
  <c r="AW154" i="9"/>
  <c r="AV154" i="9"/>
  <c r="AU154" i="9"/>
  <c r="AT154" i="9"/>
  <c r="AS154" i="9"/>
  <c r="AR154" i="9"/>
  <c r="AQ154" i="9"/>
  <c r="AP154" i="9"/>
  <c r="AO154" i="9"/>
  <c r="AN154" i="9"/>
  <c r="AM154" i="9"/>
  <c r="AL154" i="9"/>
  <c r="AK154" i="9"/>
  <c r="AJ154" i="9"/>
  <c r="AI154" i="9"/>
  <c r="AH154" i="9"/>
  <c r="AG154" i="9"/>
  <c r="AF154" i="9"/>
  <c r="AY153" i="9"/>
  <c r="AX153" i="9"/>
  <c r="AW153" i="9"/>
  <c r="AV153" i="9"/>
  <c r="AU153" i="9"/>
  <c r="AT153" i="9"/>
  <c r="AS153" i="9"/>
  <c r="AR153" i="9"/>
  <c r="AQ153" i="9"/>
  <c r="AP153" i="9"/>
  <c r="AO153" i="9"/>
  <c r="AN153" i="9"/>
  <c r="AM153" i="9"/>
  <c r="AL153" i="9"/>
  <c r="AK153" i="9"/>
  <c r="AJ153" i="9"/>
  <c r="AI153" i="9"/>
  <c r="AH153" i="9"/>
  <c r="AG153" i="9"/>
  <c r="AF153" i="9"/>
  <c r="AY152" i="9"/>
  <c r="AX152" i="9"/>
  <c r="AW152" i="9"/>
  <c r="AV152" i="9"/>
  <c r="AU152" i="9"/>
  <c r="AT152" i="9"/>
  <c r="AS152" i="9"/>
  <c r="AR152" i="9"/>
  <c r="AQ152" i="9"/>
  <c r="AP152" i="9"/>
  <c r="AO152" i="9"/>
  <c r="AN152" i="9"/>
  <c r="AM152" i="9"/>
  <c r="AL152" i="9"/>
  <c r="AK152" i="9"/>
  <c r="AJ152" i="9"/>
  <c r="AI152" i="9"/>
  <c r="AH152" i="9"/>
  <c r="AG152" i="9"/>
  <c r="AF152" i="9"/>
  <c r="AY151" i="9"/>
  <c r="AX151" i="9"/>
  <c r="AW151" i="9"/>
  <c r="AV151" i="9"/>
  <c r="AU151" i="9"/>
  <c r="AT151" i="9"/>
  <c r="AS151" i="9"/>
  <c r="AR151" i="9"/>
  <c r="AQ151" i="9"/>
  <c r="AP151" i="9"/>
  <c r="AO151" i="9"/>
  <c r="AN151" i="9"/>
  <c r="AM151" i="9"/>
  <c r="AL151" i="9"/>
  <c r="AK151" i="9"/>
  <c r="AJ151" i="9"/>
  <c r="AI151" i="9"/>
  <c r="AH151" i="9"/>
  <c r="AG151" i="9"/>
  <c r="AF151" i="9"/>
  <c r="AY150" i="9"/>
  <c r="AX150" i="9"/>
  <c r="AW150" i="9"/>
  <c r="AV150" i="9"/>
  <c r="AU150" i="9"/>
  <c r="AT150" i="9"/>
  <c r="AS150" i="9"/>
  <c r="AR150" i="9"/>
  <c r="AQ150" i="9"/>
  <c r="AP150" i="9"/>
  <c r="AO150" i="9"/>
  <c r="AN150" i="9"/>
  <c r="AM150" i="9"/>
  <c r="AL150" i="9"/>
  <c r="AK150" i="9"/>
  <c r="AJ150" i="9"/>
  <c r="AI150" i="9"/>
  <c r="AH150" i="9"/>
  <c r="AG150" i="9"/>
  <c r="AF150" i="9"/>
  <c r="AY149" i="9"/>
  <c r="AX149" i="9"/>
  <c r="AW149" i="9"/>
  <c r="AV149" i="9"/>
  <c r="AU149" i="9"/>
  <c r="AT149" i="9"/>
  <c r="AS149" i="9"/>
  <c r="AR149" i="9"/>
  <c r="AQ149" i="9"/>
  <c r="AP149" i="9"/>
  <c r="AO149" i="9"/>
  <c r="AN149" i="9"/>
  <c r="AM149" i="9"/>
  <c r="AL149" i="9"/>
  <c r="AK149" i="9"/>
  <c r="AJ149" i="9"/>
  <c r="AI149" i="9"/>
  <c r="AH149" i="9"/>
  <c r="AG149" i="9"/>
  <c r="AF149" i="9"/>
  <c r="AY148" i="9"/>
  <c r="AX148" i="9"/>
  <c r="AW148" i="9"/>
  <c r="AV148" i="9"/>
  <c r="AU148" i="9"/>
  <c r="AT148" i="9"/>
  <c r="AS148" i="9"/>
  <c r="AR148" i="9"/>
  <c r="AQ148" i="9"/>
  <c r="AP148" i="9"/>
  <c r="AO148" i="9"/>
  <c r="AN148" i="9"/>
  <c r="AM148" i="9"/>
  <c r="AL148" i="9"/>
  <c r="AK148" i="9"/>
  <c r="AJ148" i="9"/>
  <c r="AI148" i="9"/>
  <c r="AH148" i="9"/>
  <c r="AG148" i="9"/>
  <c r="AF148" i="9"/>
  <c r="AY147" i="9"/>
  <c r="AX147" i="9"/>
  <c r="AW147" i="9"/>
  <c r="AV147" i="9"/>
  <c r="AU147" i="9"/>
  <c r="AT147" i="9"/>
  <c r="AS147" i="9"/>
  <c r="AR147" i="9"/>
  <c r="AQ147" i="9"/>
  <c r="AP147" i="9"/>
  <c r="AO147" i="9"/>
  <c r="AN147" i="9"/>
  <c r="AM147" i="9"/>
  <c r="AL147" i="9"/>
  <c r="AK147" i="9"/>
  <c r="AJ147" i="9"/>
  <c r="AI147" i="9"/>
  <c r="AH147" i="9"/>
  <c r="AG147" i="9"/>
  <c r="AF147" i="9"/>
  <c r="AY146" i="9"/>
  <c r="AX146" i="9"/>
  <c r="AW146" i="9"/>
  <c r="AV146" i="9"/>
  <c r="AU146" i="9"/>
  <c r="AT146" i="9"/>
  <c r="AS146" i="9"/>
  <c r="AR146" i="9"/>
  <c r="AQ146" i="9"/>
  <c r="AP146" i="9"/>
  <c r="AO146" i="9"/>
  <c r="AN146" i="9"/>
  <c r="AM146" i="9"/>
  <c r="AL146" i="9"/>
  <c r="AK146" i="9"/>
  <c r="AJ146" i="9"/>
  <c r="AI146" i="9"/>
  <c r="AH146" i="9"/>
  <c r="AG146" i="9"/>
  <c r="AF146" i="9"/>
  <c r="AY145" i="9"/>
  <c r="AX145" i="9"/>
  <c r="AW145" i="9"/>
  <c r="AV145" i="9"/>
  <c r="AU145" i="9"/>
  <c r="AT145" i="9"/>
  <c r="AS145" i="9"/>
  <c r="AR145" i="9"/>
  <c r="AQ145" i="9"/>
  <c r="AP145" i="9"/>
  <c r="AO145" i="9"/>
  <c r="AN145" i="9"/>
  <c r="AM145" i="9"/>
  <c r="AL145" i="9"/>
  <c r="AK145" i="9"/>
  <c r="AJ145" i="9"/>
  <c r="AI145" i="9"/>
  <c r="AH145" i="9"/>
  <c r="AG145" i="9"/>
  <c r="AF145" i="9"/>
  <c r="AY144" i="9"/>
  <c r="AX144" i="9"/>
  <c r="AW144" i="9"/>
  <c r="AV144" i="9"/>
  <c r="AU144" i="9"/>
  <c r="AT144" i="9"/>
  <c r="AS144" i="9"/>
  <c r="AR144" i="9"/>
  <c r="AQ144" i="9"/>
  <c r="AP144" i="9"/>
  <c r="AO144" i="9"/>
  <c r="AN144" i="9"/>
  <c r="AM144" i="9"/>
  <c r="AL144" i="9"/>
  <c r="AK144" i="9"/>
  <c r="AJ144" i="9"/>
  <c r="AI144" i="9"/>
  <c r="AH144" i="9"/>
  <c r="AG144" i="9"/>
  <c r="AF144" i="9"/>
  <c r="AY143" i="9"/>
  <c r="AX143" i="9"/>
  <c r="AW143" i="9"/>
  <c r="AV143" i="9"/>
  <c r="AU143" i="9"/>
  <c r="AT143" i="9"/>
  <c r="AS143" i="9"/>
  <c r="AR143" i="9"/>
  <c r="AQ143" i="9"/>
  <c r="AP143" i="9"/>
  <c r="AO143" i="9"/>
  <c r="AN143" i="9"/>
  <c r="AM143" i="9"/>
  <c r="AL143" i="9"/>
  <c r="AK143" i="9"/>
  <c r="AJ143" i="9"/>
  <c r="AI143" i="9"/>
  <c r="AH143" i="9"/>
  <c r="AG143" i="9"/>
  <c r="AF143" i="9"/>
  <c r="AY142" i="9"/>
  <c r="AX142" i="9"/>
  <c r="AW142" i="9"/>
  <c r="AV142" i="9"/>
  <c r="AU142" i="9"/>
  <c r="AT142" i="9"/>
  <c r="AS142" i="9"/>
  <c r="AR142" i="9"/>
  <c r="AQ142" i="9"/>
  <c r="AP142" i="9"/>
  <c r="AO142" i="9"/>
  <c r="AN142" i="9"/>
  <c r="AM142" i="9"/>
  <c r="AL142" i="9"/>
  <c r="AK142" i="9"/>
  <c r="AJ142" i="9"/>
  <c r="AI142" i="9"/>
  <c r="AH142" i="9"/>
  <c r="AG142" i="9"/>
  <c r="AF142" i="9"/>
  <c r="AY141" i="9"/>
  <c r="AX141" i="9"/>
  <c r="AW141" i="9"/>
  <c r="AV141" i="9"/>
  <c r="AU141" i="9"/>
  <c r="AT141" i="9"/>
  <c r="AS141" i="9"/>
  <c r="AR141" i="9"/>
  <c r="AQ141" i="9"/>
  <c r="AP141" i="9"/>
  <c r="AO141" i="9"/>
  <c r="AN141" i="9"/>
  <c r="AM141" i="9"/>
  <c r="AL141" i="9"/>
  <c r="AK141" i="9"/>
  <c r="AJ141" i="9"/>
  <c r="AI141" i="9"/>
  <c r="AH141" i="9"/>
  <c r="AG141" i="9"/>
  <c r="AF141" i="9"/>
  <c r="AY140" i="9"/>
  <c r="AX140" i="9"/>
  <c r="AW140" i="9"/>
  <c r="AV140" i="9"/>
  <c r="AU140" i="9"/>
  <c r="AT140" i="9"/>
  <c r="AS140" i="9"/>
  <c r="AR140" i="9"/>
  <c r="AQ140" i="9"/>
  <c r="AP140" i="9"/>
  <c r="AO140" i="9"/>
  <c r="AN140" i="9"/>
  <c r="AM140" i="9"/>
  <c r="AL140" i="9"/>
  <c r="AK140" i="9"/>
  <c r="AJ140" i="9"/>
  <c r="AI140" i="9"/>
  <c r="AH140" i="9"/>
  <c r="AG140" i="9"/>
  <c r="AF140" i="9"/>
  <c r="AY139" i="9"/>
  <c r="AX139" i="9"/>
  <c r="AW139" i="9"/>
  <c r="AV139" i="9"/>
  <c r="AU139" i="9"/>
  <c r="AT139" i="9"/>
  <c r="AS139" i="9"/>
  <c r="AR139" i="9"/>
  <c r="AQ139" i="9"/>
  <c r="AP139" i="9"/>
  <c r="AO139" i="9"/>
  <c r="AN139" i="9"/>
  <c r="AM139" i="9"/>
  <c r="AL139" i="9"/>
  <c r="AK139" i="9"/>
  <c r="AJ139" i="9"/>
  <c r="AI139" i="9"/>
  <c r="AH139" i="9"/>
  <c r="AG139" i="9"/>
  <c r="AF139" i="9"/>
  <c r="AY138" i="9"/>
  <c r="AX138" i="9"/>
  <c r="AW138" i="9"/>
  <c r="AV138" i="9"/>
  <c r="AU138" i="9"/>
  <c r="AT138" i="9"/>
  <c r="AS138" i="9"/>
  <c r="AR138" i="9"/>
  <c r="AQ138" i="9"/>
  <c r="AP138" i="9"/>
  <c r="AO138" i="9"/>
  <c r="AN138" i="9"/>
  <c r="AM138" i="9"/>
  <c r="AL138" i="9"/>
  <c r="AK138" i="9"/>
  <c r="AJ138" i="9"/>
  <c r="AI138" i="9"/>
  <c r="AH138" i="9"/>
  <c r="AG138" i="9"/>
  <c r="AF138" i="9"/>
  <c r="AY137" i="9"/>
  <c r="AX137" i="9"/>
  <c r="AW137" i="9"/>
  <c r="AV137" i="9"/>
  <c r="AU137" i="9"/>
  <c r="AT137" i="9"/>
  <c r="AS137" i="9"/>
  <c r="AR137" i="9"/>
  <c r="AQ137" i="9"/>
  <c r="AP137" i="9"/>
  <c r="AO137" i="9"/>
  <c r="AN137" i="9"/>
  <c r="AM137" i="9"/>
  <c r="AL137" i="9"/>
  <c r="AK137" i="9"/>
  <c r="AJ137" i="9"/>
  <c r="AI137" i="9"/>
  <c r="AH137" i="9"/>
  <c r="AG137" i="9"/>
  <c r="AF137" i="9"/>
  <c r="AY136" i="9"/>
  <c r="AX136" i="9"/>
  <c r="AW136" i="9"/>
  <c r="AV136" i="9"/>
  <c r="AU136" i="9"/>
  <c r="AT136" i="9"/>
  <c r="AS136" i="9"/>
  <c r="AR136" i="9"/>
  <c r="AQ136" i="9"/>
  <c r="AP136" i="9"/>
  <c r="AO136" i="9"/>
  <c r="AN136" i="9"/>
  <c r="AM136" i="9"/>
  <c r="AL136" i="9"/>
  <c r="AK136" i="9"/>
  <c r="AJ136" i="9"/>
  <c r="AI136" i="9"/>
  <c r="AH136" i="9"/>
  <c r="AG136" i="9"/>
  <c r="AF136" i="9"/>
  <c r="AY135" i="9"/>
  <c r="AX135" i="9"/>
  <c r="AW135" i="9"/>
  <c r="AV135" i="9"/>
  <c r="AU135" i="9"/>
  <c r="AT135" i="9"/>
  <c r="AS135" i="9"/>
  <c r="AR135" i="9"/>
  <c r="AQ135" i="9"/>
  <c r="AP135" i="9"/>
  <c r="AO135" i="9"/>
  <c r="AN135" i="9"/>
  <c r="AM135" i="9"/>
  <c r="AL135" i="9"/>
  <c r="AK135" i="9"/>
  <c r="AJ135" i="9"/>
  <c r="AI135" i="9"/>
  <c r="AH135" i="9"/>
  <c r="AG135" i="9"/>
  <c r="AF135" i="9"/>
  <c r="AY134" i="9"/>
  <c r="AX134" i="9"/>
  <c r="AW134" i="9"/>
  <c r="AV134" i="9"/>
  <c r="AU134" i="9"/>
  <c r="AT134" i="9"/>
  <c r="AS134" i="9"/>
  <c r="AR134" i="9"/>
  <c r="AQ134" i="9"/>
  <c r="AP134" i="9"/>
  <c r="AO134" i="9"/>
  <c r="AN134" i="9"/>
  <c r="AM134" i="9"/>
  <c r="AL134" i="9"/>
  <c r="AK134" i="9"/>
  <c r="AJ134" i="9"/>
  <c r="AI134" i="9"/>
  <c r="AH134" i="9"/>
  <c r="AG134" i="9"/>
  <c r="AF134" i="9"/>
  <c r="AY133" i="9"/>
  <c r="AX133" i="9"/>
  <c r="AW133" i="9"/>
  <c r="AV133" i="9"/>
  <c r="AU133" i="9"/>
  <c r="AT133" i="9"/>
  <c r="AS133" i="9"/>
  <c r="AR133" i="9"/>
  <c r="AQ133" i="9"/>
  <c r="AP133" i="9"/>
  <c r="AO133" i="9"/>
  <c r="AN133" i="9"/>
  <c r="AM133" i="9"/>
  <c r="AL133" i="9"/>
  <c r="AK133" i="9"/>
  <c r="AJ133" i="9"/>
  <c r="AI133" i="9"/>
  <c r="AH133" i="9"/>
  <c r="AG133" i="9"/>
  <c r="AF133" i="9"/>
  <c r="AY132" i="9"/>
  <c r="AX132" i="9"/>
  <c r="AW132" i="9"/>
  <c r="AV132" i="9"/>
  <c r="AU132" i="9"/>
  <c r="AT132" i="9"/>
  <c r="AS132" i="9"/>
  <c r="AR132" i="9"/>
  <c r="AQ132" i="9"/>
  <c r="AP132" i="9"/>
  <c r="AO132" i="9"/>
  <c r="AN132" i="9"/>
  <c r="AM132" i="9"/>
  <c r="AL132" i="9"/>
  <c r="AK132" i="9"/>
  <c r="AJ132" i="9"/>
  <c r="AI132" i="9"/>
  <c r="AH132" i="9"/>
  <c r="AG132" i="9"/>
  <c r="AF132" i="9"/>
  <c r="AY131" i="9"/>
  <c r="AX131" i="9"/>
  <c r="AW131" i="9"/>
  <c r="AV131" i="9"/>
  <c r="AU131" i="9"/>
  <c r="AT131" i="9"/>
  <c r="AS131" i="9"/>
  <c r="AR131" i="9"/>
  <c r="AQ131" i="9"/>
  <c r="AP131" i="9"/>
  <c r="AO131" i="9"/>
  <c r="AN131" i="9"/>
  <c r="AM131" i="9"/>
  <c r="AL131" i="9"/>
  <c r="AK131" i="9"/>
  <c r="AJ131" i="9"/>
  <c r="AI131" i="9"/>
  <c r="AH131" i="9"/>
  <c r="AG131" i="9"/>
  <c r="AF131" i="9"/>
  <c r="AY130" i="9"/>
  <c r="AX130" i="9"/>
  <c r="AW130" i="9"/>
  <c r="AV130" i="9"/>
  <c r="AU130" i="9"/>
  <c r="AT130" i="9"/>
  <c r="AS130" i="9"/>
  <c r="AR130" i="9"/>
  <c r="AQ130" i="9"/>
  <c r="AP130" i="9"/>
  <c r="AO130" i="9"/>
  <c r="AN130" i="9"/>
  <c r="AM130" i="9"/>
  <c r="AL130" i="9"/>
  <c r="AK130" i="9"/>
  <c r="AJ130" i="9"/>
  <c r="AI130" i="9"/>
  <c r="AH130" i="9"/>
  <c r="AG130" i="9"/>
  <c r="AF130" i="9"/>
  <c r="AY129" i="9"/>
  <c r="AX129" i="9"/>
  <c r="AW129" i="9"/>
  <c r="AV129" i="9"/>
  <c r="AU129" i="9"/>
  <c r="AT129" i="9"/>
  <c r="AS129" i="9"/>
  <c r="AR129" i="9"/>
  <c r="AQ129" i="9"/>
  <c r="AP129" i="9"/>
  <c r="AO129" i="9"/>
  <c r="AN129" i="9"/>
  <c r="AM129" i="9"/>
  <c r="AL129" i="9"/>
  <c r="AK129" i="9"/>
  <c r="AJ129" i="9"/>
  <c r="AI129" i="9"/>
  <c r="AH129" i="9"/>
  <c r="AG129" i="9"/>
  <c r="AF129" i="9"/>
  <c r="AY128" i="9"/>
  <c r="AX128" i="9"/>
  <c r="AW128" i="9"/>
  <c r="AV128" i="9"/>
  <c r="AU128" i="9"/>
  <c r="AT128" i="9"/>
  <c r="AS128" i="9"/>
  <c r="AR128" i="9"/>
  <c r="AQ128" i="9"/>
  <c r="AP128" i="9"/>
  <c r="AO128" i="9"/>
  <c r="AN128" i="9"/>
  <c r="AM128" i="9"/>
  <c r="AL128" i="9"/>
  <c r="AK128" i="9"/>
  <c r="AJ128" i="9"/>
  <c r="AI128" i="9"/>
  <c r="AH128" i="9"/>
  <c r="AG128" i="9"/>
  <c r="AF128" i="9"/>
  <c r="AY127" i="9"/>
  <c r="AX127" i="9"/>
  <c r="AW127" i="9"/>
  <c r="AV127" i="9"/>
  <c r="AU127" i="9"/>
  <c r="AT127" i="9"/>
  <c r="AS127" i="9"/>
  <c r="AR127" i="9"/>
  <c r="AQ127" i="9"/>
  <c r="AP127" i="9"/>
  <c r="AO127" i="9"/>
  <c r="AN127" i="9"/>
  <c r="AM127" i="9"/>
  <c r="AL127" i="9"/>
  <c r="AK127" i="9"/>
  <c r="AJ127" i="9"/>
  <c r="AI127" i="9"/>
  <c r="AH127" i="9"/>
  <c r="AG127" i="9"/>
  <c r="AF127" i="9"/>
  <c r="AY126" i="9"/>
  <c r="AX126" i="9"/>
  <c r="AW126" i="9"/>
  <c r="AV126" i="9"/>
  <c r="AU126" i="9"/>
  <c r="AT126" i="9"/>
  <c r="AS126" i="9"/>
  <c r="AR126" i="9"/>
  <c r="AQ126" i="9"/>
  <c r="AP126" i="9"/>
  <c r="AO126" i="9"/>
  <c r="AN126" i="9"/>
  <c r="AM126" i="9"/>
  <c r="AL126" i="9"/>
  <c r="AK126" i="9"/>
  <c r="AJ126" i="9"/>
  <c r="AI126" i="9"/>
  <c r="AH126" i="9"/>
  <c r="AG126" i="9"/>
  <c r="AF126" i="9"/>
  <c r="AY125" i="9"/>
  <c r="AX125" i="9"/>
  <c r="AW125" i="9"/>
  <c r="AV125" i="9"/>
  <c r="AU125" i="9"/>
  <c r="AT125" i="9"/>
  <c r="AS125" i="9"/>
  <c r="AR125" i="9"/>
  <c r="AQ125" i="9"/>
  <c r="AP125" i="9"/>
  <c r="AO125" i="9"/>
  <c r="AN125" i="9"/>
  <c r="AM125" i="9"/>
  <c r="AL125" i="9"/>
  <c r="AK125" i="9"/>
  <c r="AJ125" i="9"/>
  <c r="AI125" i="9"/>
  <c r="AH125" i="9"/>
  <c r="AG125" i="9"/>
  <c r="AF125" i="9"/>
  <c r="AY124" i="9"/>
  <c r="AX124" i="9"/>
  <c r="AW124" i="9"/>
  <c r="AV124" i="9"/>
  <c r="AU124" i="9"/>
  <c r="AT124" i="9"/>
  <c r="AS124" i="9"/>
  <c r="AR124" i="9"/>
  <c r="AQ124" i="9"/>
  <c r="AP124" i="9"/>
  <c r="AO124" i="9"/>
  <c r="AN124" i="9"/>
  <c r="AM124" i="9"/>
  <c r="AL124" i="9"/>
  <c r="AK124" i="9"/>
  <c r="AJ124" i="9"/>
  <c r="AI124" i="9"/>
  <c r="AH124" i="9"/>
  <c r="AG124" i="9"/>
  <c r="AF124" i="9"/>
  <c r="AY123" i="9"/>
  <c r="AX123" i="9"/>
  <c r="AW123" i="9"/>
  <c r="AV123" i="9"/>
  <c r="AU123" i="9"/>
  <c r="AT123" i="9"/>
  <c r="AS123" i="9"/>
  <c r="AR123" i="9"/>
  <c r="AQ123" i="9"/>
  <c r="AP123" i="9"/>
  <c r="AO123" i="9"/>
  <c r="AN123" i="9"/>
  <c r="AM123" i="9"/>
  <c r="AL123" i="9"/>
  <c r="AK123" i="9"/>
  <c r="AJ123" i="9"/>
  <c r="AI123" i="9"/>
  <c r="AH123" i="9"/>
  <c r="AG123" i="9"/>
  <c r="AF123" i="9"/>
  <c r="AY122" i="9"/>
  <c r="AX122" i="9"/>
  <c r="AW122" i="9"/>
  <c r="AV122" i="9"/>
  <c r="AU122" i="9"/>
  <c r="AT122" i="9"/>
  <c r="AS122" i="9"/>
  <c r="AR122" i="9"/>
  <c r="AQ122" i="9"/>
  <c r="AP122" i="9"/>
  <c r="AO122" i="9"/>
  <c r="AN122" i="9"/>
  <c r="AM122" i="9"/>
  <c r="AL122" i="9"/>
  <c r="AK122" i="9"/>
  <c r="AJ122" i="9"/>
  <c r="AI122" i="9"/>
  <c r="AH122" i="9"/>
  <c r="AG122" i="9"/>
  <c r="AF122" i="9"/>
  <c r="AY121" i="9"/>
  <c r="AX121" i="9"/>
  <c r="AW121" i="9"/>
  <c r="AV121" i="9"/>
  <c r="AU121" i="9"/>
  <c r="AT121" i="9"/>
  <c r="AS121" i="9"/>
  <c r="AR121" i="9"/>
  <c r="AQ121" i="9"/>
  <c r="AP121" i="9"/>
  <c r="AO121" i="9"/>
  <c r="AN121" i="9"/>
  <c r="AM121" i="9"/>
  <c r="AL121" i="9"/>
  <c r="AK121" i="9"/>
  <c r="AJ121" i="9"/>
  <c r="AI121" i="9"/>
  <c r="AH121" i="9"/>
  <c r="AG121" i="9"/>
  <c r="AF121" i="9"/>
  <c r="AY120" i="9"/>
  <c r="AX120" i="9"/>
  <c r="AW120" i="9"/>
  <c r="AV120" i="9"/>
  <c r="AU120" i="9"/>
  <c r="AT120" i="9"/>
  <c r="AS120" i="9"/>
  <c r="AR120" i="9"/>
  <c r="AQ120" i="9"/>
  <c r="AP120" i="9"/>
  <c r="AO120" i="9"/>
  <c r="AN120" i="9"/>
  <c r="AM120" i="9"/>
  <c r="AL120" i="9"/>
  <c r="AK120" i="9"/>
  <c r="AJ120" i="9"/>
  <c r="AI120" i="9"/>
  <c r="AH120" i="9"/>
  <c r="AG120" i="9"/>
  <c r="AF120" i="9"/>
  <c r="AY119" i="9"/>
  <c r="AX119" i="9"/>
  <c r="AW119" i="9"/>
  <c r="AV119" i="9"/>
  <c r="AU119" i="9"/>
  <c r="AT119" i="9"/>
  <c r="AS119" i="9"/>
  <c r="AR119" i="9"/>
  <c r="AQ119" i="9"/>
  <c r="AP119" i="9"/>
  <c r="AO119" i="9"/>
  <c r="AN119" i="9"/>
  <c r="AM119" i="9"/>
  <c r="AL119" i="9"/>
  <c r="AK119" i="9"/>
  <c r="AJ119" i="9"/>
  <c r="AI119" i="9"/>
  <c r="AH119" i="9"/>
  <c r="AG119" i="9"/>
  <c r="AF119" i="9"/>
  <c r="AY118" i="9"/>
  <c r="AX118" i="9"/>
  <c r="AW118" i="9"/>
  <c r="AV118" i="9"/>
  <c r="AU118" i="9"/>
  <c r="AT118" i="9"/>
  <c r="AS118" i="9"/>
  <c r="AR118" i="9"/>
  <c r="AQ118" i="9"/>
  <c r="AP118" i="9"/>
  <c r="AO118" i="9"/>
  <c r="AN118" i="9"/>
  <c r="AM118" i="9"/>
  <c r="AL118" i="9"/>
  <c r="AK118" i="9"/>
  <c r="AJ118" i="9"/>
  <c r="AI118" i="9"/>
  <c r="AH118" i="9"/>
  <c r="AG118" i="9"/>
  <c r="AF118" i="9"/>
  <c r="AY117" i="9"/>
  <c r="AX117" i="9"/>
  <c r="AW117" i="9"/>
  <c r="AV117" i="9"/>
  <c r="AU117" i="9"/>
  <c r="AT117" i="9"/>
  <c r="AS117" i="9"/>
  <c r="AR117" i="9"/>
  <c r="AQ117" i="9"/>
  <c r="AP117" i="9"/>
  <c r="AO117" i="9"/>
  <c r="AN117" i="9"/>
  <c r="AM117" i="9"/>
  <c r="AL117" i="9"/>
  <c r="AK117" i="9"/>
  <c r="AJ117" i="9"/>
  <c r="AI117" i="9"/>
  <c r="AH117" i="9"/>
  <c r="AG117" i="9"/>
  <c r="AF117" i="9"/>
  <c r="AY116" i="9"/>
  <c r="AX116" i="9"/>
  <c r="AW116" i="9"/>
  <c r="AV116" i="9"/>
  <c r="AU116" i="9"/>
  <c r="AT116" i="9"/>
  <c r="AS116" i="9"/>
  <c r="AR116" i="9"/>
  <c r="AQ116" i="9"/>
  <c r="AP116" i="9"/>
  <c r="AO116" i="9"/>
  <c r="AN116" i="9"/>
  <c r="AM116" i="9"/>
  <c r="AL116" i="9"/>
  <c r="AK116" i="9"/>
  <c r="AJ116" i="9"/>
  <c r="AI116" i="9"/>
  <c r="AH116" i="9"/>
  <c r="AG116" i="9"/>
  <c r="AF116" i="9"/>
  <c r="AY115" i="9"/>
  <c r="AX115" i="9"/>
  <c r="AW115" i="9"/>
  <c r="AV115" i="9"/>
  <c r="AU115" i="9"/>
  <c r="AT115" i="9"/>
  <c r="AS115" i="9"/>
  <c r="AR115" i="9"/>
  <c r="AQ115" i="9"/>
  <c r="AP115" i="9"/>
  <c r="AO115" i="9"/>
  <c r="AN115" i="9"/>
  <c r="AM115" i="9"/>
  <c r="AL115" i="9"/>
  <c r="AK115" i="9"/>
  <c r="AJ115" i="9"/>
  <c r="AI115" i="9"/>
  <c r="AH115" i="9"/>
  <c r="AG115" i="9"/>
  <c r="AF115" i="9"/>
  <c r="AY114" i="9"/>
  <c r="AX114" i="9"/>
  <c r="AW114" i="9"/>
  <c r="AV114" i="9"/>
  <c r="AU114" i="9"/>
  <c r="AT114" i="9"/>
  <c r="AS114" i="9"/>
  <c r="AR114" i="9"/>
  <c r="AQ114" i="9"/>
  <c r="AP114" i="9"/>
  <c r="AO114" i="9"/>
  <c r="AN114" i="9"/>
  <c r="AM114" i="9"/>
  <c r="AL114" i="9"/>
  <c r="AK114" i="9"/>
  <c r="AJ114" i="9"/>
  <c r="AI114" i="9"/>
  <c r="AH114" i="9"/>
  <c r="AG114" i="9"/>
  <c r="AF114" i="9"/>
  <c r="AY113" i="9"/>
  <c r="AX113" i="9"/>
  <c r="AW113" i="9"/>
  <c r="AV113" i="9"/>
  <c r="AU113" i="9"/>
  <c r="AT113" i="9"/>
  <c r="AS113" i="9"/>
  <c r="AR113" i="9"/>
  <c r="AQ113" i="9"/>
  <c r="AP113" i="9"/>
  <c r="AO113" i="9"/>
  <c r="AN113" i="9"/>
  <c r="AM113" i="9"/>
  <c r="AL113" i="9"/>
  <c r="AK113" i="9"/>
  <c r="AJ113" i="9"/>
  <c r="AI113" i="9"/>
  <c r="AH113" i="9"/>
  <c r="AG113" i="9"/>
  <c r="AF113" i="9"/>
  <c r="AY112" i="9"/>
  <c r="AX112" i="9"/>
  <c r="AW112" i="9"/>
  <c r="AV112" i="9"/>
  <c r="AU112" i="9"/>
  <c r="AT112" i="9"/>
  <c r="AS112" i="9"/>
  <c r="AR112" i="9"/>
  <c r="AQ112" i="9"/>
  <c r="AP112" i="9"/>
  <c r="AO112" i="9"/>
  <c r="AN112" i="9"/>
  <c r="AM112" i="9"/>
  <c r="AL112" i="9"/>
  <c r="AK112" i="9"/>
  <c r="AJ112" i="9"/>
  <c r="AI112" i="9"/>
  <c r="AH112" i="9"/>
  <c r="AG112" i="9"/>
  <c r="AF112" i="9"/>
  <c r="AY111" i="9"/>
  <c r="AX111" i="9"/>
  <c r="AW111" i="9"/>
  <c r="AV111" i="9"/>
  <c r="AU111" i="9"/>
  <c r="AT111" i="9"/>
  <c r="AS111" i="9"/>
  <c r="AR111" i="9"/>
  <c r="AQ111" i="9"/>
  <c r="AP111" i="9"/>
  <c r="AO111" i="9"/>
  <c r="AN111" i="9"/>
  <c r="AM111" i="9"/>
  <c r="AL111" i="9"/>
  <c r="AK111" i="9"/>
  <c r="AJ111" i="9"/>
  <c r="AI111" i="9"/>
  <c r="AH111" i="9"/>
  <c r="AG111" i="9"/>
  <c r="AF111" i="9"/>
  <c r="AY110" i="9"/>
  <c r="AX110" i="9"/>
  <c r="AW110" i="9"/>
  <c r="AV110" i="9"/>
  <c r="AU110" i="9"/>
  <c r="AT110" i="9"/>
  <c r="AS110" i="9"/>
  <c r="AR110" i="9"/>
  <c r="AQ110" i="9"/>
  <c r="AP110" i="9"/>
  <c r="AO110" i="9"/>
  <c r="AN110" i="9"/>
  <c r="AM110" i="9"/>
  <c r="AL110" i="9"/>
  <c r="AK110" i="9"/>
  <c r="AJ110" i="9"/>
  <c r="AI110" i="9"/>
  <c r="AH110" i="9"/>
  <c r="AG110" i="9"/>
  <c r="AF110" i="9"/>
  <c r="AY109" i="9"/>
  <c r="AX109" i="9"/>
  <c r="AW109" i="9"/>
  <c r="AV109" i="9"/>
  <c r="AU109" i="9"/>
  <c r="AT109" i="9"/>
  <c r="AS109" i="9"/>
  <c r="AR109" i="9"/>
  <c r="AQ109" i="9"/>
  <c r="AP109" i="9"/>
  <c r="AO109" i="9"/>
  <c r="AN109" i="9"/>
  <c r="AM109" i="9"/>
  <c r="AL109" i="9"/>
  <c r="AK109" i="9"/>
  <c r="AJ109" i="9"/>
  <c r="AI109" i="9"/>
  <c r="AH109" i="9"/>
  <c r="AG109" i="9"/>
  <c r="AF109" i="9"/>
  <c r="AY108" i="9"/>
  <c r="AX108" i="9"/>
  <c r="AW108" i="9"/>
  <c r="AV108" i="9"/>
  <c r="AU108" i="9"/>
  <c r="AT108" i="9"/>
  <c r="AS108" i="9"/>
  <c r="AR108" i="9"/>
  <c r="AQ108" i="9"/>
  <c r="AP108" i="9"/>
  <c r="AO108" i="9"/>
  <c r="AN108" i="9"/>
  <c r="AM108" i="9"/>
  <c r="AL108" i="9"/>
  <c r="AK108" i="9"/>
  <c r="AJ108" i="9"/>
  <c r="AI108" i="9"/>
  <c r="AH108" i="9"/>
  <c r="AG108" i="9"/>
  <c r="AF108" i="9"/>
  <c r="AY107" i="9"/>
  <c r="AX107" i="9"/>
  <c r="AW107" i="9"/>
  <c r="AV107" i="9"/>
  <c r="AU107" i="9"/>
  <c r="AT107" i="9"/>
  <c r="AS107" i="9"/>
  <c r="AR107" i="9"/>
  <c r="AQ107" i="9"/>
  <c r="AP107" i="9"/>
  <c r="AO107" i="9"/>
  <c r="AN107" i="9"/>
  <c r="AM107" i="9"/>
  <c r="AL107" i="9"/>
  <c r="AK107" i="9"/>
  <c r="AJ107" i="9"/>
  <c r="AI107" i="9"/>
  <c r="AH107" i="9"/>
  <c r="AG107" i="9"/>
  <c r="AF107" i="9"/>
  <c r="AY106" i="9"/>
  <c r="AX106" i="9"/>
  <c r="AW106" i="9"/>
  <c r="AV106" i="9"/>
  <c r="AU106" i="9"/>
  <c r="AT106" i="9"/>
  <c r="AS106" i="9"/>
  <c r="AR106" i="9"/>
  <c r="AQ106" i="9"/>
  <c r="AP106" i="9"/>
  <c r="AO106" i="9"/>
  <c r="AN106" i="9"/>
  <c r="AM106" i="9"/>
  <c r="AL106" i="9"/>
  <c r="AK106" i="9"/>
  <c r="AJ106" i="9"/>
  <c r="AI106" i="9"/>
  <c r="AH106" i="9"/>
  <c r="AG106" i="9"/>
  <c r="AF106" i="9"/>
  <c r="AY105" i="9"/>
  <c r="AX105" i="9"/>
  <c r="AW105" i="9"/>
  <c r="AV105" i="9"/>
  <c r="AU105" i="9"/>
  <c r="AT105" i="9"/>
  <c r="AS105" i="9"/>
  <c r="AR105" i="9"/>
  <c r="AQ105" i="9"/>
  <c r="AP105" i="9"/>
  <c r="AO105" i="9"/>
  <c r="AN105" i="9"/>
  <c r="AM105" i="9"/>
  <c r="AL105" i="9"/>
  <c r="AK105" i="9"/>
  <c r="AJ105" i="9"/>
  <c r="AI105" i="9"/>
  <c r="AH105" i="9"/>
  <c r="AG105" i="9"/>
  <c r="AF105" i="9"/>
  <c r="AY104" i="9"/>
  <c r="AX104" i="9"/>
  <c r="AW104" i="9"/>
  <c r="AV104" i="9"/>
  <c r="AU104" i="9"/>
  <c r="AT104" i="9"/>
  <c r="AS104" i="9"/>
  <c r="AR104" i="9"/>
  <c r="AQ104" i="9"/>
  <c r="AP104" i="9"/>
  <c r="AO104" i="9"/>
  <c r="AN104" i="9"/>
  <c r="AM104" i="9"/>
  <c r="AL104" i="9"/>
  <c r="AK104" i="9"/>
  <c r="AJ104" i="9"/>
  <c r="AI104" i="9"/>
  <c r="AH104" i="9"/>
  <c r="AG104" i="9"/>
  <c r="AF104" i="9"/>
  <c r="AY103" i="9"/>
  <c r="AX103" i="9"/>
  <c r="AW103" i="9"/>
  <c r="AV103" i="9"/>
  <c r="AU103" i="9"/>
  <c r="AU186" i="9" s="1"/>
  <c r="AT103" i="9"/>
  <c r="AS103" i="9"/>
  <c r="AR103" i="9"/>
  <c r="AR186" i="9" s="1"/>
  <c r="AQ103" i="9"/>
  <c r="AP103" i="9"/>
  <c r="AO103" i="9"/>
  <c r="AN103" i="9"/>
  <c r="AM103" i="9"/>
  <c r="AM186" i="9" s="1"/>
  <c r="AL103" i="9"/>
  <c r="AK103" i="9"/>
  <c r="AJ103" i="9"/>
  <c r="AJ186" i="9" s="1"/>
  <c r="AI103" i="9"/>
  <c r="AH103" i="9"/>
  <c r="AG103" i="9"/>
  <c r="AF103" i="9"/>
  <c r="Y91" i="9"/>
  <c r="X91" i="9"/>
  <c r="W91" i="9"/>
  <c r="V91" i="9"/>
  <c r="U91" i="9"/>
  <c r="T91" i="9"/>
  <c r="S91" i="9"/>
  <c r="R91" i="9"/>
  <c r="Q91" i="9"/>
  <c r="P91" i="9"/>
  <c r="O91" i="9"/>
  <c r="N91" i="9"/>
  <c r="M91" i="9"/>
  <c r="L91" i="9"/>
  <c r="K91" i="9"/>
  <c r="J91" i="9"/>
  <c r="I91" i="9"/>
  <c r="H91" i="9"/>
  <c r="G91" i="9"/>
  <c r="F91" i="9"/>
  <c r="Z33" i="16"/>
  <c r="Z32" i="16"/>
  <c r="P27" i="16"/>
  <c r="P26" i="16"/>
  <c r="AP17" i="16"/>
  <c r="AP10" i="16" s="1"/>
  <c r="Z10" i="16" s="1"/>
  <c r="C15" i="16"/>
  <c r="C14" i="16"/>
  <c r="Z13" i="16"/>
  <c r="E67" i="8"/>
  <c r="G67" i="8" s="1"/>
  <c r="E66" i="8"/>
  <c r="E65" i="8"/>
  <c r="F65" i="8" s="1"/>
  <c r="E64" i="8"/>
  <c r="E63" i="8"/>
  <c r="F63" i="8" s="1"/>
  <c r="E62" i="8"/>
  <c r="E61" i="8"/>
  <c r="G61" i="8" s="1"/>
  <c r="E60" i="8"/>
  <c r="E59" i="8"/>
  <c r="G59" i="8" s="1"/>
  <c r="E58" i="8"/>
  <c r="E57" i="8"/>
  <c r="G57" i="8" s="1"/>
  <c r="E56" i="8"/>
  <c r="E55" i="8"/>
  <c r="G55" i="8" s="1"/>
  <c r="E54" i="8"/>
  <c r="E53" i="8"/>
  <c r="A53" i="8" s="1"/>
  <c r="E52" i="8"/>
  <c r="E51" i="8"/>
  <c r="G51" i="8" s="1"/>
  <c r="E50" i="8"/>
  <c r="E49" i="8"/>
  <c r="F49" i="8" s="1"/>
  <c r="E48" i="8"/>
  <c r="E47" i="8"/>
  <c r="G47" i="8" s="1"/>
  <c r="E46" i="8"/>
  <c r="E45" i="8"/>
  <c r="F45" i="8" s="1"/>
  <c r="E44" i="8"/>
  <c r="E43" i="8"/>
  <c r="A43" i="8" s="1"/>
  <c r="E42" i="8"/>
  <c r="E41" i="8"/>
  <c r="G41" i="8" s="1"/>
  <c r="E40" i="8"/>
  <c r="F39" i="8"/>
  <c r="E39" i="8"/>
  <c r="G39" i="8" s="1"/>
  <c r="A39" i="8"/>
  <c r="E38" i="8"/>
  <c r="E37" i="8"/>
  <c r="A37" i="8" s="1"/>
  <c r="E36" i="8"/>
  <c r="E35" i="8"/>
  <c r="G35" i="8" s="1"/>
  <c r="E34" i="8"/>
  <c r="G33" i="8"/>
  <c r="E33" i="8"/>
  <c r="F33" i="8" s="1"/>
  <c r="E32" i="8"/>
  <c r="E31" i="8"/>
  <c r="G31" i="8" s="1"/>
  <c r="E30" i="8"/>
  <c r="E29" i="8"/>
  <c r="G29" i="8" s="1"/>
  <c r="E28" i="8"/>
  <c r="E27" i="8"/>
  <c r="A27" i="8" s="1"/>
  <c r="E26" i="8"/>
  <c r="E25" i="8"/>
  <c r="G25" i="8" s="1"/>
  <c r="E24" i="8"/>
  <c r="F23" i="8"/>
  <c r="E23" i="8"/>
  <c r="G23" i="8" s="1"/>
  <c r="A23" i="8"/>
  <c r="E22" i="8"/>
  <c r="E21" i="8"/>
  <c r="A21" i="8" s="1"/>
  <c r="E20" i="8"/>
  <c r="E13" i="8"/>
  <c r="C12" i="8"/>
  <c r="D12" i="8" s="1"/>
  <c r="D11" i="8"/>
  <c r="C11" i="8"/>
  <c r="C10" i="8"/>
  <c r="D10" i="8" s="1"/>
  <c r="C9" i="8"/>
  <c r="D9" i="8" s="1"/>
  <c r="C8" i="8"/>
  <c r="D8" i="8" s="1"/>
  <c r="C7" i="8"/>
  <c r="D7" i="8" s="1"/>
  <c r="D6" i="8"/>
  <c r="C5" i="8"/>
  <c r="D5" i="8" s="1"/>
  <c r="E24" i="7"/>
  <c r="F63" i="7" s="1"/>
  <c r="E23" i="7"/>
  <c r="G23" i="7" s="1"/>
  <c r="E22" i="7"/>
  <c r="G22" i="7" s="1"/>
  <c r="E21" i="7"/>
  <c r="E20" i="7"/>
  <c r="E19" i="7"/>
  <c r="E18" i="7"/>
  <c r="F58" i="7" s="1"/>
  <c r="E17" i="7"/>
  <c r="F57" i="7" s="1"/>
  <c r="E16" i="7"/>
  <c r="G16" i="7" s="1"/>
  <c r="E15" i="7"/>
  <c r="G15" i="7" s="1"/>
  <c r="E14" i="7"/>
  <c r="G14" i="7" s="1"/>
  <c r="E13" i="7"/>
  <c r="E12" i="7"/>
  <c r="E11" i="7"/>
  <c r="E10" i="7"/>
  <c r="G10" i="7" s="1"/>
  <c r="E9" i="7"/>
  <c r="G9" i="7" s="1"/>
  <c r="E8" i="7"/>
  <c r="E7" i="7"/>
  <c r="G7" i="7" s="1"/>
  <c r="E6" i="7"/>
  <c r="F52" i="7" s="1"/>
  <c r="J52" i="7" s="1"/>
  <c r="E5" i="7"/>
  <c r="R1" i="7"/>
  <c r="Q1" i="7"/>
  <c r="P1" i="7"/>
  <c r="D103" i="6"/>
  <c r="E93" i="6" s="1"/>
  <c r="E97" i="6"/>
  <c r="F87" i="6"/>
  <c r="H87" i="6" s="1"/>
  <c r="F86" i="6"/>
  <c r="H86" i="6" s="1"/>
  <c r="A86" i="6"/>
  <c r="F85" i="6"/>
  <c r="H85" i="6" s="1"/>
  <c r="A85" i="6"/>
  <c r="F84" i="6"/>
  <c r="H84" i="6" s="1"/>
  <c r="A84" i="6"/>
  <c r="F83" i="6"/>
  <c r="H83" i="6" s="1"/>
  <c r="A83" i="6"/>
  <c r="F82" i="6"/>
  <c r="H82" i="6" s="1"/>
  <c r="A82" i="6"/>
  <c r="F81" i="6"/>
  <c r="H81" i="6" s="1"/>
  <c r="A81" i="6"/>
  <c r="F80" i="6"/>
  <c r="H80" i="6" s="1"/>
  <c r="A80" i="6"/>
  <c r="F79" i="6"/>
  <c r="H79" i="6" s="1"/>
  <c r="A79" i="6"/>
  <c r="F78" i="6"/>
  <c r="H78" i="6" s="1"/>
  <c r="A78" i="6"/>
  <c r="F77" i="6"/>
  <c r="H77" i="6" s="1"/>
  <c r="A77" i="6"/>
  <c r="F76" i="6"/>
  <c r="H76" i="6" s="1"/>
  <c r="A76" i="6"/>
  <c r="F75" i="6"/>
  <c r="H75" i="6" s="1"/>
  <c r="A75" i="6"/>
  <c r="F74" i="6"/>
  <c r="H74" i="6" s="1"/>
  <c r="A74" i="6"/>
  <c r="F73" i="6"/>
  <c r="H73" i="6" s="1"/>
  <c r="A73" i="6"/>
  <c r="F72" i="6"/>
  <c r="A72" i="6"/>
  <c r="F71" i="6"/>
  <c r="H71" i="6" s="1"/>
  <c r="A71" i="6"/>
  <c r="F70" i="6"/>
  <c r="H70" i="6" s="1"/>
  <c r="A70" i="6"/>
  <c r="F69" i="6"/>
  <c r="H69" i="6" s="1"/>
  <c r="A69" i="6"/>
  <c r="F68" i="6"/>
  <c r="H68" i="6" s="1"/>
  <c r="A68" i="6"/>
  <c r="F67" i="6"/>
  <c r="H67" i="6" s="1"/>
  <c r="A67" i="6"/>
  <c r="F66" i="6"/>
  <c r="H66" i="6" s="1"/>
  <c r="A66" i="6"/>
  <c r="F65" i="6"/>
  <c r="H65" i="6" s="1"/>
  <c r="A65" i="6"/>
  <c r="F64" i="6"/>
  <c r="H64" i="6" s="1"/>
  <c r="A64" i="6"/>
  <c r="F63" i="6"/>
  <c r="H63" i="6" s="1"/>
  <c r="A63" i="6"/>
  <c r="F62" i="6"/>
  <c r="H62" i="6" s="1"/>
  <c r="A62" i="6"/>
  <c r="F61" i="6"/>
  <c r="H61" i="6" s="1"/>
  <c r="A61" i="6"/>
  <c r="F60" i="6"/>
  <c r="A60" i="6"/>
  <c r="F59" i="6"/>
  <c r="H59" i="6" s="1"/>
  <c r="A59" i="6"/>
  <c r="F58" i="6"/>
  <c r="H58" i="6" s="1"/>
  <c r="A58" i="6"/>
  <c r="F57" i="6"/>
  <c r="H57" i="6" s="1"/>
  <c r="A57" i="6"/>
  <c r="F56" i="6"/>
  <c r="H56" i="6" s="1"/>
  <c r="A56" i="6"/>
  <c r="F55" i="6"/>
  <c r="H55" i="6" s="1"/>
  <c r="A55" i="6"/>
  <c r="F54" i="6"/>
  <c r="H54" i="6" s="1"/>
  <c r="A54" i="6"/>
  <c r="F53" i="6"/>
  <c r="H53" i="6" s="1"/>
  <c r="A53" i="6"/>
  <c r="F52" i="6"/>
  <c r="H52" i="6" s="1"/>
  <c r="A52" i="6"/>
  <c r="F51" i="6"/>
  <c r="H51" i="6" s="1"/>
  <c r="A51" i="6"/>
  <c r="F50" i="6"/>
  <c r="H50" i="6" s="1"/>
  <c r="A50" i="6"/>
  <c r="F49" i="6"/>
  <c r="H49" i="6" s="1"/>
  <c r="A49" i="6"/>
  <c r="F48" i="6"/>
  <c r="H48" i="6" s="1"/>
  <c r="A48" i="6"/>
  <c r="F47" i="6"/>
  <c r="H47" i="6" s="1"/>
  <c r="A47" i="6"/>
  <c r="F46" i="6"/>
  <c r="A46" i="6"/>
  <c r="F45" i="6"/>
  <c r="H45" i="6" s="1"/>
  <c r="A45" i="6"/>
  <c r="F44" i="6"/>
  <c r="A44" i="6"/>
  <c r="F43" i="6"/>
  <c r="H43" i="6" s="1"/>
  <c r="A43" i="6"/>
  <c r="F42" i="6"/>
  <c r="H42" i="6" s="1"/>
  <c r="A42" i="6"/>
  <c r="F41" i="6"/>
  <c r="H41" i="6" s="1"/>
  <c r="A41" i="6"/>
  <c r="F40" i="6"/>
  <c r="A40" i="6"/>
  <c r="F39" i="6"/>
  <c r="H39" i="6" s="1"/>
  <c r="A39" i="6"/>
  <c r="F38" i="6"/>
  <c r="H38" i="6" s="1"/>
  <c r="A38" i="6"/>
  <c r="F37" i="6"/>
  <c r="H37" i="6" s="1"/>
  <c r="A37" i="6"/>
  <c r="F36" i="6"/>
  <c r="A36" i="6"/>
  <c r="F35" i="6"/>
  <c r="H35" i="6" s="1"/>
  <c r="A35" i="6"/>
  <c r="F34" i="6"/>
  <c r="H34" i="6" s="1"/>
  <c r="A34" i="6"/>
  <c r="F33" i="6"/>
  <c r="H33" i="6" s="1"/>
  <c r="A33" i="6"/>
  <c r="F32" i="6"/>
  <c r="A32" i="6"/>
  <c r="F31" i="6"/>
  <c r="H31" i="6" s="1"/>
  <c r="A31" i="6"/>
  <c r="F30" i="6"/>
  <c r="H30" i="6" s="1"/>
  <c r="A30" i="6"/>
  <c r="F29" i="6"/>
  <c r="H29" i="6" s="1"/>
  <c r="A29" i="6"/>
  <c r="F28" i="6"/>
  <c r="A28" i="6"/>
  <c r="F27" i="6"/>
  <c r="H27" i="6" s="1"/>
  <c r="A27" i="6"/>
  <c r="F26" i="6"/>
  <c r="H26" i="6" s="1"/>
  <c r="A26" i="6"/>
  <c r="F25" i="6"/>
  <c r="H25" i="6" s="1"/>
  <c r="A25" i="6"/>
  <c r="F24" i="6"/>
  <c r="A24" i="6"/>
  <c r="F23" i="6"/>
  <c r="H23" i="6" s="1"/>
  <c r="A23" i="6"/>
  <c r="F22" i="6"/>
  <c r="H22" i="6" s="1"/>
  <c r="A22" i="6"/>
  <c r="F21" i="6"/>
  <c r="H21" i="6" s="1"/>
  <c r="A21" i="6"/>
  <c r="F20" i="6"/>
  <c r="A20" i="6"/>
  <c r="F19" i="6"/>
  <c r="H19" i="6" s="1"/>
  <c r="A19" i="6"/>
  <c r="F18" i="6"/>
  <c r="H18" i="6" s="1"/>
  <c r="A18" i="6"/>
  <c r="F17" i="6"/>
  <c r="H17" i="6" s="1"/>
  <c r="A17" i="6"/>
  <c r="F16" i="6"/>
  <c r="H16" i="6" s="1"/>
  <c r="A16" i="6"/>
  <c r="F15" i="6"/>
  <c r="H15" i="6" s="1"/>
  <c r="A15" i="6"/>
  <c r="F14" i="6"/>
  <c r="H14" i="6" s="1"/>
  <c r="A14" i="6"/>
  <c r="F13" i="6"/>
  <c r="H13" i="6" s="1"/>
  <c r="A13" i="6"/>
  <c r="F12" i="6"/>
  <c r="A12" i="6"/>
  <c r="F11" i="6"/>
  <c r="H11" i="6" s="1"/>
  <c r="A11" i="6"/>
  <c r="F10" i="6"/>
  <c r="H10" i="6" s="1"/>
  <c r="A10" i="6"/>
  <c r="F9" i="6"/>
  <c r="H9" i="6" s="1"/>
  <c r="A9" i="6"/>
  <c r="F8" i="6"/>
  <c r="A8" i="6"/>
  <c r="F7" i="6"/>
  <c r="H7" i="6" s="1"/>
  <c r="A7" i="6"/>
  <c r="F6" i="6"/>
  <c r="H6" i="6" s="1"/>
  <c r="A6" i="6"/>
  <c r="F5" i="6"/>
  <c r="H5" i="6" s="1"/>
  <c r="A5" i="6"/>
  <c r="L14" i="29" l="1"/>
  <c r="L15" i="29" s="1"/>
  <c r="AF186" i="9"/>
  <c r="AN186" i="9"/>
  <c r="AV186" i="9"/>
  <c r="AH186" i="9"/>
  <c r="AP186" i="9"/>
  <c r="AX186" i="9"/>
  <c r="E100" i="6"/>
  <c r="D101" i="6"/>
  <c r="L101" i="6" s="1"/>
  <c r="AI133" i="25"/>
  <c r="AI140" i="25" s="1"/>
  <c r="C134" i="25" s="1"/>
  <c r="AR18" i="24"/>
  <c r="AI217" i="25"/>
  <c r="AI224" i="25" s="1"/>
  <c r="C218" i="25" s="1"/>
  <c r="AR26" i="24"/>
  <c r="AI301" i="25"/>
  <c r="AI308" i="25" s="1"/>
  <c r="C302" i="25" s="1"/>
  <c r="AR34" i="24"/>
  <c r="AI385" i="25"/>
  <c r="AI392" i="25" s="1"/>
  <c r="C386" i="25" s="1"/>
  <c r="AR42" i="24"/>
  <c r="AI70" i="25"/>
  <c r="AI77" i="25" s="1"/>
  <c r="C71" i="25" s="1"/>
  <c r="AR12" i="24"/>
  <c r="AI154" i="25"/>
  <c r="AI161" i="25" s="1"/>
  <c r="C155" i="25" s="1"/>
  <c r="AR20" i="24"/>
  <c r="AI238" i="25"/>
  <c r="AI245" i="25" s="1"/>
  <c r="C239" i="25" s="1"/>
  <c r="AR28" i="24"/>
  <c r="AI17" i="16"/>
  <c r="AI18" i="16" s="1"/>
  <c r="AI11" i="16" s="1"/>
  <c r="C12" i="16" s="1"/>
  <c r="AR44" i="24"/>
  <c r="AI7" i="25"/>
  <c r="AI14" i="25" s="1"/>
  <c r="C8" i="25" s="1"/>
  <c r="AR6" i="24"/>
  <c r="AI91" i="25"/>
  <c r="AI98" i="25" s="1"/>
  <c r="C92" i="25" s="1"/>
  <c r="AR14" i="24"/>
  <c r="AI343" i="25"/>
  <c r="AI350" i="25" s="1"/>
  <c r="C344" i="25" s="1"/>
  <c r="AR38" i="24"/>
  <c r="AI28" i="25"/>
  <c r="AI35" i="25" s="1"/>
  <c r="C29" i="25" s="1"/>
  <c r="AR8" i="24"/>
  <c r="AI196" i="25"/>
  <c r="AI203" i="25" s="1"/>
  <c r="C197" i="25" s="1"/>
  <c r="AR24" i="24"/>
  <c r="AI364" i="25"/>
  <c r="AI371" i="25" s="1"/>
  <c r="C365" i="25" s="1"/>
  <c r="AR40" i="24"/>
  <c r="AL7" i="25"/>
  <c r="AL14" i="25" s="1"/>
  <c r="J13" i="25" s="1"/>
  <c r="AU6" i="24"/>
  <c r="AL91" i="25"/>
  <c r="AU14" i="24"/>
  <c r="AJ112" i="25"/>
  <c r="AS16" i="24"/>
  <c r="AJ196" i="25"/>
  <c r="AS24" i="24"/>
  <c r="AN322" i="25"/>
  <c r="AO329" i="25" s="1"/>
  <c r="V326" i="25" s="1"/>
  <c r="AW36" i="24"/>
  <c r="AJ364" i="25"/>
  <c r="AS40" i="24"/>
  <c r="AN17" i="16"/>
  <c r="AN10" i="16" s="1"/>
  <c r="V17" i="16" s="1"/>
  <c r="AW44" i="24"/>
  <c r="AO70" i="25"/>
  <c r="AP77" i="25" s="1"/>
  <c r="V78" i="25" s="1"/>
  <c r="AX12" i="24"/>
  <c r="AM91" i="25"/>
  <c r="AN98" i="25" s="1"/>
  <c r="P96" i="25" s="1"/>
  <c r="AV14" i="24"/>
  <c r="AK112" i="25"/>
  <c r="AT16" i="24"/>
  <c r="AM175" i="25"/>
  <c r="AN182" i="25" s="1"/>
  <c r="P180" i="25" s="1"/>
  <c r="AV22" i="24"/>
  <c r="AO17" i="16"/>
  <c r="AX44" i="24"/>
  <c r="AJ49" i="25"/>
  <c r="AS10" i="24"/>
  <c r="AN175" i="25"/>
  <c r="AO182" i="25" s="1"/>
  <c r="V179" i="25" s="1"/>
  <c r="AW22" i="24"/>
  <c r="AN259" i="25"/>
  <c r="AO266" i="25" s="1"/>
  <c r="V263" i="25" s="1"/>
  <c r="AW30" i="24"/>
  <c r="AL280" i="25"/>
  <c r="AU32" i="24"/>
  <c r="AN343" i="25"/>
  <c r="AO350" i="25" s="1"/>
  <c r="V347" i="25" s="1"/>
  <c r="AW38" i="24"/>
  <c r="AK49" i="25"/>
  <c r="AT10" i="24"/>
  <c r="AM112" i="25"/>
  <c r="AN119" i="25" s="1"/>
  <c r="P117" i="25" s="1"/>
  <c r="AV16" i="24"/>
  <c r="AO259" i="25"/>
  <c r="AP266" i="25" s="1"/>
  <c r="V267" i="25" s="1"/>
  <c r="AX30" i="24"/>
  <c r="AM364" i="25"/>
  <c r="AN371" i="25" s="1"/>
  <c r="P369" i="25" s="1"/>
  <c r="AV40" i="24"/>
  <c r="AQ17" i="16"/>
  <c r="AQ18" i="16" s="1"/>
  <c r="AQ11" i="16" s="1"/>
  <c r="P24" i="16" s="1"/>
  <c r="AZ44" i="24"/>
  <c r="AN28" i="25"/>
  <c r="AO35" i="25" s="1"/>
  <c r="V32" i="25" s="1"/>
  <c r="AW8" i="24"/>
  <c r="AL133" i="25"/>
  <c r="AU18" i="24"/>
  <c r="AN280" i="25"/>
  <c r="AO287" i="25" s="1"/>
  <c r="V284" i="25" s="1"/>
  <c r="AW32" i="24"/>
  <c r="AJ322" i="25"/>
  <c r="AS36" i="24"/>
  <c r="AL385" i="25"/>
  <c r="AU42" i="24"/>
  <c r="AR17" i="16"/>
  <c r="BA44" i="24"/>
  <c r="AM49" i="25"/>
  <c r="AN56" i="25" s="1"/>
  <c r="P54" i="25" s="1"/>
  <c r="AV10" i="24"/>
  <c r="AO196" i="25"/>
  <c r="AP203" i="25" s="1"/>
  <c r="V204" i="25" s="1"/>
  <c r="AX24" i="24"/>
  <c r="AK238" i="25"/>
  <c r="AT28" i="24"/>
  <c r="AM301" i="25"/>
  <c r="AN308" i="25" s="1"/>
  <c r="P306" i="25" s="1"/>
  <c r="AV34" i="24"/>
  <c r="AJ7" i="25"/>
  <c r="AJ14" i="25" s="1"/>
  <c r="J7" i="25" s="1"/>
  <c r="AS6" i="24"/>
  <c r="AR7" i="25"/>
  <c r="AR14" i="25" s="1"/>
  <c r="Z19" i="25" s="1"/>
  <c r="BA6" i="24"/>
  <c r="AL70" i="25"/>
  <c r="AU12" i="24"/>
  <c r="AJ91" i="25"/>
  <c r="AS14" i="24"/>
  <c r="AN133" i="25"/>
  <c r="AO140" i="25" s="1"/>
  <c r="V137" i="25" s="1"/>
  <c r="AW18" i="24"/>
  <c r="AN217" i="25"/>
  <c r="AO224" i="25" s="1"/>
  <c r="V221" i="25" s="1"/>
  <c r="AW26" i="24"/>
  <c r="AN301" i="25"/>
  <c r="AO308" i="25" s="1"/>
  <c r="V305" i="25" s="1"/>
  <c r="AW34" i="24"/>
  <c r="AO28" i="25"/>
  <c r="AP35" i="25" s="1"/>
  <c r="V36" i="25" s="1"/>
  <c r="AX8" i="24"/>
  <c r="AO49" i="25"/>
  <c r="AP56" i="25" s="1"/>
  <c r="V57" i="25" s="1"/>
  <c r="AX10" i="24"/>
  <c r="AK91" i="25"/>
  <c r="AT14" i="24"/>
  <c r="AO385" i="25"/>
  <c r="AP392" i="25" s="1"/>
  <c r="V393" i="25" s="1"/>
  <c r="AX42" i="24"/>
  <c r="AM17" i="16"/>
  <c r="AV44" i="24"/>
  <c r="F53" i="8"/>
  <c r="A61" i="8"/>
  <c r="A31" i="8"/>
  <c r="G24" i="6"/>
  <c r="G72" i="6"/>
  <c r="G20" i="6"/>
  <c r="H103" i="6"/>
  <c r="F61" i="7"/>
  <c r="G61" i="7" s="1"/>
  <c r="G46" i="6"/>
  <c r="G32" i="6"/>
  <c r="H24" i="6"/>
  <c r="G28" i="6"/>
  <c r="G36" i="6"/>
  <c r="G40" i="6"/>
  <c r="G44" i="6"/>
  <c r="AL186" i="9"/>
  <c r="AT186" i="9"/>
  <c r="G69" i="6"/>
  <c r="F55" i="7"/>
  <c r="AG186" i="9"/>
  <c r="AO186" i="9"/>
  <c r="AW186" i="9"/>
  <c r="G58" i="7"/>
  <c r="G8" i="6"/>
  <c r="G12" i="6"/>
  <c r="G16" i="6"/>
  <c r="H28" i="6"/>
  <c r="H36" i="6"/>
  <c r="G60" i="6"/>
  <c r="G82" i="6"/>
  <c r="H60" i="6"/>
  <c r="E24" i="23"/>
  <c r="E27" i="23" s="1"/>
  <c r="C24" i="21"/>
  <c r="C25" i="21" s="1"/>
  <c r="C24" i="23"/>
  <c r="C27" i="23" s="1"/>
  <c r="B24" i="21"/>
  <c r="B25" i="21" s="1"/>
  <c r="D24" i="23"/>
  <c r="D27" i="23" s="1"/>
  <c r="D24" i="21"/>
  <c r="D25" i="21" s="1"/>
  <c r="F27" i="8"/>
  <c r="F43" i="8"/>
  <c r="G53" i="8"/>
  <c r="G27" i="8"/>
  <c r="G43" i="8"/>
  <c r="G13" i="8"/>
  <c r="A25" i="8"/>
  <c r="A41" i="8"/>
  <c r="A45" i="8"/>
  <c r="G45" i="8"/>
  <c r="G63" i="8"/>
  <c r="A59" i="8"/>
  <c r="H32" i="6"/>
  <c r="G76" i="6"/>
  <c r="G80" i="6"/>
  <c r="G47" i="6"/>
  <c r="G74" i="6"/>
  <c r="G86" i="6"/>
  <c r="F60" i="7"/>
  <c r="G60" i="7" s="1"/>
  <c r="H12" i="6"/>
  <c r="H44" i="6"/>
  <c r="G51" i="6"/>
  <c r="G58" i="6"/>
  <c r="G64" i="6"/>
  <c r="G83" i="6"/>
  <c r="F5" i="7"/>
  <c r="F11" i="7"/>
  <c r="H40" i="6"/>
  <c r="G54" i="6"/>
  <c r="F10" i="7"/>
  <c r="H20" i="6"/>
  <c r="H72" i="6"/>
  <c r="F13" i="7"/>
  <c r="AK186" i="9"/>
  <c r="AS186" i="9"/>
  <c r="H8" i="6"/>
  <c r="E57" i="4"/>
  <c r="K57" i="4"/>
  <c r="G18" i="7"/>
  <c r="G8" i="7"/>
  <c r="F17" i="7"/>
  <c r="G63" i="7"/>
  <c r="F8" i="7"/>
  <c r="A47" i="8"/>
  <c r="G49" i="8"/>
  <c r="F59" i="8"/>
  <c r="A63" i="8"/>
  <c r="G65" i="8"/>
  <c r="F21" i="8"/>
  <c r="F37" i="8"/>
  <c r="A57" i="8"/>
  <c r="G21" i="8"/>
  <c r="F31" i="8"/>
  <c r="A35" i="8"/>
  <c r="G37" i="8"/>
  <c r="F47" i="8"/>
  <c r="A51" i="8"/>
  <c r="A67" i="8"/>
  <c r="F25" i="8"/>
  <c r="A29" i="8"/>
  <c r="F41" i="8"/>
  <c r="F57" i="8"/>
  <c r="F35" i="8"/>
  <c r="F51" i="8"/>
  <c r="A55" i="8"/>
  <c r="F67" i="8"/>
  <c r="F29" i="8"/>
  <c r="A33" i="8"/>
  <c r="A49" i="8"/>
  <c r="F61" i="8"/>
  <c r="A65" i="8"/>
  <c r="F55" i="8"/>
  <c r="E94" i="6"/>
  <c r="E98" i="6"/>
  <c r="E95" i="6"/>
  <c r="E99" i="6"/>
  <c r="E96" i="6"/>
  <c r="E101" i="6"/>
  <c r="H97" i="6"/>
  <c r="G6" i="6"/>
  <c r="G10" i="6"/>
  <c r="G14" i="6"/>
  <c r="G18" i="6"/>
  <c r="G22" i="6"/>
  <c r="G26" i="6"/>
  <c r="G30" i="6"/>
  <c r="G34" i="6"/>
  <c r="G38" i="6"/>
  <c r="G42" i="6"/>
  <c r="H46" i="6"/>
  <c r="G57" i="6"/>
  <c r="G67" i="6"/>
  <c r="G70" i="6"/>
  <c r="G79" i="6"/>
  <c r="G84" i="6"/>
  <c r="G85" i="6"/>
  <c r="F6" i="7"/>
  <c r="F14" i="7"/>
  <c r="F16" i="7"/>
  <c r="F22" i="7"/>
  <c r="F24" i="7"/>
  <c r="G6" i="7"/>
  <c r="F18" i="7"/>
  <c r="F21" i="7"/>
  <c r="G24" i="7"/>
  <c r="G48" i="6"/>
  <c r="G53" i="6"/>
  <c r="G62" i="6"/>
  <c r="G63" i="6"/>
  <c r="G73" i="6"/>
  <c r="G5" i="7"/>
  <c r="F7" i="7"/>
  <c r="G13" i="7"/>
  <c r="G57" i="7"/>
  <c r="G21" i="7"/>
  <c r="D58" i="7"/>
  <c r="D61" i="7"/>
  <c r="D54" i="7"/>
  <c r="D57" i="7"/>
  <c r="D60" i="7"/>
  <c r="D53" i="7"/>
  <c r="D63" i="7"/>
  <c r="D52" i="7"/>
  <c r="D62" i="7"/>
  <c r="D55" i="7"/>
  <c r="G49" i="6"/>
  <c r="G56" i="6"/>
  <c r="G65" i="6"/>
  <c r="G81" i="6"/>
  <c r="F9" i="7"/>
  <c r="G52" i="7"/>
  <c r="G20" i="8"/>
  <c r="F20" i="8"/>
  <c r="A20" i="8"/>
  <c r="E5" i="8"/>
  <c r="G36" i="8"/>
  <c r="F36" i="8"/>
  <c r="A36" i="8"/>
  <c r="G52" i="8"/>
  <c r="F52" i="8"/>
  <c r="A52" i="8"/>
  <c r="G42" i="8"/>
  <c r="F42" i="8"/>
  <c r="A42" i="8"/>
  <c r="G46" i="8"/>
  <c r="F46" i="8"/>
  <c r="A46" i="8"/>
  <c r="G62" i="8"/>
  <c r="F62" i="8"/>
  <c r="A62" i="8"/>
  <c r="D56" i="7"/>
  <c r="G24" i="8"/>
  <c r="F24" i="8"/>
  <c r="A24" i="8"/>
  <c r="G40" i="8"/>
  <c r="F40" i="8"/>
  <c r="A40" i="8"/>
  <c r="E11" i="8"/>
  <c r="G56" i="8"/>
  <c r="F56" i="8"/>
  <c r="A56" i="8"/>
  <c r="G121" i="28"/>
  <c r="D31" i="28"/>
  <c r="E25" i="28" s="1"/>
  <c r="G52" i="6"/>
  <c r="G61" i="6"/>
  <c r="G68" i="6"/>
  <c r="G77" i="6"/>
  <c r="G5" i="6"/>
  <c r="G7" i="6"/>
  <c r="G9" i="6"/>
  <c r="G11" i="6"/>
  <c r="G13" i="6"/>
  <c r="G15" i="6"/>
  <c r="G17" i="6"/>
  <c r="G19" i="6"/>
  <c r="G21" i="6"/>
  <c r="G23" i="6"/>
  <c r="G25" i="6"/>
  <c r="G27" i="6"/>
  <c r="G29" i="6"/>
  <c r="G31" i="6"/>
  <c r="G33" i="6"/>
  <c r="G35" i="6"/>
  <c r="G37" i="6"/>
  <c r="G39" i="6"/>
  <c r="G41" i="6"/>
  <c r="G43" i="6"/>
  <c r="G50" i="6"/>
  <c r="G59" i="6"/>
  <c r="G66" i="6"/>
  <c r="G75" i="6"/>
  <c r="E8" i="8"/>
  <c r="G34" i="8"/>
  <c r="F34" i="8"/>
  <c r="A34" i="8"/>
  <c r="G50" i="8"/>
  <c r="F50" i="8"/>
  <c r="A50" i="8"/>
  <c r="E10" i="8"/>
  <c r="G66" i="8"/>
  <c r="F66" i="8"/>
  <c r="A66" i="8"/>
  <c r="G87" i="6"/>
  <c r="D59" i="7"/>
  <c r="G28" i="8"/>
  <c r="F28" i="8"/>
  <c r="A28" i="8"/>
  <c r="G44" i="8"/>
  <c r="E9" i="8"/>
  <c r="F44" i="8"/>
  <c r="A44" i="8"/>
  <c r="G60" i="8"/>
  <c r="F60" i="8"/>
  <c r="E12" i="8"/>
  <c r="A60" i="8"/>
  <c r="G26" i="8"/>
  <c r="F26" i="8"/>
  <c r="A26" i="8"/>
  <c r="G30" i="8"/>
  <c r="F30" i="8"/>
  <c r="A30" i="8"/>
  <c r="G45" i="6"/>
  <c r="G55" i="6"/>
  <c r="G71" i="6"/>
  <c r="G78" i="6"/>
  <c r="G11" i="7"/>
  <c r="F56" i="7"/>
  <c r="G56" i="7" s="1"/>
  <c r="G19" i="7"/>
  <c r="F19" i="7"/>
  <c r="E7" i="8"/>
  <c r="E6" i="8"/>
  <c r="G22" i="8"/>
  <c r="F22" i="8"/>
  <c r="A22" i="8"/>
  <c r="G38" i="8"/>
  <c r="F38" i="8"/>
  <c r="A38" i="8"/>
  <c r="G54" i="8"/>
  <c r="F54" i="8"/>
  <c r="A54" i="8"/>
  <c r="AI186" i="9"/>
  <c r="AQ186" i="9"/>
  <c r="AY186" i="9"/>
  <c r="G58" i="8"/>
  <c r="F58" i="8"/>
  <c r="A58" i="8"/>
  <c r="G12" i="7"/>
  <c r="F59" i="7"/>
  <c r="G59" i="7" s="1"/>
  <c r="F12" i="7"/>
  <c r="F54" i="7"/>
  <c r="G20" i="7"/>
  <c r="F20" i="7"/>
  <c r="G32" i="8"/>
  <c r="F32" i="8"/>
  <c r="A32" i="8"/>
  <c r="G48" i="8"/>
  <c r="F48" i="8"/>
  <c r="A48" i="8"/>
  <c r="G64" i="8"/>
  <c r="F64" i="8"/>
  <c r="A64" i="8"/>
  <c r="G39" i="28"/>
  <c r="G47" i="28"/>
  <c r="G55" i="28"/>
  <c r="G63" i="28"/>
  <c r="G71" i="28"/>
  <c r="G79" i="28"/>
  <c r="G87" i="28"/>
  <c r="G95" i="28"/>
  <c r="G103" i="28"/>
  <c r="G111" i="28"/>
  <c r="G119" i="28"/>
  <c r="G55" i="7"/>
  <c r="J8" i="24"/>
  <c r="G40" i="28"/>
  <c r="E24" i="28"/>
  <c r="G56" i="28"/>
  <c r="G64" i="28"/>
  <c r="G72" i="28"/>
  <c r="G80" i="28"/>
  <c r="G88" i="28"/>
  <c r="G96" i="28"/>
  <c r="G104" i="28"/>
  <c r="G112" i="28"/>
  <c r="G120" i="28"/>
  <c r="G17" i="7"/>
  <c r="E57" i="26"/>
  <c r="G42" i="28"/>
  <c r="G50" i="28"/>
  <c r="G58" i="28"/>
  <c r="G66" i="28"/>
  <c r="G74" i="28"/>
  <c r="G82" i="28"/>
  <c r="G90" i="28"/>
  <c r="G98" i="28"/>
  <c r="G106" i="28"/>
  <c r="G114" i="28"/>
  <c r="E92" i="6"/>
  <c r="F15" i="7"/>
  <c r="F23" i="7"/>
  <c r="G43" i="28"/>
  <c r="G51" i="28"/>
  <c r="G59" i="28"/>
  <c r="G67" i="28"/>
  <c r="G75" i="28"/>
  <c r="G83" i="28"/>
  <c r="G91" i="28"/>
  <c r="G99" i="28"/>
  <c r="G107" i="28"/>
  <c r="G115" i="28"/>
  <c r="F53" i="7"/>
  <c r="G44" i="28"/>
  <c r="G52" i="28"/>
  <c r="G60" i="28"/>
  <c r="G68" i="28"/>
  <c r="G76" i="28"/>
  <c r="G84" i="28"/>
  <c r="G92" i="28"/>
  <c r="G100" i="28"/>
  <c r="G108" i="28"/>
  <c r="G116" i="28"/>
  <c r="G45" i="28"/>
  <c r="G53" i="28"/>
  <c r="G61" i="28"/>
  <c r="G69" i="28"/>
  <c r="G77" i="28"/>
  <c r="G85" i="28"/>
  <c r="G93" i="28"/>
  <c r="G101" i="28"/>
  <c r="G109" i="28"/>
  <c r="G117" i="28"/>
  <c r="G69" i="17"/>
  <c r="G91" i="17" s="1"/>
  <c r="G35" i="20" s="1"/>
  <c r="G46" i="28"/>
  <c r="G54" i="28"/>
  <c r="G62" i="28"/>
  <c r="G70" i="28"/>
  <c r="G78" i="28"/>
  <c r="G86" i="28"/>
  <c r="G94" i="28"/>
  <c r="G102" i="28"/>
  <c r="G110" i="28"/>
  <c r="G118" i="28"/>
  <c r="AM18" i="16"/>
  <c r="AM11" i="16" s="1"/>
  <c r="P20" i="16" s="1"/>
  <c r="J30" i="24"/>
  <c r="AP18" i="16"/>
  <c r="AP11" i="16" s="1"/>
  <c r="Z11" i="16" s="1"/>
  <c r="L30" i="24"/>
  <c r="L24" i="24"/>
  <c r="L38" i="24"/>
  <c r="J34" i="24"/>
  <c r="K28" i="24"/>
  <c r="L34" i="24"/>
  <c r="K24" i="24"/>
  <c r="J32" i="24"/>
  <c r="AQ7" i="25"/>
  <c r="AM14" i="25" s="1"/>
  <c r="P16" i="25" s="1"/>
  <c r="K6" i="24"/>
  <c r="AO18" i="16"/>
  <c r="AO11" i="16" s="1"/>
  <c r="V22" i="16" s="1"/>
  <c r="L32" i="24"/>
  <c r="E44" i="24"/>
  <c r="AT45" i="24" s="1"/>
  <c r="G61" i="17"/>
  <c r="G83" i="17" s="1"/>
  <c r="J40" i="24"/>
  <c r="D70" i="18"/>
  <c r="G55" i="17"/>
  <c r="G77" i="17" s="1"/>
  <c r="G39" i="20" s="1"/>
  <c r="K18" i="24"/>
  <c r="M23" i="23"/>
  <c r="D51" i="17"/>
  <c r="D66" i="18" s="1"/>
  <c r="AK7" i="25"/>
  <c r="AK14" i="25" s="1"/>
  <c r="J19" i="25" s="1"/>
  <c r="E6" i="24"/>
  <c r="K8" i="24"/>
  <c r="K12" i="24"/>
  <c r="P21" i="23"/>
  <c r="L8" i="24"/>
  <c r="J12" i="24"/>
  <c r="K40" i="24"/>
  <c r="K14" i="24"/>
  <c r="L18" i="24"/>
  <c r="L40" i="24"/>
  <c r="AM10" i="16"/>
  <c r="P19" i="16" s="1"/>
  <c r="P9" i="23"/>
  <c r="L12" i="24"/>
  <c r="L22" i="24"/>
  <c r="J24" i="24"/>
  <c r="L26" i="24"/>
  <c r="G44" i="24"/>
  <c r="AV45" i="24" s="1"/>
  <c r="P17" i="23"/>
  <c r="J18" i="24"/>
  <c r="J28" i="24"/>
  <c r="J42" i="24"/>
  <c r="H44" i="24"/>
  <c r="AW45" i="24" s="1"/>
  <c r="P8" i="23"/>
  <c r="P20" i="23"/>
  <c r="K42" i="24"/>
  <c r="I42" i="24"/>
  <c r="P13" i="23"/>
  <c r="L28" i="24"/>
  <c r="K34" i="24"/>
  <c r="J44" i="24"/>
  <c r="P4" i="23"/>
  <c r="L14" i="24"/>
  <c r="AM196" i="25"/>
  <c r="AN203" i="25" s="1"/>
  <c r="P201" i="25" s="1"/>
  <c r="G24" i="24"/>
  <c r="AK301" i="25"/>
  <c r="E34" i="24"/>
  <c r="AI322" i="25"/>
  <c r="AI329" i="25" s="1"/>
  <c r="C323" i="25" s="1"/>
  <c r="L36" i="24"/>
  <c r="D36" i="24"/>
  <c r="K36" i="24"/>
  <c r="AJ343" i="25"/>
  <c r="D38" i="24"/>
  <c r="D44" i="24"/>
  <c r="AS45" i="24" s="1"/>
  <c r="AJ17" i="16"/>
  <c r="D59" i="19"/>
  <c r="D60" i="18"/>
  <c r="G63" i="17"/>
  <c r="G85" i="17" s="1"/>
  <c r="AJ28" i="25"/>
  <c r="D8" i="24"/>
  <c r="AO154" i="25"/>
  <c r="AP161" i="25" s="1"/>
  <c r="V162" i="25" s="1"/>
  <c r="I20" i="24"/>
  <c r="AN196" i="25"/>
  <c r="AO203" i="25" s="1"/>
  <c r="V200" i="25" s="1"/>
  <c r="H24" i="24"/>
  <c r="AM238" i="25"/>
  <c r="AN245" i="25" s="1"/>
  <c r="P243" i="25" s="1"/>
  <c r="G28" i="24"/>
  <c r="AK259" i="25"/>
  <c r="E30" i="24"/>
  <c r="AI280" i="25"/>
  <c r="AI287" i="25" s="1"/>
  <c r="C281" i="25" s="1"/>
  <c r="F32" i="24"/>
  <c r="K32" i="24"/>
  <c r="AL301" i="25"/>
  <c r="F34" i="24"/>
  <c r="AK343" i="25"/>
  <c r="E38" i="24"/>
  <c r="K38" i="24"/>
  <c r="K10" i="24"/>
  <c r="AO112" i="25"/>
  <c r="AP119" i="25" s="1"/>
  <c r="V120" i="25" s="1"/>
  <c r="I16" i="24"/>
  <c r="AO175" i="25"/>
  <c r="AP182" i="25" s="1"/>
  <c r="V183" i="25" s="1"/>
  <c r="I22" i="24"/>
  <c r="AJ259" i="25"/>
  <c r="D30" i="24"/>
  <c r="AM7" i="25"/>
  <c r="AN14" i="25" s="1"/>
  <c r="P12" i="25" s="1"/>
  <c r="G6" i="24"/>
  <c r="AK28" i="25"/>
  <c r="E8" i="24"/>
  <c r="AI112" i="25"/>
  <c r="AI119" i="25" s="1"/>
  <c r="C113" i="25" s="1"/>
  <c r="L16" i="24"/>
  <c r="D16" i="24"/>
  <c r="J16" i="24"/>
  <c r="K16" i="24"/>
  <c r="AJ133" i="25"/>
  <c r="D18" i="24"/>
  <c r="J20" i="24"/>
  <c r="AI175" i="25"/>
  <c r="AI182" i="25" s="1"/>
  <c r="C176" i="25" s="1"/>
  <c r="G22" i="24"/>
  <c r="K22" i="24"/>
  <c r="K26" i="24"/>
  <c r="AN238" i="25"/>
  <c r="AO245" i="25" s="1"/>
  <c r="V242" i="25" s="1"/>
  <c r="H28" i="24"/>
  <c r="AL259" i="25"/>
  <c r="F30" i="24"/>
  <c r="AJ280" i="25"/>
  <c r="D32" i="24"/>
  <c r="AK322" i="25"/>
  <c r="E36" i="24"/>
  <c r="F44" i="24"/>
  <c r="AU45" i="24" s="1"/>
  <c r="AL17" i="16"/>
  <c r="AR18" i="16"/>
  <c r="AR11" i="16" s="1"/>
  <c r="Z30" i="16" s="1"/>
  <c r="AR10" i="16"/>
  <c r="Z29" i="16" s="1"/>
  <c r="D72" i="18"/>
  <c r="G59" i="17"/>
  <c r="G81" i="17" s="1"/>
  <c r="G39" i="19"/>
  <c r="AN154" i="25"/>
  <c r="AO161" i="25" s="1"/>
  <c r="V158" i="25" s="1"/>
  <c r="H20" i="24"/>
  <c r="AL238" i="25"/>
  <c r="F28" i="24"/>
  <c r="AN7" i="25"/>
  <c r="AO14" i="25" s="1"/>
  <c r="V11" i="25" s="1"/>
  <c r="H6" i="24"/>
  <c r="AL28" i="25"/>
  <c r="F8" i="24"/>
  <c r="AK133" i="25"/>
  <c r="E18" i="24"/>
  <c r="K20" i="24"/>
  <c r="AJ175" i="25"/>
  <c r="D22" i="24"/>
  <c r="AJ217" i="25"/>
  <c r="D26" i="24"/>
  <c r="AO238" i="25"/>
  <c r="AP245" i="25" s="1"/>
  <c r="V246" i="25" s="1"/>
  <c r="I28" i="24"/>
  <c r="AM259" i="25"/>
  <c r="AN266" i="25" s="1"/>
  <c r="P264" i="25" s="1"/>
  <c r="G30" i="24"/>
  <c r="AL322" i="25"/>
  <c r="F36" i="24"/>
  <c r="AM343" i="25"/>
  <c r="AN350" i="25" s="1"/>
  <c r="P348" i="25" s="1"/>
  <c r="G38" i="24"/>
  <c r="AI49" i="25"/>
  <c r="AI56" i="25" s="1"/>
  <c r="C50" i="25" s="1"/>
  <c r="G10" i="24"/>
  <c r="I10" i="24"/>
  <c r="AL49" i="25"/>
  <c r="F10" i="24"/>
  <c r="AO7" i="25"/>
  <c r="AP14" i="25" s="1"/>
  <c r="V15" i="25" s="1"/>
  <c r="I6" i="24"/>
  <c r="AM28" i="25"/>
  <c r="AN35" i="25" s="1"/>
  <c r="P33" i="25" s="1"/>
  <c r="G8" i="24"/>
  <c r="AK70" i="25"/>
  <c r="E12" i="24"/>
  <c r="AJ98" i="25"/>
  <c r="J91" i="25" s="1"/>
  <c r="AJ154" i="25"/>
  <c r="D20" i="24"/>
  <c r="L20" i="24"/>
  <c r="AK175" i="25"/>
  <c r="E22" i="24"/>
  <c r="AK217" i="25"/>
  <c r="E26" i="24"/>
  <c r="AO301" i="25"/>
  <c r="AP308" i="25" s="1"/>
  <c r="V309" i="25" s="1"/>
  <c r="I34" i="24"/>
  <c r="AL364" i="25"/>
  <c r="F40" i="24"/>
  <c r="J26" i="24"/>
  <c r="J36" i="24"/>
  <c r="AJ70" i="25"/>
  <c r="D12" i="24"/>
  <c r="AP7" i="25"/>
  <c r="AQ14" i="25" s="1"/>
  <c r="Z7" i="25" s="1"/>
  <c r="J6" i="24"/>
  <c r="AN49" i="25"/>
  <c r="AO56" i="25" s="1"/>
  <c r="V53" i="25" s="1"/>
  <c r="H10" i="24"/>
  <c r="AN91" i="25"/>
  <c r="AO98" i="25" s="1"/>
  <c r="V95" i="25" s="1"/>
  <c r="H14" i="24"/>
  <c r="AL112" i="25"/>
  <c r="F16" i="24"/>
  <c r="AM133" i="25"/>
  <c r="AN140" i="25" s="1"/>
  <c r="P138" i="25" s="1"/>
  <c r="G18" i="24"/>
  <c r="AK154" i="25"/>
  <c r="E20" i="24"/>
  <c r="AL175" i="25"/>
  <c r="F22" i="24"/>
  <c r="AL217" i="25"/>
  <c r="F26" i="24"/>
  <c r="AM280" i="25"/>
  <c r="AN287" i="25" s="1"/>
  <c r="P285" i="25" s="1"/>
  <c r="G32" i="24"/>
  <c r="J22" i="24"/>
  <c r="AO343" i="25"/>
  <c r="AP350" i="25" s="1"/>
  <c r="V351" i="25" s="1"/>
  <c r="I38" i="24"/>
  <c r="D60" i="20"/>
  <c r="AO217" i="25"/>
  <c r="AP224" i="25" s="1"/>
  <c r="V225" i="25" s="1"/>
  <c r="I26" i="24"/>
  <c r="J10" i="24"/>
  <c r="G12" i="24"/>
  <c r="AM70" i="25"/>
  <c r="AN77" i="25" s="1"/>
  <c r="P75" i="25" s="1"/>
  <c r="AO91" i="25"/>
  <c r="AP98" i="25" s="1"/>
  <c r="V99" i="25" s="1"/>
  <c r="I14" i="24"/>
  <c r="AL154" i="25"/>
  <c r="F20" i="24"/>
  <c r="AK196" i="25"/>
  <c r="E24" i="24"/>
  <c r="AM217" i="25"/>
  <c r="AN224" i="25" s="1"/>
  <c r="P222" i="25" s="1"/>
  <c r="G26" i="24"/>
  <c r="AJ238" i="25"/>
  <c r="D28" i="24"/>
  <c r="AO322" i="25"/>
  <c r="AP329" i="25" s="1"/>
  <c r="V330" i="25" s="1"/>
  <c r="I36" i="24"/>
  <c r="D66" i="19"/>
  <c r="L10" i="24"/>
  <c r="AN70" i="25"/>
  <c r="AO77" i="25" s="1"/>
  <c r="V74" i="25" s="1"/>
  <c r="H12" i="24"/>
  <c r="J14" i="24"/>
  <c r="AN112" i="25"/>
  <c r="AO119" i="25" s="1"/>
  <c r="V116" i="25" s="1"/>
  <c r="H16" i="24"/>
  <c r="AO133" i="25"/>
  <c r="AP140" i="25" s="1"/>
  <c r="V141" i="25" s="1"/>
  <c r="I18" i="24"/>
  <c r="AM154" i="25"/>
  <c r="AN161" i="25" s="1"/>
  <c r="P159" i="25" s="1"/>
  <c r="G20" i="24"/>
  <c r="AL196" i="25"/>
  <c r="F24" i="24"/>
  <c r="AI259" i="25"/>
  <c r="AI266" i="25" s="1"/>
  <c r="C260" i="25" s="1"/>
  <c r="I30" i="24"/>
  <c r="K30" i="24"/>
  <c r="AO280" i="25"/>
  <c r="AP287" i="25" s="1"/>
  <c r="V288" i="25" s="1"/>
  <c r="I32" i="24"/>
  <c r="AJ301" i="25"/>
  <c r="D34" i="24"/>
  <c r="AK385" i="25"/>
  <c r="E42" i="24"/>
  <c r="M26" i="23"/>
  <c r="AK119" i="25"/>
  <c r="J124" i="25" s="1"/>
  <c r="AN385" i="25"/>
  <c r="AO392" i="25" s="1"/>
  <c r="V389" i="25" s="1"/>
  <c r="H42" i="24"/>
  <c r="D6" i="24"/>
  <c r="L6" i="24"/>
  <c r="I12" i="24"/>
  <c r="AK98" i="25"/>
  <c r="J103" i="25" s="1"/>
  <c r="AP322" i="25"/>
  <c r="AQ329" i="25" s="1"/>
  <c r="Z322" i="25" s="1"/>
  <c r="AJ329" i="25"/>
  <c r="J322" i="25" s="1"/>
  <c r="AK364" i="25"/>
  <c r="E40" i="24"/>
  <c r="H26" i="24"/>
  <c r="H30" i="24"/>
  <c r="H32" i="24"/>
  <c r="D40" i="24"/>
  <c r="G65" i="17"/>
  <c r="G87" i="17" s="1"/>
  <c r="D83" i="17"/>
  <c r="P6" i="23"/>
  <c r="D70" i="19"/>
  <c r="D69" i="20"/>
  <c r="D66" i="17"/>
  <c r="P19" i="23"/>
  <c r="D69" i="19"/>
  <c r="G68" i="17"/>
  <c r="G90" i="17" s="1"/>
  <c r="G47" i="20" s="1"/>
  <c r="P22" i="23"/>
  <c r="P24" i="23" s="1"/>
  <c r="P10" i="23"/>
  <c r="D65" i="19"/>
  <c r="H8" i="24"/>
  <c r="AJ56" i="25"/>
  <c r="J49" i="25" s="1"/>
  <c r="AL98" i="25"/>
  <c r="J97" i="25" s="1"/>
  <c r="AQ91" i="25"/>
  <c r="AM98" i="25" s="1"/>
  <c r="P100" i="25" s="1"/>
  <c r="AK245" i="25"/>
  <c r="J250" i="25" s="1"/>
  <c r="H38" i="24"/>
  <c r="AM385" i="25"/>
  <c r="AN392" i="25" s="1"/>
  <c r="P390" i="25" s="1"/>
  <c r="G42" i="24"/>
  <c r="N23" i="23"/>
  <c r="C25" i="22" s="1"/>
  <c r="E51" i="17"/>
  <c r="O23" i="23"/>
  <c r="D25" i="22" s="1"/>
  <c r="F51" i="17"/>
  <c r="D56" i="19"/>
  <c r="D64" i="20"/>
  <c r="D62" i="19"/>
  <c r="D54" i="20"/>
  <c r="D58" i="18"/>
  <c r="AO10" i="16"/>
  <c r="V21" i="16" s="1"/>
  <c r="F6" i="24"/>
  <c r="I8" i="24"/>
  <c r="AR49" i="25"/>
  <c r="AR56" i="25" s="1"/>
  <c r="Z61" i="25" s="1"/>
  <c r="AK56" i="25"/>
  <c r="J61" i="25" s="1"/>
  <c r="AL77" i="25"/>
  <c r="J76" i="25" s="1"/>
  <c r="D14" i="24"/>
  <c r="E16" i="24"/>
  <c r="F18" i="24"/>
  <c r="H22" i="24"/>
  <c r="AJ203" i="25"/>
  <c r="J196" i="25" s="1"/>
  <c r="J38" i="24"/>
  <c r="I24" i="24"/>
  <c r="E28" i="24"/>
  <c r="AN364" i="25"/>
  <c r="AO371" i="25" s="1"/>
  <c r="V368" i="25" s="1"/>
  <c r="H40" i="24"/>
  <c r="G40" i="24"/>
  <c r="G57" i="17"/>
  <c r="G79" i="17" s="1"/>
  <c r="G62" i="17"/>
  <c r="G84" i="17" s="1"/>
  <c r="AK280" i="25"/>
  <c r="E32" i="24"/>
  <c r="AN18" i="16"/>
  <c r="AN11" i="16" s="1"/>
  <c r="V18" i="16" s="1"/>
  <c r="AK17" i="16"/>
  <c r="E14" i="24"/>
  <c r="AL287" i="25"/>
  <c r="J286" i="25" s="1"/>
  <c r="AJ385" i="25"/>
  <c r="D42" i="24"/>
  <c r="L42" i="24"/>
  <c r="G53" i="17"/>
  <c r="G75" i="17" s="1"/>
  <c r="G67" i="17"/>
  <c r="E89" i="17" s="1"/>
  <c r="P5" i="23"/>
  <c r="G58" i="17"/>
  <c r="G80" i="17" s="1"/>
  <c r="D61" i="18"/>
  <c r="D72" i="19"/>
  <c r="P15" i="23"/>
  <c r="G64" i="17"/>
  <c r="G86" i="17" s="1"/>
  <c r="D64" i="19"/>
  <c r="D74" i="18"/>
  <c r="AL140" i="25"/>
  <c r="J139" i="25" s="1"/>
  <c r="L47" i="24"/>
  <c r="L44" i="24"/>
  <c r="L46" i="24"/>
  <c r="D71" i="19"/>
  <c r="E83" i="17"/>
  <c r="AI10" i="16"/>
  <c r="C11" i="16" s="1"/>
  <c r="AQ10" i="16"/>
  <c r="P23" i="16" s="1"/>
  <c r="D10" i="24"/>
  <c r="F14" i="24"/>
  <c r="G16" i="24"/>
  <c r="H18" i="24"/>
  <c r="AO364" i="25"/>
  <c r="AP371" i="25" s="1"/>
  <c r="V372" i="25" s="1"/>
  <c r="I40" i="24"/>
  <c r="H36" i="24"/>
  <c r="G54" i="17"/>
  <c r="G76" i="17" s="1"/>
  <c r="D68" i="18"/>
  <c r="D61" i="19"/>
  <c r="P11" i="23"/>
  <c r="D63" i="19"/>
  <c r="G60" i="17"/>
  <c r="G82" i="17" s="1"/>
  <c r="D58" i="20"/>
  <c r="D54" i="19"/>
  <c r="D66" i="20"/>
  <c r="D55" i="19"/>
  <c r="D67" i="19"/>
  <c r="E10" i="24"/>
  <c r="F12" i="24"/>
  <c r="G14" i="24"/>
  <c r="D24" i="24"/>
  <c r="AL392" i="25"/>
  <c r="J391" i="25" s="1"/>
  <c r="K44" i="24"/>
  <c r="G34" i="24"/>
  <c r="AM322" i="25"/>
  <c r="AN329" i="25" s="1"/>
  <c r="P327" i="25" s="1"/>
  <c r="G36" i="24"/>
  <c r="G52" i="17"/>
  <c r="G74" i="17" s="1"/>
  <c r="D53" i="19"/>
  <c r="P7" i="23"/>
  <c r="D58" i="19"/>
  <c r="G56" i="17"/>
  <c r="E78" i="17" s="1"/>
  <c r="D71" i="20"/>
  <c r="F83" i="17"/>
  <c r="P16" i="23"/>
  <c r="P18" i="23"/>
  <c r="AJ371" i="25"/>
  <c r="J364" i="25" s="1"/>
  <c r="D61" i="20"/>
  <c r="AJ119" i="25"/>
  <c r="J112" i="25" s="1"/>
  <c r="AL343" i="25"/>
  <c r="F38" i="24"/>
  <c r="H34" i="24"/>
  <c r="F42" i="24"/>
  <c r="I44" i="24"/>
  <c r="AX45" i="24" s="1"/>
  <c r="D65" i="20"/>
  <c r="D68" i="20"/>
  <c r="P12" i="23"/>
  <c r="P14" i="23"/>
  <c r="D57" i="19"/>
  <c r="D59" i="18"/>
  <c r="H95" i="6"/>
  <c r="M95" i="6" s="1"/>
  <c r="H92" i="6"/>
  <c r="M92" i="6" s="1"/>
  <c r="H100" i="6"/>
  <c r="M100" i="6" s="1"/>
  <c r="H98" i="6"/>
  <c r="M98" i="6" s="1"/>
  <c r="H94" i="6"/>
  <c r="M94" i="6" s="1"/>
  <c r="H96" i="6"/>
  <c r="M96" i="6" s="1"/>
  <c r="H93" i="6"/>
  <c r="M93" i="6" s="1"/>
  <c r="H99" i="6"/>
  <c r="M99" i="6" s="1"/>
  <c r="H15" i="29"/>
  <c r="I15" i="29"/>
  <c r="D15" i="29"/>
  <c r="E15" i="29"/>
  <c r="F15" i="29"/>
  <c r="G15" i="29"/>
  <c r="D29" i="29"/>
  <c r="D26" i="28"/>
  <c r="E26" i="28" s="1"/>
  <c r="G48" i="28"/>
  <c r="G53" i="7" l="1"/>
  <c r="J53" i="7"/>
  <c r="I97" i="6"/>
  <c r="M97" i="6"/>
  <c r="AY45" i="24"/>
  <c r="J48" i="24"/>
  <c r="BA45" i="24"/>
  <c r="L48" i="24"/>
  <c r="E28" i="28"/>
  <c r="D27" i="28"/>
  <c r="G54" i="7"/>
  <c r="J54" i="7"/>
  <c r="AQ70" i="25"/>
  <c r="AM77" i="25" s="1"/>
  <c r="P79" i="25" s="1"/>
  <c r="AZ45" i="24"/>
  <c r="K48" i="24"/>
  <c r="AP196" i="25"/>
  <c r="AQ203" i="25" s="1"/>
  <c r="Z196" i="25" s="1"/>
  <c r="G40" i="19"/>
  <c r="AN323" i="25"/>
  <c r="AO330" i="25" s="1"/>
  <c r="V327" i="25" s="1"/>
  <c r="AW37" i="24"/>
  <c r="AJ197" i="25"/>
  <c r="AJ204" i="25" s="1"/>
  <c r="J197" i="25" s="1"/>
  <c r="AS25" i="24"/>
  <c r="AO365" i="25"/>
  <c r="AP372" i="25" s="1"/>
  <c r="V373" i="25" s="1"/>
  <c r="AX41" i="24"/>
  <c r="AR386" i="25"/>
  <c r="AR393" i="25" s="1"/>
  <c r="Z398" i="25" s="1"/>
  <c r="BA43" i="24"/>
  <c r="AP344" i="25"/>
  <c r="AQ351" i="25" s="1"/>
  <c r="Z344" i="25" s="1"/>
  <c r="AY39" i="24"/>
  <c r="AO134" i="25"/>
  <c r="AP141" i="25" s="1"/>
  <c r="V142" i="25" s="1"/>
  <c r="AX19" i="24"/>
  <c r="AO218" i="25"/>
  <c r="AP225" i="25" s="1"/>
  <c r="V226" i="25" s="1"/>
  <c r="AX27" i="24"/>
  <c r="AL218" i="25"/>
  <c r="AL225" i="25" s="1"/>
  <c r="J224" i="25" s="1"/>
  <c r="AU27" i="24"/>
  <c r="AL113" i="25"/>
  <c r="AL120" i="25" s="1"/>
  <c r="J119" i="25" s="1"/>
  <c r="AU17" i="24"/>
  <c r="AJ71" i="25"/>
  <c r="AJ78" i="25" s="1"/>
  <c r="J71" i="25" s="1"/>
  <c r="AS13" i="24"/>
  <c r="AK218" i="25"/>
  <c r="AK225" i="25" s="1"/>
  <c r="J230" i="25" s="1"/>
  <c r="AT27" i="24"/>
  <c r="AK71" i="25"/>
  <c r="AK78" i="25" s="1"/>
  <c r="J83" i="25" s="1"/>
  <c r="AT13" i="24"/>
  <c r="AO50" i="25"/>
  <c r="AP57" i="25" s="1"/>
  <c r="V58" i="25" s="1"/>
  <c r="AX11" i="24"/>
  <c r="AM260" i="25"/>
  <c r="AN267" i="25" s="1"/>
  <c r="P265" i="25" s="1"/>
  <c r="AV31" i="24"/>
  <c r="AQ155" i="25"/>
  <c r="AM162" i="25" s="1"/>
  <c r="P164" i="25" s="1"/>
  <c r="AZ21" i="24"/>
  <c r="AN239" i="25"/>
  <c r="AO246" i="25" s="1"/>
  <c r="V243" i="25" s="1"/>
  <c r="AW29" i="24"/>
  <c r="AM8" i="25"/>
  <c r="AN15" i="25" s="1"/>
  <c r="P13" i="25" s="1"/>
  <c r="AV7" i="24"/>
  <c r="AQ50" i="25"/>
  <c r="AM57" i="25" s="1"/>
  <c r="P59" i="25" s="1"/>
  <c r="AZ11" i="24"/>
  <c r="AJ344" i="25"/>
  <c r="AJ351" i="25" s="1"/>
  <c r="J344" i="25" s="1"/>
  <c r="AS39" i="24"/>
  <c r="AM197" i="25"/>
  <c r="AN204" i="25" s="1"/>
  <c r="P202" i="25" s="1"/>
  <c r="AV25" i="24"/>
  <c r="AO386" i="25"/>
  <c r="AP393" i="25" s="1"/>
  <c r="V394" i="25" s="1"/>
  <c r="AX43" i="24"/>
  <c r="AR365" i="25"/>
  <c r="AR372" i="25" s="1"/>
  <c r="Z377" i="25" s="1"/>
  <c r="BA41" i="24"/>
  <c r="AQ29" i="25"/>
  <c r="AM36" i="25" s="1"/>
  <c r="P38" i="25" s="1"/>
  <c r="AZ9" i="24"/>
  <c r="AP365" i="25"/>
  <c r="AQ372" i="25" s="1"/>
  <c r="Z365" i="25" s="1"/>
  <c r="AY41" i="24"/>
  <c r="AQ197" i="25"/>
  <c r="AM204" i="25" s="1"/>
  <c r="P206" i="25" s="1"/>
  <c r="AZ25" i="24"/>
  <c r="AP260" i="25"/>
  <c r="AQ267" i="25" s="1"/>
  <c r="Z260" i="25" s="1"/>
  <c r="AY31" i="24"/>
  <c r="AP29" i="25"/>
  <c r="AQ36" i="25" s="1"/>
  <c r="Z29" i="25" s="1"/>
  <c r="AY9" i="24"/>
  <c r="AM92" i="25"/>
  <c r="AN99" i="25" s="1"/>
  <c r="P97" i="25" s="1"/>
  <c r="AV15" i="24"/>
  <c r="AJ386" i="25"/>
  <c r="AJ393" i="25" s="1"/>
  <c r="J386" i="25" s="1"/>
  <c r="AS43" i="24"/>
  <c r="AN344" i="25"/>
  <c r="AO351" i="25" s="1"/>
  <c r="V348" i="25" s="1"/>
  <c r="AW39" i="24"/>
  <c r="AQ260" i="25"/>
  <c r="AM267" i="25" s="1"/>
  <c r="P269" i="25" s="1"/>
  <c r="AZ31" i="24"/>
  <c r="AO323" i="25"/>
  <c r="AP330" i="25" s="1"/>
  <c r="V331" i="25" s="1"/>
  <c r="AX37" i="24"/>
  <c r="AL155" i="25"/>
  <c r="AL162" i="25" s="1"/>
  <c r="J161" i="25" s="1"/>
  <c r="AU21" i="24"/>
  <c r="AM50" i="25"/>
  <c r="AN57" i="25" s="1"/>
  <c r="P55" i="25" s="1"/>
  <c r="AV11" i="24"/>
  <c r="AK134" i="25"/>
  <c r="AK141" i="25" s="1"/>
  <c r="J146" i="25" s="1"/>
  <c r="AT19" i="24"/>
  <c r="AN155" i="25"/>
  <c r="AO162" i="25" s="1"/>
  <c r="V159" i="25" s="1"/>
  <c r="AW21" i="24"/>
  <c r="AQ113" i="25"/>
  <c r="AM120" i="25" s="1"/>
  <c r="P122" i="25" s="1"/>
  <c r="AZ17" i="24"/>
  <c r="AQ344" i="25"/>
  <c r="AM351" i="25" s="1"/>
  <c r="P353" i="25" s="1"/>
  <c r="AZ39" i="24"/>
  <c r="AK260" i="25"/>
  <c r="AK267" i="25" s="1"/>
  <c r="J272" i="25" s="1"/>
  <c r="AT31" i="24"/>
  <c r="AJ29" i="25"/>
  <c r="AJ36" i="25" s="1"/>
  <c r="J29" i="25" s="1"/>
  <c r="AS9" i="24"/>
  <c r="AQ386" i="25"/>
  <c r="AM393" i="25" s="1"/>
  <c r="P395" i="25" s="1"/>
  <c r="AZ43" i="24"/>
  <c r="AR134" i="25"/>
  <c r="AR141" i="25" s="1"/>
  <c r="Z146" i="25" s="1"/>
  <c r="BA19" i="24"/>
  <c r="AK8" i="25"/>
  <c r="AK15" i="25" s="1"/>
  <c r="J20" i="25" s="1"/>
  <c r="AT7" i="24"/>
  <c r="AR302" i="25"/>
  <c r="AR309" i="25" s="1"/>
  <c r="Z314" i="25" s="1"/>
  <c r="BA35" i="24"/>
  <c r="AL71" i="25"/>
  <c r="AL78" i="25" s="1"/>
  <c r="J77" i="25" s="1"/>
  <c r="AU13" i="24"/>
  <c r="AN134" i="25"/>
  <c r="AO141" i="25" s="1"/>
  <c r="V138" i="25" s="1"/>
  <c r="AW19" i="24"/>
  <c r="AO260" i="25"/>
  <c r="AP267" i="25" s="1"/>
  <c r="V268" i="25" s="1"/>
  <c r="AX31" i="24"/>
  <c r="AN113" i="25"/>
  <c r="AO120" i="25" s="1"/>
  <c r="V117" i="25" s="1"/>
  <c r="AW17" i="24"/>
  <c r="AL176" i="25"/>
  <c r="AL183" i="25" s="1"/>
  <c r="J182" i="25" s="1"/>
  <c r="AU23" i="24"/>
  <c r="AN92" i="25"/>
  <c r="AO99" i="25" s="1"/>
  <c r="V96" i="25" s="1"/>
  <c r="AW15" i="24"/>
  <c r="AP323" i="25"/>
  <c r="AQ330" i="25" s="1"/>
  <c r="Z323" i="25" s="1"/>
  <c r="AY37" i="24"/>
  <c r="AK176" i="25"/>
  <c r="AK183" i="25" s="1"/>
  <c r="J188" i="25" s="1"/>
  <c r="AT23" i="24"/>
  <c r="AM29" i="25"/>
  <c r="AN36" i="25" s="1"/>
  <c r="P34" i="25" s="1"/>
  <c r="AV9" i="24"/>
  <c r="AO239" i="25"/>
  <c r="AP246" i="25" s="1"/>
  <c r="V247" i="25" s="1"/>
  <c r="AX29" i="24"/>
  <c r="AK323" i="25"/>
  <c r="AK330" i="25" s="1"/>
  <c r="J335" i="25" s="1"/>
  <c r="AT37" i="24"/>
  <c r="AQ218" i="25"/>
  <c r="AM225" i="25" s="1"/>
  <c r="P227" i="25" s="1"/>
  <c r="AZ27" i="24"/>
  <c r="AP113" i="25"/>
  <c r="AQ120" i="25" s="1"/>
  <c r="Z113" i="25" s="1"/>
  <c r="AY17" i="24"/>
  <c r="AJ260" i="25"/>
  <c r="AJ267" i="25" s="1"/>
  <c r="J260" i="25" s="1"/>
  <c r="AS31" i="24"/>
  <c r="AK344" i="25"/>
  <c r="AK351" i="25" s="1"/>
  <c r="J356" i="25" s="1"/>
  <c r="AT39" i="24"/>
  <c r="AQ323" i="25"/>
  <c r="AM330" i="25" s="1"/>
  <c r="P332" i="25" s="1"/>
  <c r="AZ37" i="24"/>
  <c r="AR92" i="25"/>
  <c r="AR99" i="25" s="1"/>
  <c r="Z104" i="25" s="1"/>
  <c r="BA15" i="24"/>
  <c r="AR218" i="25"/>
  <c r="AR225" i="25" s="1"/>
  <c r="Z230" i="25" s="1"/>
  <c r="BA27" i="24"/>
  <c r="AQ92" i="25"/>
  <c r="AM99" i="25" s="1"/>
  <c r="P101" i="25" s="1"/>
  <c r="AZ15" i="24"/>
  <c r="AQ239" i="25"/>
  <c r="AM246" i="25" s="1"/>
  <c r="P248" i="25" s="1"/>
  <c r="AZ29" i="24"/>
  <c r="AM365" i="25"/>
  <c r="AN372" i="25" s="1"/>
  <c r="P370" i="25" s="1"/>
  <c r="AV41" i="24"/>
  <c r="AN176" i="25"/>
  <c r="AO183" i="25" s="1"/>
  <c r="V180" i="25" s="1"/>
  <c r="AW23" i="24"/>
  <c r="AO29" i="25"/>
  <c r="AP36" i="25" s="1"/>
  <c r="V37" i="25" s="1"/>
  <c r="AX9" i="24"/>
  <c r="AJ365" i="25"/>
  <c r="AJ372" i="25" s="1"/>
  <c r="J365" i="25" s="1"/>
  <c r="AS41" i="24"/>
  <c r="AK386" i="25"/>
  <c r="AK393" i="25" s="1"/>
  <c r="J398" i="25" s="1"/>
  <c r="AT43" i="24"/>
  <c r="AJ239" i="25"/>
  <c r="AJ246" i="25" s="1"/>
  <c r="J239" i="25" s="1"/>
  <c r="AS29" i="24"/>
  <c r="AO92" i="25"/>
  <c r="AP99" i="25" s="1"/>
  <c r="V100" i="25" s="1"/>
  <c r="AX15" i="24"/>
  <c r="AO344" i="25"/>
  <c r="AP351" i="25" s="1"/>
  <c r="V352" i="25" s="1"/>
  <c r="AX39" i="24"/>
  <c r="AP218" i="25"/>
  <c r="AQ225" i="25" s="1"/>
  <c r="Z218" i="25" s="1"/>
  <c r="AY27" i="24"/>
  <c r="AL29" i="25"/>
  <c r="AL36" i="25" s="1"/>
  <c r="J35" i="25" s="1"/>
  <c r="AU9" i="24"/>
  <c r="AQ176" i="25"/>
  <c r="AM183" i="25" s="1"/>
  <c r="P185" i="25" s="1"/>
  <c r="AZ23" i="24"/>
  <c r="AJ113" i="25"/>
  <c r="AJ120" i="25" s="1"/>
  <c r="J113" i="25" s="1"/>
  <c r="AS17" i="24"/>
  <c r="AM239" i="25"/>
  <c r="AN246" i="25" s="1"/>
  <c r="P244" i="25" s="1"/>
  <c r="AV29" i="24"/>
  <c r="AJ323" i="25"/>
  <c r="AJ330" i="25" s="1"/>
  <c r="J323" i="25" s="1"/>
  <c r="AS37" i="24"/>
  <c r="AP197" i="25"/>
  <c r="AQ204" i="25" s="1"/>
  <c r="Z197" i="25" s="1"/>
  <c r="AY25" i="24"/>
  <c r="AQ365" i="25"/>
  <c r="AM372" i="25" s="1"/>
  <c r="P374" i="25" s="1"/>
  <c r="AZ41" i="24"/>
  <c r="AR281" i="25"/>
  <c r="AR288" i="25" s="1"/>
  <c r="Z293" i="25" s="1"/>
  <c r="BA33" i="24"/>
  <c r="AP302" i="25"/>
  <c r="AQ309" i="25" s="1"/>
  <c r="Z302" i="25" s="1"/>
  <c r="AY35" i="24"/>
  <c r="AM323" i="25"/>
  <c r="AN330" i="25" s="1"/>
  <c r="P328" i="25" s="1"/>
  <c r="AV37" i="24"/>
  <c r="AN302" i="25"/>
  <c r="AO309" i="25" s="1"/>
  <c r="V306" i="25" s="1"/>
  <c r="AW35" i="24"/>
  <c r="AL92" i="25"/>
  <c r="AL99" i="25" s="1"/>
  <c r="J98" i="25" s="1"/>
  <c r="AU15" i="24"/>
  <c r="AK92" i="25"/>
  <c r="AK99" i="25" s="1"/>
  <c r="J104" i="25" s="1"/>
  <c r="AT15" i="24"/>
  <c r="AN365" i="25"/>
  <c r="AO372" i="25" s="1"/>
  <c r="V369" i="25" s="1"/>
  <c r="AW41" i="24"/>
  <c r="AL134" i="25"/>
  <c r="AL141" i="25" s="1"/>
  <c r="J140" i="25" s="1"/>
  <c r="AU19" i="24"/>
  <c r="AL8" i="25"/>
  <c r="AL15" i="25" s="1"/>
  <c r="J14" i="25" s="1"/>
  <c r="AU7" i="24"/>
  <c r="AN281" i="25"/>
  <c r="AO288" i="25" s="1"/>
  <c r="V285" i="25" s="1"/>
  <c r="AW33" i="24"/>
  <c r="AO71" i="25"/>
  <c r="AP78" i="25" s="1"/>
  <c r="V79" i="25" s="1"/>
  <c r="AX13" i="24"/>
  <c r="AL197" i="25"/>
  <c r="AL204" i="25" s="1"/>
  <c r="J203" i="25" s="1"/>
  <c r="AU25" i="24"/>
  <c r="AP92" i="25"/>
  <c r="AQ99" i="25" s="1"/>
  <c r="Z92" i="25" s="1"/>
  <c r="AY15" i="24"/>
  <c r="AK155" i="25"/>
  <c r="AK162" i="25" s="1"/>
  <c r="J167" i="25" s="1"/>
  <c r="AT21" i="24"/>
  <c r="AN50" i="25"/>
  <c r="AO57" i="25" s="1"/>
  <c r="V54" i="25" s="1"/>
  <c r="AW11" i="24"/>
  <c r="AL365" i="25"/>
  <c r="AL372" i="25" s="1"/>
  <c r="J371" i="25" s="1"/>
  <c r="AU41" i="24"/>
  <c r="AR155" i="25"/>
  <c r="AR162" i="25" s="1"/>
  <c r="Z167" i="25" s="1"/>
  <c r="BA21" i="24"/>
  <c r="AO8" i="25"/>
  <c r="AP15" i="25" s="1"/>
  <c r="V16" i="25" s="1"/>
  <c r="AX7" i="24"/>
  <c r="AM344" i="25"/>
  <c r="AN351" i="25" s="1"/>
  <c r="P349" i="25" s="1"/>
  <c r="AV39" i="24"/>
  <c r="AJ218" i="25"/>
  <c r="AJ225" i="25" s="1"/>
  <c r="J218" i="25" s="1"/>
  <c r="AS27" i="24"/>
  <c r="AJ281" i="25"/>
  <c r="AJ288" i="25" s="1"/>
  <c r="J281" i="25" s="1"/>
  <c r="AS33" i="24"/>
  <c r="AM176" i="25"/>
  <c r="AN183" i="25" s="1"/>
  <c r="P181" i="25" s="1"/>
  <c r="AV23" i="24"/>
  <c r="AR113" i="25"/>
  <c r="AR120" i="25" s="1"/>
  <c r="Z125" i="25" s="1"/>
  <c r="BA17" i="24"/>
  <c r="AO176" i="25"/>
  <c r="AP183" i="25" s="1"/>
  <c r="V184" i="25" s="1"/>
  <c r="AX23" i="24"/>
  <c r="AL302" i="25"/>
  <c r="AL309" i="25" s="1"/>
  <c r="J308" i="25" s="1"/>
  <c r="AU35" i="24"/>
  <c r="AR323" i="25"/>
  <c r="AR330" i="25" s="1"/>
  <c r="Z335" i="25" s="1"/>
  <c r="BA37" i="24"/>
  <c r="AR176" i="25"/>
  <c r="AR183" i="25" s="1"/>
  <c r="Z188" i="25" s="1"/>
  <c r="BA23" i="24"/>
  <c r="AP71" i="25"/>
  <c r="AQ78" i="25" s="1"/>
  <c r="Z71" i="25" s="1"/>
  <c r="AY13" i="24"/>
  <c r="AR344" i="25"/>
  <c r="AR351" i="25" s="1"/>
  <c r="Z356" i="25" s="1"/>
  <c r="BA39" i="24"/>
  <c r="AL386" i="25"/>
  <c r="AL393" i="25" s="1"/>
  <c r="J392" i="25" s="1"/>
  <c r="AU43" i="24"/>
  <c r="AK50" i="25"/>
  <c r="AK57" i="25" s="1"/>
  <c r="J62" i="25" s="1"/>
  <c r="AT11" i="24"/>
  <c r="AM113" i="25"/>
  <c r="AN120" i="25" s="1"/>
  <c r="P118" i="25" s="1"/>
  <c r="AV17" i="24"/>
  <c r="AL344" i="25"/>
  <c r="AL351" i="25" s="1"/>
  <c r="J350" i="25" s="1"/>
  <c r="AU39" i="24"/>
  <c r="AM302" i="25"/>
  <c r="AN309" i="25" s="1"/>
  <c r="P307" i="25" s="1"/>
  <c r="AV35" i="24"/>
  <c r="AJ50" i="25"/>
  <c r="AJ57" i="25" s="1"/>
  <c r="J50" i="25" s="1"/>
  <c r="AS11" i="24"/>
  <c r="AK113" i="25"/>
  <c r="AK120" i="25" s="1"/>
  <c r="J125" i="25" s="1"/>
  <c r="AT17" i="24"/>
  <c r="AN260" i="25"/>
  <c r="AO267" i="25" s="1"/>
  <c r="V264" i="25" s="1"/>
  <c r="AW31" i="24"/>
  <c r="AR8" i="25"/>
  <c r="AR15" i="25" s="1"/>
  <c r="Z20" i="25" s="1"/>
  <c r="BA7" i="24"/>
  <c r="AJ302" i="25"/>
  <c r="AJ309" i="25" s="1"/>
  <c r="J302" i="25" s="1"/>
  <c r="AS35" i="24"/>
  <c r="AN71" i="25"/>
  <c r="AO78" i="25" s="1"/>
  <c r="V75" i="25" s="1"/>
  <c r="AW13" i="24"/>
  <c r="AM218" i="25"/>
  <c r="AN225" i="25" s="1"/>
  <c r="P223" i="25" s="1"/>
  <c r="AV27" i="24"/>
  <c r="AP176" i="25"/>
  <c r="AQ183" i="25" s="1"/>
  <c r="Z176" i="25" s="1"/>
  <c r="AY23" i="24"/>
  <c r="AJ155" i="25"/>
  <c r="AJ162" i="25" s="1"/>
  <c r="J155" i="25" s="1"/>
  <c r="AS21" i="24"/>
  <c r="AN8" i="25"/>
  <c r="AO15" i="25" s="1"/>
  <c r="V12" i="25" s="1"/>
  <c r="AW7" i="24"/>
  <c r="AN197" i="25"/>
  <c r="AO204" i="25" s="1"/>
  <c r="V201" i="25" s="1"/>
  <c r="AW25" i="24"/>
  <c r="AQ302" i="25"/>
  <c r="AM309" i="25" s="1"/>
  <c r="P311" i="25" s="1"/>
  <c r="AZ35" i="24"/>
  <c r="AP386" i="25"/>
  <c r="AQ393" i="25" s="1"/>
  <c r="Z386" i="25" s="1"/>
  <c r="AY43" i="24"/>
  <c r="AR71" i="25"/>
  <c r="AR78" i="25" s="1"/>
  <c r="Z83" i="25" s="1"/>
  <c r="BA13" i="24"/>
  <c r="AR29" i="25"/>
  <c r="AR36" i="25" s="1"/>
  <c r="Z41" i="25" s="1"/>
  <c r="BA9" i="24"/>
  <c r="AQ134" i="25"/>
  <c r="AM141" i="25" s="1"/>
  <c r="P143" i="25" s="1"/>
  <c r="AZ19" i="24"/>
  <c r="AQ8" i="25"/>
  <c r="AM15" i="25" s="1"/>
  <c r="P17" i="25" s="1"/>
  <c r="AZ7" i="24"/>
  <c r="AR197" i="25"/>
  <c r="AR204" i="25" s="1"/>
  <c r="Z209" i="25" s="1"/>
  <c r="BA25" i="24"/>
  <c r="AK239" i="25"/>
  <c r="AK246" i="25" s="1"/>
  <c r="J251" i="25" s="1"/>
  <c r="AT29" i="24"/>
  <c r="AJ92" i="25"/>
  <c r="AJ99" i="25" s="1"/>
  <c r="J92" i="25" s="1"/>
  <c r="AS15" i="24"/>
  <c r="AN29" i="25"/>
  <c r="AO36" i="25" s="1"/>
  <c r="V33" i="25" s="1"/>
  <c r="AW9" i="24"/>
  <c r="AN218" i="25"/>
  <c r="AO225" i="25" s="1"/>
  <c r="V222" i="25" s="1"/>
  <c r="AW27" i="24"/>
  <c r="AJ8" i="25"/>
  <c r="AJ15" i="25" s="1"/>
  <c r="J8" i="25" s="1"/>
  <c r="AS7" i="24"/>
  <c r="AM155" i="25"/>
  <c r="AN162" i="25" s="1"/>
  <c r="P160" i="25" s="1"/>
  <c r="AV21" i="24"/>
  <c r="AM71" i="25"/>
  <c r="AN78" i="25" s="1"/>
  <c r="P76" i="25" s="1"/>
  <c r="AV13" i="24"/>
  <c r="AM281" i="25"/>
  <c r="AN288" i="25" s="1"/>
  <c r="P286" i="25" s="1"/>
  <c r="AV33" i="24"/>
  <c r="AM134" i="25"/>
  <c r="AN141" i="25" s="1"/>
  <c r="P139" i="25" s="1"/>
  <c r="AV19" i="24"/>
  <c r="AP8" i="25"/>
  <c r="AQ15" i="25" s="1"/>
  <c r="Z8" i="25" s="1"/>
  <c r="AY7" i="24"/>
  <c r="AO302" i="25"/>
  <c r="AP309" i="25" s="1"/>
  <c r="V310" i="25" s="1"/>
  <c r="AX35" i="24"/>
  <c r="AL50" i="25"/>
  <c r="AL57" i="25" s="1"/>
  <c r="J56" i="25" s="1"/>
  <c r="AU11" i="24"/>
  <c r="AL323" i="25"/>
  <c r="AL330" i="25" s="1"/>
  <c r="J329" i="25" s="1"/>
  <c r="AU37" i="24"/>
  <c r="AJ176" i="25"/>
  <c r="AJ183" i="25" s="1"/>
  <c r="J176" i="25" s="1"/>
  <c r="AS23" i="24"/>
  <c r="AL260" i="25"/>
  <c r="AL267" i="25" s="1"/>
  <c r="J266" i="25" s="1"/>
  <c r="AU31" i="24"/>
  <c r="AP155" i="25"/>
  <c r="AQ162" i="25" s="1"/>
  <c r="Z155" i="25" s="1"/>
  <c r="AY21" i="24"/>
  <c r="AK29" i="25"/>
  <c r="AK36" i="25" s="1"/>
  <c r="J41" i="25" s="1"/>
  <c r="AT9" i="24"/>
  <c r="AO113" i="25"/>
  <c r="AP120" i="25" s="1"/>
  <c r="V121" i="25" s="1"/>
  <c r="AX17" i="24"/>
  <c r="AQ281" i="25"/>
  <c r="AM288" i="25" s="1"/>
  <c r="P290" i="25" s="1"/>
  <c r="AZ33" i="24"/>
  <c r="AK302" i="25"/>
  <c r="AK309" i="25" s="1"/>
  <c r="J314" i="25" s="1"/>
  <c r="AT35" i="24"/>
  <c r="AR239" i="25"/>
  <c r="AR246" i="25" s="1"/>
  <c r="Z251" i="25" s="1"/>
  <c r="BA29" i="24"/>
  <c r="AP239" i="25"/>
  <c r="AQ246" i="25" s="1"/>
  <c r="Z239" i="25" s="1"/>
  <c r="AY29" i="24"/>
  <c r="AR260" i="25"/>
  <c r="AR267" i="25" s="1"/>
  <c r="Z272" i="25" s="1"/>
  <c r="BA31" i="24"/>
  <c r="AK281" i="25"/>
  <c r="AK288" i="25" s="1"/>
  <c r="J293" i="25" s="1"/>
  <c r="AT33" i="24"/>
  <c r="AO197" i="25"/>
  <c r="AP204" i="25" s="1"/>
  <c r="V205" i="25" s="1"/>
  <c r="AX25" i="24"/>
  <c r="AM386" i="25"/>
  <c r="AN393" i="25" s="1"/>
  <c r="P391" i="25" s="1"/>
  <c r="AV43" i="24"/>
  <c r="AK365" i="25"/>
  <c r="AK372" i="25" s="1"/>
  <c r="J377" i="25" s="1"/>
  <c r="AT41" i="24"/>
  <c r="AN386" i="25"/>
  <c r="AO393" i="25" s="1"/>
  <c r="V390" i="25" s="1"/>
  <c r="AW43" i="24"/>
  <c r="AO281" i="25"/>
  <c r="AP288" i="25" s="1"/>
  <c r="V289" i="25" s="1"/>
  <c r="AX33" i="24"/>
  <c r="AR50" i="25"/>
  <c r="AR57" i="25" s="1"/>
  <c r="Z62" i="25" s="1"/>
  <c r="BA11" i="24"/>
  <c r="AK197" i="25"/>
  <c r="AK204" i="25" s="1"/>
  <c r="J209" i="25" s="1"/>
  <c r="AT25" i="24"/>
  <c r="AP50" i="25"/>
  <c r="AQ57" i="25" s="1"/>
  <c r="Z50" i="25" s="1"/>
  <c r="AY11" i="24"/>
  <c r="AL239" i="25"/>
  <c r="AL246" i="25" s="1"/>
  <c r="J245" i="25" s="1"/>
  <c r="AU29" i="24"/>
  <c r="AJ134" i="25"/>
  <c r="AJ141" i="25" s="1"/>
  <c r="J134" i="25" s="1"/>
  <c r="AS19" i="24"/>
  <c r="AL281" i="25"/>
  <c r="AL288" i="25" s="1"/>
  <c r="J287" i="25" s="1"/>
  <c r="AU33" i="24"/>
  <c r="AO155" i="25"/>
  <c r="AP162" i="25" s="1"/>
  <c r="V163" i="25" s="1"/>
  <c r="AX21" i="24"/>
  <c r="AP134" i="25"/>
  <c r="AQ141" i="25" s="1"/>
  <c r="Z134" i="25" s="1"/>
  <c r="AY19" i="24"/>
  <c r="AQ71" i="25"/>
  <c r="AM78" i="25" s="1"/>
  <c r="P80" i="25" s="1"/>
  <c r="AZ13" i="24"/>
  <c r="AP281" i="25"/>
  <c r="AQ288" i="25" s="1"/>
  <c r="Z281" i="25" s="1"/>
  <c r="AY33" i="24"/>
  <c r="D91" i="17"/>
  <c r="D35" i="20" s="1"/>
  <c r="D12" i="20" s="1"/>
  <c r="F77" i="17"/>
  <c r="G31" i="19"/>
  <c r="E91" i="17"/>
  <c r="E77" i="17"/>
  <c r="AP112" i="25"/>
  <c r="AQ119" i="25" s="1"/>
  <c r="Z112" i="25" s="1"/>
  <c r="AQ385" i="25"/>
  <c r="AM392" i="25" s="1"/>
  <c r="P394" i="25" s="1"/>
  <c r="AR238" i="25"/>
  <c r="AR245" i="25" s="1"/>
  <c r="Z250" i="25" s="1"/>
  <c r="AR112" i="25"/>
  <c r="AR119" i="25" s="1"/>
  <c r="Z124" i="25" s="1"/>
  <c r="M24" i="23"/>
  <c r="B25" i="22"/>
  <c r="F91" i="17"/>
  <c r="F35" i="20" s="1"/>
  <c r="F12" i="20" s="1"/>
  <c r="G6" i="8"/>
  <c r="G5" i="8"/>
  <c r="G8" i="8"/>
  <c r="H101" i="6"/>
  <c r="M101" i="6" s="1"/>
  <c r="F62" i="7"/>
  <c r="G62" i="7" s="1"/>
  <c r="J97" i="6"/>
  <c r="AP364" i="25"/>
  <c r="AQ371" i="25" s="1"/>
  <c r="Z364" i="25" s="1"/>
  <c r="F8" i="8"/>
  <c r="G9" i="8"/>
  <c r="F9" i="8"/>
  <c r="F6" i="8"/>
  <c r="G10" i="8"/>
  <c r="F10" i="8"/>
  <c r="F5" i="8"/>
  <c r="G7" i="8"/>
  <c r="F7" i="8"/>
  <c r="G12" i="8"/>
  <c r="F12" i="8"/>
  <c r="F11" i="8"/>
  <c r="G11" i="8"/>
  <c r="E85" i="17"/>
  <c r="F85" i="17"/>
  <c r="D77" i="17"/>
  <c r="F82" i="17"/>
  <c r="F46" i="20" s="1"/>
  <c r="AP91" i="25"/>
  <c r="AQ98" i="25" s="1"/>
  <c r="Z91" i="25" s="1"/>
  <c r="D76" i="17"/>
  <c r="D37" i="20" s="1"/>
  <c r="AQ133" i="25"/>
  <c r="AM140" i="25" s="1"/>
  <c r="P142" i="25" s="1"/>
  <c r="D87" i="17"/>
  <c r="D75" i="17"/>
  <c r="D43" i="20" s="1"/>
  <c r="F81" i="17"/>
  <c r="F34" i="20" s="1"/>
  <c r="F11" i="20" s="1"/>
  <c r="D81" i="17"/>
  <c r="D34" i="20" s="1"/>
  <c r="D11" i="20" s="1"/>
  <c r="F76" i="17"/>
  <c r="F37" i="20" s="1"/>
  <c r="F87" i="17"/>
  <c r="F36" i="20" s="1"/>
  <c r="F13" i="20" s="1"/>
  <c r="E81" i="17"/>
  <c r="E34" i="20" s="1"/>
  <c r="E11" i="20" s="1"/>
  <c r="E76" i="17"/>
  <c r="E37" i="20" s="1"/>
  <c r="F79" i="17"/>
  <c r="D80" i="17"/>
  <c r="D41" i="19" s="1"/>
  <c r="E90" i="17"/>
  <c r="E33" i="19" s="1"/>
  <c r="D90" i="17"/>
  <c r="D47" i="20" s="1"/>
  <c r="F90" i="17"/>
  <c r="F47" i="20" s="1"/>
  <c r="F14" i="20" s="1"/>
  <c r="D62" i="20"/>
  <c r="E74" i="17"/>
  <c r="E45" i="20" s="1"/>
  <c r="D78" i="17"/>
  <c r="D33" i="20" s="1"/>
  <c r="F89" i="17"/>
  <c r="F48" i="20" s="1"/>
  <c r="F25" i="20" s="1"/>
  <c r="F74" i="17"/>
  <c r="F45" i="20" s="1"/>
  <c r="D74" i="17"/>
  <c r="D45" i="20" s="1"/>
  <c r="AR91" i="25"/>
  <c r="AR98" i="25" s="1"/>
  <c r="Z103" i="25" s="1"/>
  <c r="D50" i="17"/>
  <c r="D54" i="18" s="1"/>
  <c r="E60" i="18" s="1"/>
  <c r="D64" i="18"/>
  <c r="AP280" i="25"/>
  <c r="AQ287" i="25" s="1"/>
  <c r="Z280" i="25" s="1"/>
  <c r="AJ287" i="25"/>
  <c r="J280" i="25" s="1"/>
  <c r="F42" i="20"/>
  <c r="F39" i="19"/>
  <c r="E35" i="20"/>
  <c r="E12" i="20" s="1"/>
  <c r="E40" i="19"/>
  <c r="E82" i="17"/>
  <c r="G42" i="20"/>
  <c r="G32" i="19"/>
  <c r="E84" i="17"/>
  <c r="G89" i="17"/>
  <c r="D89" i="17"/>
  <c r="AK18" i="16"/>
  <c r="AK11" i="16" s="1"/>
  <c r="J30" i="16" s="1"/>
  <c r="AK10" i="16"/>
  <c r="J29" i="16" s="1"/>
  <c r="F84" i="17"/>
  <c r="O24" i="23"/>
  <c r="O26" i="23"/>
  <c r="E79" i="17"/>
  <c r="AP154" i="25"/>
  <c r="AQ161" i="25" s="1"/>
  <c r="Z154" i="25" s="1"/>
  <c r="AJ161" i="25"/>
  <c r="J154" i="25" s="1"/>
  <c r="AR133" i="25"/>
  <c r="AR140" i="25" s="1"/>
  <c r="Z145" i="25" s="1"/>
  <c r="AK140" i="25"/>
  <c r="J145" i="25" s="1"/>
  <c r="E75" i="17"/>
  <c r="AQ343" i="25"/>
  <c r="AM350" i="25" s="1"/>
  <c r="P352" i="25" s="1"/>
  <c r="AL350" i="25"/>
  <c r="J349" i="25" s="1"/>
  <c r="G45" i="20"/>
  <c r="G35" i="19"/>
  <c r="G44" i="20"/>
  <c r="G34" i="19"/>
  <c r="D79" i="17"/>
  <c r="D68" i="19"/>
  <c r="E50" i="17"/>
  <c r="G51" i="17"/>
  <c r="AR196" i="25"/>
  <c r="AR203" i="25" s="1"/>
  <c r="Z208" i="25" s="1"/>
  <c r="AK203" i="25"/>
  <c r="J208" i="25" s="1"/>
  <c r="AL266" i="25"/>
  <c r="J265" i="25" s="1"/>
  <c r="AQ259" i="25"/>
  <c r="AM266" i="25" s="1"/>
  <c r="P268" i="25" s="1"/>
  <c r="AR28" i="25"/>
  <c r="AR35" i="25" s="1"/>
  <c r="Z40" i="25" s="1"/>
  <c r="AK35" i="25"/>
  <c r="J40" i="25" s="1"/>
  <c r="AL371" i="25"/>
  <c r="J370" i="25" s="1"/>
  <c r="AQ364" i="25"/>
  <c r="AM371" i="25" s="1"/>
  <c r="P373" i="25" s="1"/>
  <c r="AL308" i="25"/>
  <c r="J307" i="25" s="1"/>
  <c r="AQ301" i="25"/>
  <c r="AM308" i="25" s="1"/>
  <c r="P310" i="25" s="1"/>
  <c r="G41" i="20"/>
  <c r="G38" i="19"/>
  <c r="N24" i="23"/>
  <c r="N26" i="23"/>
  <c r="E47" i="20"/>
  <c r="AL56" i="25"/>
  <c r="J55" i="25" s="1"/>
  <c r="AQ49" i="25"/>
  <c r="AM56" i="25" s="1"/>
  <c r="P58" i="25" s="1"/>
  <c r="AL35" i="25"/>
  <c r="J34" i="25" s="1"/>
  <c r="AQ28" i="25"/>
  <c r="AM35" i="25" s="1"/>
  <c r="P37" i="25" s="1"/>
  <c r="AL18" i="16"/>
  <c r="AL11" i="16" s="1"/>
  <c r="J22" i="16" s="1"/>
  <c r="AL10" i="16"/>
  <c r="J21" i="16" s="1"/>
  <c r="AP133" i="25"/>
  <c r="AQ140" i="25" s="1"/>
  <c r="Z133" i="25" s="1"/>
  <c r="AJ140" i="25"/>
  <c r="J133" i="25" s="1"/>
  <c r="AJ18" i="16"/>
  <c r="AJ11" i="16" s="1"/>
  <c r="J11" i="16" s="1"/>
  <c r="AJ10" i="16"/>
  <c r="J10" i="16" s="1"/>
  <c r="AR154" i="25"/>
  <c r="AR161" i="25" s="1"/>
  <c r="Z166" i="25" s="1"/>
  <c r="AK161" i="25"/>
  <c r="J166" i="25" s="1"/>
  <c r="E33" i="20"/>
  <c r="E37" i="19"/>
  <c r="E14" i="19" s="1"/>
  <c r="F41" i="20"/>
  <c r="F18" i="20" s="1"/>
  <c r="F38" i="19"/>
  <c r="F15" i="19" s="1"/>
  <c r="G78" i="17"/>
  <c r="F78" i="17"/>
  <c r="F39" i="20"/>
  <c r="F16" i="20" s="1"/>
  <c r="F31" i="19"/>
  <c r="F8" i="19" s="1"/>
  <c r="AP49" i="25"/>
  <c r="AQ56" i="25" s="1"/>
  <c r="Z49" i="25" s="1"/>
  <c r="G37" i="20"/>
  <c r="G33" i="19"/>
  <c r="AL161" i="25"/>
  <c r="J160" i="25" s="1"/>
  <c r="AQ154" i="25"/>
  <c r="AM161" i="25" s="1"/>
  <c r="P163" i="25" s="1"/>
  <c r="F80" i="17"/>
  <c r="AL224" i="25"/>
  <c r="J223" i="25" s="1"/>
  <c r="AQ217" i="25"/>
  <c r="AM224" i="25" s="1"/>
  <c r="P226" i="25" s="1"/>
  <c r="AL119" i="25"/>
  <c r="J118" i="25" s="1"/>
  <c r="AQ112" i="25"/>
  <c r="AM119" i="25" s="1"/>
  <c r="P121" i="25" s="1"/>
  <c r="AP70" i="25"/>
  <c r="AQ77" i="25" s="1"/>
  <c r="Z70" i="25" s="1"/>
  <c r="AJ77" i="25"/>
  <c r="J70" i="25" s="1"/>
  <c r="AR217" i="25"/>
  <c r="AR224" i="25" s="1"/>
  <c r="Z229" i="25" s="1"/>
  <c r="AK224" i="25"/>
  <c r="J229" i="25" s="1"/>
  <c r="AP217" i="25"/>
  <c r="AQ224" i="25" s="1"/>
  <c r="Z217" i="25" s="1"/>
  <c r="AJ224" i="25"/>
  <c r="J217" i="25" s="1"/>
  <c r="G34" i="20"/>
  <c r="G36" i="19"/>
  <c r="AR301" i="25"/>
  <c r="AR308" i="25" s="1"/>
  <c r="Z313" i="25" s="1"/>
  <c r="AK308" i="25"/>
  <c r="J313" i="25" s="1"/>
  <c r="G46" i="20"/>
  <c r="G30" i="19"/>
  <c r="E48" i="20"/>
  <c r="E25" i="20" s="1"/>
  <c r="E45" i="19"/>
  <c r="E22" i="19" s="1"/>
  <c r="E39" i="19"/>
  <c r="E42" i="20"/>
  <c r="E24" i="20" s="1"/>
  <c r="G38" i="20"/>
  <c r="G41" i="19"/>
  <c r="AR385" i="25"/>
  <c r="AR392" i="25" s="1"/>
  <c r="Z397" i="25" s="1"/>
  <c r="AK392" i="25"/>
  <c r="J397" i="25" s="1"/>
  <c r="AR70" i="25"/>
  <c r="AR77" i="25" s="1"/>
  <c r="Z82" i="25" s="1"/>
  <c r="AK77" i="25"/>
  <c r="J82" i="25" s="1"/>
  <c r="AR259" i="25"/>
  <c r="AR266" i="25" s="1"/>
  <c r="Z271" i="25" s="1"/>
  <c r="AK266" i="25"/>
  <c r="J271" i="25" s="1"/>
  <c r="AP28" i="25"/>
  <c r="AQ35" i="25" s="1"/>
  <c r="Z28" i="25" s="1"/>
  <c r="AJ35" i="25"/>
  <c r="J28" i="25" s="1"/>
  <c r="D36" i="20"/>
  <c r="D13" i="20" s="1"/>
  <c r="D48" i="19"/>
  <c r="G31" i="20"/>
  <c r="G42" i="19"/>
  <c r="D59" i="20"/>
  <c r="F50" i="17"/>
  <c r="F44" i="20"/>
  <c r="F46" i="19"/>
  <c r="F23" i="19" s="1"/>
  <c r="F86" i="17"/>
  <c r="D86" i="17"/>
  <c r="AP385" i="25"/>
  <c r="AQ392" i="25" s="1"/>
  <c r="Z385" i="25" s="1"/>
  <c r="AJ392" i="25"/>
  <c r="J385" i="25" s="1"/>
  <c r="D82" i="17"/>
  <c r="F75" i="17"/>
  <c r="E87" i="17"/>
  <c r="E80" i="17"/>
  <c r="E86" i="17"/>
  <c r="AQ280" i="25"/>
  <c r="AM287" i="25" s="1"/>
  <c r="P289" i="25" s="1"/>
  <c r="AK287" i="25"/>
  <c r="J292" i="25" s="1"/>
  <c r="AR280" i="25"/>
  <c r="AR287" i="25" s="1"/>
  <c r="Z292" i="25" s="1"/>
  <c r="E31" i="19"/>
  <c r="E8" i="19" s="1"/>
  <c r="E39" i="20"/>
  <c r="E16" i="20" s="1"/>
  <c r="D42" i="20"/>
  <c r="D39" i="19"/>
  <c r="D18" i="19" s="1"/>
  <c r="AR364" i="25"/>
  <c r="AR371" i="25" s="1"/>
  <c r="Z376" i="25" s="1"/>
  <c r="AK371" i="25"/>
  <c r="J376" i="25" s="1"/>
  <c r="AL203" i="25"/>
  <c r="J202" i="25" s="1"/>
  <c r="AQ196" i="25"/>
  <c r="AM203" i="25" s="1"/>
  <c r="P205" i="25" s="1"/>
  <c r="AJ245" i="25"/>
  <c r="J238" i="25" s="1"/>
  <c r="AP238" i="25"/>
  <c r="AQ245" i="25" s="1"/>
  <c r="Z238" i="25" s="1"/>
  <c r="AQ175" i="25"/>
  <c r="AM182" i="25" s="1"/>
  <c r="P184" i="25" s="1"/>
  <c r="AL182" i="25"/>
  <c r="J181" i="25" s="1"/>
  <c r="AK182" i="25"/>
  <c r="J187" i="25" s="1"/>
  <c r="AR175" i="25"/>
  <c r="AR182" i="25" s="1"/>
  <c r="Z187" i="25" s="1"/>
  <c r="AL329" i="25"/>
  <c r="J328" i="25" s="1"/>
  <c r="AQ322" i="25"/>
  <c r="AM329" i="25" s="1"/>
  <c r="P331" i="25" s="1"/>
  <c r="AP175" i="25"/>
  <c r="AQ182" i="25" s="1"/>
  <c r="Z175" i="25" s="1"/>
  <c r="AJ182" i="25"/>
  <c r="J175" i="25" s="1"/>
  <c r="AR322" i="25"/>
  <c r="AR329" i="25" s="1"/>
  <c r="Z334" i="25" s="1"/>
  <c r="AK329" i="25"/>
  <c r="J334" i="25" s="1"/>
  <c r="AP259" i="25"/>
  <c r="AQ266" i="25" s="1"/>
  <c r="Z259" i="25" s="1"/>
  <c r="AJ266" i="25"/>
  <c r="J259" i="25" s="1"/>
  <c r="AK350" i="25"/>
  <c r="J355" i="25" s="1"/>
  <c r="AR343" i="25"/>
  <c r="AR350" i="25" s="1"/>
  <c r="Z355" i="25" s="1"/>
  <c r="D85" i="17"/>
  <c r="AP343" i="25"/>
  <c r="AQ350" i="25" s="1"/>
  <c r="Z343" i="25" s="1"/>
  <c r="AJ350" i="25"/>
  <c r="J343" i="25" s="1"/>
  <c r="F48" i="19"/>
  <c r="G33" i="20"/>
  <c r="G43" i="19"/>
  <c r="D84" i="17"/>
  <c r="E46" i="19"/>
  <c r="E23" i="19" s="1"/>
  <c r="E44" i="20"/>
  <c r="D56" i="18"/>
  <c r="E56" i="18" s="1"/>
  <c r="G66" i="17"/>
  <c r="G36" i="20"/>
  <c r="G48" i="19"/>
  <c r="AP301" i="25"/>
  <c r="AQ308" i="25" s="1"/>
  <c r="Z301" i="25" s="1"/>
  <c r="AJ308" i="25"/>
  <c r="J301" i="25" s="1"/>
  <c r="AL245" i="25"/>
  <c r="J244" i="25" s="1"/>
  <c r="AQ238" i="25"/>
  <c r="AM245" i="25" s="1"/>
  <c r="P247" i="25" s="1"/>
  <c r="G43" i="20"/>
  <c r="G46" i="19"/>
  <c r="J94" i="6"/>
  <c r="I94" i="6"/>
  <c r="J98" i="6"/>
  <c r="I98" i="6"/>
  <c r="J100" i="6"/>
  <c r="I100" i="6"/>
  <c r="J96" i="6"/>
  <c r="I96" i="6"/>
  <c r="J92" i="6"/>
  <c r="I92" i="6"/>
  <c r="I95" i="6"/>
  <c r="J95" i="6"/>
  <c r="I99" i="6"/>
  <c r="J99" i="6"/>
  <c r="I93" i="6"/>
  <c r="J93" i="6"/>
  <c r="E29" i="29"/>
  <c r="C29" i="29"/>
  <c r="E27" i="28"/>
  <c r="O27" i="23" l="1"/>
  <c r="O28" i="23"/>
  <c r="N27" i="23"/>
  <c r="N28" i="23"/>
  <c r="M27" i="23"/>
  <c r="M28" i="23"/>
  <c r="D40" i="19"/>
  <c r="D17" i="19" s="1"/>
  <c r="D32" i="19"/>
  <c r="D9" i="19" s="1"/>
  <c r="E72" i="18"/>
  <c r="E61" i="18"/>
  <c r="D14" i="20"/>
  <c r="E66" i="18"/>
  <c r="E64" i="18"/>
  <c r="E67" i="18"/>
  <c r="E65" i="18"/>
  <c r="E69" i="18"/>
  <c r="E62" i="18"/>
  <c r="E73" i="18"/>
  <c r="E63" i="18"/>
  <c r="E55" i="18"/>
  <c r="E71" i="18"/>
  <c r="E57" i="18"/>
  <c r="E59" i="18"/>
  <c r="F40" i="19"/>
  <c r="F22" i="20"/>
  <c r="E58" i="18"/>
  <c r="E74" i="18"/>
  <c r="E68" i="18"/>
  <c r="D60" i="19"/>
  <c r="E70" i="18"/>
  <c r="F24" i="20"/>
  <c r="F23" i="20"/>
  <c r="D24" i="20"/>
  <c r="D19" i="20"/>
  <c r="E19" i="20"/>
  <c r="E14" i="20"/>
  <c r="F19" i="20"/>
  <c r="D33" i="19"/>
  <c r="D11" i="19" s="1"/>
  <c r="D36" i="19"/>
  <c r="F35" i="19"/>
  <c r="E30" i="19"/>
  <c r="E7" i="19" s="1"/>
  <c r="D37" i="19"/>
  <c r="D14" i="19" s="1"/>
  <c r="E32" i="19"/>
  <c r="E9" i="19" s="1"/>
  <c r="F33" i="19"/>
  <c r="E36" i="19"/>
  <c r="F32" i="19"/>
  <c r="F9" i="19" s="1"/>
  <c r="D38" i="20"/>
  <c r="D15" i="20" s="1"/>
  <c r="F30" i="19"/>
  <c r="F7" i="19" s="1"/>
  <c r="D34" i="19"/>
  <c r="D31" i="19"/>
  <c r="D8" i="19" s="1"/>
  <c r="D39" i="20"/>
  <c r="D16" i="20" s="1"/>
  <c r="D30" i="19"/>
  <c r="D7" i="19" s="1"/>
  <c r="F36" i="19"/>
  <c r="F45" i="19"/>
  <c r="F22" i="19" s="1"/>
  <c r="G88" i="17"/>
  <c r="F88" i="17"/>
  <c r="E88" i="17"/>
  <c r="G50" i="17"/>
  <c r="E72" i="17" s="1"/>
  <c r="G73" i="17"/>
  <c r="D73" i="17"/>
  <c r="E73" i="17"/>
  <c r="G48" i="20"/>
  <c r="G45" i="19"/>
  <c r="D48" i="20"/>
  <c r="D25" i="20" s="1"/>
  <c r="D45" i="19"/>
  <c r="D22" i="19" s="1"/>
  <c r="F73" i="17"/>
  <c r="F38" i="20"/>
  <c r="F15" i="20" s="1"/>
  <c r="F41" i="19"/>
  <c r="F33" i="20"/>
  <c r="F37" i="19"/>
  <c r="F14" i="19" s="1"/>
  <c r="D52" i="19"/>
  <c r="E41" i="20"/>
  <c r="E18" i="20" s="1"/>
  <c r="E38" i="19"/>
  <c r="E15" i="19" s="1"/>
  <c r="E42" i="19"/>
  <c r="E16" i="19" s="1"/>
  <c r="E32" i="20"/>
  <c r="D52" i="20"/>
  <c r="G32" i="20"/>
  <c r="G37" i="19"/>
  <c r="F43" i="20"/>
  <c r="F21" i="20" s="1"/>
  <c r="F34" i="19"/>
  <c r="F10" i="19" s="1"/>
  <c r="D44" i="20"/>
  <c r="D20" i="20" s="1"/>
  <c r="D46" i="19"/>
  <c r="D23" i="19" s="1"/>
  <c r="D46" i="20"/>
  <c r="D22" i="20" s="1"/>
  <c r="D35" i="19"/>
  <c r="D32" i="20"/>
  <c r="D8" i="20" s="1"/>
  <c r="D42" i="19"/>
  <c r="D16" i="19" s="1"/>
  <c r="D41" i="20"/>
  <c r="D18" i="20" s="1"/>
  <c r="D38" i="19"/>
  <c r="D15" i="19" s="1"/>
  <c r="E43" i="19"/>
  <c r="E20" i="19" s="1"/>
  <c r="E31" i="20"/>
  <c r="E10" i="20" s="1"/>
  <c r="D31" i="20"/>
  <c r="D10" i="20" s="1"/>
  <c r="D43" i="19"/>
  <c r="D20" i="19" s="1"/>
  <c r="E43" i="20"/>
  <c r="E21" i="20" s="1"/>
  <c r="E34" i="19"/>
  <c r="E10" i="19" s="1"/>
  <c r="F32" i="20"/>
  <c r="F42" i="19"/>
  <c r="F16" i="19" s="1"/>
  <c r="E35" i="19"/>
  <c r="E46" i="20"/>
  <c r="E22" i="20" s="1"/>
  <c r="E38" i="20"/>
  <c r="E15" i="20" s="1"/>
  <c r="E41" i="19"/>
  <c r="E17" i="19" s="1"/>
  <c r="F31" i="20"/>
  <c r="F10" i="20" s="1"/>
  <c r="F43" i="19"/>
  <c r="F20" i="19" s="1"/>
  <c r="D88" i="17"/>
  <c r="E36" i="20"/>
  <c r="E13" i="20" s="1"/>
  <c r="E48" i="19"/>
  <c r="I101" i="6"/>
  <c r="J101" i="6"/>
  <c r="D13" i="19" l="1"/>
  <c r="E13" i="19"/>
  <c r="F72" i="17"/>
  <c r="F17" i="19"/>
  <c r="F8" i="20"/>
  <c r="F13" i="19"/>
  <c r="E71" i="19"/>
  <c r="E72" i="19"/>
  <c r="E58" i="19"/>
  <c r="E59" i="19"/>
  <c r="E69" i="19"/>
  <c r="E62" i="19"/>
  <c r="E61" i="19"/>
  <c r="E55" i="19"/>
  <c r="E65" i="19"/>
  <c r="E56" i="19"/>
  <c r="E53" i="19"/>
  <c r="E70" i="19"/>
  <c r="E67" i="19"/>
  <c r="E66" i="19"/>
  <c r="E54" i="19"/>
  <c r="E57" i="19"/>
  <c r="E64" i="19"/>
  <c r="E63" i="19"/>
  <c r="F18" i="19"/>
  <c r="E72" i="20"/>
  <c r="E57" i="20"/>
  <c r="E67" i="20"/>
  <c r="E56" i="20"/>
  <c r="E53" i="20"/>
  <c r="E63" i="20"/>
  <c r="E55" i="20"/>
  <c r="E70" i="20"/>
  <c r="E64" i="20"/>
  <c r="E65" i="20"/>
  <c r="E61" i="20"/>
  <c r="E60" i="20"/>
  <c r="E69" i="20"/>
  <c r="E66" i="20"/>
  <c r="E71" i="20"/>
  <c r="E54" i="20"/>
  <c r="E58" i="20"/>
  <c r="E68" i="20"/>
  <c r="E60" i="19"/>
  <c r="E68" i="19"/>
  <c r="E8" i="20"/>
  <c r="E62" i="20"/>
  <c r="E59" i="20"/>
  <c r="D9" i="20"/>
  <c r="F9" i="20"/>
  <c r="F20" i="20"/>
  <c r="E20" i="20"/>
  <c r="D23" i="20"/>
  <c r="E23" i="20"/>
  <c r="D21" i="20"/>
  <c r="E9" i="20"/>
  <c r="F12" i="19"/>
  <c r="E12" i="19"/>
  <c r="E18" i="19"/>
  <c r="F11" i="19"/>
  <c r="D19" i="19"/>
  <c r="E11" i="19"/>
  <c r="D10" i="19"/>
  <c r="E19" i="19"/>
  <c r="F19" i="19"/>
  <c r="D12" i="19"/>
  <c r="F29" i="20"/>
  <c r="F5" i="20" s="1"/>
  <c r="F29" i="19"/>
  <c r="F5" i="19" s="1"/>
  <c r="E30" i="20"/>
  <c r="E7" i="20" s="1"/>
  <c r="E44" i="19"/>
  <c r="E21" i="19" s="1"/>
  <c r="D30" i="20"/>
  <c r="D7" i="20" s="1"/>
  <c r="D44" i="19"/>
  <c r="D21" i="19" s="1"/>
  <c r="G30" i="20"/>
  <c r="G44" i="19"/>
  <c r="F30" i="20"/>
  <c r="F7" i="20" s="1"/>
  <c r="F44" i="19"/>
  <c r="F21" i="19" s="1"/>
  <c r="G72" i="17"/>
  <c r="D72" i="17"/>
  <c r="D40" i="20"/>
  <c r="D17" i="20" s="1"/>
  <c r="D47" i="19"/>
  <c r="E40" i="20"/>
  <c r="E17" i="20" s="1"/>
  <c r="E47" i="19"/>
  <c r="E25" i="19" s="1"/>
  <c r="F40" i="20"/>
  <c r="F17" i="20" s="1"/>
  <c r="F47" i="19"/>
  <c r="E29" i="19"/>
  <c r="E5" i="19" s="1"/>
  <c r="E29" i="20"/>
  <c r="E5" i="20" s="1"/>
  <c r="G40" i="20"/>
  <c r="G47" i="19"/>
  <c r="F25" i="19" l="1"/>
  <c r="F24" i="19"/>
  <c r="E24" i="19"/>
  <c r="D25" i="19"/>
  <c r="D24" i="19"/>
  <c r="D29" i="20"/>
  <c r="D5" i="20" s="1"/>
  <c r="D29" i="19"/>
  <c r="D5" i="19" s="1"/>
  <c r="G29" i="20"/>
  <c r="G29" i="19"/>
</calcChain>
</file>

<file path=xl/sharedStrings.xml><?xml version="1.0" encoding="utf-8"?>
<sst xmlns="http://schemas.openxmlformats.org/spreadsheetml/2006/main" count="10921" uniqueCount="1490">
  <si>
    <t>業種</t>
  </si>
  <si>
    <t>活動量指標の種類</t>
  </si>
  <si>
    <t>単位</t>
  </si>
  <si>
    <t>出典</t>
  </si>
  <si>
    <t>出典年次</t>
  </si>
  <si>
    <t>農業</t>
  </si>
  <si>
    <t>耕種農業</t>
  </si>
  <si>
    <t>施設面積(ハウス面積、ガラス室面積)</t>
  </si>
  <si>
    <t>ａ</t>
  </si>
  <si>
    <t>畜産農業</t>
  </si>
  <si>
    <t>頭羽</t>
  </si>
  <si>
    <t>従業者数</t>
  </si>
  <si>
    <t>人</t>
  </si>
  <si>
    <t>経済センサス</t>
  </si>
  <si>
    <t>建設業</t>
  </si>
  <si>
    <t>元請完成工事高</t>
  </si>
  <si>
    <t>百万円</t>
  </si>
  <si>
    <t>建設工事施工統計調査報告</t>
  </si>
  <si>
    <t>製造業</t>
  </si>
  <si>
    <t>製造品出荷額等</t>
  </si>
  <si>
    <t>工業統計</t>
  </si>
  <si>
    <t>電気･ガス･熱供給･水道業</t>
  </si>
  <si>
    <t>上水道業</t>
  </si>
  <si>
    <t>給水人口</t>
  </si>
  <si>
    <t>処理区域人口</t>
  </si>
  <si>
    <t>都道府県別汚水処理人口普及状況</t>
  </si>
  <si>
    <t>医療、福祉</t>
  </si>
  <si>
    <t>病床数</t>
  </si>
  <si>
    <t>床</t>
  </si>
  <si>
    <t>医療施設動態調査</t>
  </si>
  <si>
    <t>と畜頭数</t>
  </si>
  <si>
    <t>頭</t>
  </si>
  <si>
    <t>畜産物流通統計</t>
  </si>
  <si>
    <t>公務</t>
  </si>
  <si>
    <r>
      <t>と畜場</t>
    </r>
    <r>
      <rPr>
        <sz val="6"/>
        <color theme="1"/>
        <rFont val="ＭＳ 明朝"/>
        <family val="1"/>
        <charset val="128"/>
      </rPr>
      <t>(動物系固形不要物)</t>
    </r>
  </si>
  <si>
    <t>教育，学習支援業
複合ｻｰﾋﾞｽ業、サービス業</t>
    <phoneticPr fontId="15"/>
  </si>
  <si>
    <t>卸売・小売業
飲食店、宿泊業</t>
    <phoneticPr fontId="15"/>
  </si>
  <si>
    <t>家畜数（乳用牛、肉用牛、豚、鶏）</t>
    <rPh sb="4" eb="5">
      <t>ニュウ</t>
    </rPh>
    <rPh sb="5" eb="6">
      <t>ヨウ</t>
    </rPh>
    <rPh sb="6" eb="7">
      <t>ギュウ</t>
    </rPh>
    <rPh sb="8" eb="11">
      <t>ニクヨウギュウ</t>
    </rPh>
    <rPh sb="12" eb="13">
      <t>ブタ</t>
    </rPh>
    <rPh sb="14" eb="15">
      <t>トリ</t>
    </rPh>
    <phoneticPr fontId="15"/>
  </si>
  <si>
    <t>平成21年
平成24年</t>
    <rPh sb="6" eb="8">
      <t>ヘイセイ</t>
    </rPh>
    <rPh sb="10" eb="11">
      <t>ネン</t>
    </rPh>
    <phoneticPr fontId="15"/>
  </si>
  <si>
    <t>就業構造基本調査</t>
    <phoneticPr fontId="15"/>
  </si>
  <si>
    <t>畜産統計</t>
    <phoneticPr fontId="15"/>
  </si>
  <si>
    <t>世界農林業センサス</t>
    <phoneticPr fontId="15"/>
  </si>
  <si>
    <t>給水人口と給水普及率</t>
    <rPh sb="0" eb="2">
      <t>キュウスイ</t>
    </rPh>
    <rPh sb="2" eb="4">
      <t>ジンコウ</t>
    </rPh>
    <rPh sb="5" eb="7">
      <t>キュウスイ</t>
    </rPh>
    <rPh sb="7" eb="9">
      <t>フキュウ</t>
    </rPh>
    <rPh sb="9" eb="10">
      <t>リツ</t>
    </rPh>
    <phoneticPr fontId="15"/>
  </si>
  <si>
    <t>学術研究，専門・技術サービス業</t>
  </si>
  <si>
    <t>漁業</t>
    <phoneticPr fontId="15"/>
  </si>
  <si>
    <t>鉱業</t>
    <phoneticPr fontId="15"/>
  </si>
  <si>
    <t>林業、漁業、鉱業</t>
    <phoneticPr fontId="15"/>
  </si>
  <si>
    <t>不動産業，物品賃貸業</t>
    <phoneticPr fontId="15"/>
  </si>
  <si>
    <t>情報通信業、運輸業
卸売・小売業
不動産業，物品賃貸業
学術研究，専門・技術サービス業
宿泊業、飲食サービス業
生活関連サービス業，娯楽業</t>
    <phoneticPr fontId="15"/>
  </si>
  <si>
    <t>№都道府県</t>
    <rPh sb="1" eb="5">
      <t>トドウフケン</t>
    </rPh>
    <phoneticPr fontId="17"/>
  </si>
  <si>
    <t>産業分類
（新/旧）</t>
    <rPh sb="0" eb="2">
      <t>サンギョウ</t>
    </rPh>
    <rPh sb="2" eb="4">
      <t>ブンルイ</t>
    </rPh>
    <rPh sb="6" eb="7">
      <t>シン</t>
    </rPh>
    <rPh sb="8" eb="9">
      <t>キュウ</t>
    </rPh>
    <phoneticPr fontId="17"/>
  </si>
  <si>
    <t>調査年度</t>
    <rPh sb="0" eb="2">
      <t>チョウサ</t>
    </rPh>
    <rPh sb="2" eb="4">
      <t>ネンド</t>
    </rPh>
    <phoneticPr fontId="17"/>
  </si>
  <si>
    <t>平成20年度</t>
    <rPh sb="0" eb="2">
      <t>ヘイセイ</t>
    </rPh>
    <rPh sb="4" eb="6">
      <t>ネンド</t>
    </rPh>
    <phoneticPr fontId="17"/>
  </si>
  <si>
    <t>平成21年度</t>
    <rPh sb="0" eb="2">
      <t>ヘイセイ</t>
    </rPh>
    <rPh sb="4" eb="6">
      <t>ネンド</t>
    </rPh>
    <phoneticPr fontId="17"/>
  </si>
  <si>
    <t>平成22年度</t>
    <rPh sb="0" eb="2">
      <t>ヘイセイ</t>
    </rPh>
    <rPh sb="4" eb="6">
      <t>ネンド</t>
    </rPh>
    <phoneticPr fontId="17"/>
  </si>
  <si>
    <t>平成23年度</t>
    <rPh sb="0" eb="2">
      <t>ヘイセイ</t>
    </rPh>
    <rPh sb="4" eb="6">
      <t>ネンド</t>
    </rPh>
    <phoneticPr fontId="17"/>
  </si>
  <si>
    <t>平成24年度</t>
    <rPh sb="0" eb="2">
      <t>ヘイセイ</t>
    </rPh>
    <rPh sb="4" eb="6">
      <t>ネンド</t>
    </rPh>
    <phoneticPr fontId="17"/>
  </si>
  <si>
    <t>平成25年度</t>
    <rPh sb="0" eb="2">
      <t>ヘイセイ</t>
    </rPh>
    <rPh sb="4" eb="6">
      <t>ネンド</t>
    </rPh>
    <phoneticPr fontId="17"/>
  </si>
  <si>
    <t>北海道</t>
  </si>
  <si>
    <t>新</t>
  </si>
  <si>
    <t>○※</t>
    <phoneticPr fontId="17"/>
  </si>
  <si>
    <t>●</t>
    <phoneticPr fontId="17"/>
  </si>
  <si>
    <t>青森県</t>
  </si>
  <si>
    <t>○</t>
  </si>
  <si>
    <t>▲</t>
    <phoneticPr fontId="17"/>
  </si>
  <si>
    <t>岩手県</t>
  </si>
  <si>
    <t>新</t>
    <rPh sb="0" eb="1">
      <t>シン</t>
    </rPh>
    <phoneticPr fontId="17"/>
  </si>
  <si>
    <t>直近調査</t>
    <rPh sb="0" eb="2">
      <t>チョッキン</t>
    </rPh>
    <rPh sb="2" eb="4">
      <t>チョウサ</t>
    </rPh>
    <phoneticPr fontId="17"/>
  </si>
  <si>
    <t>宮城県</t>
  </si>
  <si>
    <t>秋田県</t>
  </si>
  <si>
    <t>▲</t>
  </si>
  <si>
    <t>山形県</t>
  </si>
  <si>
    <t>○</t>
    <phoneticPr fontId="17"/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</si>
  <si>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</si>
  <si>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</si>
  <si>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</si>
  <si>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</si>
  <si>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</si>
  <si>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</si>
  <si>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</si>
  <si>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</si>
  <si>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</si>
  <si>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</si>
  <si>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</si>
  <si>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</si>
  <si>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</si>
  <si>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</si>
  <si>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</si>
  <si>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</si>
  <si>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</si>
  <si>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</si>
  <si>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全国原単位</t>
    <rPh sb="0" eb="2">
      <t>ゼンコク</t>
    </rPh>
    <rPh sb="2" eb="5">
      <t>ゲンタンイ</t>
    </rPh>
    <phoneticPr fontId="17"/>
  </si>
  <si>
    <t>滋賀県</t>
  </si>
  <si>
    <t>京都府</t>
  </si>
  <si>
    <t>旧</t>
  </si>
  <si>
    <t>大阪府</t>
  </si>
  <si>
    <t>兵庫県</t>
    <phoneticPr fontId="17"/>
  </si>
  <si>
    <t>奈良県</t>
    <phoneticPr fontId="17"/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</si>
  <si>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</si>
  <si>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</si>
  <si>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</si>
  <si>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</si>
  <si>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</si>
  <si>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</si>
  <si>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</si>
  <si>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</si>
  <si>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</si>
  <si>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</si>
  <si>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</si>
  <si>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</si>
  <si>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</si>
  <si>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</si>
  <si>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</si>
  <si>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</si>
  <si>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</si>
  <si>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</si>
  <si>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●、▲</t>
    <phoneticPr fontId="17"/>
  </si>
  <si>
    <t>計</t>
    <rPh sb="0" eb="1">
      <t>ケイ</t>
    </rPh>
    <phoneticPr fontId="17"/>
  </si>
  <si>
    <t>※１</t>
    <phoneticPr fontId="17"/>
  </si>
  <si>
    <t>●：今回採用データ、▲：今回採用データ（大分類による回答あり）</t>
    <rPh sb="2" eb="4">
      <t>コンカイ</t>
    </rPh>
    <rPh sb="4" eb="6">
      <t>サイヨウ</t>
    </rPh>
    <rPh sb="12" eb="14">
      <t>コンカイ</t>
    </rPh>
    <rPh sb="14" eb="16">
      <t>サイヨウ</t>
    </rPh>
    <rPh sb="20" eb="23">
      <t>ダイブンルイ</t>
    </rPh>
    <rPh sb="26" eb="28">
      <t>カイトウ</t>
    </rPh>
    <phoneticPr fontId="17"/>
  </si>
  <si>
    <t>○：以前の調査、○※：以前の調査（按分根拠として採用）</t>
    <rPh sb="2" eb="4">
      <t>イゼン</t>
    </rPh>
    <rPh sb="5" eb="7">
      <t>チョウサ</t>
    </rPh>
    <rPh sb="11" eb="13">
      <t>イゼン</t>
    </rPh>
    <rPh sb="14" eb="16">
      <t>チョウサ</t>
    </rPh>
    <rPh sb="17" eb="19">
      <t>アンブン</t>
    </rPh>
    <rPh sb="19" eb="21">
      <t>コンキョ</t>
    </rPh>
    <rPh sb="24" eb="26">
      <t>サイヨウ</t>
    </rPh>
    <phoneticPr fontId="17"/>
  </si>
  <si>
    <t>○、○※</t>
    <phoneticPr fontId="15"/>
  </si>
  <si>
    <t>業種</t>
    <rPh sb="0" eb="2">
      <t>ギョウシュ</t>
    </rPh>
    <phoneticPr fontId="17"/>
  </si>
  <si>
    <t>排出量（千ｔ）</t>
    <rPh sb="0" eb="2">
      <t>ハイシュツ</t>
    </rPh>
    <rPh sb="2" eb="3">
      <t>リョウ</t>
    </rPh>
    <rPh sb="4" eb="6">
      <t>セントン</t>
    </rPh>
    <phoneticPr fontId="17"/>
  </si>
  <si>
    <t>割合（%）</t>
    <rPh sb="0" eb="2">
      <t>ワリアイ</t>
    </rPh>
    <phoneticPr fontId="17"/>
  </si>
  <si>
    <t>農業、林業</t>
    <rPh sb="3" eb="5">
      <t>リンギョウ</t>
    </rPh>
    <phoneticPr fontId="17"/>
  </si>
  <si>
    <t>林業大分類</t>
  </si>
  <si>
    <t>上記以外の農業</t>
  </si>
  <si>
    <t>漁　業</t>
  </si>
  <si>
    <t>水産養殖業</t>
  </si>
  <si>
    <t>鉱　業</t>
  </si>
  <si>
    <t>食料品製造業</t>
  </si>
  <si>
    <t>飲料・たばこ・飼料製造業</t>
  </si>
  <si>
    <t>繊維工業</t>
  </si>
  <si>
    <t>木材・木製品製造業</t>
  </si>
  <si>
    <t>家具・装備品製造業</t>
  </si>
  <si>
    <t>パルプ・紙・紙加工品製造業</t>
  </si>
  <si>
    <t>印刷・同関連業</t>
  </si>
  <si>
    <t>化学工業</t>
  </si>
  <si>
    <t>石油製品・石炭製品製造業</t>
  </si>
  <si>
    <t>プラスチック製品製造業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</si>
  <si>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</si>
  <si>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</si>
  <si>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</si>
  <si>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</si>
  <si>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</si>
  <si>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</si>
  <si>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</si>
  <si>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</si>
  <si>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</si>
  <si>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</si>
  <si>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</si>
  <si>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</si>
  <si>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</si>
  <si>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その他の製造業</t>
  </si>
  <si>
    <t>電気･ガス・熱供給・水道業</t>
    <rPh sb="6" eb="7">
      <t>ネツ</t>
    </rPh>
    <rPh sb="7" eb="9">
      <t>キョウキュウ</t>
    </rPh>
    <rPh sb="10" eb="13">
      <t>スイドウギョウ</t>
    </rPh>
    <phoneticPr fontId="17"/>
  </si>
  <si>
    <t>電気業</t>
  </si>
  <si>
    <t>ガス業</t>
  </si>
  <si>
    <t>熱供給業</t>
  </si>
  <si>
    <t>下水道業</t>
  </si>
  <si>
    <t>情報通信業</t>
  </si>
  <si>
    <t>通信業</t>
  </si>
  <si>
    <t>放送業</t>
  </si>
  <si>
    <t>情報サービス業</t>
  </si>
  <si>
    <t>インターネット付随サービス業</t>
  </si>
  <si>
    <t>映像・音声・文字情報制作業</t>
  </si>
  <si>
    <t>運輸業</t>
  </si>
  <si>
    <t>鉄道業</t>
  </si>
  <si>
    <t>道路旅客運送業</t>
  </si>
  <si>
    <t>道路貨物運送業</t>
  </si>
  <si>
    <t>上記以外の運輸通信業</t>
  </si>
  <si>
    <t>卸売・小売業</t>
  </si>
  <si>
    <t>各種商品卸売業</t>
  </si>
  <si>
    <t>木材・竹材卸売業</t>
  </si>
  <si>
    <t>各種商品小売業</t>
  </si>
  <si>
    <t>自動車小売業</t>
  </si>
  <si>
    <t>機械器具小売業</t>
  </si>
  <si>
    <t>家具・建具・畳小売業</t>
  </si>
  <si>
    <t>じゅう器小売業</t>
  </si>
  <si>
    <t>燃料小売業</t>
  </si>
  <si>
    <t>上記以外の卸売・小売業</t>
  </si>
  <si>
    <t>不動産業、物品賃貸業</t>
    <rPh sb="5" eb="7">
      <t>ブッピン</t>
    </rPh>
    <rPh sb="7" eb="10">
      <t>チンタイギョウ</t>
    </rPh>
    <phoneticPr fontId="17"/>
  </si>
  <si>
    <t>物品賃借業</t>
  </si>
  <si>
    <t>学術研究、専門・技術サービス業</t>
    <rPh sb="8" eb="10">
      <t>ギジュツ</t>
    </rPh>
    <rPh sb="14" eb="15">
      <t>ギョウ</t>
    </rPh>
    <phoneticPr fontId="17"/>
  </si>
  <si>
    <t>学術開発研究機関</t>
  </si>
  <si>
    <t>写真業</t>
  </si>
  <si>
    <t>飲食店、宿泊業</t>
  </si>
  <si>
    <t>一般飲食店</t>
  </si>
  <si>
    <t>上記以外の飲食店、宿泊業</t>
  </si>
  <si>
    <t>生活関連サービス、娯楽業</t>
    <rPh sb="9" eb="11">
      <t>ゴラク</t>
    </rPh>
    <rPh sb="11" eb="12">
      <t>ギョウ</t>
    </rPh>
    <phoneticPr fontId="17"/>
  </si>
  <si>
    <t>洗濯業</t>
  </si>
  <si>
    <t>教育、学習支援業</t>
  </si>
  <si>
    <t>医療業</t>
  </si>
  <si>
    <t>上記以外の医療、福祉</t>
  </si>
  <si>
    <t>複合サービス事業</t>
  </si>
  <si>
    <t>サービス業</t>
  </si>
  <si>
    <t>自動車整備業</t>
  </si>
  <si>
    <t>と蓄場</t>
  </si>
  <si>
    <t>上記以外のサービス業</t>
  </si>
  <si>
    <t>公　務</t>
  </si>
  <si>
    <t>合      計</t>
    <rPh sb="0" eb="1">
      <t>ア</t>
    </rPh>
    <rPh sb="7" eb="8">
      <t>ケイ</t>
    </rPh>
    <phoneticPr fontId="17"/>
  </si>
  <si>
    <t>単位：千ｔ／年</t>
    <rPh sb="0" eb="2">
      <t>タンイ</t>
    </rPh>
    <rPh sb="3" eb="5">
      <t>セントン</t>
    </rPh>
    <rPh sb="6" eb="7">
      <t>ネン</t>
    </rPh>
    <phoneticPr fontId="17"/>
  </si>
  <si>
    <t>その他の業種</t>
    <rPh sb="2" eb="3">
      <t>タ</t>
    </rPh>
    <rPh sb="4" eb="6">
      <t>ギョウシュ</t>
    </rPh>
    <phoneticPr fontId="17"/>
  </si>
  <si>
    <t>合計</t>
    <rPh sb="0" eb="2">
      <t>ゴウケイ</t>
    </rPh>
    <phoneticPr fontId="17"/>
  </si>
  <si>
    <t>生活関連サービス、娯楽業</t>
  </si>
  <si>
    <t>学術研究、専門・技術サービス業</t>
  </si>
  <si>
    <t>種類</t>
    <rPh sb="0" eb="2">
      <t>シュルイ</t>
    </rPh>
    <phoneticPr fontId="17"/>
  </si>
  <si>
    <t>燃え殻</t>
  </si>
  <si>
    <t>汚　泥</t>
  </si>
  <si>
    <t>廃　油</t>
  </si>
  <si>
    <t>廃　酸</t>
  </si>
  <si>
    <t>廃アルカリ</t>
  </si>
  <si>
    <t>廃プラスチック類</t>
    <phoneticPr fontId="17"/>
  </si>
  <si>
    <t>紙くず</t>
  </si>
  <si>
    <t>木くず</t>
  </si>
  <si>
    <t>繊維くず</t>
  </si>
  <si>
    <t>動植物性残さ</t>
    <phoneticPr fontId="17"/>
  </si>
  <si>
    <t>動物系固形不要物</t>
  </si>
  <si>
    <t>ゴムくず</t>
  </si>
  <si>
    <t>金属くず</t>
  </si>
  <si>
    <t>鉱さい</t>
  </si>
  <si>
    <t>がれき類</t>
  </si>
  <si>
    <t>動物のふん尿</t>
    <phoneticPr fontId="17"/>
  </si>
  <si>
    <t>動物の死体</t>
  </si>
  <si>
    <t>ばいじん</t>
  </si>
  <si>
    <t>合　計</t>
  </si>
  <si>
    <t>動物のふん尿</t>
  </si>
  <si>
    <t>廃プラスチック類</t>
  </si>
  <si>
    <t>動植物性残さ</t>
  </si>
  <si>
    <t>その他の産業廃棄物</t>
    <rPh sb="2" eb="3">
      <t>タ</t>
    </rPh>
    <rPh sb="4" eb="6">
      <t>サンギョウ</t>
    </rPh>
    <rPh sb="6" eb="9">
      <t>ハイキブツ</t>
    </rPh>
    <phoneticPr fontId="17"/>
  </si>
  <si>
    <t>地域別</t>
    <rPh sb="0" eb="2">
      <t>チイキ</t>
    </rPh>
    <rPh sb="2" eb="3">
      <t>ベツ</t>
    </rPh>
    <phoneticPr fontId="17"/>
  </si>
  <si>
    <t>北海道</t>
    <rPh sb="0" eb="3">
      <t>ホッカイドウ</t>
    </rPh>
    <phoneticPr fontId="17"/>
  </si>
  <si>
    <t>東北</t>
    <rPh sb="0" eb="2">
      <t>トウホク</t>
    </rPh>
    <phoneticPr fontId="17"/>
  </si>
  <si>
    <t>関東</t>
    <rPh sb="0" eb="2">
      <t>カントウ</t>
    </rPh>
    <phoneticPr fontId="17"/>
  </si>
  <si>
    <t>中部</t>
    <rPh sb="0" eb="2">
      <t>チュウブ</t>
    </rPh>
    <phoneticPr fontId="17"/>
  </si>
  <si>
    <t>近畿</t>
    <rPh sb="0" eb="2">
      <t>キンキ</t>
    </rPh>
    <phoneticPr fontId="17"/>
  </si>
  <si>
    <t>中国</t>
    <rPh sb="0" eb="2">
      <t>チュウゴク</t>
    </rPh>
    <phoneticPr fontId="17"/>
  </si>
  <si>
    <t>四国</t>
    <rPh sb="0" eb="2">
      <t>シコク</t>
    </rPh>
    <phoneticPr fontId="17"/>
  </si>
  <si>
    <t>九州</t>
    <rPh sb="0" eb="2">
      <t>キュウシュウ</t>
    </rPh>
    <phoneticPr fontId="17"/>
  </si>
  <si>
    <t>青森県</t>
    <rPh sb="0" eb="3">
      <t>アオモリケン</t>
    </rPh>
    <phoneticPr fontId="17"/>
  </si>
  <si>
    <t>岩手県</t>
    <rPh sb="0" eb="3">
      <t>イワテケン</t>
    </rPh>
    <phoneticPr fontId="17"/>
  </si>
  <si>
    <t>宮城県</t>
    <rPh sb="0" eb="3">
      <t>ミヤギケン</t>
    </rPh>
    <phoneticPr fontId="17"/>
  </si>
  <si>
    <t>秋田県</t>
    <rPh sb="0" eb="3">
      <t>アキタケン</t>
    </rPh>
    <phoneticPr fontId="17"/>
  </si>
  <si>
    <t>山形県</t>
    <rPh sb="0" eb="3">
      <t>ヤマガタケン</t>
    </rPh>
    <phoneticPr fontId="17"/>
  </si>
  <si>
    <t>福島県</t>
    <rPh sb="0" eb="3">
      <t>フクシマケン</t>
    </rPh>
    <phoneticPr fontId="17"/>
  </si>
  <si>
    <t>茨城県</t>
    <rPh sb="0" eb="3">
      <t>イバラギケン</t>
    </rPh>
    <phoneticPr fontId="17"/>
  </si>
  <si>
    <t>栃木県</t>
    <rPh sb="0" eb="3">
      <t>トチギケン</t>
    </rPh>
    <phoneticPr fontId="17"/>
  </si>
  <si>
    <t>群馬県</t>
    <rPh sb="0" eb="3">
      <t>グンマケン</t>
    </rPh>
    <phoneticPr fontId="17"/>
  </si>
  <si>
    <t>埼玉県</t>
    <rPh sb="0" eb="3">
      <t>サイタマケン</t>
    </rPh>
    <phoneticPr fontId="17"/>
  </si>
  <si>
    <t>千葉県</t>
    <rPh sb="0" eb="3">
      <t>チバケン</t>
    </rPh>
    <phoneticPr fontId="17"/>
  </si>
  <si>
    <t>東京都</t>
    <rPh sb="0" eb="3">
      <t>トウキョウト</t>
    </rPh>
    <phoneticPr fontId="17"/>
  </si>
  <si>
    <t>神奈川県</t>
    <rPh sb="0" eb="4">
      <t>カナガワケン</t>
    </rPh>
    <phoneticPr fontId="17"/>
  </si>
  <si>
    <t>新潟県</t>
    <rPh sb="0" eb="3">
      <t>ニイガタケン</t>
    </rPh>
    <phoneticPr fontId="17"/>
  </si>
  <si>
    <t>富山県</t>
    <rPh sb="0" eb="3">
      <t>トヤマケン</t>
    </rPh>
    <phoneticPr fontId="17"/>
  </si>
  <si>
    <t>石川県</t>
    <rPh sb="0" eb="3">
      <t>イシカワケン</t>
    </rPh>
    <phoneticPr fontId="17"/>
  </si>
  <si>
    <t>福井県</t>
    <rPh sb="0" eb="3">
      <t>フクイケン</t>
    </rPh>
    <phoneticPr fontId="17"/>
  </si>
  <si>
    <t>山梨県</t>
    <rPh sb="0" eb="3">
      <t>ヤマナシケン</t>
    </rPh>
    <phoneticPr fontId="17"/>
  </si>
  <si>
    <t>長野県</t>
    <rPh sb="0" eb="3">
      <t>ナガノケン</t>
    </rPh>
    <phoneticPr fontId="17"/>
  </si>
  <si>
    <t>岐阜県</t>
    <rPh sb="0" eb="3">
      <t>ギフケン</t>
    </rPh>
    <phoneticPr fontId="17"/>
  </si>
  <si>
    <t>静岡県</t>
    <rPh sb="0" eb="3">
      <t>シズオカケン</t>
    </rPh>
    <phoneticPr fontId="17"/>
  </si>
  <si>
    <t>愛知県</t>
    <rPh sb="0" eb="3">
      <t>アイチケン</t>
    </rPh>
    <phoneticPr fontId="17"/>
  </si>
  <si>
    <t>三重県</t>
    <rPh sb="0" eb="3">
      <t>ミエケン</t>
    </rPh>
    <phoneticPr fontId="17"/>
  </si>
  <si>
    <t>滋賀県</t>
    <rPh sb="0" eb="3">
      <t>シガケン</t>
    </rPh>
    <phoneticPr fontId="17"/>
  </si>
  <si>
    <t>京都府</t>
    <rPh sb="0" eb="3">
      <t>キョウトフ</t>
    </rPh>
    <phoneticPr fontId="17"/>
  </si>
  <si>
    <t>大阪府</t>
    <rPh sb="0" eb="3">
      <t>オオサカフ</t>
    </rPh>
    <phoneticPr fontId="17"/>
  </si>
  <si>
    <t>兵庫県</t>
    <rPh sb="0" eb="3">
      <t>ヒョウゴケン</t>
    </rPh>
    <phoneticPr fontId="17"/>
  </si>
  <si>
    <t>奈良県</t>
    <rPh sb="0" eb="3">
      <t>ナラケン</t>
    </rPh>
    <phoneticPr fontId="17"/>
  </si>
  <si>
    <t>和歌山県</t>
    <rPh sb="0" eb="4">
      <t>ワカヤマケン</t>
    </rPh>
    <phoneticPr fontId="17"/>
  </si>
  <si>
    <t>鳥取県</t>
    <rPh sb="0" eb="3">
      <t>トットリケン</t>
    </rPh>
    <phoneticPr fontId="17"/>
  </si>
  <si>
    <t>島根県</t>
    <rPh sb="0" eb="3">
      <t>シマネケン</t>
    </rPh>
    <phoneticPr fontId="17"/>
  </si>
  <si>
    <t>岡山県</t>
    <rPh sb="0" eb="3">
      <t>オカヤマケン</t>
    </rPh>
    <phoneticPr fontId="17"/>
  </si>
  <si>
    <t>広島県</t>
    <rPh sb="0" eb="3">
      <t>ヒロシマケン</t>
    </rPh>
    <phoneticPr fontId="17"/>
  </si>
  <si>
    <t>山口県</t>
    <rPh sb="0" eb="3">
      <t>ヤマグチケン</t>
    </rPh>
    <phoneticPr fontId="17"/>
  </si>
  <si>
    <t>徳島県</t>
    <rPh sb="0" eb="3">
      <t>トクシマケン</t>
    </rPh>
    <phoneticPr fontId="17"/>
  </si>
  <si>
    <t>香川県</t>
    <rPh sb="0" eb="3">
      <t>カガワケン</t>
    </rPh>
    <phoneticPr fontId="17"/>
  </si>
  <si>
    <t>愛媛県</t>
    <rPh sb="0" eb="3">
      <t>エヒメケン</t>
    </rPh>
    <phoneticPr fontId="17"/>
  </si>
  <si>
    <t>高知県</t>
    <rPh sb="0" eb="3">
      <t>コウチケン</t>
    </rPh>
    <phoneticPr fontId="17"/>
  </si>
  <si>
    <t>福岡県</t>
    <rPh sb="0" eb="3">
      <t>フクオカケン</t>
    </rPh>
    <phoneticPr fontId="17"/>
  </si>
  <si>
    <t>佐賀県</t>
    <rPh sb="0" eb="3">
      <t>サガケン</t>
    </rPh>
    <phoneticPr fontId="17"/>
  </si>
  <si>
    <t>長崎県</t>
    <rPh sb="0" eb="3">
      <t>ナガサキケン</t>
    </rPh>
    <phoneticPr fontId="17"/>
  </si>
  <si>
    <t>熊本県</t>
    <rPh sb="0" eb="3">
      <t>クマモトケン</t>
    </rPh>
    <phoneticPr fontId="17"/>
  </si>
  <si>
    <t>大分県</t>
    <rPh sb="0" eb="3">
      <t>オオイタケン</t>
    </rPh>
    <phoneticPr fontId="17"/>
  </si>
  <si>
    <t>宮崎県</t>
    <rPh sb="0" eb="3">
      <t>ミヤザキケン</t>
    </rPh>
    <phoneticPr fontId="17"/>
  </si>
  <si>
    <t>鹿児島県</t>
    <rPh sb="0" eb="4">
      <t>カゴシマケン</t>
    </rPh>
    <phoneticPr fontId="17"/>
  </si>
  <si>
    <t>沖縄県</t>
    <rPh sb="0" eb="3">
      <t>オキナワケン</t>
    </rPh>
    <phoneticPr fontId="17"/>
  </si>
  <si>
    <t>全国</t>
    <rPh sb="0" eb="2">
      <t>ゼンコク</t>
    </rPh>
    <phoneticPr fontId="17"/>
  </si>
  <si>
    <t>全国</t>
    <rPh sb="0" eb="2">
      <t>ゼンコク</t>
    </rPh>
    <phoneticPr fontId="25"/>
  </si>
  <si>
    <t>(単位：千ｔ/年)</t>
    <rPh sb="4" eb="5">
      <t>セン</t>
    </rPh>
    <phoneticPr fontId="17"/>
  </si>
  <si>
    <t>大分類</t>
  </si>
  <si>
    <t>番号</t>
  </si>
  <si>
    <t>産業分類</t>
  </si>
  <si>
    <t>コード</t>
  </si>
  <si>
    <t>廃プラス
チック類</t>
  </si>
  <si>
    <t>動植物性
残　渣</t>
  </si>
  <si>
    <t>ガラスくず及び
陶磁器くず</t>
  </si>
  <si>
    <t>動物の
ふん尿</t>
  </si>
  <si>
    <t>農業、</t>
  </si>
  <si>
    <t>農業大分類</t>
    <phoneticPr fontId="25"/>
  </si>
  <si>
    <t>Ａ</t>
  </si>
  <si>
    <t>林業</t>
  </si>
  <si>
    <t>A011</t>
  </si>
  <si>
    <t>A012</t>
  </si>
  <si>
    <t>A02</t>
  </si>
  <si>
    <t>漁業大分類</t>
  </si>
  <si>
    <t>B</t>
  </si>
  <si>
    <t>B03</t>
  </si>
  <si>
    <t>B04</t>
  </si>
  <si>
    <t>鉱業</t>
  </si>
  <si>
    <t>C</t>
  </si>
  <si>
    <t>D</t>
  </si>
  <si>
    <t>製造業大分類</t>
  </si>
  <si>
    <t>E</t>
  </si>
  <si>
    <t>E9</t>
  </si>
  <si>
    <t>E10</t>
  </si>
  <si>
    <t>E11</t>
  </si>
  <si>
    <t>E12</t>
  </si>
  <si>
    <t>E13</t>
  </si>
  <si>
    <t>E14</t>
  </si>
  <si>
    <t>E15</t>
  </si>
  <si>
    <t>E16</t>
  </si>
  <si>
    <t>E17</t>
  </si>
  <si>
    <t>E18</t>
  </si>
  <si>
    <t>E19</t>
  </si>
  <si>
    <t>E20</t>
  </si>
  <si>
    <t>E21</t>
  </si>
  <si>
    <t>E22</t>
  </si>
  <si>
    <t>E23</t>
  </si>
  <si>
    <t>E24</t>
  </si>
  <si>
    <t>E25</t>
  </si>
  <si>
    <t>E26</t>
  </si>
  <si>
    <t>E27</t>
  </si>
  <si>
    <t>E28</t>
  </si>
  <si>
    <t>E29</t>
  </si>
  <si>
    <t>E30</t>
  </si>
  <si>
    <t>E31</t>
  </si>
  <si>
    <t>E32</t>
  </si>
  <si>
    <t>電気･ガス</t>
  </si>
  <si>
    <t>インフラ大分類</t>
  </si>
  <si>
    <t>F</t>
  </si>
  <si>
    <t>･熱供給･</t>
  </si>
  <si>
    <t>F33</t>
  </si>
  <si>
    <t>水道業</t>
  </si>
  <si>
    <t>F34</t>
  </si>
  <si>
    <t>F35</t>
  </si>
  <si>
    <t>F361</t>
  </si>
  <si>
    <t>F363</t>
  </si>
  <si>
    <t>情報大分類</t>
  </si>
  <si>
    <t>G</t>
  </si>
  <si>
    <t>G37</t>
  </si>
  <si>
    <t>G38</t>
  </si>
  <si>
    <t>G39</t>
  </si>
  <si>
    <t>G40</t>
  </si>
  <si>
    <t>G41</t>
  </si>
  <si>
    <t>運輸大分類</t>
  </si>
  <si>
    <t>H</t>
  </si>
  <si>
    <t>H42</t>
  </si>
  <si>
    <t>H43</t>
  </si>
  <si>
    <t>H44</t>
  </si>
  <si>
    <t>卸・小売大分類</t>
  </si>
  <si>
    <t>I</t>
  </si>
  <si>
    <t>I49</t>
  </si>
  <si>
    <t>I5311</t>
  </si>
  <si>
    <t>I56</t>
  </si>
  <si>
    <t>I591</t>
  </si>
  <si>
    <t>I593</t>
  </si>
  <si>
    <t>I601</t>
  </si>
  <si>
    <t>I602</t>
  </si>
  <si>
    <t>I603</t>
  </si>
  <si>
    <t>不動産業、</t>
  </si>
  <si>
    <t>不動産・物品賃借大分類</t>
  </si>
  <si>
    <t>K</t>
  </si>
  <si>
    <t>K70</t>
  </si>
  <si>
    <t>学術研究、専門</t>
  </si>
  <si>
    <t>L</t>
  </si>
  <si>
    <t>L71</t>
  </si>
  <si>
    <t>L746</t>
  </si>
  <si>
    <t>飲食店、宿泊業大分類</t>
  </si>
  <si>
    <t>Ｍ</t>
  </si>
  <si>
    <t>M76</t>
  </si>
  <si>
    <t>生活関連サービス</t>
  </si>
  <si>
    <t>N</t>
  </si>
  <si>
    <t>N781</t>
  </si>
  <si>
    <t>教育、学習支援業大分類</t>
  </si>
  <si>
    <t>O</t>
  </si>
  <si>
    <t>医療、福祉大分類</t>
  </si>
  <si>
    <t>P</t>
  </si>
  <si>
    <t>P83</t>
  </si>
  <si>
    <t>複合サービス事業大分類</t>
  </si>
  <si>
    <t>Q</t>
  </si>
  <si>
    <t>サービス業大分類</t>
  </si>
  <si>
    <t>R</t>
  </si>
  <si>
    <t>R891</t>
  </si>
  <si>
    <t>R952</t>
  </si>
  <si>
    <t>公務大分類</t>
  </si>
  <si>
    <t>S</t>
  </si>
  <si>
    <t>合     計</t>
    <rPh sb="0" eb="1">
      <t>ア</t>
    </rPh>
    <rPh sb="6" eb="7">
      <t>ケイ</t>
    </rPh>
    <phoneticPr fontId="17"/>
  </si>
  <si>
    <t>※大分類のみの回答で、かつ中分類への配分ができない都道府県があるため、中分類の合算値と大分類の値が合致しない項目がある。</t>
    <rPh sb="1" eb="4">
      <t>ダイブンルイ</t>
    </rPh>
    <rPh sb="7" eb="9">
      <t>カイトウ</t>
    </rPh>
    <rPh sb="13" eb="16">
      <t>チュウブンルイ</t>
    </rPh>
    <rPh sb="18" eb="20">
      <t>ハイブン</t>
    </rPh>
    <rPh sb="25" eb="29">
      <t>トドウフケン</t>
    </rPh>
    <rPh sb="35" eb="38">
      <t>チュウブンルイ</t>
    </rPh>
    <rPh sb="39" eb="41">
      <t>ガッサン</t>
    </rPh>
    <rPh sb="41" eb="42">
      <t>チ</t>
    </rPh>
    <rPh sb="43" eb="46">
      <t>ダイブンルイ</t>
    </rPh>
    <rPh sb="47" eb="48">
      <t>アタイ</t>
    </rPh>
    <rPh sb="49" eb="51">
      <t>ガッチ</t>
    </rPh>
    <rPh sb="54" eb="56">
      <t>コウモク</t>
    </rPh>
    <phoneticPr fontId="68"/>
  </si>
  <si>
    <t>※四捨五入により、各項目の合算値と合計値が合致しない項目がある。</t>
    <rPh sb="1" eb="5">
      <t>シシャゴニュウ</t>
    </rPh>
    <rPh sb="9" eb="12">
      <t>カクコウモク</t>
    </rPh>
    <rPh sb="13" eb="15">
      <t>ガッサン</t>
    </rPh>
    <rPh sb="15" eb="16">
      <t>チ</t>
    </rPh>
    <rPh sb="17" eb="19">
      <t>ゴウケイ</t>
    </rPh>
    <rPh sb="19" eb="20">
      <t>アタイ</t>
    </rPh>
    <rPh sb="21" eb="23">
      <t>ガッチ</t>
    </rPh>
    <rPh sb="26" eb="28">
      <t>コウモク</t>
    </rPh>
    <phoneticPr fontId="68"/>
  </si>
  <si>
    <t>表－Ⅲ・５　平成25年度実績値 業種別・種類別排出量推計値一覧表</t>
    <rPh sb="6" eb="8">
      <t>ヘイセイ</t>
    </rPh>
    <rPh sb="10" eb="12">
      <t>ネンド</t>
    </rPh>
    <rPh sb="12" eb="15">
      <t>ジッセキチ</t>
    </rPh>
    <rPh sb="26" eb="29">
      <t>スイケイチ</t>
    </rPh>
    <rPh sb="29" eb="31">
      <t>イチラン</t>
    </rPh>
    <rPh sb="31" eb="32">
      <t>ヒョウ</t>
    </rPh>
    <phoneticPr fontId="17"/>
  </si>
  <si>
    <t>平成25年度</t>
    <phoneticPr fontId="25"/>
  </si>
  <si>
    <t>No.</t>
  </si>
  <si>
    <t>都道府県名</t>
    <rPh sb="0" eb="4">
      <t>トドウフケン</t>
    </rPh>
    <rPh sb="4" eb="5">
      <t>ナ</t>
    </rPh>
    <phoneticPr fontId="17"/>
  </si>
  <si>
    <t>動物系
固形不要物</t>
    <phoneticPr fontId="17"/>
  </si>
  <si>
    <t>ガラスくず
及び
陶磁器くず</t>
    <phoneticPr fontId="17"/>
  </si>
  <si>
    <t>表－Ⅲ・６　平成25年度実績値 都道府県別・種類別排出量推計値一覧表</t>
    <rPh sb="6" eb="8">
      <t>ヘイセイ</t>
    </rPh>
    <rPh sb="10" eb="12">
      <t>ネンド</t>
    </rPh>
    <rPh sb="12" eb="15">
      <t>ジッセキチ</t>
    </rPh>
    <rPh sb="16" eb="20">
      <t>トドウフケン</t>
    </rPh>
    <rPh sb="20" eb="21">
      <t>ベツ</t>
    </rPh>
    <rPh sb="25" eb="27">
      <t>ハイシュツ</t>
    </rPh>
    <rPh sb="28" eb="31">
      <t>スイケイチ</t>
    </rPh>
    <rPh sb="31" eb="33">
      <t>イチラン</t>
    </rPh>
    <rPh sb="33" eb="34">
      <t>ヒョウ</t>
    </rPh>
    <phoneticPr fontId="24"/>
  </si>
  <si>
    <t>(単位：ｔ/年)</t>
  </si>
  <si>
    <t>単位</t>
    <rPh sb="0" eb="2">
      <t>タンイ</t>
    </rPh>
    <phoneticPr fontId="68"/>
  </si>
  <si>
    <t>農業，林業大分類</t>
    <rPh sb="0" eb="2">
      <t>ノウギョウ</t>
    </rPh>
    <rPh sb="3" eb="5">
      <t>リンギョウ</t>
    </rPh>
    <rPh sb="5" eb="8">
      <t>ダイブンルイ</t>
    </rPh>
    <phoneticPr fontId="24"/>
  </si>
  <si>
    <t>A</t>
  </si>
  <si>
    <t>千a</t>
    <rPh sb="0" eb="1">
      <t>セン</t>
    </rPh>
    <phoneticPr fontId="68"/>
  </si>
  <si>
    <t/>
  </si>
  <si>
    <t>農業，林業</t>
  </si>
  <si>
    <t>千人</t>
    <rPh sb="0" eb="1">
      <t>セン</t>
    </rPh>
    <phoneticPr fontId="68"/>
  </si>
  <si>
    <t>上記以外の農業，林業</t>
    <rPh sb="8" eb="10">
      <t>リンギョウ</t>
    </rPh>
    <phoneticPr fontId="24"/>
  </si>
  <si>
    <t>漁業</t>
  </si>
  <si>
    <t>千人</t>
  </si>
  <si>
    <t>鉱業，採石業，砂利採取業</t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24"/>
  </si>
  <si>
    <t>十億円</t>
    <rPh sb="0" eb="3">
      <t>ジュウオクエン</t>
    </rPh>
    <phoneticPr fontId="68"/>
  </si>
  <si>
    <t>製造業大分類</t>
    <rPh sb="0" eb="3">
      <t>セイゾウギョウ</t>
    </rPh>
    <rPh sb="3" eb="6">
      <t>ダイブンルイ</t>
    </rPh>
    <phoneticPr fontId="24"/>
  </si>
  <si>
    <t>E09</t>
  </si>
  <si>
    <t>電気・ガス・熱供給・水道業大分類</t>
    <rPh sb="0" eb="2">
      <t>デンキ</t>
    </rPh>
    <rPh sb="6" eb="7">
      <t>ネツ</t>
    </rPh>
    <rPh sb="7" eb="9">
      <t>キョウキュウ</t>
    </rPh>
    <rPh sb="10" eb="13">
      <t>スイドウギョウ</t>
    </rPh>
    <rPh sb="13" eb="16">
      <t>ダイブンルイ</t>
    </rPh>
    <phoneticPr fontId="24"/>
  </si>
  <si>
    <t>情報通信業大分類</t>
    <rPh sb="0" eb="2">
      <t>ジョウホウ</t>
    </rPh>
    <rPh sb="2" eb="5">
      <t>ツウシンギョウ</t>
    </rPh>
    <rPh sb="5" eb="8">
      <t>ダイブンルイ</t>
    </rPh>
    <phoneticPr fontId="24"/>
  </si>
  <si>
    <t>通信業</t>
    <rPh sb="0" eb="3">
      <t>ツウシンギョウ</t>
    </rPh>
    <phoneticPr fontId="24"/>
  </si>
  <si>
    <t>放送業</t>
    <rPh sb="0" eb="3">
      <t>ホウソウギョウ</t>
    </rPh>
    <phoneticPr fontId="24"/>
  </si>
  <si>
    <t>情報サービス業</t>
    <rPh sb="0" eb="2">
      <t>ジョウホウ</t>
    </rPh>
    <rPh sb="6" eb="7">
      <t>ギョウ</t>
    </rPh>
    <phoneticPr fontId="24"/>
  </si>
  <si>
    <t>インターネット付随サービス業</t>
    <rPh sb="7" eb="9">
      <t>フズイ</t>
    </rPh>
    <rPh sb="13" eb="14">
      <t>ギョウ</t>
    </rPh>
    <phoneticPr fontId="24"/>
  </si>
  <si>
    <t>映像・音声・文字情報制作業</t>
    <rPh sb="0" eb="2">
      <t>エイゾウ</t>
    </rPh>
    <rPh sb="3" eb="5">
      <t>オンセイ</t>
    </rPh>
    <rPh sb="6" eb="8">
      <t>モジ</t>
    </rPh>
    <rPh sb="8" eb="10">
      <t>ジョウホウ</t>
    </rPh>
    <rPh sb="10" eb="12">
      <t>セイサク</t>
    </rPh>
    <rPh sb="12" eb="13">
      <t>ギョウ</t>
    </rPh>
    <phoneticPr fontId="24"/>
  </si>
  <si>
    <t>運輸業，郵便業大分類</t>
    <rPh sb="0" eb="2">
      <t>ウンユ</t>
    </rPh>
    <rPh sb="2" eb="3">
      <t>ギョウ</t>
    </rPh>
    <rPh sb="4" eb="6">
      <t>ユウビン</t>
    </rPh>
    <rPh sb="6" eb="7">
      <t>ギョウ</t>
    </rPh>
    <rPh sb="7" eb="10">
      <t>ダイブンルイ</t>
    </rPh>
    <phoneticPr fontId="24"/>
  </si>
  <si>
    <t>運輸業，</t>
  </si>
  <si>
    <t>郵便業</t>
    <rPh sb="0" eb="2">
      <t>ユウビン</t>
    </rPh>
    <rPh sb="2" eb="3">
      <t>ギョウ</t>
    </rPh>
    <phoneticPr fontId="24"/>
  </si>
  <si>
    <t>上記以外の運輸業，郵便業</t>
    <rPh sb="9" eb="11">
      <t>ユウビン</t>
    </rPh>
    <rPh sb="11" eb="12">
      <t>ギョウ</t>
    </rPh>
    <phoneticPr fontId="24"/>
  </si>
  <si>
    <t>卸売業，小売業大分類</t>
    <rPh sb="0" eb="2">
      <t>オロシウリ</t>
    </rPh>
    <rPh sb="2" eb="3">
      <t>ギョウ</t>
    </rPh>
    <rPh sb="4" eb="7">
      <t>コウリギョウ</t>
    </rPh>
    <rPh sb="7" eb="10">
      <t>ダイブンルイ</t>
    </rPh>
    <phoneticPr fontId="24"/>
  </si>
  <si>
    <t>I50</t>
  </si>
  <si>
    <t>卸売業，</t>
    <rPh sb="2" eb="3">
      <t>ギョウ</t>
    </rPh>
    <phoneticPr fontId="24"/>
  </si>
  <si>
    <t>小売業</t>
  </si>
  <si>
    <t>I605</t>
  </si>
  <si>
    <t>上記以外の卸売業，小売業</t>
    <rPh sb="0" eb="2">
      <t>ジョウキ</t>
    </rPh>
    <rPh sb="2" eb="4">
      <t>イガイ</t>
    </rPh>
    <rPh sb="5" eb="7">
      <t>オロシウリ</t>
    </rPh>
    <rPh sb="7" eb="8">
      <t>ギョウ</t>
    </rPh>
    <phoneticPr fontId="24"/>
  </si>
  <si>
    <t>不動産業，　</t>
  </si>
  <si>
    <t>不動産業，物品賃貸業大分類</t>
    <rPh sb="10" eb="13">
      <t>ダイブンルイ</t>
    </rPh>
    <phoneticPr fontId="24"/>
  </si>
  <si>
    <t>物品賃貸業</t>
  </si>
  <si>
    <t>学術研究，専門</t>
  </si>
  <si>
    <t>学術研究，専門・技術サービス業大分類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rPh sb="15" eb="18">
      <t>ダイブンルイ</t>
    </rPh>
    <phoneticPr fontId="24"/>
  </si>
  <si>
    <t>・技術サービス業</t>
  </si>
  <si>
    <t>学術・開発研究機関</t>
    <rPh sb="3" eb="5">
      <t>カイハツ</t>
    </rPh>
    <phoneticPr fontId="24"/>
  </si>
  <si>
    <t>宿泊業，飲食</t>
    <rPh sb="0" eb="2">
      <t>シュクハク</t>
    </rPh>
    <rPh sb="2" eb="3">
      <t>ギョウ</t>
    </rPh>
    <rPh sb="4" eb="6">
      <t>インショク</t>
    </rPh>
    <phoneticPr fontId="24"/>
  </si>
  <si>
    <t>宿泊業，飲食サービス業大分類</t>
    <rPh sb="0" eb="2">
      <t>シュクハク</t>
    </rPh>
    <rPh sb="2" eb="3">
      <t>ギョウ</t>
    </rPh>
    <rPh sb="4" eb="6">
      <t>インショク</t>
    </rPh>
    <rPh sb="10" eb="11">
      <t>ギョウ</t>
    </rPh>
    <rPh sb="11" eb="12">
      <t>ダイ</t>
    </rPh>
    <rPh sb="12" eb="14">
      <t>ブンルイ</t>
    </rPh>
    <phoneticPr fontId="24"/>
  </si>
  <si>
    <t>M</t>
  </si>
  <si>
    <t>飲食店</t>
  </si>
  <si>
    <t>上記以外の宿泊業，飲食サービス業</t>
  </si>
  <si>
    <t>生活関連サー</t>
  </si>
  <si>
    <t>生活関連サービス業，娯楽業大分類</t>
    <rPh sb="13" eb="16">
      <t>ダイブンルイ</t>
    </rPh>
    <phoneticPr fontId="24"/>
  </si>
  <si>
    <t>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</si>
  <si>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4"/>
  </si>
  <si>
    <t>医療，福祉大分類</t>
    <rPh sb="0" eb="2">
      <t>イリョウ</t>
    </rPh>
    <rPh sb="3" eb="5">
      <t>フクシ</t>
    </rPh>
    <rPh sb="5" eb="8">
      <t>ダイブンルイ</t>
    </rPh>
    <phoneticPr fontId="24"/>
  </si>
  <si>
    <t>医療，福祉</t>
  </si>
  <si>
    <t>千床</t>
    <rPh sb="0" eb="1">
      <t>セン</t>
    </rPh>
    <phoneticPr fontId="68"/>
  </si>
  <si>
    <t>上記以外の医療，福祉</t>
    <rPh sb="0" eb="2">
      <t>ジョウキ</t>
    </rPh>
    <rPh sb="2" eb="4">
      <t>イガイ</t>
    </rPh>
    <rPh sb="5" eb="7">
      <t>イリョウ</t>
    </rPh>
    <rPh sb="8" eb="10">
      <t>フクシ</t>
    </rPh>
    <phoneticPr fontId="24"/>
  </si>
  <si>
    <t>教育、学習支援業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4"/>
  </si>
  <si>
    <t>複合サービス事業</t>
    <rPh sb="0" eb="2">
      <t>フクゴウ</t>
    </rPh>
    <rPh sb="6" eb="8">
      <t>ジギョウ</t>
    </rPh>
    <phoneticPr fontId="24"/>
  </si>
  <si>
    <t>サービス業大分類</t>
    <rPh sb="4" eb="5">
      <t>ギョウ</t>
    </rPh>
    <rPh sb="5" eb="8">
      <t>ダイブンルイ</t>
    </rPh>
    <phoneticPr fontId="24"/>
  </si>
  <si>
    <t>と畜場</t>
  </si>
  <si>
    <t>公務</t>
    <rPh sb="0" eb="2">
      <t>コウム</t>
    </rPh>
    <phoneticPr fontId="24"/>
  </si>
  <si>
    <t>Ｓ</t>
  </si>
  <si>
    <t>合計</t>
    <rPh sb="0" eb="2">
      <t>ゴウケイ</t>
    </rPh>
    <phoneticPr fontId="24"/>
  </si>
  <si>
    <t>※屠畜場の動物系固形不要物の単位はt/千頭</t>
    <rPh sb="1" eb="3">
      <t>トチク</t>
    </rPh>
    <rPh sb="3" eb="4">
      <t>ジョウ</t>
    </rPh>
    <rPh sb="5" eb="7">
      <t>ドウブツ</t>
    </rPh>
    <rPh sb="7" eb="8">
      <t>ケイ</t>
    </rPh>
    <rPh sb="8" eb="10">
      <t>コケイ</t>
    </rPh>
    <rPh sb="10" eb="12">
      <t>フヨウ</t>
    </rPh>
    <rPh sb="12" eb="13">
      <t>ブツ</t>
    </rPh>
    <rPh sb="14" eb="16">
      <t>タンイ</t>
    </rPh>
    <rPh sb="19" eb="20">
      <t>セン</t>
    </rPh>
    <rPh sb="20" eb="21">
      <t>トウ</t>
    </rPh>
    <phoneticPr fontId="24"/>
  </si>
  <si>
    <t>十億円</t>
    <rPh sb="0" eb="2">
      <t>ジュウオク</t>
    </rPh>
    <phoneticPr fontId="68"/>
  </si>
  <si>
    <t>図Ⅳ-１　産業廃棄物排出量の推移</t>
    <phoneticPr fontId="17"/>
  </si>
  <si>
    <t>産業廃棄物の排出量
（百万ｔ）</t>
    <rPh sb="11" eb="13">
      <t>ヒャクマン</t>
    </rPh>
    <phoneticPr fontId="75"/>
  </si>
  <si>
    <t>Ｈ7年</t>
    <rPh sb="2" eb="3">
      <t>ネン</t>
    </rPh>
    <phoneticPr fontId="17"/>
  </si>
  <si>
    <t>Ｈ8年</t>
    <rPh sb="2" eb="3">
      <t>ネン</t>
    </rPh>
    <phoneticPr fontId="17"/>
  </si>
  <si>
    <t>(Ｈ8年度)</t>
    <rPh sb="3" eb="4">
      <t>ネン</t>
    </rPh>
    <rPh sb="4" eb="5">
      <t>ド</t>
    </rPh>
    <phoneticPr fontId="17"/>
  </si>
  <si>
    <t>Ｈ9年度</t>
    <rPh sb="2" eb="3">
      <t>ネン</t>
    </rPh>
    <rPh sb="3" eb="4">
      <t>ド</t>
    </rPh>
    <phoneticPr fontId="17"/>
  </si>
  <si>
    <t>Ｈ10年度</t>
    <rPh sb="3" eb="4">
      <t>ネン</t>
    </rPh>
    <rPh sb="4" eb="5">
      <t>ド</t>
    </rPh>
    <phoneticPr fontId="17"/>
  </si>
  <si>
    <t>Ｈ11年度</t>
    <rPh sb="3" eb="4">
      <t>ネン</t>
    </rPh>
    <rPh sb="4" eb="5">
      <t>ド</t>
    </rPh>
    <phoneticPr fontId="17"/>
  </si>
  <si>
    <t>Ｈ12年度</t>
    <rPh sb="3" eb="4">
      <t>ネン</t>
    </rPh>
    <rPh sb="4" eb="5">
      <t>ド</t>
    </rPh>
    <phoneticPr fontId="17"/>
  </si>
  <si>
    <t>Ｈ13年度</t>
    <rPh sb="3" eb="4">
      <t>ネン</t>
    </rPh>
    <rPh sb="4" eb="5">
      <t>ド</t>
    </rPh>
    <phoneticPr fontId="17"/>
  </si>
  <si>
    <t>Ｈ14年度</t>
    <rPh sb="3" eb="4">
      <t>ネン</t>
    </rPh>
    <rPh sb="4" eb="5">
      <t>ド</t>
    </rPh>
    <phoneticPr fontId="17"/>
  </si>
  <si>
    <t>Ｈ15年度</t>
    <rPh sb="3" eb="4">
      <t>ネン</t>
    </rPh>
    <rPh sb="4" eb="5">
      <t>ド</t>
    </rPh>
    <phoneticPr fontId="17"/>
  </si>
  <si>
    <t>Ｈ16年度</t>
    <rPh sb="3" eb="4">
      <t>ネン</t>
    </rPh>
    <rPh sb="4" eb="5">
      <t>ド</t>
    </rPh>
    <phoneticPr fontId="17"/>
  </si>
  <si>
    <t>Ｈ17年度</t>
    <rPh sb="3" eb="4">
      <t>ネン</t>
    </rPh>
    <rPh sb="4" eb="5">
      <t>ド</t>
    </rPh>
    <phoneticPr fontId="17"/>
  </si>
  <si>
    <t>Ｈ18年度</t>
    <rPh sb="3" eb="4">
      <t>ネン</t>
    </rPh>
    <rPh sb="4" eb="5">
      <t>ド</t>
    </rPh>
    <phoneticPr fontId="17"/>
  </si>
  <si>
    <t>Ｈ19年度</t>
    <rPh sb="3" eb="4">
      <t>ネン</t>
    </rPh>
    <rPh sb="4" eb="5">
      <t>ド</t>
    </rPh>
    <phoneticPr fontId="17"/>
  </si>
  <si>
    <t>Ｈ20年度</t>
    <rPh sb="3" eb="4">
      <t>ネン</t>
    </rPh>
    <rPh sb="4" eb="5">
      <t>ド</t>
    </rPh>
    <phoneticPr fontId="17"/>
  </si>
  <si>
    <t>Ｈ21年度</t>
    <rPh sb="3" eb="4">
      <t>ネン</t>
    </rPh>
    <rPh sb="4" eb="5">
      <t>ド</t>
    </rPh>
    <phoneticPr fontId="17"/>
  </si>
  <si>
    <t>Ｈ22年度</t>
    <rPh sb="3" eb="4">
      <t>ネン</t>
    </rPh>
    <rPh sb="4" eb="5">
      <t>ド</t>
    </rPh>
    <phoneticPr fontId="17"/>
  </si>
  <si>
    <t>Ｈ23年度</t>
    <rPh sb="3" eb="4">
      <t>ネン</t>
    </rPh>
    <rPh sb="4" eb="5">
      <t>ド</t>
    </rPh>
    <phoneticPr fontId="17"/>
  </si>
  <si>
    <t>Ｈ24年度</t>
    <rPh sb="3" eb="4">
      <t>ネン</t>
    </rPh>
    <rPh sb="4" eb="5">
      <t>ド</t>
    </rPh>
    <phoneticPr fontId="17"/>
  </si>
  <si>
    <t>Ｈ25年度</t>
    <rPh sb="3" eb="4">
      <t>ネン</t>
    </rPh>
    <rPh sb="4" eb="5">
      <t>ド</t>
    </rPh>
    <phoneticPr fontId="17"/>
  </si>
  <si>
    <t>Ｈ26年度</t>
    <rPh sb="3" eb="4">
      <t>ネン</t>
    </rPh>
    <rPh sb="4" eb="5">
      <t>ド</t>
    </rPh>
    <phoneticPr fontId="17"/>
  </si>
  <si>
    <t>平成25年度</t>
    <rPh sb="5" eb="6">
      <t>ド</t>
    </rPh>
    <phoneticPr fontId="15"/>
  </si>
  <si>
    <t>平成21年度
平成24年度</t>
    <rPh sb="7" eb="9">
      <t>ヘイセイ</t>
    </rPh>
    <rPh sb="11" eb="12">
      <t>ネン</t>
    </rPh>
    <phoneticPr fontId="15"/>
  </si>
  <si>
    <t>平成25年度</t>
    <phoneticPr fontId="15"/>
  </si>
  <si>
    <t>平成19年度
平成24年度</t>
    <rPh sb="7" eb="9">
      <t>ヘイセイ</t>
    </rPh>
    <rPh sb="11" eb="12">
      <t>ネン</t>
    </rPh>
    <phoneticPr fontId="15"/>
  </si>
  <si>
    <t>下水道業</t>
    <rPh sb="3" eb="4">
      <t>ギョウ</t>
    </rPh>
    <phoneticPr fontId="15"/>
  </si>
  <si>
    <t>(単位：千ｔ/年)</t>
    <rPh sb="4" eb="5">
      <t>セン</t>
    </rPh>
    <phoneticPr fontId="15"/>
  </si>
  <si>
    <t>報告書P２２で利用</t>
    <rPh sb="0" eb="3">
      <t>ホウコクショ</t>
    </rPh>
    <rPh sb="7" eb="9">
      <t>リヨウ</t>
    </rPh>
    <phoneticPr fontId="15"/>
  </si>
  <si>
    <t>図－Ⅲ・１/Ⅳ・２　産業廃棄物の業種別排出量（平成２５年度実施値）</t>
    <rPh sb="0" eb="1">
      <t>ズ</t>
    </rPh>
    <rPh sb="10" eb="12">
      <t>サンギョウ</t>
    </rPh>
    <rPh sb="12" eb="15">
      <t>ハイキブツ</t>
    </rPh>
    <rPh sb="16" eb="18">
      <t>ギョウシュ</t>
    </rPh>
    <rPh sb="18" eb="19">
      <t>ベツ</t>
    </rPh>
    <rPh sb="19" eb="21">
      <t>ハイシュツ</t>
    </rPh>
    <rPh sb="21" eb="22">
      <t>リョウ</t>
    </rPh>
    <rPh sb="23" eb="25">
      <t>ヘイセイ</t>
    </rPh>
    <rPh sb="27" eb="28">
      <t>ネン</t>
    </rPh>
    <rPh sb="28" eb="29">
      <t>ド</t>
    </rPh>
    <rPh sb="29" eb="31">
      <t>ジッシ</t>
    </rPh>
    <rPh sb="31" eb="32">
      <t>チ</t>
    </rPh>
    <phoneticPr fontId="15"/>
  </si>
  <si>
    <t>図-Ⅳ・２　産業廃棄物の業種別排出量の推移（平成２５年度実施値）</t>
    <rPh sb="0" eb="1">
      <t>ズ</t>
    </rPh>
    <rPh sb="6" eb="8">
      <t>サンギョウ</t>
    </rPh>
    <rPh sb="8" eb="11">
      <t>ハイキブツ</t>
    </rPh>
    <rPh sb="12" eb="14">
      <t>ギョウシュ</t>
    </rPh>
    <rPh sb="14" eb="15">
      <t>ベツ</t>
    </rPh>
    <rPh sb="15" eb="17">
      <t>ハイシュツ</t>
    </rPh>
    <rPh sb="17" eb="18">
      <t>リョウ</t>
    </rPh>
    <rPh sb="19" eb="21">
      <t>スイイ</t>
    </rPh>
    <rPh sb="22" eb="24">
      <t>ヘイセイ</t>
    </rPh>
    <rPh sb="26" eb="28">
      <t>ネンド</t>
    </rPh>
    <rPh sb="28" eb="30">
      <t>ジッシ</t>
    </rPh>
    <rPh sb="30" eb="31">
      <t>チ</t>
    </rPh>
    <phoneticPr fontId="15"/>
  </si>
  <si>
    <t>報告書P25で利用</t>
    <rPh sb="0" eb="3">
      <t>ホウコクショ</t>
    </rPh>
    <rPh sb="7" eb="9">
      <t>リヨウ</t>
    </rPh>
    <phoneticPr fontId="15"/>
  </si>
  <si>
    <t>図ーⅢ・２／Ⅳ・３　産業廃棄物の種類別排出量（平成25年度実施値）</t>
    <rPh sb="0" eb="1">
      <t>ズ</t>
    </rPh>
    <rPh sb="10" eb="12">
      <t>サンギョウ</t>
    </rPh>
    <rPh sb="12" eb="15">
      <t>ハイキブツ</t>
    </rPh>
    <rPh sb="16" eb="18">
      <t>シュルイ</t>
    </rPh>
    <rPh sb="18" eb="19">
      <t>ベツ</t>
    </rPh>
    <rPh sb="19" eb="21">
      <t>ハイシュツ</t>
    </rPh>
    <rPh sb="21" eb="22">
      <t>リョウ</t>
    </rPh>
    <rPh sb="23" eb="25">
      <t>ヘイセイ</t>
    </rPh>
    <rPh sb="27" eb="29">
      <t>ネンド</t>
    </rPh>
    <rPh sb="29" eb="31">
      <t>ジッシ</t>
    </rPh>
    <rPh sb="31" eb="32">
      <t>チ</t>
    </rPh>
    <phoneticPr fontId="15"/>
  </si>
  <si>
    <t>図－Ⅳ・３　産業廃棄物の種類別排出量の推移（平成25年度実施値）</t>
    <rPh sb="0" eb="1">
      <t>ズ</t>
    </rPh>
    <rPh sb="6" eb="8">
      <t>サンギョウ</t>
    </rPh>
    <rPh sb="8" eb="11">
      <t>ハイキブツ</t>
    </rPh>
    <rPh sb="12" eb="14">
      <t>シュルイ</t>
    </rPh>
    <rPh sb="14" eb="15">
      <t>ベツ</t>
    </rPh>
    <rPh sb="15" eb="17">
      <t>ハイシュツ</t>
    </rPh>
    <rPh sb="17" eb="18">
      <t>リョウ</t>
    </rPh>
    <rPh sb="19" eb="21">
      <t>スイイ</t>
    </rPh>
    <rPh sb="22" eb="24">
      <t>ヘイセイ</t>
    </rPh>
    <rPh sb="26" eb="28">
      <t>ネンド</t>
    </rPh>
    <rPh sb="28" eb="30">
      <t>ジッシ</t>
    </rPh>
    <rPh sb="30" eb="31">
      <t>チ</t>
    </rPh>
    <phoneticPr fontId="15"/>
  </si>
  <si>
    <t>報告書P44で利用</t>
    <rPh sb="0" eb="3">
      <t>ホウコクショ</t>
    </rPh>
    <rPh sb="7" eb="9">
      <t>リヨウ</t>
    </rPh>
    <phoneticPr fontId="15"/>
  </si>
  <si>
    <t>報告書P27で利用　図－Ⅲ・３／Ⅳ・４　産業廃棄物の地域別排出量（平成25年度実施値）</t>
    <rPh sb="0" eb="3">
      <t>ホウコクショ</t>
    </rPh>
    <rPh sb="7" eb="9">
      <t>リヨウ</t>
    </rPh>
    <rPh sb="10" eb="11">
      <t>ズ</t>
    </rPh>
    <rPh sb="20" eb="22">
      <t>サンギョウ</t>
    </rPh>
    <rPh sb="22" eb="25">
      <t>ハイキブツ</t>
    </rPh>
    <rPh sb="26" eb="28">
      <t>チイキ</t>
    </rPh>
    <rPh sb="28" eb="29">
      <t>ベツ</t>
    </rPh>
    <rPh sb="29" eb="31">
      <t>ハイシュツ</t>
    </rPh>
    <rPh sb="31" eb="32">
      <t>リョウ</t>
    </rPh>
    <rPh sb="33" eb="35">
      <t>ヘイセイ</t>
    </rPh>
    <rPh sb="37" eb="38">
      <t>ネン</t>
    </rPh>
    <rPh sb="38" eb="39">
      <t>ド</t>
    </rPh>
    <rPh sb="39" eb="41">
      <t>ジッシ</t>
    </rPh>
    <rPh sb="41" eb="42">
      <t>チ</t>
    </rPh>
    <phoneticPr fontId="15"/>
  </si>
  <si>
    <t>図－Ⅳ・４　産業廃棄物の地域別排出量の推移(平成25年度実施値）</t>
    <rPh sb="0" eb="1">
      <t>ズ</t>
    </rPh>
    <rPh sb="6" eb="8">
      <t>サンギョウ</t>
    </rPh>
    <rPh sb="8" eb="11">
      <t>ハイキブツ</t>
    </rPh>
    <rPh sb="12" eb="14">
      <t>チイキ</t>
    </rPh>
    <rPh sb="14" eb="15">
      <t>ベツ</t>
    </rPh>
    <rPh sb="15" eb="17">
      <t>ハイシュツ</t>
    </rPh>
    <rPh sb="17" eb="18">
      <t>リョウ</t>
    </rPh>
    <rPh sb="19" eb="21">
      <t>スイイ</t>
    </rPh>
    <rPh sb="22" eb="24">
      <t>ヘイセイ</t>
    </rPh>
    <rPh sb="26" eb="28">
      <t>ネンド</t>
    </rPh>
    <rPh sb="28" eb="30">
      <t>ジッシ</t>
    </rPh>
    <rPh sb="30" eb="31">
      <t>チ</t>
    </rPh>
    <phoneticPr fontId="15"/>
  </si>
  <si>
    <t>報告書P42で利用</t>
    <rPh sb="0" eb="3">
      <t>ホウコクショ</t>
    </rPh>
    <rPh sb="7" eb="9">
      <t>リヨウ</t>
    </rPh>
    <phoneticPr fontId="15"/>
  </si>
  <si>
    <t>図－Ⅳ・１　産業廃棄物排出量の推移（平成25年度実施値）</t>
    <rPh sb="0" eb="1">
      <t>ズ</t>
    </rPh>
    <rPh sb="6" eb="8">
      <t>サンギョウ</t>
    </rPh>
    <rPh sb="8" eb="11">
      <t>ハイキブツ</t>
    </rPh>
    <rPh sb="11" eb="13">
      <t>ハイシュツ</t>
    </rPh>
    <rPh sb="13" eb="14">
      <t>リョウ</t>
    </rPh>
    <rPh sb="15" eb="17">
      <t>スイイ</t>
    </rPh>
    <rPh sb="18" eb="20">
      <t>ヘイセイ</t>
    </rPh>
    <rPh sb="22" eb="24">
      <t>ネンド</t>
    </rPh>
    <rPh sb="24" eb="26">
      <t>ジッシ</t>
    </rPh>
    <rPh sb="26" eb="27">
      <t>チ</t>
    </rPh>
    <phoneticPr fontId="15"/>
  </si>
  <si>
    <t>図Ⅲ・4　全国産業廃棄物の処理フロー</t>
    <rPh sb="0" eb="1">
      <t>ズ</t>
    </rPh>
    <rPh sb="5" eb="7">
      <t>ゼンコク</t>
    </rPh>
    <rPh sb="7" eb="12">
      <t>サンギョウハイキブツ</t>
    </rPh>
    <rPh sb="13" eb="15">
      <t>ショリ</t>
    </rPh>
    <phoneticPr fontId="17"/>
  </si>
  <si>
    <t>排出量</t>
  </si>
  <si>
    <t>直接再生　　　利用量</t>
  </si>
  <si>
    <t>直接最終　　　処分量</t>
  </si>
  <si>
    <t>中　　　間　　　処　　　理</t>
  </si>
  <si>
    <t>再生　　　　　利用量計</t>
  </si>
  <si>
    <t>減量化量</t>
  </si>
  <si>
    <t>最終処分量計</t>
  </si>
  <si>
    <t>中間処理量</t>
  </si>
  <si>
    <t>処理残渣量</t>
  </si>
  <si>
    <t>再生利用量</t>
  </si>
  <si>
    <t>最終処分</t>
  </si>
  <si>
    <t>直接再生利用量</t>
    <rPh sb="0" eb="1">
      <t>チョク</t>
    </rPh>
    <rPh sb="1" eb="2">
      <t>セツ</t>
    </rPh>
    <rPh sb="2" eb="4">
      <t>サイセイ</t>
    </rPh>
    <rPh sb="4" eb="6">
      <t>リヨウ</t>
    </rPh>
    <rPh sb="6" eb="7">
      <t>リョウ</t>
    </rPh>
    <phoneticPr fontId="17"/>
  </si>
  <si>
    <t>再生利用量</t>
    <rPh sb="0" eb="2">
      <t>サイセイ</t>
    </rPh>
    <rPh sb="2" eb="4">
      <t>リヨウ</t>
    </rPh>
    <rPh sb="4" eb="5">
      <t>リョウ</t>
    </rPh>
    <phoneticPr fontId="17"/>
  </si>
  <si>
    <t>(A)</t>
  </si>
  <si>
    <t>(B)</t>
  </si>
  <si>
    <t>(C)</t>
  </si>
  <si>
    <t>(D)</t>
  </si>
  <si>
    <t>(E)</t>
  </si>
  <si>
    <t>(F)</t>
  </si>
  <si>
    <t>(G)</t>
  </si>
  <si>
    <t>(B)+(F)</t>
  </si>
  <si>
    <t>(D)-(E)</t>
  </si>
  <si>
    <t>(C)+(G)</t>
  </si>
  <si>
    <t>排　出　量</t>
    <rPh sb="0" eb="1">
      <t>ハイ</t>
    </rPh>
    <rPh sb="2" eb="3">
      <t>デ</t>
    </rPh>
    <rPh sb="4" eb="5">
      <t>リョウ</t>
    </rPh>
    <phoneticPr fontId="17"/>
  </si>
  <si>
    <t>合計</t>
  </si>
  <si>
    <t>構成比</t>
  </si>
  <si>
    <t>処理後再生利用量</t>
    <rPh sb="0" eb="2">
      <t>ショリ</t>
    </rPh>
    <rPh sb="2" eb="3">
      <t>ゴ</t>
    </rPh>
    <rPh sb="3" eb="5">
      <t>サイセイ</t>
    </rPh>
    <rPh sb="5" eb="7">
      <t>リヨウ</t>
    </rPh>
    <rPh sb="7" eb="8">
      <t>リョウ</t>
    </rPh>
    <phoneticPr fontId="17"/>
  </si>
  <si>
    <t>排出量推計値</t>
    <rPh sb="0" eb="2">
      <t>ハイシュツ</t>
    </rPh>
    <rPh sb="2" eb="3">
      <t>リョウ</t>
    </rPh>
    <rPh sb="3" eb="6">
      <t>スイケイチ</t>
    </rPh>
    <phoneticPr fontId="51"/>
  </si>
  <si>
    <t>直接再生利用量</t>
    <rPh sb="0" eb="2">
      <t>チョクセツ</t>
    </rPh>
    <rPh sb="2" eb="4">
      <t>サイセイ</t>
    </rPh>
    <rPh sb="4" eb="6">
      <t>リヨウ</t>
    </rPh>
    <rPh sb="6" eb="7">
      <t>リョウ</t>
    </rPh>
    <phoneticPr fontId="51"/>
  </si>
  <si>
    <t>直接最終処分量</t>
    <rPh sb="0" eb="2">
      <t>チョクセツ</t>
    </rPh>
    <rPh sb="2" eb="4">
      <t>サイシュウ</t>
    </rPh>
    <rPh sb="4" eb="6">
      <t>ショブン</t>
    </rPh>
    <rPh sb="6" eb="7">
      <t>リョウ</t>
    </rPh>
    <phoneticPr fontId="51"/>
  </si>
  <si>
    <t>中間処理量</t>
    <rPh sb="0" eb="2">
      <t>チュウカン</t>
    </rPh>
    <rPh sb="2" eb="4">
      <t>ショリ</t>
    </rPh>
    <rPh sb="4" eb="5">
      <t>リョウ</t>
    </rPh>
    <phoneticPr fontId="51"/>
  </si>
  <si>
    <t>処理残渣量</t>
    <rPh sb="0" eb="2">
      <t>ショリ</t>
    </rPh>
    <rPh sb="2" eb="4">
      <t>ザンサ</t>
    </rPh>
    <rPh sb="4" eb="5">
      <t>リョウ</t>
    </rPh>
    <phoneticPr fontId="51"/>
  </si>
  <si>
    <t>処理後再生利用量</t>
    <rPh sb="0" eb="2">
      <t>ショリ</t>
    </rPh>
    <rPh sb="2" eb="3">
      <t>ゴ</t>
    </rPh>
    <rPh sb="3" eb="5">
      <t>サイセイ</t>
    </rPh>
    <rPh sb="5" eb="7">
      <t>リヨウ</t>
    </rPh>
    <rPh sb="7" eb="8">
      <t>リョウ</t>
    </rPh>
    <phoneticPr fontId="51"/>
  </si>
  <si>
    <t>処理後最終処分量</t>
    <rPh sb="0" eb="2">
      <t>ショリ</t>
    </rPh>
    <rPh sb="2" eb="3">
      <t>ゴ</t>
    </rPh>
    <rPh sb="3" eb="5">
      <t>サイシュウ</t>
    </rPh>
    <rPh sb="5" eb="7">
      <t>ショブン</t>
    </rPh>
    <rPh sb="7" eb="8">
      <t>リョウ</t>
    </rPh>
    <phoneticPr fontId="51"/>
  </si>
  <si>
    <t>再生利用量合計</t>
    <rPh sb="0" eb="2">
      <t>サイセイ</t>
    </rPh>
    <rPh sb="2" eb="4">
      <t>リヨウ</t>
    </rPh>
    <rPh sb="4" eb="5">
      <t>リョウ</t>
    </rPh>
    <rPh sb="5" eb="7">
      <t>ゴウケイ</t>
    </rPh>
    <phoneticPr fontId="51"/>
  </si>
  <si>
    <t>減量化量</t>
    <rPh sb="0" eb="3">
      <t>ゲンリョウカ</t>
    </rPh>
    <rPh sb="3" eb="4">
      <t>リョウ</t>
    </rPh>
    <phoneticPr fontId="51"/>
  </si>
  <si>
    <t>最終処分量合計</t>
    <rPh sb="0" eb="2">
      <t>サイシュウ</t>
    </rPh>
    <rPh sb="2" eb="4">
      <t>ショブン</t>
    </rPh>
    <rPh sb="4" eb="5">
      <t>リョウ</t>
    </rPh>
    <rPh sb="5" eb="7">
      <t>ゴウケイ</t>
    </rPh>
    <phoneticPr fontId="51"/>
  </si>
  <si>
    <t>処理残渣量</t>
    <rPh sb="0" eb="2">
      <t>ショリ</t>
    </rPh>
    <rPh sb="2" eb="3">
      <t>ザン</t>
    </rPh>
    <rPh sb="4" eb="5">
      <t>リョウ</t>
    </rPh>
    <phoneticPr fontId="17"/>
  </si>
  <si>
    <t>中間処理量</t>
    <rPh sb="0" eb="2">
      <t>チュウカン</t>
    </rPh>
    <rPh sb="2" eb="4">
      <t>ショリ</t>
    </rPh>
    <rPh sb="4" eb="5">
      <t>リョウ</t>
    </rPh>
    <phoneticPr fontId="17"/>
  </si>
  <si>
    <t>処理後最終処分量</t>
    <rPh sb="0" eb="2">
      <t>ショリ</t>
    </rPh>
    <rPh sb="2" eb="3">
      <t>ゴ</t>
    </rPh>
    <rPh sb="3" eb="5">
      <t>サイシュウ</t>
    </rPh>
    <rPh sb="5" eb="7">
      <t>ショブン</t>
    </rPh>
    <rPh sb="7" eb="8">
      <t>リョウ</t>
    </rPh>
    <phoneticPr fontId="17"/>
  </si>
  <si>
    <t>減量化量</t>
    <rPh sb="0" eb="2">
      <t>ゲンリョウ</t>
    </rPh>
    <rPh sb="2" eb="3">
      <t>カ</t>
    </rPh>
    <rPh sb="3" eb="4">
      <t>リョウ</t>
    </rPh>
    <phoneticPr fontId="17"/>
  </si>
  <si>
    <t>直接最終処分量</t>
    <rPh sb="0" eb="1">
      <t>チョク</t>
    </rPh>
    <rPh sb="1" eb="2">
      <t>セツ</t>
    </rPh>
    <rPh sb="2" eb="4">
      <t>サイシュウ</t>
    </rPh>
    <rPh sb="4" eb="6">
      <t>ショブン</t>
    </rPh>
    <rPh sb="6" eb="7">
      <t>リョウ</t>
    </rPh>
    <phoneticPr fontId="17"/>
  </si>
  <si>
    <t>最終処分量</t>
    <rPh sb="0" eb="2">
      <t>サイシュウ</t>
    </rPh>
    <rPh sb="2" eb="4">
      <t>ショブン</t>
    </rPh>
    <rPh sb="4" eb="5">
      <t>リョウ</t>
    </rPh>
    <phoneticPr fontId="17"/>
  </si>
  <si>
    <t>　※各項目量は、四捨五入して表示しているため、収支が合わない場合がある。</t>
    <rPh sb="2" eb="3">
      <t>カク</t>
    </rPh>
    <rPh sb="3" eb="5">
      <t>コウモク</t>
    </rPh>
    <rPh sb="5" eb="6">
      <t>リョウ</t>
    </rPh>
    <rPh sb="8" eb="12">
      <t>シシャゴニュウ</t>
    </rPh>
    <rPh sb="14" eb="16">
      <t>ヒョウジ</t>
    </rPh>
    <rPh sb="23" eb="25">
      <t>シュウシ</t>
    </rPh>
    <rPh sb="26" eb="27">
      <t>ア</t>
    </rPh>
    <rPh sb="30" eb="32">
      <t>バアイ</t>
    </rPh>
    <phoneticPr fontId="17"/>
  </si>
  <si>
    <t>図Ⅲ-5　産業廃棄物の種類別再生利用率、中間処理による減量化率及び最終処分率</t>
    <rPh sb="0" eb="1">
      <t>ズ</t>
    </rPh>
    <rPh sb="5" eb="10">
      <t>サンギョウハイキブツ</t>
    </rPh>
    <rPh sb="11" eb="14">
      <t>シュルイベツ</t>
    </rPh>
    <rPh sb="14" eb="16">
      <t>サイセイ</t>
    </rPh>
    <rPh sb="16" eb="19">
      <t>リヨウリツ</t>
    </rPh>
    <rPh sb="20" eb="22">
      <t>チュウカン</t>
    </rPh>
    <rPh sb="22" eb="24">
      <t>ショリ</t>
    </rPh>
    <rPh sb="27" eb="30">
      <t>ゲンリョウカ</t>
    </rPh>
    <rPh sb="30" eb="31">
      <t>リツ</t>
    </rPh>
    <rPh sb="31" eb="32">
      <t>オヨ</t>
    </rPh>
    <rPh sb="33" eb="35">
      <t>サイシュウ</t>
    </rPh>
    <rPh sb="35" eb="37">
      <t>ショブン</t>
    </rPh>
    <rPh sb="37" eb="38">
      <t>リツ</t>
    </rPh>
    <phoneticPr fontId="17"/>
  </si>
  <si>
    <t>報告書P34で利用</t>
    <rPh sb="0" eb="3">
      <t>ホウコクショ</t>
    </rPh>
    <rPh sb="7" eb="9">
      <t>リヨウ</t>
    </rPh>
    <phoneticPr fontId="17"/>
  </si>
  <si>
    <t>図－Ⅲ・５　産業廃棄物の種類別の処理状況（平成25年度実績値）</t>
    <rPh sb="0" eb="1">
      <t>ズ</t>
    </rPh>
    <rPh sb="6" eb="8">
      <t>サンギョウ</t>
    </rPh>
    <rPh sb="8" eb="11">
      <t>ハイキブツ</t>
    </rPh>
    <rPh sb="12" eb="14">
      <t>シュルイ</t>
    </rPh>
    <rPh sb="14" eb="15">
      <t>ベツ</t>
    </rPh>
    <rPh sb="16" eb="18">
      <t>ショリ</t>
    </rPh>
    <rPh sb="18" eb="20">
      <t>ジョウキョウ</t>
    </rPh>
    <rPh sb="21" eb="23">
      <t>ヘイセイ</t>
    </rPh>
    <rPh sb="25" eb="27">
      <t>ネンド</t>
    </rPh>
    <rPh sb="27" eb="29">
      <t>ジッセキ</t>
    </rPh>
    <rPh sb="29" eb="30">
      <t>チ</t>
    </rPh>
    <phoneticPr fontId="17"/>
  </si>
  <si>
    <t>順位</t>
    <rPh sb="0" eb="2">
      <t>ジュンイ</t>
    </rPh>
    <phoneticPr fontId="17"/>
  </si>
  <si>
    <t>最終処分量計</t>
    <rPh sb="0" eb="2">
      <t>サイシュウ</t>
    </rPh>
    <rPh sb="2" eb="4">
      <t>ショブン</t>
    </rPh>
    <rPh sb="4" eb="5">
      <t>リョウ</t>
    </rPh>
    <rPh sb="5" eb="6">
      <t>ケイ</t>
    </rPh>
    <phoneticPr fontId="17"/>
  </si>
  <si>
    <t>合計</t>
    <rPh sb="0" eb="1">
      <t>ゴウ</t>
    </rPh>
    <rPh sb="1" eb="2">
      <t>ケイ</t>
    </rPh>
    <phoneticPr fontId="17"/>
  </si>
  <si>
    <t>再生</t>
    <rPh sb="0" eb="2">
      <t>サイセイ</t>
    </rPh>
    <phoneticPr fontId="17"/>
  </si>
  <si>
    <t>減量化</t>
    <rPh sb="0" eb="3">
      <t>ゲンリョウカ</t>
    </rPh>
    <phoneticPr fontId="17"/>
  </si>
  <si>
    <t>最終</t>
    <rPh sb="0" eb="2">
      <t>サイシュウ</t>
    </rPh>
    <phoneticPr fontId="17"/>
  </si>
  <si>
    <t>処理量</t>
    <rPh sb="0" eb="2">
      <t>ショリ</t>
    </rPh>
    <rPh sb="2" eb="3">
      <t>リョウ</t>
    </rPh>
    <phoneticPr fontId="17"/>
  </si>
  <si>
    <t>燃 え 殻</t>
  </si>
  <si>
    <t>汚   泥</t>
  </si>
  <si>
    <t>廃   油</t>
  </si>
  <si>
    <t>廃   酸</t>
  </si>
  <si>
    <t>廃 ア ル カ リ</t>
  </si>
  <si>
    <t>紙  く  ず</t>
  </si>
  <si>
    <t>木  く  ず</t>
  </si>
  <si>
    <t>繊 維 く ず</t>
  </si>
  <si>
    <t>動植物性残渣</t>
  </si>
  <si>
    <t>動物系固形不要物</t>
    <rPh sb="0" eb="2">
      <t>ドウブツ</t>
    </rPh>
    <rPh sb="2" eb="3">
      <t>ケイ</t>
    </rPh>
    <rPh sb="3" eb="5">
      <t>コケイ</t>
    </rPh>
    <rPh sb="5" eb="7">
      <t>フヨウ</t>
    </rPh>
    <rPh sb="7" eb="8">
      <t>ブツ</t>
    </rPh>
    <phoneticPr fontId="6"/>
  </si>
  <si>
    <t>ゴ ム く ず</t>
  </si>
  <si>
    <t>金 属 く ず</t>
  </si>
  <si>
    <t>鉱 さ い</t>
  </si>
  <si>
    <t>ば い じ ん</t>
  </si>
  <si>
    <t>図Ⅲ-6・7　産業廃棄物の再生利用量</t>
    <rPh sb="0" eb="1">
      <t>ズ</t>
    </rPh>
    <rPh sb="7" eb="12">
      <t>サンギョウハイキブツ</t>
    </rPh>
    <rPh sb="13" eb="15">
      <t>サイセイ</t>
    </rPh>
    <rPh sb="15" eb="17">
      <t>リヨウ</t>
    </rPh>
    <rPh sb="17" eb="18">
      <t>リョウ</t>
    </rPh>
    <phoneticPr fontId="17"/>
  </si>
  <si>
    <t>報告書P36で利用</t>
    <rPh sb="0" eb="3">
      <t>ホウコクショ</t>
    </rPh>
    <rPh sb="7" eb="9">
      <t>リヨウ</t>
    </rPh>
    <phoneticPr fontId="17"/>
  </si>
  <si>
    <t>図－Ⅲ・６　産業廃棄物の種類別再生利用率（平成25年度実施値）</t>
    <rPh sb="0" eb="1">
      <t>ズ</t>
    </rPh>
    <rPh sb="6" eb="8">
      <t>サンギョウ</t>
    </rPh>
    <rPh sb="8" eb="11">
      <t>ハイキブツ</t>
    </rPh>
    <rPh sb="12" eb="14">
      <t>シュルイ</t>
    </rPh>
    <rPh sb="14" eb="15">
      <t>ベツ</t>
    </rPh>
    <rPh sb="15" eb="17">
      <t>サイセイ</t>
    </rPh>
    <rPh sb="17" eb="19">
      <t>リヨウ</t>
    </rPh>
    <rPh sb="19" eb="20">
      <t>リツ</t>
    </rPh>
    <rPh sb="21" eb="23">
      <t>ヘイセイ</t>
    </rPh>
    <rPh sb="25" eb="27">
      <t>ネンド</t>
    </rPh>
    <rPh sb="27" eb="29">
      <t>ジッシ</t>
    </rPh>
    <rPh sb="29" eb="30">
      <t>チ</t>
    </rPh>
    <phoneticPr fontId="17"/>
  </si>
  <si>
    <t>報告書P37で利用</t>
    <rPh sb="0" eb="3">
      <t>ホウコクショ</t>
    </rPh>
    <rPh sb="7" eb="9">
      <t>リヨウ</t>
    </rPh>
    <phoneticPr fontId="17"/>
  </si>
  <si>
    <t>その他</t>
    <rPh sb="2" eb="3">
      <t>タ</t>
    </rPh>
    <phoneticPr fontId="17"/>
  </si>
  <si>
    <t>　※四捨五入して表示しているため、構成比の合計が100％にならない場合がある。
    また、廃棄物合計量も合算値と合わない場合がある。</t>
    <rPh sb="2" eb="6">
      <t>シシャゴニュウ</t>
    </rPh>
    <rPh sb="8" eb="10">
      <t>ヒョウジ</t>
    </rPh>
    <rPh sb="17" eb="20">
      <t>コウセイヒ</t>
    </rPh>
    <rPh sb="21" eb="23">
      <t>ゴウケイ</t>
    </rPh>
    <rPh sb="33" eb="35">
      <t>バアイ</t>
    </rPh>
    <rPh sb="47" eb="50">
      <t>ハイキブツ</t>
    </rPh>
    <rPh sb="50" eb="52">
      <t>ゴウケイ</t>
    </rPh>
    <rPh sb="52" eb="53">
      <t>リョウ</t>
    </rPh>
    <rPh sb="54" eb="56">
      <t>ガッサン</t>
    </rPh>
    <rPh sb="56" eb="57">
      <t>チ</t>
    </rPh>
    <rPh sb="58" eb="59">
      <t>ア</t>
    </rPh>
    <rPh sb="62" eb="64">
      <t>バアイ</t>
    </rPh>
    <phoneticPr fontId="17"/>
  </si>
  <si>
    <t>図Ⅲ-8・9　産業廃棄物の減量化量</t>
    <rPh sb="0" eb="1">
      <t>ズ</t>
    </rPh>
    <rPh sb="7" eb="12">
      <t>サンギョウハイキブツ</t>
    </rPh>
    <rPh sb="13" eb="16">
      <t>ゲンリョウカ</t>
    </rPh>
    <rPh sb="16" eb="17">
      <t>トシカサ</t>
    </rPh>
    <phoneticPr fontId="17"/>
  </si>
  <si>
    <t>報告書P38で利用</t>
    <rPh sb="0" eb="3">
      <t>ホウコクショ</t>
    </rPh>
    <rPh sb="7" eb="9">
      <t>リヨウ</t>
    </rPh>
    <phoneticPr fontId="17"/>
  </si>
  <si>
    <t>報告書P39で利用</t>
    <rPh sb="0" eb="3">
      <t>ホウコクショ</t>
    </rPh>
    <rPh sb="7" eb="9">
      <t>リヨウ</t>
    </rPh>
    <phoneticPr fontId="17"/>
  </si>
  <si>
    <t>図Ⅲ-10・11　産業廃棄物の最終処分量</t>
    <rPh sb="0" eb="1">
      <t>ズ</t>
    </rPh>
    <rPh sb="15" eb="17">
      <t>サイシュウ</t>
    </rPh>
    <rPh sb="17" eb="19">
      <t>ショブン</t>
    </rPh>
    <rPh sb="19" eb="20">
      <t>リョウ</t>
    </rPh>
    <phoneticPr fontId="17"/>
  </si>
  <si>
    <t>報告書P40で利用</t>
    <rPh sb="0" eb="3">
      <t>ホウコクショ</t>
    </rPh>
    <rPh sb="7" eb="9">
      <t>リヨウ</t>
    </rPh>
    <phoneticPr fontId="17"/>
  </si>
  <si>
    <t>図－Ⅲ・１０　産業廃棄物の種類別最終処分率（平成25年度実施値）</t>
    <rPh sb="0" eb="1">
      <t>ズ</t>
    </rPh>
    <rPh sb="7" eb="9">
      <t>サンギョウ</t>
    </rPh>
    <rPh sb="9" eb="12">
      <t>ハイキブツ</t>
    </rPh>
    <rPh sb="13" eb="15">
      <t>シュルイ</t>
    </rPh>
    <rPh sb="15" eb="16">
      <t>ベツ</t>
    </rPh>
    <rPh sb="16" eb="18">
      <t>サイシュウ</t>
    </rPh>
    <rPh sb="18" eb="20">
      <t>ショブン</t>
    </rPh>
    <rPh sb="20" eb="21">
      <t>リツ</t>
    </rPh>
    <rPh sb="22" eb="24">
      <t>ヘイセイ</t>
    </rPh>
    <rPh sb="26" eb="28">
      <t>ネンド</t>
    </rPh>
    <rPh sb="28" eb="30">
      <t>ジッシ</t>
    </rPh>
    <rPh sb="30" eb="31">
      <t>チ</t>
    </rPh>
    <phoneticPr fontId="17"/>
  </si>
  <si>
    <t>報告書P41で利用</t>
    <rPh sb="0" eb="3">
      <t>ホウコクショ</t>
    </rPh>
    <rPh sb="7" eb="9">
      <t>リヨウ</t>
    </rPh>
    <phoneticPr fontId="17"/>
  </si>
  <si>
    <t>図Ⅳ-5　産業廃棄物の直接再生利用量、中間処理量、直接最終処分量</t>
    <rPh sb="0" eb="1">
      <t>ズ</t>
    </rPh>
    <rPh sb="5" eb="10">
      <t>サンギョウハイキブツ</t>
    </rPh>
    <rPh sb="11" eb="13">
      <t>チョクセツ</t>
    </rPh>
    <rPh sb="13" eb="15">
      <t>サイセイ</t>
    </rPh>
    <rPh sb="15" eb="18">
      <t>リヨウリョウ</t>
    </rPh>
    <rPh sb="19" eb="21">
      <t>チュウカン</t>
    </rPh>
    <rPh sb="21" eb="23">
      <t>ショリ</t>
    </rPh>
    <rPh sb="23" eb="24">
      <t>リョウ</t>
    </rPh>
    <rPh sb="25" eb="27">
      <t>チョクセツ</t>
    </rPh>
    <rPh sb="27" eb="29">
      <t>サイシュウ</t>
    </rPh>
    <rPh sb="29" eb="32">
      <t>ショブンリョウ</t>
    </rPh>
    <phoneticPr fontId="17"/>
  </si>
  <si>
    <t>直接再生利用量</t>
    <rPh sb="0" eb="2">
      <t>チョクセツ</t>
    </rPh>
    <rPh sb="2" eb="4">
      <t>サイセイ</t>
    </rPh>
    <rPh sb="4" eb="6">
      <t>リヨウ</t>
    </rPh>
    <rPh sb="6" eb="7">
      <t>リョウ</t>
    </rPh>
    <phoneticPr fontId="17"/>
  </si>
  <si>
    <t>直接最終処分量</t>
    <rPh sb="0" eb="2">
      <t>チョクセツ</t>
    </rPh>
    <rPh sb="2" eb="4">
      <t>サイシュウ</t>
    </rPh>
    <rPh sb="4" eb="6">
      <t>ショブン</t>
    </rPh>
    <rPh sb="6" eb="7">
      <t>リョウ</t>
    </rPh>
    <phoneticPr fontId="17"/>
  </si>
  <si>
    <t>平成7年度</t>
    <rPh sb="0" eb="2">
      <t>ヘイセイ</t>
    </rPh>
    <rPh sb="3" eb="4">
      <t>ネン</t>
    </rPh>
    <rPh sb="4" eb="5">
      <t>ド</t>
    </rPh>
    <phoneticPr fontId="17"/>
  </si>
  <si>
    <t>平成8年度</t>
    <rPh sb="0" eb="2">
      <t>ヘイセイ</t>
    </rPh>
    <rPh sb="3" eb="5">
      <t>ネンド</t>
    </rPh>
    <phoneticPr fontId="17"/>
  </si>
  <si>
    <t>平成9年度</t>
    <rPh sb="0" eb="2">
      <t>ヘイセイ</t>
    </rPh>
    <rPh sb="3" eb="5">
      <t>ネンド</t>
    </rPh>
    <phoneticPr fontId="17"/>
  </si>
  <si>
    <t>平成10年度</t>
    <rPh sb="0" eb="2">
      <t>ヘイセイ</t>
    </rPh>
    <rPh sb="4" eb="6">
      <t>ネンド</t>
    </rPh>
    <phoneticPr fontId="17"/>
  </si>
  <si>
    <t>平成11年度</t>
    <rPh sb="0" eb="2">
      <t>ヘイセイ</t>
    </rPh>
    <rPh sb="4" eb="6">
      <t>ネンド</t>
    </rPh>
    <phoneticPr fontId="17"/>
  </si>
  <si>
    <t>平成12年度</t>
    <rPh sb="0" eb="2">
      <t>ヘイセイ</t>
    </rPh>
    <rPh sb="4" eb="6">
      <t>ネンド</t>
    </rPh>
    <phoneticPr fontId="17"/>
  </si>
  <si>
    <t>平成13年度</t>
    <rPh sb="0" eb="2">
      <t>ヘイセイ</t>
    </rPh>
    <rPh sb="4" eb="6">
      <t>ネンド</t>
    </rPh>
    <phoneticPr fontId="17"/>
  </si>
  <si>
    <t>平成14年度</t>
    <rPh sb="0" eb="2">
      <t>ヘイセイ</t>
    </rPh>
    <rPh sb="4" eb="6">
      <t>ネンド</t>
    </rPh>
    <phoneticPr fontId="17"/>
  </si>
  <si>
    <t>平成15年度</t>
    <rPh sb="0" eb="2">
      <t>ヘイセイ</t>
    </rPh>
    <rPh sb="4" eb="6">
      <t>ネンド</t>
    </rPh>
    <phoneticPr fontId="17"/>
  </si>
  <si>
    <t>平成16年度</t>
    <rPh sb="0" eb="2">
      <t>ヘイセイ</t>
    </rPh>
    <rPh sb="4" eb="6">
      <t>ネンド</t>
    </rPh>
    <phoneticPr fontId="17"/>
  </si>
  <si>
    <t>平成17年度</t>
    <rPh sb="0" eb="2">
      <t>ヘイセイ</t>
    </rPh>
    <rPh sb="4" eb="6">
      <t>ネンド</t>
    </rPh>
    <phoneticPr fontId="17"/>
  </si>
  <si>
    <t>平成18年度</t>
    <rPh sb="0" eb="2">
      <t>ヘイセイ</t>
    </rPh>
    <rPh sb="4" eb="6">
      <t>ネンド</t>
    </rPh>
    <phoneticPr fontId="17"/>
  </si>
  <si>
    <t>平成19年度</t>
    <rPh sb="0" eb="2">
      <t>ヘイセイ</t>
    </rPh>
    <rPh sb="4" eb="6">
      <t>ネンド</t>
    </rPh>
    <phoneticPr fontId="17"/>
  </si>
  <si>
    <t>図Ⅳ-6　産業廃棄物の再生利用量、減量化量、最終処分量</t>
    <rPh sb="0" eb="1">
      <t>ズ</t>
    </rPh>
    <rPh sb="5" eb="10">
      <t>サンギョウハイキブツ</t>
    </rPh>
    <rPh sb="11" eb="13">
      <t>サイセイ</t>
    </rPh>
    <rPh sb="13" eb="16">
      <t>リヨウリョウ</t>
    </rPh>
    <rPh sb="17" eb="21">
      <t>ゲンリョウカリョウ</t>
    </rPh>
    <rPh sb="22" eb="24">
      <t>サイシュウ</t>
    </rPh>
    <rPh sb="24" eb="27">
      <t>ショブンリョウ</t>
    </rPh>
    <phoneticPr fontId="17"/>
  </si>
  <si>
    <t>再生利用量計</t>
    <rPh sb="0" eb="2">
      <t>サイセイ</t>
    </rPh>
    <rPh sb="2" eb="4">
      <t>リヨウ</t>
    </rPh>
    <rPh sb="4" eb="5">
      <t>リョウ</t>
    </rPh>
    <rPh sb="5" eb="6">
      <t>ケイ</t>
    </rPh>
    <phoneticPr fontId="17"/>
  </si>
  <si>
    <t>減量化量</t>
    <rPh sb="0" eb="3">
      <t>ゲンリョウカ</t>
    </rPh>
    <rPh sb="3" eb="4">
      <t>リョウ</t>
    </rPh>
    <phoneticPr fontId="17"/>
  </si>
  <si>
    <t>（平成8年度）</t>
    <rPh sb="1" eb="3">
      <t>ヘイセイ</t>
    </rPh>
    <rPh sb="4" eb="6">
      <t>ネンド</t>
    </rPh>
    <phoneticPr fontId="17"/>
  </si>
  <si>
    <t>直接再生利用量</t>
    <rPh sb="0" eb="2">
      <t>チョクセツ</t>
    </rPh>
    <rPh sb="2" eb="4">
      <t>サイセイ</t>
    </rPh>
    <rPh sb="4" eb="6">
      <t>リヨウ</t>
    </rPh>
    <rPh sb="6" eb="7">
      <t>リョウ</t>
    </rPh>
    <phoneticPr fontId="6"/>
  </si>
  <si>
    <t>直接最終処分量</t>
    <rPh sb="0" eb="2">
      <t>チョクセツ</t>
    </rPh>
    <rPh sb="2" eb="4">
      <t>サイシュウ</t>
    </rPh>
    <rPh sb="4" eb="6">
      <t>ショブン</t>
    </rPh>
    <rPh sb="6" eb="7">
      <t>リョウ</t>
    </rPh>
    <phoneticPr fontId="6"/>
  </si>
  <si>
    <t>中間処理量</t>
    <rPh sb="0" eb="2">
      <t>チュウカン</t>
    </rPh>
    <rPh sb="2" eb="4">
      <t>ショリ</t>
    </rPh>
    <rPh sb="4" eb="5">
      <t>リョウ</t>
    </rPh>
    <phoneticPr fontId="6"/>
  </si>
  <si>
    <t>減量化量</t>
    <rPh sb="0" eb="3">
      <t>ゲンリョウカ</t>
    </rPh>
    <rPh sb="3" eb="4">
      <t>リョウ</t>
    </rPh>
    <phoneticPr fontId="6"/>
  </si>
  <si>
    <t>処理残渣量</t>
    <rPh sb="0" eb="2">
      <t>ショリ</t>
    </rPh>
    <rPh sb="2" eb="4">
      <t>ザンサ</t>
    </rPh>
    <rPh sb="4" eb="5">
      <t>リョウ</t>
    </rPh>
    <phoneticPr fontId="6"/>
  </si>
  <si>
    <t>処理後再生利用量</t>
    <rPh sb="0" eb="2">
      <t>ショリ</t>
    </rPh>
    <rPh sb="2" eb="3">
      <t>ゴ</t>
    </rPh>
    <rPh sb="3" eb="5">
      <t>サイセイ</t>
    </rPh>
    <rPh sb="5" eb="7">
      <t>リヨウ</t>
    </rPh>
    <rPh sb="7" eb="8">
      <t>リョウ</t>
    </rPh>
    <phoneticPr fontId="6"/>
  </si>
  <si>
    <t>処理後最終処分量</t>
    <rPh sb="0" eb="2">
      <t>ショリ</t>
    </rPh>
    <rPh sb="2" eb="3">
      <t>ゴ</t>
    </rPh>
    <rPh sb="3" eb="5">
      <t>サイシュウ</t>
    </rPh>
    <rPh sb="5" eb="7">
      <t>ショブン</t>
    </rPh>
    <rPh sb="7" eb="8">
      <t>リョウ</t>
    </rPh>
    <phoneticPr fontId="6"/>
  </si>
  <si>
    <t>再生利用量合計</t>
    <rPh sb="0" eb="2">
      <t>サイセイ</t>
    </rPh>
    <rPh sb="2" eb="4">
      <t>リヨウ</t>
    </rPh>
    <rPh sb="4" eb="5">
      <t>リョウ</t>
    </rPh>
    <rPh sb="5" eb="7">
      <t>ゴウケイ</t>
    </rPh>
    <phoneticPr fontId="6"/>
  </si>
  <si>
    <t>最終処分量合計</t>
    <rPh sb="0" eb="2">
      <t>サイシュウ</t>
    </rPh>
    <rPh sb="2" eb="4">
      <t>ショブン</t>
    </rPh>
    <rPh sb="4" eb="5">
      <t>リョウ</t>
    </rPh>
    <rPh sb="5" eb="7">
      <t>ゴウケイ</t>
    </rPh>
    <phoneticPr fontId="6"/>
  </si>
  <si>
    <t>排出量(補正後）</t>
    <rPh sb="0" eb="2">
      <t>ハイシュツ</t>
    </rPh>
    <rPh sb="2" eb="3">
      <t>リョウ</t>
    </rPh>
    <rPh sb="4" eb="6">
      <t>ホセイ</t>
    </rPh>
    <rPh sb="6" eb="7">
      <t>ゴ</t>
    </rPh>
    <phoneticPr fontId="6"/>
  </si>
  <si>
    <t>廃　棄　物　名</t>
  </si>
  <si>
    <t>①：（8）</t>
  </si>
  <si>
    <t>②：(11)+(14：ハ）</t>
  </si>
  <si>
    <t>③：(4)+(13：ｲ)</t>
  </si>
  <si>
    <t>④:(7)+(16)</t>
  </si>
  <si>
    <t>⑤：(6)+(15)</t>
  </si>
  <si>
    <t>⑥：（9）+（17）</t>
  </si>
  <si>
    <t>⑦：(10)+(14：ﾆ)+(18)</t>
  </si>
  <si>
    <t>⑧：(8)+(9)+(17)</t>
  </si>
  <si>
    <t>⑨：(11)+(14：ハ）+(10)+(14：ﾆ)+(18)</t>
  </si>
  <si>
    <t>④+⑧+⑨</t>
  </si>
  <si>
    <t>ガラスくず、コンクリート及び陶磁器くず</t>
    <rPh sb="12" eb="13">
      <t>オヨ</t>
    </rPh>
    <rPh sb="14" eb="17">
      <t>トウジキ</t>
    </rPh>
    <phoneticPr fontId="6"/>
  </si>
  <si>
    <t>合計値</t>
    <rPh sb="0" eb="2">
      <t>ゴウケイ</t>
    </rPh>
    <rPh sb="2" eb="3">
      <t>チ</t>
    </rPh>
    <phoneticPr fontId="6"/>
  </si>
  <si>
    <t>表―Ⅲ・９　産業廃棄物排出・処理状況一覧表（平成25年度実施値）</t>
    <rPh sb="0" eb="1">
      <t>ヒョウ</t>
    </rPh>
    <rPh sb="6" eb="8">
      <t>サンギョウ</t>
    </rPh>
    <rPh sb="8" eb="11">
      <t>ハイキブツ</t>
    </rPh>
    <rPh sb="11" eb="13">
      <t>ハイシュツ</t>
    </rPh>
    <rPh sb="14" eb="16">
      <t>ショリ</t>
    </rPh>
    <rPh sb="16" eb="18">
      <t>ジョウキョウ</t>
    </rPh>
    <rPh sb="18" eb="20">
      <t>イチラン</t>
    </rPh>
    <rPh sb="20" eb="21">
      <t>ヒョウ</t>
    </rPh>
    <rPh sb="22" eb="24">
      <t>ヘイセイ</t>
    </rPh>
    <rPh sb="26" eb="28">
      <t>ネンド</t>
    </rPh>
    <rPh sb="28" eb="30">
      <t>ジッシ</t>
    </rPh>
    <rPh sb="30" eb="31">
      <t>チ</t>
    </rPh>
    <phoneticPr fontId="17"/>
  </si>
  <si>
    <t>（単位：千ｔ/年）</t>
    <rPh sb="1" eb="3">
      <t>タンイ</t>
    </rPh>
    <rPh sb="4" eb="6">
      <t>セントン</t>
    </rPh>
    <rPh sb="7" eb="8">
      <t>ネン</t>
    </rPh>
    <phoneticPr fontId="68"/>
  </si>
  <si>
    <t>廃棄物名</t>
    <rPh sb="0" eb="3">
      <t>ハイキブツ</t>
    </rPh>
    <rPh sb="3" eb="4">
      <t>メイ</t>
    </rPh>
    <phoneticPr fontId="68"/>
  </si>
  <si>
    <t>排出量</t>
    <rPh sb="0" eb="2">
      <t>ハイシュツ</t>
    </rPh>
    <rPh sb="2" eb="3">
      <t>リョウ</t>
    </rPh>
    <phoneticPr fontId="24"/>
  </si>
  <si>
    <t>直接再生利用量</t>
    <rPh sb="0" eb="2">
      <t>チョクセツ</t>
    </rPh>
    <rPh sb="2" eb="4">
      <t>サイセイ</t>
    </rPh>
    <rPh sb="4" eb="6">
      <t>リヨウ</t>
    </rPh>
    <rPh sb="6" eb="7">
      <t>リョウ</t>
    </rPh>
    <phoneticPr fontId="24"/>
  </si>
  <si>
    <t>直接最終処分量</t>
    <rPh sb="0" eb="2">
      <t>チョクセツ</t>
    </rPh>
    <rPh sb="2" eb="4">
      <t>サイシュウ</t>
    </rPh>
    <rPh sb="4" eb="6">
      <t>ショブン</t>
    </rPh>
    <rPh sb="6" eb="7">
      <t>リョウ</t>
    </rPh>
    <phoneticPr fontId="24"/>
  </si>
  <si>
    <t>中間処理</t>
    <rPh sb="0" eb="2">
      <t>チュウカン</t>
    </rPh>
    <rPh sb="2" eb="4">
      <t>ショリ</t>
    </rPh>
    <phoneticPr fontId="68"/>
  </si>
  <si>
    <t>再生利用量 計</t>
    <rPh sb="0" eb="2">
      <t>サイセイ</t>
    </rPh>
    <rPh sb="2" eb="4">
      <t>リヨウ</t>
    </rPh>
    <rPh sb="4" eb="5">
      <t>リョウ</t>
    </rPh>
    <rPh sb="6" eb="7">
      <t>ケイ</t>
    </rPh>
    <phoneticPr fontId="24"/>
  </si>
  <si>
    <t>減量化量</t>
    <rPh sb="0" eb="3">
      <t>ゲンリョウカ</t>
    </rPh>
    <rPh sb="3" eb="4">
      <t>リョウ</t>
    </rPh>
    <phoneticPr fontId="68"/>
  </si>
  <si>
    <t>最終処分量 計</t>
    <rPh sb="0" eb="2">
      <t>サイシュウ</t>
    </rPh>
    <rPh sb="2" eb="4">
      <t>ショブン</t>
    </rPh>
    <rPh sb="4" eb="5">
      <t>リョウ</t>
    </rPh>
    <rPh sb="6" eb="7">
      <t>ケイ</t>
    </rPh>
    <phoneticPr fontId="24"/>
  </si>
  <si>
    <t>中間処理量</t>
    <rPh sb="0" eb="2">
      <t>チュウカン</t>
    </rPh>
    <rPh sb="2" eb="4">
      <t>ショリ</t>
    </rPh>
    <rPh sb="4" eb="5">
      <t>リョウ</t>
    </rPh>
    <phoneticPr fontId="24"/>
  </si>
  <si>
    <t>処理残渣量</t>
    <rPh sb="0" eb="2">
      <t>ショリ</t>
    </rPh>
    <rPh sb="2" eb="4">
      <t>ザンサ</t>
    </rPh>
    <rPh sb="4" eb="5">
      <t>リョウ</t>
    </rPh>
    <phoneticPr fontId="24"/>
  </si>
  <si>
    <t>中間処理後
再生利用量</t>
    <rPh sb="0" eb="2">
      <t>チュウカン</t>
    </rPh>
    <rPh sb="2" eb="4">
      <t>ショリ</t>
    </rPh>
    <rPh sb="4" eb="5">
      <t>ゴ</t>
    </rPh>
    <rPh sb="6" eb="8">
      <t>サイセイ</t>
    </rPh>
    <rPh sb="8" eb="10">
      <t>リヨウ</t>
    </rPh>
    <rPh sb="10" eb="11">
      <t>リョウ</t>
    </rPh>
    <phoneticPr fontId="24"/>
  </si>
  <si>
    <t>中間処理後
最終処分量</t>
    <rPh sb="0" eb="2">
      <t>チュウカン</t>
    </rPh>
    <rPh sb="2" eb="4">
      <t>ショリ</t>
    </rPh>
    <rPh sb="4" eb="5">
      <t>ゴ</t>
    </rPh>
    <rPh sb="6" eb="8">
      <t>サイシュウ</t>
    </rPh>
    <rPh sb="8" eb="10">
      <t>ショブン</t>
    </rPh>
    <rPh sb="10" eb="11">
      <t>リョウ</t>
    </rPh>
    <phoneticPr fontId="24"/>
  </si>
  <si>
    <t>（Ａ）</t>
    <phoneticPr fontId="68"/>
  </si>
  <si>
    <t>（Ｂ）</t>
    <phoneticPr fontId="68"/>
  </si>
  <si>
    <t>（Ｃ）</t>
    <phoneticPr fontId="68"/>
  </si>
  <si>
    <t>（Ｄ）</t>
    <phoneticPr fontId="68"/>
  </si>
  <si>
    <t>（Ｅ）</t>
    <phoneticPr fontId="68"/>
  </si>
  <si>
    <t>（Ｆ）</t>
    <phoneticPr fontId="68"/>
  </si>
  <si>
    <t>（Ｇ）</t>
    <phoneticPr fontId="68"/>
  </si>
  <si>
    <t>（Ｂ）＋（Ｆ）</t>
    <phoneticPr fontId="68"/>
  </si>
  <si>
    <t>（Ｄ）－（Ｅ）</t>
    <phoneticPr fontId="68"/>
  </si>
  <si>
    <t>（Ｃ）＋（Ｇ）</t>
    <phoneticPr fontId="68"/>
  </si>
  <si>
    <t>構成比</t>
    <rPh sb="0" eb="3">
      <t>コウセイヒ</t>
    </rPh>
    <phoneticPr fontId="68"/>
  </si>
  <si>
    <t>動物系固形不要物</t>
    <rPh sb="0" eb="2">
      <t>ドウブツ</t>
    </rPh>
    <rPh sb="2" eb="3">
      <t>ケイ</t>
    </rPh>
    <rPh sb="3" eb="5">
      <t>コケイ</t>
    </rPh>
    <rPh sb="5" eb="7">
      <t>フヨウ</t>
    </rPh>
    <rPh sb="7" eb="8">
      <t>ブツ</t>
    </rPh>
    <phoneticPr fontId="68"/>
  </si>
  <si>
    <t>ガラスくず、コンクリート及び陶磁器くず</t>
    <rPh sb="12" eb="13">
      <t>オヨ</t>
    </rPh>
    <rPh sb="14" eb="17">
      <t>トウジキ</t>
    </rPh>
    <phoneticPr fontId="68"/>
  </si>
  <si>
    <t>動物系固形不要物</t>
    <rPh sb="0" eb="2">
      <t>ドウブツ</t>
    </rPh>
    <rPh sb="2" eb="3">
      <t>ケイ</t>
    </rPh>
    <rPh sb="3" eb="5">
      <t>コケイ</t>
    </rPh>
    <rPh sb="5" eb="7">
      <t>フヨウ</t>
    </rPh>
    <rPh sb="7" eb="8">
      <t>ブツ</t>
    </rPh>
    <phoneticPr fontId="24"/>
  </si>
  <si>
    <t>ガラスくず、コンクリートくず
及び陶磁器くず</t>
    <rPh sb="15" eb="16">
      <t>オヨ</t>
    </rPh>
    <rPh sb="17" eb="20">
      <t>トウジキ</t>
    </rPh>
    <phoneticPr fontId="24"/>
  </si>
  <si>
    <t>再生</t>
    <rPh sb="0" eb="2">
      <t>サイセイ</t>
    </rPh>
    <phoneticPr fontId="60"/>
  </si>
  <si>
    <t>減量化</t>
    <rPh sb="0" eb="3">
      <t>ゲンリョウカ</t>
    </rPh>
    <phoneticPr fontId="60"/>
  </si>
  <si>
    <t>最終</t>
    <rPh sb="0" eb="2">
      <t>サイシュウ</t>
    </rPh>
    <phoneticPr fontId="60"/>
  </si>
  <si>
    <t>動物のふん尿</t>
    <phoneticPr fontId="68"/>
  </si>
  <si>
    <t>合計</t>
    <rPh sb="0" eb="2">
      <t>ゴウケイ</t>
    </rPh>
    <phoneticPr fontId="68"/>
  </si>
  <si>
    <t>※各廃棄物の産業廃棄物排出量は、四捨五入してあるため合算した値は合計値と異なる。</t>
    <rPh sb="1" eb="2">
      <t>カク</t>
    </rPh>
    <rPh sb="2" eb="5">
      <t>ハイキブツ</t>
    </rPh>
    <rPh sb="6" eb="8">
      <t>サンギョウ</t>
    </rPh>
    <rPh sb="8" eb="11">
      <t>ハイキブツ</t>
    </rPh>
    <rPh sb="11" eb="13">
      <t>ハイシュツ</t>
    </rPh>
    <rPh sb="13" eb="14">
      <t>リョウ</t>
    </rPh>
    <rPh sb="16" eb="20">
      <t>シシャゴニュウ</t>
    </rPh>
    <rPh sb="26" eb="28">
      <t>ガッサン</t>
    </rPh>
    <rPh sb="30" eb="31">
      <t>アタイ</t>
    </rPh>
    <rPh sb="32" eb="35">
      <t>ゴウケイチ</t>
    </rPh>
    <rPh sb="36" eb="37">
      <t>コト</t>
    </rPh>
    <phoneticPr fontId="68"/>
  </si>
  <si>
    <t>Ⅸ．産業廃棄物の種類別処理状況フロー</t>
    <phoneticPr fontId="17"/>
  </si>
  <si>
    <t>１．</t>
    <phoneticPr fontId="17"/>
  </si>
  <si>
    <t>２．</t>
    <phoneticPr fontId="17"/>
  </si>
  <si>
    <t>直接再生利用量</t>
  </si>
  <si>
    <t>排　出　量</t>
  </si>
  <si>
    <t>処理後再生利用量</t>
  </si>
  <si>
    <t>処理後最終処分量</t>
  </si>
  <si>
    <t>直接最終処分量</t>
  </si>
  <si>
    <t>最終処分量</t>
  </si>
  <si>
    <t>３．</t>
    <phoneticPr fontId="17"/>
  </si>
  <si>
    <t>４．</t>
    <phoneticPr fontId="17"/>
  </si>
  <si>
    <t>５．</t>
    <phoneticPr fontId="17"/>
  </si>
  <si>
    <t>６．</t>
    <phoneticPr fontId="17"/>
  </si>
  <si>
    <t>７．</t>
    <phoneticPr fontId="17"/>
  </si>
  <si>
    <t>８．</t>
    <phoneticPr fontId="17"/>
  </si>
  <si>
    <t>９．</t>
    <phoneticPr fontId="17"/>
  </si>
  <si>
    <t>10．</t>
    <phoneticPr fontId="17"/>
  </si>
  <si>
    <t>11．</t>
    <phoneticPr fontId="17"/>
  </si>
  <si>
    <t>12．</t>
    <phoneticPr fontId="17"/>
  </si>
  <si>
    <t>13．</t>
    <phoneticPr fontId="17"/>
  </si>
  <si>
    <t>14．</t>
    <phoneticPr fontId="17"/>
  </si>
  <si>
    <t>15．</t>
    <phoneticPr fontId="17"/>
  </si>
  <si>
    <t>16．</t>
    <phoneticPr fontId="17"/>
  </si>
  <si>
    <t>17．</t>
    <phoneticPr fontId="17"/>
  </si>
  <si>
    <t>18．</t>
    <phoneticPr fontId="17"/>
  </si>
  <si>
    <t>19．</t>
    <phoneticPr fontId="17"/>
  </si>
  <si>
    <t>報告書P４８で利用</t>
    <rPh sb="0" eb="3">
      <t>ホウコクショ</t>
    </rPh>
    <rPh sb="7" eb="9">
      <t>リヨウ</t>
    </rPh>
    <phoneticPr fontId="15"/>
  </si>
  <si>
    <t>○</t>
    <phoneticPr fontId="15"/>
  </si>
  <si>
    <t>●</t>
    <phoneticPr fontId="15"/>
  </si>
  <si>
    <t>○</t>
    <phoneticPr fontId="15"/>
  </si>
  <si>
    <t>○</t>
    <phoneticPr fontId="15"/>
  </si>
  <si>
    <t>○</t>
    <phoneticPr fontId="15"/>
  </si>
  <si>
    <t>兵庫県</t>
    <phoneticPr fontId="17"/>
  </si>
  <si>
    <t>●</t>
    <phoneticPr fontId="17"/>
  </si>
  <si>
    <t>※</t>
  </si>
  <si>
    <t>●：今回採用データ、○：以前の調査</t>
    <rPh sb="2" eb="4">
      <t>コンカイ</t>
    </rPh>
    <rPh sb="4" eb="6">
      <t>サイヨウ</t>
    </rPh>
    <phoneticPr fontId="17"/>
  </si>
  <si>
    <t>報告書P50で利用</t>
    <rPh sb="0" eb="3">
      <t>ホウコクショ</t>
    </rPh>
    <rPh sb="7" eb="9">
      <t>リヨウ</t>
    </rPh>
    <phoneticPr fontId="15"/>
  </si>
  <si>
    <t>（単位：t／年）</t>
    <phoneticPr fontId="15"/>
  </si>
  <si>
    <t>番</t>
  </si>
  <si>
    <t>廃プラスチック類</t>
    <phoneticPr fontId="24"/>
  </si>
  <si>
    <t>ガラスくず、コンクリート及び陶磁器くず</t>
    <phoneticPr fontId="24"/>
  </si>
  <si>
    <t>がれき類</t>
    <phoneticPr fontId="24"/>
  </si>
  <si>
    <t>合   計</t>
    <phoneticPr fontId="24"/>
  </si>
  <si>
    <t>号</t>
  </si>
  <si>
    <t>母数排出量</t>
    <rPh sb="0" eb="2">
      <t>ボスウ</t>
    </rPh>
    <rPh sb="2" eb="4">
      <t>ハイシュツ</t>
    </rPh>
    <rPh sb="4" eb="5">
      <t>リョウ</t>
    </rPh>
    <phoneticPr fontId="68"/>
  </si>
  <si>
    <t>うち石綿含有</t>
    <rPh sb="2" eb="4">
      <t>セキメン</t>
    </rPh>
    <rPh sb="4" eb="6">
      <t>ガンユウ</t>
    </rPh>
    <phoneticPr fontId="24"/>
  </si>
  <si>
    <t>データ数(件)</t>
    <rPh sb="3" eb="4">
      <t>スウ</t>
    </rPh>
    <rPh sb="5" eb="6">
      <t>ケン</t>
    </rPh>
    <phoneticPr fontId="68"/>
  </si>
  <si>
    <t>比率</t>
    <rPh sb="0" eb="2">
      <t>ヒリツ</t>
    </rPh>
    <phoneticPr fontId="68"/>
  </si>
  <si>
    <t>データ数(件)</t>
  </si>
  <si>
    <t>比率</t>
    <rPh sb="0" eb="2">
      <t>ヒリツ</t>
    </rPh>
    <phoneticPr fontId="24"/>
  </si>
  <si>
    <t>A</t>
    <phoneticPr fontId="24"/>
  </si>
  <si>
    <t>農業，林業</t>
    <phoneticPr fontId="24"/>
  </si>
  <si>
    <t>林業</t>
    <phoneticPr fontId="24"/>
  </si>
  <si>
    <t>A02</t>
    <phoneticPr fontId="24"/>
  </si>
  <si>
    <t>B</t>
    <phoneticPr fontId="24"/>
  </si>
  <si>
    <t>漁　業</t>
    <phoneticPr fontId="24"/>
  </si>
  <si>
    <t>漁業</t>
    <phoneticPr fontId="24"/>
  </si>
  <si>
    <t>B03</t>
    <phoneticPr fontId="24"/>
  </si>
  <si>
    <t>B04</t>
    <phoneticPr fontId="24"/>
  </si>
  <si>
    <t>C</t>
    <phoneticPr fontId="24"/>
  </si>
  <si>
    <t>建設業</t>
    <phoneticPr fontId="24"/>
  </si>
  <si>
    <t>D</t>
    <phoneticPr fontId="24"/>
  </si>
  <si>
    <t>E</t>
    <phoneticPr fontId="24"/>
  </si>
  <si>
    <t>木材・木製品製造業</t>
    <phoneticPr fontId="24"/>
  </si>
  <si>
    <t>プラスチック製品製造業</t>
    <phoneticPr fontId="24"/>
  </si>
  <si>
    <t>F</t>
    <phoneticPr fontId="24"/>
  </si>
  <si>
    <t>電気業</t>
    <phoneticPr fontId="24"/>
  </si>
  <si>
    <t>ガス業</t>
    <phoneticPr fontId="24"/>
  </si>
  <si>
    <t>熱供給業</t>
    <phoneticPr fontId="24"/>
  </si>
  <si>
    <t>F361</t>
    <phoneticPr fontId="24"/>
  </si>
  <si>
    <t>F363</t>
    <phoneticPr fontId="24"/>
  </si>
  <si>
    <t>G</t>
    <phoneticPr fontId="24"/>
  </si>
  <si>
    <t>情報通信業</t>
    <phoneticPr fontId="24"/>
  </si>
  <si>
    <t>H</t>
    <phoneticPr fontId="24"/>
  </si>
  <si>
    <t>運輸業，</t>
    <phoneticPr fontId="24"/>
  </si>
  <si>
    <t>I</t>
    <phoneticPr fontId="24"/>
  </si>
  <si>
    <t>I50</t>
    <phoneticPr fontId="24"/>
  </si>
  <si>
    <t>木材・竹材卸売業</t>
    <phoneticPr fontId="24"/>
  </si>
  <si>
    <t>I5311</t>
    <phoneticPr fontId="24"/>
  </si>
  <si>
    <t>I56</t>
    <phoneticPr fontId="24"/>
  </si>
  <si>
    <t>I591</t>
    <phoneticPr fontId="24"/>
  </si>
  <si>
    <t>小売業</t>
    <phoneticPr fontId="24"/>
  </si>
  <si>
    <t>機械器具小売業</t>
    <phoneticPr fontId="24"/>
  </si>
  <si>
    <t>I593</t>
    <phoneticPr fontId="24"/>
  </si>
  <si>
    <t>家具・建具・畳小売業</t>
    <phoneticPr fontId="24"/>
  </si>
  <si>
    <t>I601</t>
    <phoneticPr fontId="24"/>
  </si>
  <si>
    <t>じゅう器小売業</t>
    <phoneticPr fontId="24"/>
  </si>
  <si>
    <t>I602</t>
    <phoneticPr fontId="24"/>
  </si>
  <si>
    <t>I605</t>
    <phoneticPr fontId="24"/>
  </si>
  <si>
    <t>不動産業，　</t>
    <phoneticPr fontId="24"/>
  </si>
  <si>
    <t>K</t>
    <phoneticPr fontId="24"/>
  </si>
  <si>
    <t>物品賃貸業</t>
    <phoneticPr fontId="24"/>
  </si>
  <si>
    <t>物品賃貸業</t>
    <phoneticPr fontId="24"/>
  </si>
  <si>
    <t>K70</t>
    <phoneticPr fontId="24"/>
  </si>
  <si>
    <t>L</t>
    <phoneticPr fontId="24"/>
  </si>
  <si>
    <t>L71</t>
    <phoneticPr fontId="24"/>
  </si>
  <si>
    <t>L746</t>
    <phoneticPr fontId="24"/>
  </si>
  <si>
    <t>M</t>
    <phoneticPr fontId="24"/>
  </si>
  <si>
    <t>サービス業</t>
    <phoneticPr fontId="24"/>
  </si>
  <si>
    <t>飲食店</t>
    <phoneticPr fontId="24"/>
  </si>
  <si>
    <t>M76</t>
    <phoneticPr fontId="24"/>
  </si>
  <si>
    <t>上記以外の宿泊業，飲食サービス業</t>
    <phoneticPr fontId="24"/>
  </si>
  <si>
    <t>生活関連サー</t>
    <phoneticPr fontId="24"/>
  </si>
  <si>
    <t>N</t>
    <phoneticPr fontId="24"/>
  </si>
  <si>
    <t>ビス業，娯楽業</t>
    <phoneticPr fontId="24"/>
  </si>
  <si>
    <t>N781</t>
    <phoneticPr fontId="24"/>
  </si>
  <si>
    <t>O</t>
    <phoneticPr fontId="24"/>
  </si>
  <si>
    <t>P</t>
    <phoneticPr fontId="24"/>
  </si>
  <si>
    <t>医療，福祉</t>
    <phoneticPr fontId="24"/>
  </si>
  <si>
    <t>P83</t>
    <phoneticPr fontId="24"/>
  </si>
  <si>
    <t>Q</t>
    <phoneticPr fontId="24"/>
  </si>
  <si>
    <t>R</t>
    <phoneticPr fontId="24"/>
  </si>
  <si>
    <t>R891</t>
    <phoneticPr fontId="24"/>
  </si>
  <si>
    <t>と畜場</t>
    <phoneticPr fontId="24"/>
  </si>
  <si>
    <t>R952</t>
    <phoneticPr fontId="24"/>
  </si>
  <si>
    <t>Ｓ</t>
    <phoneticPr fontId="24"/>
  </si>
  <si>
    <t>報告書P51で利用</t>
    <rPh sb="0" eb="3">
      <t>ホウコクショ</t>
    </rPh>
    <rPh sb="7" eb="9">
      <t>リヨウ</t>
    </rPh>
    <phoneticPr fontId="15"/>
  </si>
  <si>
    <t>廃棄物種類毎</t>
    <rPh sb="0" eb="3">
      <t>ハイキブツ</t>
    </rPh>
    <rPh sb="3" eb="5">
      <t>シュルイ</t>
    </rPh>
    <rPh sb="5" eb="6">
      <t>ゴト</t>
    </rPh>
    <phoneticPr fontId="17"/>
  </si>
  <si>
    <t>単位：ｔ／年</t>
    <rPh sb="0" eb="2">
      <t>タンイ</t>
    </rPh>
    <rPh sb="5" eb="6">
      <t>ネン</t>
    </rPh>
    <phoneticPr fontId="17"/>
  </si>
  <si>
    <t>ガラスくず、コンクリート及び陶磁器くず</t>
  </si>
  <si>
    <t>建設業</t>
    <rPh sb="0" eb="3">
      <t>ケンセツギョウ</t>
    </rPh>
    <phoneticPr fontId="15"/>
  </si>
  <si>
    <t>サービス業</t>
    <rPh sb="4" eb="5">
      <t>ギョウ</t>
    </rPh>
    <phoneticPr fontId="15"/>
  </si>
  <si>
    <t>製造業</t>
    <rPh sb="0" eb="3">
      <t>セイゾウギョウ</t>
    </rPh>
    <phoneticPr fontId="15"/>
  </si>
  <si>
    <t>教育、学習支援業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15"/>
  </si>
  <si>
    <t>その他の業種</t>
    <rPh sb="2" eb="3">
      <t>タ</t>
    </rPh>
    <rPh sb="4" eb="6">
      <t>ギョウシュ</t>
    </rPh>
    <phoneticPr fontId="15"/>
  </si>
  <si>
    <t>排出量（ｔ）</t>
    <rPh sb="0" eb="2">
      <t>ハイシュツ</t>
    </rPh>
    <rPh sb="2" eb="3">
      <t>リョウ</t>
    </rPh>
    <phoneticPr fontId="17"/>
  </si>
  <si>
    <t>報告書P5２で利用</t>
    <rPh sb="0" eb="3">
      <t>ホウコクショ</t>
    </rPh>
    <rPh sb="7" eb="9">
      <t>リヨウ</t>
    </rPh>
    <phoneticPr fontId="15"/>
  </si>
  <si>
    <t>（単位：ｔ/年）</t>
    <rPh sb="1" eb="3">
      <t>タンイ</t>
    </rPh>
    <rPh sb="6" eb="7">
      <t>ネン</t>
    </rPh>
    <phoneticPr fontId="68"/>
  </si>
  <si>
    <t>廃棄物種類</t>
    <rPh sb="0" eb="3">
      <t>ハイキブツ</t>
    </rPh>
    <rPh sb="3" eb="5">
      <t>シュルイ</t>
    </rPh>
    <phoneticPr fontId="68"/>
  </si>
  <si>
    <t>排出量</t>
    <rPh sb="0" eb="2">
      <t>ハイシュツ</t>
    </rPh>
    <rPh sb="2" eb="3">
      <t>リョウ</t>
    </rPh>
    <phoneticPr fontId="68"/>
  </si>
  <si>
    <t>直接再生
利用量</t>
    <rPh sb="0" eb="2">
      <t>チョクセツ</t>
    </rPh>
    <rPh sb="2" eb="4">
      <t>サイセイ</t>
    </rPh>
    <rPh sb="5" eb="7">
      <t>リヨウ</t>
    </rPh>
    <rPh sb="7" eb="8">
      <t>リョウ</t>
    </rPh>
    <phoneticPr fontId="68"/>
  </si>
  <si>
    <t>直接最終
処分量</t>
    <rPh sb="0" eb="2">
      <t>チョクセツ</t>
    </rPh>
    <rPh sb="2" eb="4">
      <t>サイシュウ</t>
    </rPh>
    <rPh sb="5" eb="7">
      <t>ショブン</t>
    </rPh>
    <rPh sb="7" eb="8">
      <t>リョウ</t>
    </rPh>
    <phoneticPr fontId="68"/>
  </si>
  <si>
    <t>中間処理量</t>
    <rPh sb="0" eb="2">
      <t>チュウカン</t>
    </rPh>
    <rPh sb="2" eb="4">
      <t>ショリ</t>
    </rPh>
    <rPh sb="4" eb="5">
      <t>リョウ</t>
    </rPh>
    <phoneticPr fontId="68"/>
  </si>
  <si>
    <t>再生利用量
計</t>
    <rPh sb="0" eb="2">
      <t>サイセイ</t>
    </rPh>
    <rPh sb="2" eb="4">
      <t>リヨウ</t>
    </rPh>
    <rPh sb="4" eb="5">
      <t>リョウ</t>
    </rPh>
    <rPh sb="6" eb="7">
      <t>ケイ</t>
    </rPh>
    <phoneticPr fontId="68"/>
  </si>
  <si>
    <t>減量化量
計</t>
    <rPh sb="0" eb="3">
      <t>ゲンリョウカ</t>
    </rPh>
    <rPh sb="3" eb="4">
      <t>リョウ</t>
    </rPh>
    <rPh sb="5" eb="6">
      <t>ケイ</t>
    </rPh>
    <phoneticPr fontId="68"/>
  </si>
  <si>
    <t>最終処分量
計</t>
    <rPh sb="0" eb="2">
      <t>サイシュウ</t>
    </rPh>
    <rPh sb="2" eb="4">
      <t>ショブン</t>
    </rPh>
    <rPh sb="4" eb="5">
      <t>リョウ</t>
    </rPh>
    <rPh sb="6" eb="7">
      <t>ケイ</t>
    </rPh>
    <phoneticPr fontId="68"/>
  </si>
  <si>
    <t>処理残渣量</t>
    <rPh sb="0" eb="2">
      <t>ショリ</t>
    </rPh>
    <rPh sb="2" eb="4">
      <t>ザンサ</t>
    </rPh>
    <rPh sb="4" eb="5">
      <t>リョウ</t>
    </rPh>
    <phoneticPr fontId="68"/>
  </si>
  <si>
    <t>中間処理後
再生利用量</t>
    <rPh sb="0" eb="2">
      <t>チュウカン</t>
    </rPh>
    <rPh sb="2" eb="4">
      <t>ショリ</t>
    </rPh>
    <rPh sb="4" eb="5">
      <t>ゴ</t>
    </rPh>
    <rPh sb="6" eb="8">
      <t>サイセイ</t>
    </rPh>
    <rPh sb="8" eb="10">
      <t>リヨウ</t>
    </rPh>
    <rPh sb="10" eb="11">
      <t>リョウ</t>
    </rPh>
    <phoneticPr fontId="68"/>
  </si>
  <si>
    <t>中間処理後
最終処分量</t>
    <rPh sb="6" eb="8">
      <t>サイシュウ</t>
    </rPh>
    <rPh sb="8" eb="10">
      <t>ショブン</t>
    </rPh>
    <rPh sb="10" eb="11">
      <t>リョウ</t>
    </rPh>
    <phoneticPr fontId="68"/>
  </si>
  <si>
    <t>石綿含有
廃プラスチック類</t>
    <phoneticPr fontId="68"/>
  </si>
  <si>
    <t>石綿含有
ガラスくず、コンクリート
及び陶磁器くず</t>
    <rPh sb="18" eb="19">
      <t>オヨ</t>
    </rPh>
    <rPh sb="20" eb="23">
      <t>トウジキ</t>
    </rPh>
    <phoneticPr fontId="24"/>
  </si>
  <si>
    <t>石綿含有
がれき類</t>
    <phoneticPr fontId="68"/>
  </si>
  <si>
    <t>再生利用量</t>
    <rPh sb="0" eb="2">
      <t>サイセイ</t>
    </rPh>
    <rPh sb="2" eb="4">
      <t>リヨウ</t>
    </rPh>
    <rPh sb="4" eb="5">
      <t>リョウ</t>
    </rPh>
    <phoneticPr fontId="68"/>
  </si>
  <si>
    <t>最終処分量</t>
    <rPh sb="0" eb="2">
      <t>サイシュウ</t>
    </rPh>
    <rPh sb="2" eb="4">
      <t>ショブン</t>
    </rPh>
    <rPh sb="4" eb="5">
      <t>リョウ</t>
    </rPh>
    <phoneticPr fontId="68"/>
  </si>
  <si>
    <t>石綿含有廃プラスチック類</t>
    <phoneticPr fontId="68"/>
  </si>
  <si>
    <t>石綿含有ガラスくず、
コンクリート及び陶磁器くず</t>
    <rPh sb="17" eb="18">
      <t>オヨ</t>
    </rPh>
    <rPh sb="19" eb="22">
      <t>トウジキ</t>
    </rPh>
    <phoneticPr fontId="24"/>
  </si>
  <si>
    <t>石綿含有がれき類</t>
    <phoneticPr fontId="68"/>
  </si>
  <si>
    <t>石綿含有産業廃棄物 計</t>
    <rPh sb="0" eb="2">
      <t>イシワタ</t>
    </rPh>
    <rPh sb="2" eb="4">
      <t>ガンユウ</t>
    </rPh>
    <rPh sb="4" eb="6">
      <t>サンギョウ</t>
    </rPh>
    <rPh sb="6" eb="9">
      <t>ハイキブツ</t>
    </rPh>
    <rPh sb="10" eb="11">
      <t>ケイ</t>
    </rPh>
    <phoneticPr fontId="68"/>
  </si>
  <si>
    <t>平成２７年度事業</t>
    <rPh sb="0" eb="2">
      <t>ヘイセイ</t>
    </rPh>
    <rPh sb="4" eb="6">
      <t>ネンド</t>
    </rPh>
    <rPh sb="6" eb="8">
      <t>ジギョウ</t>
    </rPh>
    <phoneticPr fontId="15"/>
  </si>
  <si>
    <t>産業廃棄物排出・処理状況調査報告書　平成２５年度実績（詳細版）</t>
    <rPh sb="0" eb="2">
      <t>サンギョウ</t>
    </rPh>
    <rPh sb="2" eb="5">
      <t>ハイキブツ</t>
    </rPh>
    <rPh sb="5" eb="7">
      <t>ハイシュツ</t>
    </rPh>
    <rPh sb="8" eb="10">
      <t>ショリ</t>
    </rPh>
    <rPh sb="10" eb="12">
      <t>ジョウキョウ</t>
    </rPh>
    <rPh sb="12" eb="14">
      <t>チョウサ</t>
    </rPh>
    <rPh sb="14" eb="17">
      <t>ホウコクショ</t>
    </rPh>
    <rPh sb="18" eb="20">
      <t>ヘイセイ</t>
    </rPh>
    <rPh sb="22" eb="24">
      <t>ネンド</t>
    </rPh>
    <rPh sb="24" eb="26">
      <t>ジッセキ</t>
    </rPh>
    <rPh sb="27" eb="29">
      <t>ショウサイ</t>
    </rPh>
    <rPh sb="29" eb="30">
      <t>バン</t>
    </rPh>
    <phoneticPr fontId="15"/>
  </si>
  <si>
    <t>表―Ⅱ・４</t>
    <rPh sb="0" eb="1">
      <t>ヒョウ</t>
    </rPh>
    <phoneticPr fontId="15"/>
  </si>
  <si>
    <t>・・・</t>
    <phoneticPr fontId="15"/>
  </si>
  <si>
    <t>該当ページ</t>
    <rPh sb="0" eb="2">
      <t>ガイトウ</t>
    </rPh>
    <phoneticPr fontId="15"/>
  </si>
  <si>
    <t>表―Ⅲ・１</t>
    <rPh sb="0" eb="1">
      <t>ヒョウ</t>
    </rPh>
    <phoneticPr fontId="15"/>
  </si>
  <si>
    <t>表番号</t>
    <rPh sb="0" eb="1">
      <t>ヒョウ</t>
    </rPh>
    <rPh sb="1" eb="3">
      <t>バンゴウ</t>
    </rPh>
    <phoneticPr fontId="15"/>
  </si>
  <si>
    <t>図番号</t>
    <rPh sb="0" eb="1">
      <t>ズ</t>
    </rPh>
    <rPh sb="1" eb="3">
      <t>バンゴウ</t>
    </rPh>
    <phoneticPr fontId="15"/>
  </si>
  <si>
    <t>図－Ⅲ・１</t>
    <rPh sb="0" eb="1">
      <t>ズ</t>
    </rPh>
    <phoneticPr fontId="15"/>
  </si>
  <si>
    <t>表―Ⅲ・２</t>
    <rPh sb="0" eb="1">
      <t>ヒョウ</t>
    </rPh>
    <phoneticPr fontId="15"/>
  </si>
  <si>
    <t>図－Ⅲ・２</t>
    <rPh sb="0" eb="1">
      <t>ズ</t>
    </rPh>
    <phoneticPr fontId="15"/>
  </si>
  <si>
    <t>表―Ⅲ・３</t>
    <rPh sb="0" eb="1">
      <t>ヒョウ</t>
    </rPh>
    <phoneticPr fontId="15"/>
  </si>
  <si>
    <t>図－Ⅲ・３</t>
    <rPh sb="0" eb="1">
      <t>ズ</t>
    </rPh>
    <phoneticPr fontId="15"/>
  </si>
  <si>
    <t>表―Ⅲ・４</t>
    <rPh sb="0" eb="1">
      <t>ヒョウ</t>
    </rPh>
    <phoneticPr fontId="15"/>
  </si>
  <si>
    <t>表―Ⅲ・５</t>
    <rPh sb="0" eb="1">
      <t>ヒョウ</t>
    </rPh>
    <phoneticPr fontId="15"/>
  </si>
  <si>
    <t>表―Ⅲ・６</t>
    <rPh sb="0" eb="1">
      <t>ヒョウ</t>
    </rPh>
    <phoneticPr fontId="15"/>
  </si>
  <si>
    <t>表―Ⅲ・７</t>
    <rPh sb="0" eb="1">
      <t>ヒョウ</t>
    </rPh>
    <phoneticPr fontId="15"/>
  </si>
  <si>
    <t>表―Ⅲ・８</t>
    <rPh sb="0" eb="1">
      <t>ヒョウ</t>
    </rPh>
    <phoneticPr fontId="15"/>
  </si>
  <si>
    <t>図－Ⅲ・４</t>
    <rPh sb="0" eb="1">
      <t>ズ</t>
    </rPh>
    <phoneticPr fontId="15"/>
  </si>
  <si>
    <t>２．産業廃棄物排出量の推計</t>
    <rPh sb="2" eb="4">
      <t>サンギョウ</t>
    </rPh>
    <rPh sb="4" eb="7">
      <t>ハイキブツ</t>
    </rPh>
    <rPh sb="7" eb="9">
      <t>ハイシュツ</t>
    </rPh>
    <rPh sb="9" eb="10">
      <t>リョウ</t>
    </rPh>
    <rPh sb="11" eb="13">
      <t>スイケイ</t>
    </rPh>
    <phoneticPr fontId="15"/>
  </si>
  <si>
    <t>業種ごとの活動量指標の種類及び出店</t>
    <rPh sb="0" eb="2">
      <t>ギョウシュ</t>
    </rPh>
    <rPh sb="5" eb="8">
      <t>カツドウリョウ</t>
    </rPh>
    <rPh sb="8" eb="10">
      <t>シヒョウ</t>
    </rPh>
    <rPh sb="11" eb="13">
      <t>シュルイ</t>
    </rPh>
    <rPh sb="13" eb="14">
      <t>オヨ</t>
    </rPh>
    <rPh sb="15" eb="17">
      <t>シュッテン</t>
    </rPh>
    <phoneticPr fontId="15"/>
  </si>
  <si>
    <t>Ⅱ．調査方法</t>
    <rPh sb="2" eb="4">
      <t>チョウサ</t>
    </rPh>
    <rPh sb="4" eb="6">
      <t>ホウホウ</t>
    </rPh>
    <phoneticPr fontId="15"/>
  </si>
  <si>
    <t>Ⅲ．調査結果</t>
    <rPh sb="2" eb="4">
      <t>チョウサ</t>
    </rPh>
    <rPh sb="4" eb="6">
      <t>ケッカ</t>
    </rPh>
    <phoneticPr fontId="15"/>
  </si>
  <si>
    <t>１．アンケート調査結果</t>
    <rPh sb="7" eb="9">
      <t>チョウサ</t>
    </rPh>
    <rPh sb="9" eb="11">
      <t>ケッカ</t>
    </rPh>
    <phoneticPr fontId="15"/>
  </si>
  <si>
    <t>都道府県実態調査の実施状況（平成２５年度）</t>
    <rPh sb="0" eb="4">
      <t>トドウフケン</t>
    </rPh>
    <rPh sb="4" eb="6">
      <t>ジッタイ</t>
    </rPh>
    <rPh sb="6" eb="8">
      <t>チョウサ</t>
    </rPh>
    <rPh sb="9" eb="11">
      <t>ジッシ</t>
    </rPh>
    <rPh sb="11" eb="13">
      <t>ジョウキョウ</t>
    </rPh>
    <rPh sb="14" eb="16">
      <t>ヘイセイ</t>
    </rPh>
    <rPh sb="18" eb="20">
      <t>ネンド</t>
    </rPh>
    <phoneticPr fontId="15"/>
  </si>
  <si>
    <t>産業廃棄物の業種別排出量（平成２５年度実績値）</t>
    <rPh sb="0" eb="2">
      <t>サンギョウ</t>
    </rPh>
    <rPh sb="2" eb="5">
      <t>ハイキブツ</t>
    </rPh>
    <rPh sb="6" eb="8">
      <t>ギョウシュ</t>
    </rPh>
    <rPh sb="8" eb="9">
      <t>ベツ</t>
    </rPh>
    <rPh sb="9" eb="11">
      <t>ハイシュツ</t>
    </rPh>
    <rPh sb="11" eb="12">
      <t>リョウ</t>
    </rPh>
    <rPh sb="13" eb="15">
      <t>ヘイセイ</t>
    </rPh>
    <rPh sb="17" eb="19">
      <t>ネンド</t>
    </rPh>
    <rPh sb="19" eb="21">
      <t>ジッセキ</t>
    </rPh>
    <rPh sb="21" eb="22">
      <t>アタイ</t>
    </rPh>
    <phoneticPr fontId="15"/>
  </si>
  <si>
    <t>産業廃棄物の種類別排出量（平成２５年度実施値）</t>
    <rPh sb="0" eb="2">
      <t>サンギョウ</t>
    </rPh>
    <rPh sb="2" eb="5">
      <t>ハイキブツ</t>
    </rPh>
    <rPh sb="6" eb="8">
      <t>シュルイ</t>
    </rPh>
    <rPh sb="8" eb="9">
      <t>ベツ</t>
    </rPh>
    <rPh sb="9" eb="11">
      <t>ハイシュツ</t>
    </rPh>
    <rPh sb="11" eb="12">
      <t>リョウ</t>
    </rPh>
    <rPh sb="13" eb="15">
      <t>ヘイセイ</t>
    </rPh>
    <rPh sb="17" eb="19">
      <t>ネンド</t>
    </rPh>
    <rPh sb="19" eb="21">
      <t>ジッシ</t>
    </rPh>
    <rPh sb="21" eb="22">
      <t>チ</t>
    </rPh>
    <phoneticPr fontId="15"/>
  </si>
  <si>
    <t>産業廃棄物の地域別排出量（平成２５年度実施値）</t>
    <rPh sb="0" eb="2">
      <t>サンギョウ</t>
    </rPh>
    <rPh sb="2" eb="5">
      <t>ハイキブツ</t>
    </rPh>
    <rPh sb="6" eb="8">
      <t>チイキ</t>
    </rPh>
    <rPh sb="8" eb="9">
      <t>ベツ</t>
    </rPh>
    <rPh sb="9" eb="11">
      <t>ハイシュツ</t>
    </rPh>
    <rPh sb="11" eb="12">
      <t>リョウ</t>
    </rPh>
    <rPh sb="13" eb="15">
      <t>ヘイセイ</t>
    </rPh>
    <rPh sb="17" eb="19">
      <t>ネンド</t>
    </rPh>
    <rPh sb="19" eb="21">
      <t>ジッシ</t>
    </rPh>
    <rPh sb="21" eb="22">
      <t>チ</t>
    </rPh>
    <phoneticPr fontId="15"/>
  </si>
  <si>
    <t>産業廃棄物の業種別排出量（平成２５年度実施値）</t>
    <rPh sb="0" eb="2">
      <t>サンギョウ</t>
    </rPh>
    <rPh sb="2" eb="5">
      <t>ハイキブツ</t>
    </rPh>
    <rPh sb="6" eb="8">
      <t>ギョウシュ</t>
    </rPh>
    <rPh sb="8" eb="9">
      <t>ベツ</t>
    </rPh>
    <rPh sb="9" eb="11">
      <t>ハイシュツ</t>
    </rPh>
    <rPh sb="11" eb="12">
      <t>リョウ</t>
    </rPh>
    <rPh sb="13" eb="15">
      <t>ヘイセイ</t>
    </rPh>
    <rPh sb="17" eb="19">
      <t>ネンド</t>
    </rPh>
    <rPh sb="19" eb="21">
      <t>ジッシ</t>
    </rPh>
    <rPh sb="21" eb="22">
      <t>チ</t>
    </rPh>
    <phoneticPr fontId="15"/>
  </si>
  <si>
    <t>都道府県別・種類別推計排出量推計値一覧表（平成２５年度実施値）</t>
    <rPh sb="0" eb="4">
      <t>トドウフケン</t>
    </rPh>
    <rPh sb="4" eb="5">
      <t>ベツ</t>
    </rPh>
    <rPh sb="6" eb="8">
      <t>シュルイ</t>
    </rPh>
    <rPh sb="8" eb="9">
      <t>ベツ</t>
    </rPh>
    <rPh sb="9" eb="11">
      <t>スイケイ</t>
    </rPh>
    <rPh sb="11" eb="13">
      <t>ハイシュツ</t>
    </rPh>
    <rPh sb="13" eb="14">
      <t>リョウ</t>
    </rPh>
    <rPh sb="14" eb="16">
      <t>スイケイ</t>
    </rPh>
    <rPh sb="16" eb="17">
      <t>チ</t>
    </rPh>
    <rPh sb="17" eb="19">
      <t>イチラン</t>
    </rPh>
    <rPh sb="19" eb="20">
      <t>ヒョウ</t>
    </rPh>
    <phoneticPr fontId="15"/>
  </si>
  <si>
    <t>業種別・種類別全国共通原単位一覧表（平成２５年度実施値）</t>
    <rPh sb="0" eb="2">
      <t>ギョウシュ</t>
    </rPh>
    <rPh sb="2" eb="3">
      <t>ベツ</t>
    </rPh>
    <rPh sb="4" eb="6">
      <t>シュルイ</t>
    </rPh>
    <rPh sb="6" eb="7">
      <t>ベツ</t>
    </rPh>
    <rPh sb="7" eb="9">
      <t>ゼンコク</t>
    </rPh>
    <rPh sb="9" eb="11">
      <t>キョウツウ</t>
    </rPh>
    <rPh sb="11" eb="14">
      <t>ゲンタンイ</t>
    </rPh>
    <rPh sb="14" eb="16">
      <t>イチラン</t>
    </rPh>
    <rPh sb="16" eb="17">
      <t>ヒョウ</t>
    </rPh>
    <phoneticPr fontId="15"/>
  </si>
  <si>
    <t>産業廃棄物の処理状況（平成２５年度実施値）</t>
    <rPh sb="0" eb="2">
      <t>サンギョウ</t>
    </rPh>
    <rPh sb="2" eb="5">
      <t>ハイキブツ</t>
    </rPh>
    <rPh sb="6" eb="8">
      <t>ショリ</t>
    </rPh>
    <rPh sb="8" eb="10">
      <t>ジョウキョウ</t>
    </rPh>
    <rPh sb="11" eb="13">
      <t>ヘイセイ</t>
    </rPh>
    <rPh sb="15" eb="17">
      <t>ネンド</t>
    </rPh>
    <rPh sb="17" eb="19">
      <t>ジッシ</t>
    </rPh>
    <rPh sb="19" eb="20">
      <t>チ</t>
    </rPh>
    <phoneticPr fontId="15"/>
  </si>
  <si>
    <t>図－Ⅲ・５</t>
    <rPh sb="0" eb="1">
      <t>ズ</t>
    </rPh>
    <phoneticPr fontId="15"/>
  </si>
  <si>
    <t>産業廃棄物の種類別の処理状況（平成２５年度実施値）</t>
    <rPh sb="0" eb="2">
      <t>サンギョウ</t>
    </rPh>
    <rPh sb="2" eb="5">
      <t>ハイキブツ</t>
    </rPh>
    <rPh sb="6" eb="8">
      <t>シュルイ</t>
    </rPh>
    <rPh sb="8" eb="9">
      <t>ベツ</t>
    </rPh>
    <rPh sb="10" eb="12">
      <t>ショリ</t>
    </rPh>
    <rPh sb="12" eb="14">
      <t>ジョウキョウ</t>
    </rPh>
    <rPh sb="15" eb="17">
      <t>ヘイセイ</t>
    </rPh>
    <rPh sb="19" eb="21">
      <t>ネンド</t>
    </rPh>
    <rPh sb="21" eb="23">
      <t>ジッシ</t>
    </rPh>
    <rPh sb="23" eb="24">
      <t>チ</t>
    </rPh>
    <phoneticPr fontId="15"/>
  </si>
  <si>
    <t>全国業種別・種類別活動量指標合計（有回答）一覧表（平成２５年度実施値）</t>
    <rPh sb="0" eb="2">
      <t>ゼンコク</t>
    </rPh>
    <rPh sb="2" eb="4">
      <t>ギョウシュ</t>
    </rPh>
    <rPh sb="4" eb="5">
      <t>ベツ</t>
    </rPh>
    <rPh sb="6" eb="8">
      <t>シュルイ</t>
    </rPh>
    <rPh sb="8" eb="9">
      <t>ベツ</t>
    </rPh>
    <rPh sb="9" eb="12">
      <t>カツドウリョウ</t>
    </rPh>
    <rPh sb="12" eb="14">
      <t>シヒョウ</t>
    </rPh>
    <rPh sb="14" eb="16">
      <t>ゴウケイ</t>
    </rPh>
    <rPh sb="17" eb="18">
      <t>ア</t>
    </rPh>
    <rPh sb="18" eb="20">
      <t>カイトウ</t>
    </rPh>
    <rPh sb="21" eb="23">
      <t>イチラン</t>
    </rPh>
    <rPh sb="23" eb="24">
      <t>ヒョウ</t>
    </rPh>
    <rPh sb="25" eb="27">
      <t>ヘイセイ</t>
    </rPh>
    <rPh sb="29" eb="31">
      <t>ネンド</t>
    </rPh>
    <rPh sb="31" eb="33">
      <t>ジッシ</t>
    </rPh>
    <rPh sb="33" eb="34">
      <t>チ</t>
    </rPh>
    <phoneticPr fontId="15"/>
  </si>
  <si>
    <t>表―Ⅲ・９</t>
    <rPh sb="0" eb="1">
      <t>ヒョウ</t>
    </rPh>
    <phoneticPr fontId="15"/>
  </si>
  <si>
    <t>産業廃棄物排出・処理状況一覧表（平成２５年度実施値）</t>
    <rPh sb="0" eb="2">
      <t>サンギョウ</t>
    </rPh>
    <rPh sb="2" eb="5">
      <t>ハイキブツ</t>
    </rPh>
    <rPh sb="5" eb="7">
      <t>ハイシュツ</t>
    </rPh>
    <rPh sb="8" eb="10">
      <t>ショリ</t>
    </rPh>
    <rPh sb="10" eb="12">
      <t>ジョウキョウ</t>
    </rPh>
    <rPh sb="12" eb="14">
      <t>イチラン</t>
    </rPh>
    <rPh sb="14" eb="15">
      <t>ヒョウ</t>
    </rPh>
    <rPh sb="16" eb="18">
      <t>ヘイセイ</t>
    </rPh>
    <rPh sb="20" eb="22">
      <t>ネンド</t>
    </rPh>
    <rPh sb="22" eb="24">
      <t>ジッシ</t>
    </rPh>
    <rPh sb="24" eb="25">
      <t>チ</t>
    </rPh>
    <phoneticPr fontId="15"/>
  </si>
  <si>
    <t>図－Ⅲ・６</t>
    <rPh sb="0" eb="1">
      <t>ズ</t>
    </rPh>
    <phoneticPr fontId="15"/>
  </si>
  <si>
    <t>産業廃棄物の種類別再生利用率（平成２５年度実施値）</t>
    <rPh sb="0" eb="2">
      <t>サンギョウ</t>
    </rPh>
    <rPh sb="2" eb="5">
      <t>ハイキブツ</t>
    </rPh>
    <rPh sb="6" eb="8">
      <t>シュルイ</t>
    </rPh>
    <rPh sb="8" eb="9">
      <t>ベツ</t>
    </rPh>
    <rPh sb="9" eb="11">
      <t>サイセイ</t>
    </rPh>
    <rPh sb="11" eb="13">
      <t>リヨウ</t>
    </rPh>
    <rPh sb="13" eb="14">
      <t>リツ</t>
    </rPh>
    <rPh sb="15" eb="17">
      <t>ヘイセイ</t>
    </rPh>
    <rPh sb="19" eb="21">
      <t>ネンド</t>
    </rPh>
    <rPh sb="21" eb="23">
      <t>ジッシ</t>
    </rPh>
    <rPh sb="23" eb="24">
      <t>チ</t>
    </rPh>
    <phoneticPr fontId="15"/>
  </si>
  <si>
    <t>図－Ⅲ・７</t>
    <rPh sb="0" eb="1">
      <t>ズ</t>
    </rPh>
    <phoneticPr fontId="15"/>
  </si>
  <si>
    <t>産業廃棄物の再生利用量の種類別内訳（平成２５年度実施値）</t>
    <rPh sb="0" eb="2">
      <t>サンギョウ</t>
    </rPh>
    <rPh sb="2" eb="5">
      <t>ハイキブツ</t>
    </rPh>
    <rPh sb="6" eb="8">
      <t>サイセイ</t>
    </rPh>
    <rPh sb="8" eb="10">
      <t>リヨウ</t>
    </rPh>
    <rPh sb="10" eb="11">
      <t>リョウ</t>
    </rPh>
    <rPh sb="12" eb="14">
      <t>シュルイ</t>
    </rPh>
    <rPh sb="14" eb="15">
      <t>ベツ</t>
    </rPh>
    <rPh sb="15" eb="17">
      <t>ウチワケ</t>
    </rPh>
    <rPh sb="18" eb="20">
      <t>ヘイセイ</t>
    </rPh>
    <rPh sb="22" eb="24">
      <t>ネンド</t>
    </rPh>
    <rPh sb="24" eb="26">
      <t>ジッシ</t>
    </rPh>
    <rPh sb="26" eb="27">
      <t>チ</t>
    </rPh>
    <phoneticPr fontId="15"/>
  </si>
  <si>
    <t>図－Ⅲ・８</t>
    <rPh sb="0" eb="1">
      <t>ズ</t>
    </rPh>
    <phoneticPr fontId="15"/>
  </si>
  <si>
    <t>産業廃棄物の種類別減量化率（平成２５年度実施値）</t>
    <rPh sb="0" eb="2">
      <t>サンギョウ</t>
    </rPh>
    <rPh sb="2" eb="5">
      <t>ハイキブツ</t>
    </rPh>
    <rPh sb="6" eb="8">
      <t>シュルイ</t>
    </rPh>
    <rPh sb="8" eb="9">
      <t>ベツ</t>
    </rPh>
    <rPh sb="9" eb="12">
      <t>ゲンリョウカ</t>
    </rPh>
    <rPh sb="12" eb="13">
      <t>リツ</t>
    </rPh>
    <rPh sb="14" eb="16">
      <t>ヘイセイ</t>
    </rPh>
    <rPh sb="18" eb="20">
      <t>ネンド</t>
    </rPh>
    <rPh sb="20" eb="22">
      <t>ジッシ</t>
    </rPh>
    <rPh sb="22" eb="23">
      <t>チ</t>
    </rPh>
    <phoneticPr fontId="15"/>
  </si>
  <si>
    <t>図－Ⅲ・９</t>
    <rPh sb="0" eb="1">
      <t>ズ</t>
    </rPh>
    <phoneticPr fontId="15"/>
  </si>
  <si>
    <t>産業廃棄物の減量化量の種類別内訳（平成２５年度実施値）</t>
    <rPh sb="0" eb="2">
      <t>サンギョウ</t>
    </rPh>
    <rPh sb="2" eb="5">
      <t>ハイキブツ</t>
    </rPh>
    <rPh sb="6" eb="9">
      <t>ゲンリョウカ</t>
    </rPh>
    <rPh sb="9" eb="10">
      <t>リョウ</t>
    </rPh>
    <rPh sb="11" eb="13">
      <t>シュルイ</t>
    </rPh>
    <rPh sb="13" eb="14">
      <t>ベツ</t>
    </rPh>
    <rPh sb="14" eb="16">
      <t>ウチワケ</t>
    </rPh>
    <rPh sb="17" eb="19">
      <t>ヘイセイ</t>
    </rPh>
    <rPh sb="21" eb="23">
      <t>ネンド</t>
    </rPh>
    <rPh sb="23" eb="25">
      <t>ジッシ</t>
    </rPh>
    <rPh sb="25" eb="26">
      <t>チ</t>
    </rPh>
    <phoneticPr fontId="15"/>
  </si>
  <si>
    <t>図－Ⅲ・１０</t>
    <rPh sb="0" eb="1">
      <t>ズ</t>
    </rPh>
    <phoneticPr fontId="15"/>
  </si>
  <si>
    <t>産業廃棄物の種類別最終処分率（平成２５年度実施値）</t>
    <rPh sb="0" eb="2">
      <t>サンギョウ</t>
    </rPh>
    <rPh sb="2" eb="5">
      <t>ハイキブツ</t>
    </rPh>
    <rPh sb="6" eb="8">
      <t>シュルイ</t>
    </rPh>
    <rPh sb="8" eb="9">
      <t>ベツ</t>
    </rPh>
    <rPh sb="9" eb="11">
      <t>サイシュウ</t>
    </rPh>
    <rPh sb="11" eb="13">
      <t>ショブン</t>
    </rPh>
    <rPh sb="13" eb="14">
      <t>リツ</t>
    </rPh>
    <rPh sb="15" eb="17">
      <t>ヘイセイ</t>
    </rPh>
    <rPh sb="19" eb="21">
      <t>ネンド</t>
    </rPh>
    <rPh sb="21" eb="23">
      <t>ジッシ</t>
    </rPh>
    <rPh sb="23" eb="24">
      <t>チ</t>
    </rPh>
    <phoneticPr fontId="15"/>
  </si>
  <si>
    <t>図－Ⅲ・１１</t>
    <rPh sb="0" eb="1">
      <t>ズ</t>
    </rPh>
    <phoneticPr fontId="15"/>
  </si>
  <si>
    <t>産業廃棄物の最終処分量の種類別内訳（平成２５年度実施値）</t>
    <rPh sb="0" eb="2">
      <t>サンギョウ</t>
    </rPh>
    <rPh sb="2" eb="5">
      <t>ハイキブツ</t>
    </rPh>
    <rPh sb="6" eb="8">
      <t>サイシュウ</t>
    </rPh>
    <rPh sb="8" eb="10">
      <t>ショブン</t>
    </rPh>
    <rPh sb="10" eb="11">
      <t>リョウ</t>
    </rPh>
    <rPh sb="12" eb="14">
      <t>シュルイ</t>
    </rPh>
    <rPh sb="14" eb="15">
      <t>ベツ</t>
    </rPh>
    <rPh sb="15" eb="17">
      <t>ウチワケ</t>
    </rPh>
    <rPh sb="18" eb="20">
      <t>ヘイセイ</t>
    </rPh>
    <rPh sb="22" eb="24">
      <t>ネンド</t>
    </rPh>
    <rPh sb="24" eb="26">
      <t>ジッシ</t>
    </rPh>
    <rPh sb="26" eb="27">
      <t>チ</t>
    </rPh>
    <phoneticPr fontId="15"/>
  </si>
  <si>
    <t>Ⅳ．まとめ</t>
    <phoneticPr fontId="15"/>
  </si>
  <si>
    <t>１．産業廃棄物排出量の変化</t>
    <rPh sb="2" eb="4">
      <t>サンギョウ</t>
    </rPh>
    <rPh sb="4" eb="7">
      <t>ハイキブツ</t>
    </rPh>
    <rPh sb="7" eb="9">
      <t>ハイシュツ</t>
    </rPh>
    <rPh sb="9" eb="10">
      <t>リョウ</t>
    </rPh>
    <rPh sb="11" eb="13">
      <t>ヘンカ</t>
    </rPh>
    <phoneticPr fontId="15"/>
  </si>
  <si>
    <t>図－Ⅳ・１</t>
    <rPh sb="0" eb="1">
      <t>ズ</t>
    </rPh>
    <phoneticPr fontId="15"/>
  </si>
  <si>
    <t>産業廃棄物排出量の推移（平成２５年度実績値）</t>
    <rPh sb="0" eb="2">
      <t>サンギョウ</t>
    </rPh>
    <rPh sb="2" eb="5">
      <t>ハイキブツ</t>
    </rPh>
    <rPh sb="5" eb="7">
      <t>ハイシュツ</t>
    </rPh>
    <rPh sb="7" eb="8">
      <t>リョウ</t>
    </rPh>
    <rPh sb="9" eb="11">
      <t>スイイ</t>
    </rPh>
    <rPh sb="12" eb="14">
      <t>ヘイセイ</t>
    </rPh>
    <rPh sb="16" eb="18">
      <t>ネンド</t>
    </rPh>
    <rPh sb="18" eb="20">
      <t>ジッセキ</t>
    </rPh>
    <rPh sb="20" eb="21">
      <t>チ</t>
    </rPh>
    <phoneticPr fontId="15"/>
  </si>
  <si>
    <t>図－Ⅳ・２</t>
    <rPh sb="0" eb="1">
      <t>ズ</t>
    </rPh>
    <phoneticPr fontId="15"/>
  </si>
  <si>
    <t>産業廃棄物の業種別排出量の推移（平成２５年度実績値）</t>
    <rPh sb="0" eb="2">
      <t>サンギョウ</t>
    </rPh>
    <rPh sb="2" eb="5">
      <t>ハイキブツ</t>
    </rPh>
    <rPh sb="6" eb="8">
      <t>ギョウシュ</t>
    </rPh>
    <rPh sb="8" eb="9">
      <t>ベツ</t>
    </rPh>
    <rPh sb="9" eb="11">
      <t>ハイシュツ</t>
    </rPh>
    <rPh sb="11" eb="12">
      <t>リョウ</t>
    </rPh>
    <rPh sb="13" eb="15">
      <t>スイイ</t>
    </rPh>
    <rPh sb="16" eb="18">
      <t>ヘイセイ</t>
    </rPh>
    <rPh sb="20" eb="22">
      <t>ネンド</t>
    </rPh>
    <rPh sb="22" eb="24">
      <t>ジッセキ</t>
    </rPh>
    <rPh sb="24" eb="25">
      <t>チ</t>
    </rPh>
    <phoneticPr fontId="15"/>
  </si>
  <si>
    <t>産業廃棄物の種類別排出量の推移（平成２５年度実績値）</t>
    <rPh sb="0" eb="2">
      <t>サンギョウ</t>
    </rPh>
    <rPh sb="2" eb="5">
      <t>ハイキブツ</t>
    </rPh>
    <rPh sb="6" eb="8">
      <t>シュルイ</t>
    </rPh>
    <rPh sb="8" eb="9">
      <t>ベツ</t>
    </rPh>
    <rPh sb="9" eb="11">
      <t>ハイシュツ</t>
    </rPh>
    <rPh sb="11" eb="12">
      <t>リョウ</t>
    </rPh>
    <rPh sb="13" eb="15">
      <t>スイイ</t>
    </rPh>
    <rPh sb="16" eb="18">
      <t>ヘイセイ</t>
    </rPh>
    <rPh sb="20" eb="22">
      <t>ネンド</t>
    </rPh>
    <rPh sb="22" eb="24">
      <t>ジッセキ</t>
    </rPh>
    <rPh sb="24" eb="25">
      <t>チ</t>
    </rPh>
    <phoneticPr fontId="15"/>
  </si>
  <si>
    <t>図－Ⅳ・３</t>
    <rPh sb="0" eb="1">
      <t>ズ</t>
    </rPh>
    <phoneticPr fontId="15"/>
  </si>
  <si>
    <t>図－Ⅳ・４</t>
    <rPh sb="0" eb="1">
      <t>ズ</t>
    </rPh>
    <phoneticPr fontId="15"/>
  </si>
  <si>
    <t>産業廃棄物の地域別排出量の推移（平成２５年度実績値）</t>
    <rPh sb="0" eb="2">
      <t>サンギョウ</t>
    </rPh>
    <rPh sb="2" eb="5">
      <t>ハイキブツ</t>
    </rPh>
    <rPh sb="6" eb="8">
      <t>チイキ</t>
    </rPh>
    <rPh sb="8" eb="9">
      <t>ベツ</t>
    </rPh>
    <rPh sb="9" eb="11">
      <t>ハイシュツ</t>
    </rPh>
    <rPh sb="11" eb="12">
      <t>リョウ</t>
    </rPh>
    <rPh sb="13" eb="15">
      <t>スイイ</t>
    </rPh>
    <rPh sb="16" eb="18">
      <t>ヘイセイ</t>
    </rPh>
    <rPh sb="20" eb="22">
      <t>ネンド</t>
    </rPh>
    <rPh sb="22" eb="24">
      <t>ジッセキ</t>
    </rPh>
    <rPh sb="24" eb="25">
      <t>チ</t>
    </rPh>
    <phoneticPr fontId="15"/>
  </si>
  <si>
    <t>図－Ⅳ・５</t>
    <rPh sb="0" eb="1">
      <t>ズ</t>
    </rPh>
    <phoneticPr fontId="15"/>
  </si>
  <si>
    <t>産業廃棄物の直接再生利用量、中間処理量、直接最終処分量の推移（平成２５年度実績値）</t>
    <rPh sb="0" eb="2">
      <t>サンギョウ</t>
    </rPh>
    <rPh sb="2" eb="5">
      <t>ハイキブツ</t>
    </rPh>
    <rPh sb="6" eb="8">
      <t>チョクセツ</t>
    </rPh>
    <rPh sb="8" eb="10">
      <t>サイセイ</t>
    </rPh>
    <rPh sb="10" eb="12">
      <t>リヨウ</t>
    </rPh>
    <rPh sb="12" eb="13">
      <t>リョウ</t>
    </rPh>
    <rPh sb="14" eb="16">
      <t>チュウカン</t>
    </rPh>
    <rPh sb="16" eb="18">
      <t>ショリ</t>
    </rPh>
    <rPh sb="18" eb="19">
      <t>リョウ</t>
    </rPh>
    <rPh sb="20" eb="22">
      <t>チョクセツ</t>
    </rPh>
    <rPh sb="22" eb="24">
      <t>サイシュウ</t>
    </rPh>
    <rPh sb="24" eb="26">
      <t>ショブン</t>
    </rPh>
    <rPh sb="26" eb="27">
      <t>リョウ</t>
    </rPh>
    <rPh sb="28" eb="30">
      <t>スイイ</t>
    </rPh>
    <rPh sb="31" eb="33">
      <t>ヘイセイ</t>
    </rPh>
    <rPh sb="35" eb="37">
      <t>ネンド</t>
    </rPh>
    <rPh sb="37" eb="39">
      <t>ジッセキ</t>
    </rPh>
    <rPh sb="39" eb="40">
      <t>チ</t>
    </rPh>
    <phoneticPr fontId="15"/>
  </si>
  <si>
    <t>図－Ⅳ・６</t>
    <rPh sb="0" eb="1">
      <t>ズ</t>
    </rPh>
    <phoneticPr fontId="15"/>
  </si>
  <si>
    <t>産業廃棄物の直接再生利用量、減量化量、最終処分量の推移（平成２５年度実績値）</t>
    <rPh sb="0" eb="2">
      <t>サンギョウ</t>
    </rPh>
    <rPh sb="2" eb="5">
      <t>ハイキブツ</t>
    </rPh>
    <rPh sb="6" eb="8">
      <t>チョクセツ</t>
    </rPh>
    <rPh sb="8" eb="10">
      <t>サイセイ</t>
    </rPh>
    <rPh sb="10" eb="12">
      <t>リヨウ</t>
    </rPh>
    <rPh sb="12" eb="13">
      <t>リョウ</t>
    </rPh>
    <rPh sb="14" eb="17">
      <t>ゲンリョウカ</t>
    </rPh>
    <rPh sb="17" eb="18">
      <t>リョウ</t>
    </rPh>
    <rPh sb="19" eb="21">
      <t>サイシュウ</t>
    </rPh>
    <rPh sb="21" eb="23">
      <t>ショブン</t>
    </rPh>
    <rPh sb="23" eb="24">
      <t>リョウ</t>
    </rPh>
    <rPh sb="25" eb="27">
      <t>スイイ</t>
    </rPh>
    <rPh sb="28" eb="30">
      <t>ヘイセイ</t>
    </rPh>
    <rPh sb="32" eb="34">
      <t>ネンド</t>
    </rPh>
    <rPh sb="34" eb="36">
      <t>ジッセキ</t>
    </rPh>
    <rPh sb="36" eb="37">
      <t>チ</t>
    </rPh>
    <phoneticPr fontId="15"/>
  </si>
  <si>
    <t>Ⅴ．石綿含有産業廃棄物の調査結果</t>
    <rPh sb="2" eb="4">
      <t>イシワタ</t>
    </rPh>
    <rPh sb="4" eb="6">
      <t>ガンユウ</t>
    </rPh>
    <rPh sb="6" eb="8">
      <t>サンギョウ</t>
    </rPh>
    <rPh sb="8" eb="11">
      <t>ハイキブツ</t>
    </rPh>
    <rPh sb="12" eb="14">
      <t>チョウサ</t>
    </rPh>
    <rPh sb="14" eb="16">
      <t>ケッカ</t>
    </rPh>
    <phoneticPr fontId="15"/>
  </si>
  <si>
    <t>表―Ⅴ・１</t>
    <rPh sb="0" eb="1">
      <t>ヒョウ</t>
    </rPh>
    <phoneticPr fontId="15"/>
  </si>
  <si>
    <t>都道府県の石綿含有産業廃棄物実態調査の実施状況（平成２５年度実施値）</t>
    <rPh sb="0" eb="4">
      <t>トドウフケン</t>
    </rPh>
    <rPh sb="5" eb="7">
      <t>イシワタ</t>
    </rPh>
    <rPh sb="7" eb="9">
      <t>ガンユウ</t>
    </rPh>
    <rPh sb="9" eb="11">
      <t>サンギョウ</t>
    </rPh>
    <rPh sb="11" eb="14">
      <t>ハイキブツ</t>
    </rPh>
    <rPh sb="14" eb="16">
      <t>ジッタイ</t>
    </rPh>
    <rPh sb="16" eb="18">
      <t>チョウサ</t>
    </rPh>
    <rPh sb="19" eb="21">
      <t>ジッシ</t>
    </rPh>
    <rPh sb="21" eb="23">
      <t>ジョウキョウ</t>
    </rPh>
    <rPh sb="24" eb="26">
      <t>ヘイセイ</t>
    </rPh>
    <rPh sb="28" eb="30">
      <t>ネンド</t>
    </rPh>
    <rPh sb="30" eb="32">
      <t>ジッシ</t>
    </rPh>
    <rPh sb="32" eb="33">
      <t>チ</t>
    </rPh>
    <phoneticPr fontId="15"/>
  </si>
  <si>
    <t>表―Ⅴ・２</t>
    <rPh sb="0" eb="1">
      <t>ヒョウ</t>
    </rPh>
    <phoneticPr fontId="15"/>
  </si>
  <si>
    <t>石綿含有産業廃棄物の排出量の集計結果（平成２５年度実施値）</t>
    <rPh sb="0" eb="2">
      <t>イシワタ</t>
    </rPh>
    <rPh sb="2" eb="4">
      <t>ガンユウ</t>
    </rPh>
    <rPh sb="4" eb="6">
      <t>サンギョウ</t>
    </rPh>
    <rPh sb="6" eb="9">
      <t>ハイキブツ</t>
    </rPh>
    <rPh sb="10" eb="12">
      <t>ハイシュツ</t>
    </rPh>
    <rPh sb="12" eb="13">
      <t>リョウ</t>
    </rPh>
    <rPh sb="14" eb="16">
      <t>シュウケイ</t>
    </rPh>
    <rPh sb="16" eb="18">
      <t>ケッカ</t>
    </rPh>
    <rPh sb="19" eb="21">
      <t>ヘイセイ</t>
    </rPh>
    <rPh sb="23" eb="25">
      <t>ネンド</t>
    </rPh>
    <rPh sb="25" eb="27">
      <t>ジッシ</t>
    </rPh>
    <rPh sb="27" eb="28">
      <t>チ</t>
    </rPh>
    <phoneticPr fontId="15"/>
  </si>
  <si>
    <t>図－Ⅴ・１</t>
    <rPh sb="0" eb="1">
      <t>ズ</t>
    </rPh>
    <phoneticPr fontId="15"/>
  </si>
  <si>
    <t>石綿含有産業廃棄物の種類別の排出量（平成２５年度実施値）</t>
    <rPh sb="0" eb="2">
      <t>イシワタ</t>
    </rPh>
    <rPh sb="2" eb="4">
      <t>ガンユウ</t>
    </rPh>
    <rPh sb="4" eb="6">
      <t>サンギョウ</t>
    </rPh>
    <rPh sb="6" eb="9">
      <t>ハイキブツ</t>
    </rPh>
    <rPh sb="10" eb="12">
      <t>シュルイ</t>
    </rPh>
    <rPh sb="12" eb="13">
      <t>ベツ</t>
    </rPh>
    <rPh sb="14" eb="16">
      <t>ハイシュツ</t>
    </rPh>
    <rPh sb="16" eb="17">
      <t>リョウ</t>
    </rPh>
    <rPh sb="18" eb="20">
      <t>ヘイセイ</t>
    </rPh>
    <rPh sb="22" eb="24">
      <t>ネンド</t>
    </rPh>
    <rPh sb="24" eb="26">
      <t>ジッシ</t>
    </rPh>
    <rPh sb="26" eb="27">
      <t>チ</t>
    </rPh>
    <phoneticPr fontId="15"/>
  </si>
  <si>
    <t>図－Ⅴ・２</t>
    <rPh sb="0" eb="1">
      <t>ズ</t>
    </rPh>
    <phoneticPr fontId="15"/>
  </si>
  <si>
    <t>石綿含有産業廃棄物の業種別の排出量（平成２５年度実施値）</t>
    <rPh sb="0" eb="2">
      <t>イシワタ</t>
    </rPh>
    <rPh sb="2" eb="4">
      <t>ガンユウ</t>
    </rPh>
    <rPh sb="4" eb="6">
      <t>サンギョウ</t>
    </rPh>
    <rPh sb="6" eb="9">
      <t>ハイキブツ</t>
    </rPh>
    <rPh sb="10" eb="12">
      <t>ギョウシュ</t>
    </rPh>
    <rPh sb="12" eb="13">
      <t>ベツ</t>
    </rPh>
    <rPh sb="13" eb="14">
      <t>シュベツ</t>
    </rPh>
    <rPh sb="14" eb="16">
      <t>ハイシュツ</t>
    </rPh>
    <rPh sb="16" eb="17">
      <t>リョウ</t>
    </rPh>
    <rPh sb="18" eb="20">
      <t>ヘイセイ</t>
    </rPh>
    <rPh sb="22" eb="24">
      <t>ネンド</t>
    </rPh>
    <rPh sb="24" eb="26">
      <t>ジッシ</t>
    </rPh>
    <rPh sb="26" eb="27">
      <t>チ</t>
    </rPh>
    <phoneticPr fontId="15"/>
  </si>
  <si>
    <t>表―Ⅴ・３</t>
    <rPh sb="0" eb="1">
      <t>ヒョウ</t>
    </rPh>
    <phoneticPr fontId="15"/>
  </si>
  <si>
    <t>石綿含有産業廃棄物の処理量の集計結果（平成２５年度実施値）</t>
    <rPh sb="0" eb="2">
      <t>イシワタ</t>
    </rPh>
    <rPh sb="2" eb="4">
      <t>ガンユウ</t>
    </rPh>
    <rPh sb="4" eb="6">
      <t>サンギョウ</t>
    </rPh>
    <rPh sb="6" eb="9">
      <t>ハイキブツ</t>
    </rPh>
    <rPh sb="10" eb="12">
      <t>ショリ</t>
    </rPh>
    <rPh sb="12" eb="13">
      <t>リョウ</t>
    </rPh>
    <rPh sb="14" eb="16">
      <t>シュウケイ</t>
    </rPh>
    <rPh sb="16" eb="18">
      <t>ケッカ</t>
    </rPh>
    <rPh sb="19" eb="21">
      <t>ヘイセイ</t>
    </rPh>
    <rPh sb="23" eb="25">
      <t>ネンド</t>
    </rPh>
    <rPh sb="25" eb="27">
      <t>ジッシ</t>
    </rPh>
    <rPh sb="27" eb="28">
      <t>チ</t>
    </rPh>
    <phoneticPr fontId="15"/>
  </si>
  <si>
    <t>図－Ⅴ・３</t>
    <rPh sb="0" eb="1">
      <t>ズ</t>
    </rPh>
    <phoneticPr fontId="15"/>
  </si>
  <si>
    <t>表－Ⅱ・４　業種ごとの活動量指標の種類及び出典</t>
    <phoneticPr fontId="15"/>
  </si>
  <si>
    <t>本編</t>
    <rPh sb="0" eb="2">
      <t>ホンペン</t>
    </rPh>
    <phoneticPr fontId="15"/>
  </si>
  <si>
    <t>資料編</t>
    <rPh sb="0" eb="2">
      <t>シリョウ</t>
    </rPh>
    <rPh sb="2" eb="3">
      <t>ヘン</t>
    </rPh>
    <phoneticPr fontId="15"/>
  </si>
  <si>
    <t>Ⅸ．産業廃棄物の種類別処理状況フロー図</t>
    <rPh sb="18" eb="19">
      <t>ズ</t>
    </rPh>
    <phoneticPr fontId="15"/>
  </si>
  <si>
    <t>Ⅱ．活動量指標</t>
  </si>
  <si>
    <t>表－資・Ⅱ・１（１）　活動量指標全国合計値</t>
    <rPh sb="0" eb="1">
      <t>ヒョウ</t>
    </rPh>
    <rPh sb="2" eb="3">
      <t>シ</t>
    </rPh>
    <rPh sb="11" eb="14">
      <t>カツドウリョウ</t>
    </rPh>
    <rPh sb="14" eb="16">
      <t>シヒョウ</t>
    </rPh>
    <rPh sb="16" eb="18">
      <t>ゼンコク</t>
    </rPh>
    <rPh sb="18" eb="21">
      <t>ゴウケイチ</t>
    </rPh>
    <phoneticPr fontId="17"/>
  </si>
  <si>
    <t>（旧産業分類（平成14年3月改訂版）の業種区分）</t>
    <rPh sb="1" eb="2">
      <t>キュウ</t>
    </rPh>
    <rPh sb="2" eb="4">
      <t>サンギョウ</t>
    </rPh>
    <rPh sb="4" eb="6">
      <t>ブンルイ</t>
    </rPh>
    <rPh sb="7" eb="9">
      <t>ヘイセイ</t>
    </rPh>
    <rPh sb="11" eb="12">
      <t>ネン</t>
    </rPh>
    <rPh sb="13" eb="14">
      <t>ガツ</t>
    </rPh>
    <rPh sb="14" eb="17">
      <t>カイテイバン</t>
    </rPh>
    <rPh sb="19" eb="21">
      <t>ギョウシュ</t>
    </rPh>
    <rPh sb="21" eb="23">
      <t>クブン</t>
    </rPh>
    <phoneticPr fontId="17"/>
  </si>
  <si>
    <t>番
号</t>
    <rPh sb="2" eb="3">
      <t>ゴウ</t>
    </rPh>
    <phoneticPr fontId="17"/>
  </si>
  <si>
    <t>単位</t>
    <rPh sb="0" eb="2">
      <t>タンイ</t>
    </rPh>
    <phoneticPr fontId="17"/>
  </si>
  <si>
    <t>平成15年度</t>
    <rPh sb="0" eb="2">
      <t>ヘイセイ</t>
    </rPh>
    <rPh sb="4" eb="6">
      <t>ネンド</t>
    </rPh>
    <phoneticPr fontId="28"/>
  </si>
  <si>
    <t>平成16年度</t>
    <rPh sb="0" eb="2">
      <t>ヘイセイ</t>
    </rPh>
    <rPh sb="4" eb="6">
      <t>ネンド</t>
    </rPh>
    <phoneticPr fontId="28"/>
  </si>
  <si>
    <t>平成21年度</t>
    <rPh sb="0" eb="2">
      <t>ヘイセイ</t>
    </rPh>
    <rPh sb="4" eb="6">
      <t>ネンド</t>
    </rPh>
    <phoneticPr fontId="28"/>
  </si>
  <si>
    <t>農　業</t>
  </si>
  <si>
    <t>農業大分類</t>
    <rPh sb="0" eb="2">
      <t>ノウギョウ</t>
    </rPh>
    <rPh sb="2" eb="5">
      <t>ダイブンルイ</t>
    </rPh>
    <phoneticPr fontId="24"/>
  </si>
  <si>
    <t>A</t>
    <phoneticPr fontId="24"/>
  </si>
  <si>
    <t>a</t>
    <phoneticPr fontId="17"/>
  </si>
  <si>
    <t>林　業</t>
  </si>
  <si>
    <t>人</t>
    <rPh sb="0" eb="1">
      <t>ニン</t>
    </rPh>
    <phoneticPr fontId="17"/>
  </si>
  <si>
    <t>C03</t>
  </si>
  <si>
    <t>C04</t>
  </si>
  <si>
    <t>百万円</t>
    <rPh sb="0" eb="3">
      <t>ヒャクマンエン</t>
    </rPh>
    <phoneticPr fontId="17"/>
  </si>
  <si>
    <t>製造業</t>
    <rPh sb="0" eb="3">
      <t>セイゾウギョウ</t>
    </rPh>
    <phoneticPr fontId="17"/>
  </si>
  <si>
    <t>F</t>
    <phoneticPr fontId="24"/>
  </si>
  <si>
    <t>F9</t>
    <phoneticPr fontId="24"/>
  </si>
  <si>
    <t>F10</t>
    <phoneticPr fontId="24"/>
  </si>
  <si>
    <t>F11</t>
    <phoneticPr fontId="24"/>
  </si>
  <si>
    <t>衣服・その他の繊維製品製造業</t>
  </si>
  <si>
    <t>F12</t>
    <phoneticPr fontId="24"/>
  </si>
  <si>
    <t>F13</t>
    <phoneticPr fontId="24"/>
  </si>
  <si>
    <t>F14</t>
    <phoneticPr fontId="24"/>
  </si>
  <si>
    <t>F15</t>
    <phoneticPr fontId="24"/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</si>
  <si>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24"/>
  </si>
  <si>
    <t>F16</t>
    <phoneticPr fontId="24"/>
  </si>
  <si>
    <t>F17</t>
    <phoneticPr fontId="24"/>
  </si>
  <si>
    <t>F18</t>
    <phoneticPr fontId="24"/>
  </si>
  <si>
    <t>F19</t>
    <phoneticPr fontId="24"/>
  </si>
  <si>
    <t>F20</t>
    <phoneticPr fontId="24"/>
  </si>
  <si>
    <t>F21</t>
    <phoneticPr fontId="24"/>
  </si>
  <si>
    <t>F22</t>
    <phoneticPr fontId="24"/>
  </si>
  <si>
    <t>F23</t>
    <phoneticPr fontId="24"/>
  </si>
  <si>
    <t>F24</t>
    <phoneticPr fontId="24"/>
  </si>
  <si>
    <t>F25</t>
    <phoneticPr fontId="24"/>
  </si>
  <si>
    <t>一般機械器具製造業</t>
  </si>
  <si>
    <t>F26</t>
    <phoneticPr fontId="24"/>
  </si>
  <si>
    <t>汎用、生産、業務</t>
    <rPh sb="0" eb="2">
      <t>ハンヨウ</t>
    </rPh>
    <rPh sb="3" eb="5">
      <t>セイサン</t>
    </rPh>
    <rPh sb="6" eb="8">
      <t>ギョウム</t>
    </rPh>
    <phoneticPr fontId="75"/>
  </si>
  <si>
    <t>F27</t>
    <phoneticPr fontId="24"/>
  </si>
  <si>
    <t>情報通信機械器具製造業</t>
    <rPh sb="0" eb="2">
      <t>ジョウホウ</t>
    </rPh>
    <rPh sb="2" eb="4">
      <t>ツウシン</t>
    </rPh>
    <rPh sb="4" eb="6">
      <t>キカイ</t>
    </rPh>
    <rPh sb="6" eb="8">
      <t>キグ</t>
    </rPh>
    <rPh sb="8" eb="11">
      <t>セイゾウギョウ</t>
    </rPh>
    <phoneticPr fontId="24"/>
  </si>
  <si>
    <t>F28</t>
  </si>
  <si>
    <t>電子、電気、情報</t>
    <rPh sb="0" eb="2">
      <t>デンシ</t>
    </rPh>
    <rPh sb="3" eb="5">
      <t>デンキ</t>
    </rPh>
    <rPh sb="6" eb="8">
      <t>ジョウホウ</t>
    </rPh>
    <phoneticPr fontId="75"/>
  </si>
  <si>
    <t>電子部品・デバイス製造業</t>
    <rPh sb="0" eb="2">
      <t>デンシ</t>
    </rPh>
    <rPh sb="2" eb="4">
      <t>ブヒン</t>
    </rPh>
    <rPh sb="9" eb="12">
      <t>セイゾウギョウ</t>
    </rPh>
    <phoneticPr fontId="24"/>
  </si>
  <si>
    <t>F29</t>
  </si>
  <si>
    <t>F30</t>
    <phoneticPr fontId="24"/>
  </si>
  <si>
    <t>精密機械器具製造業</t>
  </si>
  <si>
    <t>F31</t>
    <phoneticPr fontId="24"/>
  </si>
  <si>
    <t>F32</t>
    <phoneticPr fontId="24"/>
  </si>
  <si>
    <t>G</t>
    <phoneticPr fontId="24"/>
  </si>
  <si>
    <t>G33</t>
    <phoneticPr fontId="24"/>
  </si>
  <si>
    <t>G34</t>
    <phoneticPr fontId="24"/>
  </si>
  <si>
    <t>G35</t>
    <phoneticPr fontId="24"/>
  </si>
  <si>
    <t>G361</t>
    <phoneticPr fontId="24"/>
  </si>
  <si>
    <t>G363</t>
    <phoneticPr fontId="24"/>
  </si>
  <si>
    <t>H</t>
    <phoneticPr fontId="24"/>
  </si>
  <si>
    <t>H37</t>
    <phoneticPr fontId="24"/>
  </si>
  <si>
    <t>H38</t>
    <phoneticPr fontId="24"/>
  </si>
  <si>
    <t>H39</t>
    <phoneticPr fontId="24"/>
  </si>
  <si>
    <t>H40</t>
    <phoneticPr fontId="24"/>
  </si>
  <si>
    <t>H41</t>
    <phoneticPr fontId="24"/>
  </si>
  <si>
    <t>運輸業大分類</t>
    <rPh sb="0" eb="2">
      <t>ウンユ</t>
    </rPh>
    <rPh sb="2" eb="3">
      <t>ギョウ</t>
    </rPh>
    <rPh sb="3" eb="6">
      <t>ダイブンルイ</t>
    </rPh>
    <phoneticPr fontId="24"/>
  </si>
  <si>
    <t>I</t>
    <phoneticPr fontId="24"/>
  </si>
  <si>
    <t>I42</t>
    <phoneticPr fontId="24"/>
  </si>
  <si>
    <t>I43</t>
    <phoneticPr fontId="24"/>
  </si>
  <si>
    <t>I44</t>
    <phoneticPr fontId="24"/>
  </si>
  <si>
    <t>卸売・小売業大分類</t>
    <rPh sb="0" eb="2">
      <t>オロシウリ</t>
    </rPh>
    <rPh sb="3" eb="6">
      <t>コウリギョウ</t>
    </rPh>
    <rPh sb="6" eb="9">
      <t>ダイブンルイ</t>
    </rPh>
    <phoneticPr fontId="24"/>
  </si>
  <si>
    <t>J</t>
    <phoneticPr fontId="24"/>
  </si>
  <si>
    <t>J49</t>
    <phoneticPr fontId="24"/>
  </si>
  <si>
    <t>J55</t>
    <phoneticPr fontId="24"/>
  </si>
  <si>
    <t>J571</t>
    <phoneticPr fontId="24"/>
  </si>
  <si>
    <t>家具・じゅう器・機械器具小売業</t>
    <phoneticPr fontId="24"/>
  </si>
  <si>
    <t>J59</t>
    <phoneticPr fontId="24"/>
  </si>
  <si>
    <t>J603</t>
    <phoneticPr fontId="24"/>
  </si>
  <si>
    <t>上記以外の卸売・小売業・飲食店小売業</t>
    <rPh sb="0" eb="2">
      <t>ジョウキ</t>
    </rPh>
    <rPh sb="2" eb="4">
      <t>イガイ</t>
    </rPh>
    <rPh sb="5" eb="7">
      <t>オロシウリ</t>
    </rPh>
    <rPh sb="15" eb="18">
      <t>コウリギョウ</t>
    </rPh>
    <phoneticPr fontId="24"/>
  </si>
  <si>
    <t>飲食店、宿泊業</t>
    <rPh sb="0" eb="2">
      <t>インショク</t>
    </rPh>
    <rPh sb="2" eb="3">
      <t>テン</t>
    </rPh>
    <rPh sb="4" eb="6">
      <t>シュクハク</t>
    </rPh>
    <rPh sb="6" eb="7">
      <t>ギョウ</t>
    </rPh>
    <phoneticPr fontId="24"/>
  </si>
  <si>
    <t>飲食店、宿泊業大分類</t>
    <rPh sb="0" eb="2">
      <t>インショク</t>
    </rPh>
    <rPh sb="2" eb="3">
      <t>テン</t>
    </rPh>
    <rPh sb="4" eb="6">
      <t>シュクハク</t>
    </rPh>
    <rPh sb="6" eb="7">
      <t>ギョウ</t>
    </rPh>
    <rPh sb="7" eb="10">
      <t>ダイブンルイ</t>
    </rPh>
    <phoneticPr fontId="24"/>
  </si>
  <si>
    <t>M</t>
    <phoneticPr fontId="24"/>
  </si>
  <si>
    <t>M70</t>
    <phoneticPr fontId="24"/>
  </si>
  <si>
    <t>上記以外の飲食店、宿泊業</t>
    <rPh sb="9" eb="11">
      <t>シュクハク</t>
    </rPh>
    <rPh sb="11" eb="12">
      <t>ギョウ</t>
    </rPh>
    <phoneticPr fontId="24"/>
  </si>
  <si>
    <t>医療、福祉</t>
    <rPh sb="0" eb="2">
      <t>イリョウ</t>
    </rPh>
    <rPh sb="3" eb="5">
      <t>フクシ</t>
    </rPh>
    <phoneticPr fontId="24"/>
  </si>
  <si>
    <t>医療、福祉大分類</t>
    <rPh sb="0" eb="2">
      <t>イリョウ</t>
    </rPh>
    <rPh sb="3" eb="5">
      <t>フクシ</t>
    </rPh>
    <rPh sb="5" eb="8">
      <t>ダイブンルイ</t>
    </rPh>
    <phoneticPr fontId="24"/>
  </si>
  <si>
    <t>N</t>
    <phoneticPr fontId="24"/>
  </si>
  <si>
    <t>N73</t>
    <phoneticPr fontId="24"/>
  </si>
  <si>
    <t>床</t>
    <rPh sb="0" eb="1">
      <t>ユカ</t>
    </rPh>
    <phoneticPr fontId="17"/>
  </si>
  <si>
    <t>上記以外の医療、福祉</t>
    <rPh sb="0" eb="2">
      <t>ジョウキ</t>
    </rPh>
    <rPh sb="2" eb="4">
      <t>イガイ</t>
    </rPh>
    <rPh sb="5" eb="7">
      <t>イリョウ</t>
    </rPh>
    <rPh sb="8" eb="10">
      <t>フクシ</t>
    </rPh>
    <phoneticPr fontId="24"/>
  </si>
  <si>
    <t>教育、学習支援業大分類</t>
    <rPh sb="0" eb="2">
      <t>キョウイク</t>
    </rPh>
    <rPh sb="3" eb="5">
      <t>ガクシュウ</t>
    </rPh>
    <rPh sb="5" eb="7">
      <t>シエン</t>
    </rPh>
    <rPh sb="7" eb="8">
      <t>ギョウ</t>
    </rPh>
    <rPh sb="8" eb="11">
      <t>ダイブンルイ</t>
    </rPh>
    <phoneticPr fontId="24"/>
  </si>
  <si>
    <t>O</t>
    <phoneticPr fontId="24"/>
  </si>
  <si>
    <t>複合サービス事業大分類</t>
    <rPh sb="0" eb="2">
      <t>フクゴウ</t>
    </rPh>
    <rPh sb="6" eb="8">
      <t>ジギョウ</t>
    </rPh>
    <rPh sb="8" eb="11">
      <t>ダイブンルイ</t>
    </rPh>
    <phoneticPr fontId="24"/>
  </si>
  <si>
    <t>P</t>
    <phoneticPr fontId="24"/>
  </si>
  <si>
    <t>Q</t>
    <phoneticPr fontId="24"/>
  </si>
  <si>
    <t>Q808</t>
    <phoneticPr fontId="24"/>
  </si>
  <si>
    <t>学術開発研究機関</t>
    <rPh sb="2" eb="4">
      <t>カイハツ</t>
    </rPh>
    <phoneticPr fontId="24"/>
  </si>
  <si>
    <t>Q81</t>
    <phoneticPr fontId="24"/>
  </si>
  <si>
    <t>Q821</t>
    <phoneticPr fontId="24"/>
  </si>
  <si>
    <t>Q86</t>
    <phoneticPr fontId="24"/>
  </si>
  <si>
    <t>と蓄場</t>
    <rPh sb="1" eb="2">
      <t>チク</t>
    </rPh>
    <rPh sb="2" eb="3">
      <t>ジョウ</t>
    </rPh>
    <phoneticPr fontId="24"/>
  </si>
  <si>
    <t>Q932</t>
    <phoneticPr fontId="24"/>
  </si>
  <si>
    <t>（頭）</t>
  </si>
  <si>
    <t>R</t>
    <phoneticPr fontId="24"/>
  </si>
  <si>
    <t>平成20年度</t>
    <rPh sb="0" eb="2">
      <t>ヘイセイ</t>
    </rPh>
    <rPh sb="4" eb="6">
      <t>ネンド</t>
    </rPh>
    <phoneticPr fontId="28"/>
  </si>
  <si>
    <t>平成22年度</t>
    <rPh sb="0" eb="2">
      <t>ヘイセイ</t>
    </rPh>
    <rPh sb="4" eb="6">
      <t>ネンド</t>
    </rPh>
    <phoneticPr fontId="28"/>
  </si>
  <si>
    <t>平成23年度</t>
    <rPh sb="0" eb="2">
      <t>ヘイセイ</t>
    </rPh>
    <rPh sb="4" eb="6">
      <t>ネンド</t>
    </rPh>
    <phoneticPr fontId="28"/>
  </si>
  <si>
    <t>平成24年度</t>
    <rPh sb="0" eb="2">
      <t>ヘイセイ</t>
    </rPh>
    <rPh sb="4" eb="6">
      <t>ネンド</t>
    </rPh>
    <phoneticPr fontId="28"/>
  </si>
  <si>
    <t>平成25年度</t>
    <rPh sb="0" eb="2">
      <t>ヘイセイ</t>
    </rPh>
    <rPh sb="4" eb="6">
      <t>ネンド</t>
    </rPh>
    <phoneticPr fontId="28"/>
  </si>
  <si>
    <t>農業・林業</t>
    <rPh sb="0" eb="2">
      <t>ノウギョウ</t>
    </rPh>
    <rPh sb="3" eb="5">
      <t>リンギョウ</t>
    </rPh>
    <phoneticPr fontId="17"/>
  </si>
  <si>
    <t>A</t>
    <phoneticPr fontId="24"/>
  </si>
  <si>
    <t>a</t>
    <phoneticPr fontId="17"/>
  </si>
  <si>
    <t>頭羽</t>
    <rPh sb="0" eb="1">
      <t>アタマ</t>
    </rPh>
    <rPh sb="1" eb="2">
      <t>ハネ</t>
    </rPh>
    <phoneticPr fontId="17"/>
  </si>
  <si>
    <t>上記以外の農業・林業</t>
    <rPh sb="8" eb="10">
      <t>リンギョウ</t>
    </rPh>
    <phoneticPr fontId="17"/>
  </si>
  <si>
    <t>鉱業、採石業、砂利採取業</t>
  </si>
  <si>
    <t>木材・木製品製造業（家具を除く）</t>
  </si>
  <si>
    <t>プラスチック製品製造業（別掲を除く）</t>
  </si>
  <si>
    <t>一般、精密、その他</t>
    <rPh sb="0" eb="2">
      <t>イッパン</t>
    </rPh>
    <rPh sb="3" eb="5">
      <t>セイミツ</t>
    </rPh>
    <phoneticPr fontId="75"/>
  </si>
  <si>
    <t>F26</t>
    <phoneticPr fontId="24"/>
  </si>
  <si>
    <t>F27</t>
    <phoneticPr fontId="24"/>
  </si>
  <si>
    <t>電気、情報、電子</t>
    <rPh sb="0" eb="2">
      <t>デンキ</t>
    </rPh>
    <rPh sb="3" eb="5">
      <t>ジョウホウ</t>
    </rPh>
    <rPh sb="6" eb="8">
      <t>デンシ</t>
    </rPh>
    <phoneticPr fontId="75"/>
  </si>
  <si>
    <t>F30</t>
    <phoneticPr fontId="24"/>
  </si>
  <si>
    <t>F31</t>
    <phoneticPr fontId="24"/>
  </si>
  <si>
    <t>F32</t>
    <phoneticPr fontId="24"/>
  </si>
  <si>
    <t>G</t>
    <phoneticPr fontId="24"/>
  </si>
  <si>
    <t>G33</t>
    <phoneticPr fontId="24"/>
  </si>
  <si>
    <t>G34</t>
    <phoneticPr fontId="24"/>
  </si>
  <si>
    <t>G35</t>
    <phoneticPr fontId="24"/>
  </si>
  <si>
    <t>G363</t>
    <phoneticPr fontId="24"/>
  </si>
  <si>
    <t>H</t>
    <phoneticPr fontId="24"/>
  </si>
  <si>
    <t>運輸業、郵便業</t>
    <rPh sb="4" eb="6">
      <t>ユウビン</t>
    </rPh>
    <rPh sb="6" eb="7">
      <t>ギョウ</t>
    </rPh>
    <phoneticPr fontId="17"/>
  </si>
  <si>
    <t>I43</t>
    <phoneticPr fontId="24"/>
  </si>
  <si>
    <t>J</t>
    <phoneticPr fontId="24"/>
  </si>
  <si>
    <t>J49</t>
    <phoneticPr fontId="24"/>
  </si>
  <si>
    <t>木材・竹材・卸売業</t>
    <rPh sb="0" eb="2">
      <t>モクザイ</t>
    </rPh>
    <rPh sb="3" eb="4">
      <t>タケ</t>
    </rPh>
    <rPh sb="4" eb="5">
      <t>ザイ</t>
    </rPh>
    <rPh sb="6" eb="9">
      <t>オロシウリギョウ</t>
    </rPh>
    <phoneticPr fontId="17"/>
  </si>
  <si>
    <t>J55</t>
    <phoneticPr fontId="24"/>
  </si>
  <si>
    <t>J571</t>
    <phoneticPr fontId="24"/>
  </si>
  <si>
    <t>機械器具小売業</t>
    <rPh sb="0" eb="2">
      <t>キカイ</t>
    </rPh>
    <rPh sb="2" eb="4">
      <t>キグ</t>
    </rPh>
    <rPh sb="4" eb="7">
      <t>コウリギョウ</t>
    </rPh>
    <phoneticPr fontId="17"/>
  </si>
  <si>
    <t>J59</t>
    <phoneticPr fontId="24"/>
  </si>
  <si>
    <t>J603</t>
    <phoneticPr fontId="24"/>
  </si>
  <si>
    <t>上記以外の卸売・小売業</t>
    <rPh sb="0" eb="2">
      <t>ジョウキ</t>
    </rPh>
    <rPh sb="2" eb="4">
      <t>イガイ</t>
    </rPh>
    <rPh sb="5" eb="7">
      <t>オロシウリ</t>
    </rPh>
    <phoneticPr fontId="24"/>
  </si>
  <si>
    <t>不動産業，物品賃貸業</t>
  </si>
  <si>
    <t>(L)学術研究，専門・技術サービス業</t>
  </si>
  <si>
    <t>宿泊業、飲食サービス業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24"/>
  </si>
  <si>
    <t>生活関連サービス業，娯楽業</t>
    <phoneticPr fontId="17"/>
  </si>
  <si>
    <t>N</t>
    <phoneticPr fontId="24"/>
  </si>
  <si>
    <t>Q86</t>
    <phoneticPr fontId="24"/>
  </si>
  <si>
    <t>Q932</t>
    <phoneticPr fontId="24"/>
  </si>
  <si>
    <t>R</t>
    <phoneticPr fontId="24"/>
  </si>
  <si>
    <t>表－資・Ⅱ・１（１）　活動量指標全国合計値（平成25年度実績値）旧産業分類</t>
    <phoneticPr fontId="15"/>
  </si>
  <si>
    <t>表－資・Ⅱ・１（２）　活動量指標全国合計値（平成25年度実績値）新産業分類</t>
    <phoneticPr fontId="15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</si>
  <si>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</si>
  <si>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</si>
  <si>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</si>
  <si>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</si>
  <si>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</si>
  <si>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</si>
  <si>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</si>
  <si>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</si>
  <si>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</si>
  <si>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</si>
  <si>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</si>
  <si>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</si>
  <si>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</si>
  <si>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</si>
  <si>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</si>
  <si>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</si>
  <si>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</si>
  <si>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</si>
  <si>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</si>
  <si>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</si>
  <si>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</si>
  <si>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</si>
  <si>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</si>
  <si>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</si>
  <si>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</si>
  <si>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</si>
  <si>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</si>
  <si>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</si>
  <si>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</si>
  <si>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</si>
  <si>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</si>
  <si>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</si>
  <si>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</si>
  <si>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</si>
  <si>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</si>
  <si>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</si>
  <si>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</si>
  <si>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</si>
  <si>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</si>
  <si>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</si>
  <si>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</si>
  <si>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</si>
  <si>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</si>
  <si>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</si>
  <si>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</si>
  <si>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</si>
  <si>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番
号</t>
  </si>
  <si>
    <t>兵庫県</t>
  </si>
  <si>
    <t>奈良県</t>
  </si>
  <si>
    <t>H25調査</t>
    <rPh sb="3" eb="5">
      <t>チョウサ</t>
    </rPh>
    <phoneticPr fontId="17"/>
  </si>
  <si>
    <t>H25詳細</t>
    <rPh sb="3" eb="5">
      <t>ショウサイ</t>
    </rPh>
    <phoneticPr fontId="17"/>
  </si>
  <si>
    <t>URL</t>
    <phoneticPr fontId="17"/>
  </si>
  <si>
    <t>農業・林業</t>
  </si>
  <si>
    <t>農業大分類</t>
  </si>
  <si>
    <t>a</t>
  </si>
  <si>
    <t>農業センサス１７年、２２年から推算</t>
    <rPh sb="12" eb="13">
      <t>ネン</t>
    </rPh>
    <rPh sb="15" eb="17">
      <t>スイサン</t>
    </rPh>
    <phoneticPr fontId="17"/>
  </si>
  <si>
    <t>過去１年間に施設園芸に利用したハウス・ガラス室の面積計</t>
    <rPh sb="24" eb="26">
      <t>メンセキ</t>
    </rPh>
    <rPh sb="26" eb="27">
      <t>ケイ</t>
    </rPh>
    <phoneticPr fontId="17"/>
  </si>
  <si>
    <t>http://www.e-stat.go.jp/SG1/estat/List.do?bid=000001035149&amp;cycode=0</t>
    <phoneticPr fontId="17"/>
  </si>
  <si>
    <t>畜産統計２６年</t>
    <rPh sb="0" eb="2">
      <t>チクサン</t>
    </rPh>
    <rPh sb="2" eb="4">
      <t>トウケイ</t>
    </rPh>
    <rPh sb="6" eb="7">
      <t>ネン</t>
    </rPh>
    <phoneticPr fontId="17"/>
  </si>
  <si>
    <t>乳用牛、肉用牛、豚、採卵鶏、ブロイラーの合計値（平成26年２月１日調査）</t>
    <rPh sb="0" eb="1">
      <t>ニュウ</t>
    </rPh>
    <rPh sb="1" eb="2">
      <t>ヨウ</t>
    </rPh>
    <rPh sb="2" eb="3">
      <t>ギュウ</t>
    </rPh>
    <rPh sb="4" eb="7">
      <t>ニクヨウギュウ</t>
    </rPh>
    <rPh sb="8" eb="9">
      <t>ブタ</t>
    </rPh>
    <rPh sb="10" eb="12">
      <t>サイラン</t>
    </rPh>
    <rPh sb="12" eb="13">
      <t>トリ</t>
    </rPh>
    <rPh sb="20" eb="22">
      <t>ゴウケイ</t>
    </rPh>
    <rPh sb="22" eb="23">
      <t>チ</t>
    </rPh>
    <phoneticPr fontId="17"/>
  </si>
  <si>
    <t>http://www.e-stat.go.jp/SG1/estat/List.do?lid=000001127029</t>
    <phoneticPr fontId="15"/>
  </si>
  <si>
    <t>経済センサス２１と２４から推計</t>
    <phoneticPr fontId="17"/>
  </si>
  <si>
    <t>http://www.e-stat.go.jp/SG1/estat/List.do?bid=000001053304&amp;cycode=0</t>
    <phoneticPr fontId="17"/>
  </si>
  <si>
    <t>上記以外の農業・林業</t>
  </si>
  <si>
    <t>建設工事施工統計調査報告２５年度実績</t>
    <rPh sb="14" eb="15">
      <t>ネン</t>
    </rPh>
    <rPh sb="15" eb="16">
      <t>ド</t>
    </rPh>
    <rPh sb="16" eb="18">
      <t>ジッセキ</t>
    </rPh>
    <phoneticPr fontId="17"/>
  </si>
  <si>
    <t>元請完成工事高の合計値</t>
    <rPh sb="8" eb="10">
      <t>ゴウケイ</t>
    </rPh>
    <rPh sb="10" eb="11">
      <t>チ</t>
    </rPh>
    <phoneticPr fontId="17"/>
  </si>
  <si>
    <t>http://www.e-stat.go.jp/SG1/estat/GL08020103.do?_toGL08020103_&amp;listID=000001132143&amp;requestSender=estat</t>
    <phoneticPr fontId="17"/>
  </si>
  <si>
    <t>F9</t>
  </si>
  <si>
    <t>工業統計表 平成25年（秘匿数値補正）</t>
    <rPh sb="0" eb="2">
      <t>コウギョウ</t>
    </rPh>
    <rPh sb="2" eb="5">
      <t>トウケイヒョウ</t>
    </rPh>
    <rPh sb="6" eb="8">
      <t>ヘイセイ</t>
    </rPh>
    <rPh sb="10" eb="11">
      <t>ネン</t>
    </rPh>
    <rPh sb="12" eb="14">
      <t>ヒトク</t>
    </rPh>
    <rPh sb="14" eb="16">
      <t>スウチ</t>
    </rPh>
    <rPh sb="16" eb="18">
      <t>ホセイ</t>
    </rPh>
    <phoneticPr fontId="17"/>
  </si>
  <si>
    <t>市区町村編</t>
    <rPh sb="0" eb="2">
      <t>シク</t>
    </rPh>
    <rPh sb="2" eb="4">
      <t>チョウソン</t>
    </rPh>
    <rPh sb="4" eb="5">
      <t>ヘン</t>
    </rPh>
    <phoneticPr fontId="17"/>
  </si>
  <si>
    <t>http://www.meti.go.jp/statistics/tyo/kougyo/result-2.html</t>
    <phoneticPr fontId="17"/>
  </si>
  <si>
    <t>F10</t>
  </si>
  <si>
    <t>F11</t>
  </si>
  <si>
    <t>F12</t>
  </si>
  <si>
    <t>F13</t>
  </si>
  <si>
    <t>F14</t>
  </si>
  <si>
    <t>F15</t>
  </si>
  <si>
    <t>F16</t>
  </si>
  <si>
    <t>F17</t>
  </si>
  <si>
    <t>F18</t>
  </si>
  <si>
    <t>F19</t>
  </si>
  <si>
    <t>F20</t>
  </si>
  <si>
    <t>F21</t>
  </si>
  <si>
    <t>F22</t>
  </si>
  <si>
    <t>F23</t>
  </si>
  <si>
    <t>F24</t>
  </si>
  <si>
    <t>F25</t>
  </si>
  <si>
    <t>F26</t>
  </si>
  <si>
    <t>F27</t>
  </si>
  <si>
    <t>F30</t>
  </si>
  <si>
    <t>F31</t>
  </si>
  <si>
    <t>F32</t>
  </si>
  <si>
    <t>電気・ガス・熱供給・水道業大分類</t>
  </si>
  <si>
    <t>G33</t>
  </si>
  <si>
    <t>G34</t>
  </si>
  <si>
    <t>G35</t>
  </si>
  <si>
    <t>G361</t>
  </si>
  <si>
    <t>平成25年度都道府県別現在給水人口と普及率</t>
    <rPh sb="0" eb="2">
      <t>ヘイセイ</t>
    </rPh>
    <rPh sb="4" eb="5">
      <t>ネン</t>
    </rPh>
    <rPh sb="5" eb="6">
      <t>ド</t>
    </rPh>
    <phoneticPr fontId="17"/>
  </si>
  <si>
    <t>過去のデータは厚生省から提供</t>
    <rPh sb="0" eb="2">
      <t>カコ</t>
    </rPh>
    <rPh sb="7" eb="10">
      <t>コウセイショウ</t>
    </rPh>
    <rPh sb="12" eb="14">
      <t>テイキョウ</t>
    </rPh>
    <phoneticPr fontId="17"/>
  </si>
  <si>
    <t>http://www.mhlw.go.jp/stf/seisakunitsuite/bunya/topics/bukyoku/kenkou/suido/database/kihon/</t>
  </si>
  <si>
    <t>G363</t>
  </si>
  <si>
    <t>都道府県別汚水処理人口普及状況（平成２５年度末）福島は２１年度末</t>
    <phoneticPr fontId="17"/>
  </si>
  <si>
    <t>http://www.mlit.go.jp/report/press/mizukokudo13_hh_000255.html</t>
  </si>
  <si>
    <t>情報通信業大分類</t>
  </si>
  <si>
    <t>H37</t>
  </si>
  <si>
    <t>H38</t>
  </si>
  <si>
    <t>H39</t>
  </si>
  <si>
    <t>H40</t>
  </si>
  <si>
    <t>H41</t>
  </si>
  <si>
    <t>運輸業、郵便業</t>
  </si>
  <si>
    <t>運輸業大分類</t>
  </si>
  <si>
    <t>I42</t>
  </si>
  <si>
    <t>I43</t>
  </si>
  <si>
    <t>I44</t>
  </si>
  <si>
    <t>卸売・小売業大分類</t>
  </si>
  <si>
    <t>J</t>
  </si>
  <si>
    <t>J49</t>
  </si>
  <si>
    <t>木材・竹材・卸売業</t>
  </si>
  <si>
    <t>J55</t>
  </si>
  <si>
    <t>J571</t>
  </si>
  <si>
    <t>J59</t>
  </si>
  <si>
    <t>J603</t>
  </si>
  <si>
    <t>Q808</t>
  </si>
  <si>
    <t>Q81</t>
  </si>
  <si>
    <t>宿泊業、飲食サービス業</t>
  </si>
  <si>
    <t>M70</t>
  </si>
  <si>
    <t>生活関連サービス業，娯楽業</t>
  </si>
  <si>
    <t>Q821</t>
  </si>
  <si>
    <t>N73</t>
  </si>
  <si>
    <t>平成25年(2013)医療施設（動態）調査・病院報告の概況</t>
    <phoneticPr fontId="17"/>
  </si>
  <si>
    <t>統計表９-1（2013年10月1日現在）</t>
    <rPh sb="11" eb="12">
      <t>ネン</t>
    </rPh>
    <rPh sb="14" eb="15">
      <t>ガツ</t>
    </rPh>
    <rPh sb="16" eb="17">
      <t>ニチ</t>
    </rPh>
    <rPh sb="17" eb="19">
      <t>ゲンザイ</t>
    </rPh>
    <phoneticPr fontId="17"/>
  </si>
  <si>
    <t>http://www.mhlw.go.jp/toukei/saikin/hw/iryosd/13/</t>
  </si>
  <si>
    <t>Q86</t>
  </si>
  <si>
    <t>Q932</t>
  </si>
  <si>
    <t>H25畜産物流通調査</t>
    <phoneticPr fontId="17"/>
  </si>
  <si>
    <r>
      <rPr>
        <sz val="9"/>
        <color rgb="FF000000"/>
        <rFont val="ＭＳ Ｐゴシック"/>
        <family val="3"/>
        <charset val="128"/>
      </rPr>
      <t>と畜場統計調査</t>
    </r>
    <r>
      <rPr>
        <sz val="9"/>
        <color rgb="FF000000"/>
        <rFont val="Verdana"/>
        <family val="2"/>
      </rPr>
      <t>(2014</t>
    </r>
    <r>
      <rPr>
        <sz val="9"/>
        <color rgb="FF000000"/>
        <rFont val="ＭＳ Ｐゴシック"/>
        <family val="3"/>
        <charset val="128"/>
      </rPr>
      <t>年</t>
    </r>
    <r>
      <rPr>
        <sz val="9"/>
        <color rgb="FF000000"/>
        <rFont val="Verdana"/>
        <family val="2"/>
      </rPr>
      <t>9</t>
    </r>
    <r>
      <rPr>
        <sz val="9"/>
        <color rgb="FF000000"/>
        <rFont val="ＭＳ Ｐゴシック"/>
        <family val="3"/>
        <charset val="128"/>
      </rPr>
      <t>月</t>
    </r>
    <r>
      <rPr>
        <sz val="9"/>
        <color rgb="FF000000"/>
        <rFont val="Verdana"/>
        <family val="2"/>
      </rPr>
      <t>1</t>
    </r>
    <r>
      <rPr>
        <sz val="9"/>
        <color rgb="FF000000"/>
        <rFont val="ＭＳ Ｐゴシック"/>
        <family val="3"/>
        <charset val="128"/>
      </rPr>
      <t>日公表</t>
    </r>
    <r>
      <rPr>
        <sz val="9"/>
        <color rgb="FF000000"/>
        <rFont val="Verdana"/>
        <family val="2"/>
      </rPr>
      <t>)</t>
    </r>
    <r>
      <rPr>
        <sz val="9"/>
        <color rgb="FF000000"/>
        <rFont val="ＭＳ Ｐゴシック"/>
        <family val="3"/>
        <charset val="128"/>
      </rPr>
      <t>、</t>
    </r>
    <r>
      <rPr>
        <sz val="9"/>
        <color rgb="FF000000"/>
        <rFont val="Verdana"/>
        <family val="2"/>
      </rPr>
      <t>1-1</t>
    </r>
    <r>
      <rPr>
        <sz val="9"/>
        <color rgb="FF000000"/>
        <rFont val="ＭＳ Ｐゴシック"/>
        <family val="3"/>
        <charset val="128"/>
      </rPr>
      <t>都道府県別と畜頭数及びと畜場数</t>
    </r>
    <phoneticPr fontId="17"/>
  </si>
  <si>
    <t>http://www.e-stat.go.jp/SG1/estat/List.do?lid=000001126788</t>
    <phoneticPr fontId="17"/>
  </si>
  <si>
    <t>就業構造基本調査：19年-24年の線形トレンドで推計</t>
    <rPh sb="0" eb="2">
      <t>シュウギョウ</t>
    </rPh>
    <rPh sb="2" eb="4">
      <t>コウゾウ</t>
    </rPh>
    <rPh sb="4" eb="6">
      <t>キホン</t>
    </rPh>
    <rPh sb="6" eb="8">
      <t>チョウサ</t>
    </rPh>
    <rPh sb="11" eb="12">
      <t>ネン</t>
    </rPh>
    <rPh sb="15" eb="16">
      <t>ネン</t>
    </rPh>
    <rPh sb="17" eb="19">
      <t>センケイ</t>
    </rPh>
    <phoneticPr fontId="17"/>
  </si>
  <si>
    <t>http://www.e-stat.go.jp/SG1/estat/GL08020101.do?_toGL08020101_&amp;tstatCode=000001058052&amp;requestSender=search</t>
    <phoneticPr fontId="17"/>
  </si>
  <si>
    <t>（新産業分類（平成19年11月改訂版）の業種区分）</t>
    <rPh sb="1" eb="4">
      <t>シンサンギョウ</t>
    </rPh>
    <rPh sb="4" eb="6">
      <t>ブンルイ</t>
    </rPh>
    <rPh sb="7" eb="9">
      <t>ヘイセイ</t>
    </rPh>
    <rPh sb="11" eb="12">
      <t>ネン</t>
    </rPh>
    <rPh sb="14" eb="15">
      <t>ガツ</t>
    </rPh>
    <rPh sb="15" eb="18">
      <t>カイテイバン</t>
    </rPh>
    <rPh sb="20" eb="22">
      <t>ギョウシュ</t>
    </rPh>
    <rPh sb="22" eb="24">
      <t>クブン</t>
    </rPh>
    <phoneticPr fontId="17"/>
  </si>
  <si>
    <t>（新産業分類（平成19年11月改訂版）の業種区分）</t>
    <phoneticPr fontId="15"/>
  </si>
  <si>
    <t>Ⅲ．年度補正係数</t>
    <phoneticPr fontId="15"/>
  </si>
  <si>
    <t>表－資・Ⅲ・１（１）　平成25年度業種別・都道府県別年度補正係数一覧表</t>
    <phoneticPr fontId="15"/>
  </si>
  <si>
    <t>基本データ年度</t>
    <rPh sb="0" eb="2">
      <t>キホン</t>
    </rPh>
    <rPh sb="5" eb="7">
      <t>ネンド</t>
    </rPh>
    <phoneticPr fontId="17"/>
  </si>
  <si>
    <t>73,74</t>
    <phoneticPr fontId="15"/>
  </si>
  <si>
    <t>Ⅳ．有効回答データ数合計</t>
  </si>
  <si>
    <t>表－資・Ⅳ・1　平成25年度業種別・種類別有効回答データ数合計表（新産業分類の業種区分）</t>
  </si>
  <si>
    <t>(単位：件)</t>
    <rPh sb="4" eb="5">
      <t>ケン</t>
    </rPh>
    <phoneticPr fontId="17"/>
  </si>
  <si>
    <t>※大分類のみや合計値のみを回答している都道府県があるため、中分類の合算値と大分類の値、合計値が合致しない項目がある。</t>
    <rPh sb="1" eb="4">
      <t>ダイブンルイ</t>
    </rPh>
    <rPh sb="7" eb="10">
      <t>ゴウケイチ</t>
    </rPh>
    <rPh sb="13" eb="15">
      <t>カイトウ</t>
    </rPh>
    <rPh sb="19" eb="23">
      <t>トドウフケン</t>
    </rPh>
    <rPh sb="29" eb="32">
      <t>チュウブンルイ</t>
    </rPh>
    <rPh sb="33" eb="35">
      <t>ガッサン</t>
    </rPh>
    <rPh sb="35" eb="36">
      <t>チ</t>
    </rPh>
    <rPh sb="37" eb="40">
      <t>ダイブンルイ</t>
    </rPh>
    <rPh sb="41" eb="42">
      <t>アタイ</t>
    </rPh>
    <rPh sb="43" eb="46">
      <t>ゴウケイチ</t>
    </rPh>
    <rPh sb="47" eb="49">
      <t>ガッチ</t>
    </rPh>
    <rPh sb="52" eb="54">
      <t>コウモク</t>
    </rPh>
    <phoneticPr fontId="68"/>
  </si>
  <si>
    <t>表－資・Ⅳ・２　平成25年度業種別・種類別有効回答データ数合計表（旧産業分類の業種区分）</t>
    <rPh sb="8" eb="10">
      <t>ヘイセイ</t>
    </rPh>
    <rPh sb="12" eb="14">
      <t>ネンド</t>
    </rPh>
    <rPh sb="21" eb="23">
      <t>ユウコウ</t>
    </rPh>
    <rPh sb="23" eb="25">
      <t>カイトウ</t>
    </rPh>
    <rPh sb="28" eb="29">
      <t>スウ</t>
    </rPh>
    <rPh sb="29" eb="31">
      <t>ゴウケイ</t>
    </rPh>
    <rPh sb="31" eb="32">
      <t>ヒョウ</t>
    </rPh>
    <rPh sb="33" eb="34">
      <t>キュウ</t>
    </rPh>
    <rPh sb="34" eb="36">
      <t>サンギョウ</t>
    </rPh>
    <rPh sb="36" eb="38">
      <t>ブンルイ</t>
    </rPh>
    <rPh sb="39" eb="41">
      <t>ギョウシュ</t>
    </rPh>
    <rPh sb="41" eb="43">
      <t>クブン</t>
    </rPh>
    <phoneticPr fontId="25"/>
  </si>
  <si>
    <t>平成25年度</t>
    <phoneticPr fontId="25"/>
  </si>
  <si>
    <t>A</t>
    <phoneticPr fontId="24"/>
  </si>
  <si>
    <t>F18</t>
    <phoneticPr fontId="24"/>
  </si>
  <si>
    <t>F19</t>
    <phoneticPr fontId="24"/>
  </si>
  <si>
    <t>F26</t>
    <phoneticPr fontId="24"/>
  </si>
  <si>
    <t>F27</t>
    <phoneticPr fontId="24"/>
  </si>
  <si>
    <t>F31</t>
    <phoneticPr fontId="24"/>
  </si>
  <si>
    <t>F32</t>
    <phoneticPr fontId="24"/>
  </si>
  <si>
    <t>G</t>
    <phoneticPr fontId="24"/>
  </si>
  <si>
    <t>G33</t>
    <phoneticPr fontId="24"/>
  </si>
  <si>
    <t>G34</t>
    <phoneticPr fontId="24"/>
  </si>
  <si>
    <t>G35</t>
    <phoneticPr fontId="24"/>
  </si>
  <si>
    <t>G361</t>
    <phoneticPr fontId="24"/>
  </si>
  <si>
    <t>I</t>
    <phoneticPr fontId="24"/>
  </si>
  <si>
    <t>I44</t>
    <phoneticPr fontId="24"/>
  </si>
  <si>
    <t>J</t>
    <phoneticPr fontId="24"/>
  </si>
  <si>
    <t>J49</t>
    <phoneticPr fontId="24"/>
  </si>
  <si>
    <t>J581</t>
    <phoneticPr fontId="24"/>
  </si>
  <si>
    <t>家具・じゅう器・機械器具小売業</t>
    <phoneticPr fontId="24"/>
  </si>
  <si>
    <t>J59</t>
    <phoneticPr fontId="24"/>
  </si>
  <si>
    <t>J603</t>
    <phoneticPr fontId="24"/>
  </si>
  <si>
    <t>M</t>
    <phoneticPr fontId="24"/>
  </si>
  <si>
    <t>M70</t>
    <phoneticPr fontId="24"/>
  </si>
  <si>
    <t>N</t>
    <phoneticPr fontId="24"/>
  </si>
  <si>
    <t>N73</t>
    <phoneticPr fontId="24"/>
  </si>
  <si>
    <t>O</t>
    <phoneticPr fontId="24"/>
  </si>
  <si>
    <t>P</t>
    <phoneticPr fontId="24"/>
  </si>
  <si>
    <t>Q</t>
    <phoneticPr fontId="24"/>
  </si>
  <si>
    <t>Q932</t>
    <phoneticPr fontId="24"/>
  </si>
  <si>
    <t>R</t>
    <phoneticPr fontId="24"/>
  </si>
  <si>
    <t>表－資・Ⅳ・２　平成25年度業種別・種類別有効回答データ数合計表（旧産業分類の業種区分）</t>
  </si>
  <si>
    <t>表－資・Ⅶ・１　都道府県別家畜飼育頭羽数（平成25年度実績値）</t>
    <phoneticPr fontId="15"/>
  </si>
  <si>
    <t>表－資・Ⅶ・２　都道府県別動物のふん尿排出量総括表（平成25年度実績値）</t>
    <phoneticPr fontId="15"/>
  </si>
  <si>
    <t>表－資・Ⅶ・３／４　都道府県別動物の死体の原単位（平成25年度実績値）</t>
    <phoneticPr fontId="15"/>
  </si>
  <si>
    <t>Ⅷ．下水汚泥資料</t>
  </si>
  <si>
    <t>No.</t>
    <phoneticPr fontId="15"/>
  </si>
  <si>
    <t>都道府県名</t>
    <rPh sb="0" eb="4">
      <t>トドウフケン</t>
    </rPh>
    <rPh sb="4" eb="5">
      <t>メイ</t>
    </rPh>
    <phoneticPr fontId="15"/>
  </si>
  <si>
    <t>乳用牛</t>
    <rPh sb="0" eb="1">
      <t>ニュウ</t>
    </rPh>
    <rPh sb="1" eb="2">
      <t>ヨウ</t>
    </rPh>
    <rPh sb="2" eb="3">
      <t>ギュウ</t>
    </rPh>
    <phoneticPr fontId="15"/>
  </si>
  <si>
    <t>肉用牛</t>
    <rPh sb="0" eb="1">
      <t>ニク</t>
    </rPh>
    <rPh sb="1" eb="2">
      <t>ヨウ</t>
    </rPh>
    <rPh sb="2" eb="3">
      <t>ウシ</t>
    </rPh>
    <phoneticPr fontId="15"/>
  </si>
  <si>
    <t>豚</t>
    <rPh sb="0" eb="1">
      <t>ブタ</t>
    </rPh>
    <phoneticPr fontId="15"/>
  </si>
  <si>
    <t>鶏</t>
    <rPh sb="0" eb="1">
      <t>トリ</t>
    </rPh>
    <phoneticPr fontId="15"/>
  </si>
  <si>
    <t>搾乳牛</t>
    <rPh sb="0" eb="2">
      <t>サクニュウ</t>
    </rPh>
    <rPh sb="2" eb="3">
      <t>ギュウ</t>
    </rPh>
    <phoneticPr fontId="15"/>
  </si>
  <si>
    <t>乾乳牛</t>
    <rPh sb="0" eb="1">
      <t>イヌイ</t>
    </rPh>
    <rPh sb="1" eb="2">
      <t>チチ</t>
    </rPh>
    <rPh sb="2" eb="3">
      <t>ウシ</t>
    </rPh>
    <phoneticPr fontId="15"/>
  </si>
  <si>
    <t>未経牛</t>
    <rPh sb="0" eb="1">
      <t>ミ</t>
    </rPh>
    <rPh sb="1" eb="2">
      <t>ヘ</t>
    </rPh>
    <rPh sb="2" eb="3">
      <t>ウシ</t>
    </rPh>
    <phoneticPr fontId="15"/>
  </si>
  <si>
    <t>2歳未満</t>
    <rPh sb="1" eb="4">
      <t>サイミマン</t>
    </rPh>
    <phoneticPr fontId="15"/>
  </si>
  <si>
    <t>乳用種</t>
    <rPh sb="0" eb="1">
      <t>ニュウ</t>
    </rPh>
    <rPh sb="1" eb="2">
      <t>ヨウ</t>
    </rPh>
    <rPh sb="2" eb="3">
      <t>シュ</t>
    </rPh>
    <phoneticPr fontId="15"/>
  </si>
  <si>
    <t>2歳未満</t>
    <rPh sb="1" eb="2">
      <t>サイ</t>
    </rPh>
    <rPh sb="2" eb="4">
      <t>ミマン</t>
    </rPh>
    <phoneticPr fontId="15"/>
  </si>
  <si>
    <t>2歳以上</t>
    <rPh sb="1" eb="2">
      <t>サイ</t>
    </rPh>
    <rPh sb="2" eb="4">
      <t>イジョウ</t>
    </rPh>
    <phoneticPr fontId="15"/>
  </si>
  <si>
    <t>繁殖豚</t>
    <rPh sb="0" eb="2">
      <t>ハンショク</t>
    </rPh>
    <rPh sb="2" eb="3">
      <t>ブタ</t>
    </rPh>
    <phoneticPr fontId="15"/>
  </si>
  <si>
    <t>肥育豚</t>
    <rPh sb="0" eb="2">
      <t>ヒイク</t>
    </rPh>
    <rPh sb="2" eb="3">
      <t>ブタ</t>
    </rPh>
    <phoneticPr fontId="15"/>
  </si>
  <si>
    <t>子豚</t>
    <rPh sb="0" eb="2">
      <t>コブタ</t>
    </rPh>
    <phoneticPr fontId="15"/>
  </si>
  <si>
    <t>成鶏</t>
    <rPh sb="0" eb="2">
      <t>セイケイ</t>
    </rPh>
    <phoneticPr fontId="15"/>
  </si>
  <si>
    <t>ヒナ</t>
    <phoneticPr fontId="15"/>
  </si>
  <si>
    <t>ブロイラー</t>
    <phoneticPr fontId="15"/>
  </si>
  <si>
    <t>合　計</t>
    <rPh sb="0" eb="1">
      <t>ゴウ</t>
    </rPh>
    <rPh sb="2" eb="3">
      <t>ケイ</t>
    </rPh>
    <phoneticPr fontId="17"/>
  </si>
  <si>
    <t>（頭）</t>
    <rPh sb="1" eb="2">
      <t>アタマ</t>
    </rPh>
    <phoneticPr fontId="15"/>
  </si>
  <si>
    <t>（羽）</t>
    <rPh sb="1" eb="2">
      <t>ハネ</t>
    </rPh>
    <phoneticPr fontId="15"/>
  </si>
  <si>
    <t>北海道</t>
    <rPh sb="0" eb="1">
      <t>キタ</t>
    </rPh>
    <rPh sb="1" eb="2">
      <t>ウミ</t>
    </rPh>
    <rPh sb="2" eb="3">
      <t>ミチ</t>
    </rPh>
    <phoneticPr fontId="17"/>
  </si>
  <si>
    <t>青森県</t>
    <rPh sb="0" eb="1">
      <t>アオ</t>
    </rPh>
    <rPh sb="1" eb="2">
      <t>モリ</t>
    </rPh>
    <rPh sb="2" eb="3">
      <t>ケン</t>
    </rPh>
    <phoneticPr fontId="17"/>
  </si>
  <si>
    <t>岩手県</t>
    <rPh sb="0" eb="1">
      <t>イワ</t>
    </rPh>
    <rPh sb="1" eb="2">
      <t>テ</t>
    </rPh>
    <rPh sb="2" eb="3">
      <t>ケン</t>
    </rPh>
    <phoneticPr fontId="17"/>
  </si>
  <si>
    <t>宮城県</t>
    <rPh sb="0" eb="1">
      <t>ミヤ</t>
    </rPh>
    <rPh sb="1" eb="2">
      <t>シロ</t>
    </rPh>
    <rPh sb="2" eb="3">
      <t>ケン</t>
    </rPh>
    <phoneticPr fontId="17"/>
  </si>
  <si>
    <t>秋田県</t>
    <rPh sb="0" eb="1">
      <t>アキ</t>
    </rPh>
    <rPh sb="1" eb="2">
      <t>タ</t>
    </rPh>
    <rPh sb="2" eb="3">
      <t>ケン</t>
    </rPh>
    <phoneticPr fontId="17"/>
  </si>
  <si>
    <t>山形県</t>
    <rPh sb="0" eb="1">
      <t>ヤマ</t>
    </rPh>
    <rPh sb="1" eb="2">
      <t>ケイ</t>
    </rPh>
    <rPh sb="2" eb="3">
      <t>ケン</t>
    </rPh>
    <phoneticPr fontId="17"/>
  </si>
  <si>
    <t>福島県</t>
    <rPh sb="0" eb="1">
      <t>フク</t>
    </rPh>
    <rPh sb="1" eb="2">
      <t>シマ</t>
    </rPh>
    <rPh sb="2" eb="3">
      <t>ケン</t>
    </rPh>
    <phoneticPr fontId="17"/>
  </si>
  <si>
    <t>茨城県</t>
    <rPh sb="0" eb="1">
      <t>イバラ</t>
    </rPh>
    <rPh sb="1" eb="2">
      <t>シロ</t>
    </rPh>
    <rPh sb="2" eb="3">
      <t>ケン</t>
    </rPh>
    <phoneticPr fontId="17"/>
  </si>
  <si>
    <t>栃木県</t>
    <rPh sb="0" eb="1">
      <t>トチ</t>
    </rPh>
    <rPh sb="1" eb="2">
      <t>キ</t>
    </rPh>
    <rPh sb="2" eb="3">
      <t>ケン</t>
    </rPh>
    <phoneticPr fontId="17"/>
  </si>
  <si>
    <t>群馬県</t>
    <rPh sb="0" eb="1">
      <t>グン</t>
    </rPh>
    <rPh sb="1" eb="2">
      <t>ウマ</t>
    </rPh>
    <rPh sb="2" eb="3">
      <t>ケン</t>
    </rPh>
    <phoneticPr fontId="17"/>
  </si>
  <si>
    <t>埼玉県</t>
    <rPh sb="0" eb="1">
      <t>サキ</t>
    </rPh>
    <rPh sb="1" eb="2">
      <t>タマ</t>
    </rPh>
    <rPh sb="2" eb="3">
      <t>ケン</t>
    </rPh>
    <phoneticPr fontId="17"/>
  </si>
  <si>
    <t>千葉県</t>
    <rPh sb="0" eb="1">
      <t>セン</t>
    </rPh>
    <rPh sb="1" eb="2">
      <t>ハ</t>
    </rPh>
    <rPh sb="2" eb="3">
      <t>ケン</t>
    </rPh>
    <phoneticPr fontId="17"/>
  </si>
  <si>
    <t>東京都</t>
    <rPh sb="0" eb="1">
      <t>ヒガシ</t>
    </rPh>
    <rPh sb="1" eb="2">
      <t>キョウ</t>
    </rPh>
    <rPh sb="2" eb="3">
      <t>ト</t>
    </rPh>
    <phoneticPr fontId="17"/>
  </si>
  <si>
    <t>神奈川県</t>
    <rPh sb="0" eb="3">
      <t>カナガワ</t>
    </rPh>
    <rPh sb="3" eb="4">
      <t>ケン</t>
    </rPh>
    <phoneticPr fontId="17"/>
  </si>
  <si>
    <t>新潟県</t>
    <rPh sb="0" eb="1">
      <t>シン</t>
    </rPh>
    <rPh sb="1" eb="2">
      <t>カタ</t>
    </rPh>
    <rPh sb="2" eb="3">
      <t>ケン</t>
    </rPh>
    <phoneticPr fontId="17"/>
  </si>
  <si>
    <t>富山県</t>
    <rPh sb="0" eb="1">
      <t>トミ</t>
    </rPh>
    <rPh sb="1" eb="2">
      <t>ヤマ</t>
    </rPh>
    <rPh sb="2" eb="3">
      <t>ケン</t>
    </rPh>
    <phoneticPr fontId="17"/>
  </si>
  <si>
    <t>石川県</t>
    <rPh sb="0" eb="1">
      <t>イシ</t>
    </rPh>
    <rPh sb="1" eb="2">
      <t>カワ</t>
    </rPh>
    <rPh sb="2" eb="3">
      <t>ケン</t>
    </rPh>
    <phoneticPr fontId="17"/>
  </si>
  <si>
    <t>福井県</t>
    <rPh sb="0" eb="1">
      <t>フク</t>
    </rPh>
    <rPh sb="1" eb="2">
      <t>セイ</t>
    </rPh>
    <rPh sb="2" eb="3">
      <t>ケン</t>
    </rPh>
    <phoneticPr fontId="17"/>
  </si>
  <si>
    <t>山梨県</t>
    <rPh sb="0" eb="1">
      <t>ヤマ</t>
    </rPh>
    <rPh sb="1" eb="2">
      <t>ナシ</t>
    </rPh>
    <rPh sb="2" eb="3">
      <t>ケン</t>
    </rPh>
    <phoneticPr fontId="17"/>
  </si>
  <si>
    <t>長野県</t>
    <rPh sb="0" eb="1">
      <t>チョウ</t>
    </rPh>
    <rPh sb="1" eb="2">
      <t>ノ</t>
    </rPh>
    <rPh sb="2" eb="3">
      <t>ケン</t>
    </rPh>
    <phoneticPr fontId="17"/>
  </si>
  <si>
    <t>岐阜県</t>
    <rPh sb="0" eb="1">
      <t>チマタ</t>
    </rPh>
    <rPh sb="1" eb="2">
      <t>ユタカ</t>
    </rPh>
    <rPh sb="2" eb="3">
      <t>ケン</t>
    </rPh>
    <phoneticPr fontId="17"/>
  </si>
  <si>
    <t>静岡県</t>
    <rPh sb="0" eb="1">
      <t>セイ</t>
    </rPh>
    <rPh sb="1" eb="2">
      <t>オカ</t>
    </rPh>
    <rPh sb="2" eb="3">
      <t>ケン</t>
    </rPh>
    <phoneticPr fontId="17"/>
  </si>
  <si>
    <t>愛知県</t>
    <rPh sb="0" eb="1">
      <t>アイ</t>
    </rPh>
    <rPh sb="1" eb="2">
      <t>チ</t>
    </rPh>
    <rPh sb="2" eb="3">
      <t>ケン</t>
    </rPh>
    <phoneticPr fontId="17"/>
  </si>
  <si>
    <t>三重県</t>
    <rPh sb="0" eb="1">
      <t>サン</t>
    </rPh>
    <rPh sb="1" eb="2">
      <t>シゲル</t>
    </rPh>
    <rPh sb="2" eb="3">
      <t>ケン</t>
    </rPh>
    <phoneticPr fontId="17"/>
  </si>
  <si>
    <t>滋賀県</t>
    <rPh sb="0" eb="1">
      <t>シゲル</t>
    </rPh>
    <rPh sb="1" eb="2">
      <t>ガ</t>
    </rPh>
    <rPh sb="2" eb="3">
      <t>ケン</t>
    </rPh>
    <phoneticPr fontId="17"/>
  </si>
  <si>
    <t>京都府</t>
    <rPh sb="0" eb="1">
      <t>キョウ</t>
    </rPh>
    <rPh sb="1" eb="2">
      <t>ミヤコ</t>
    </rPh>
    <rPh sb="2" eb="3">
      <t>フ</t>
    </rPh>
    <phoneticPr fontId="17"/>
  </si>
  <si>
    <t>大阪府</t>
    <rPh sb="0" eb="1">
      <t>ダイ</t>
    </rPh>
    <rPh sb="1" eb="2">
      <t>サカ</t>
    </rPh>
    <rPh sb="2" eb="3">
      <t>フ</t>
    </rPh>
    <phoneticPr fontId="17"/>
  </si>
  <si>
    <t>兵庫県</t>
    <rPh sb="0" eb="1">
      <t>ヘイ</t>
    </rPh>
    <rPh sb="1" eb="2">
      <t>コ</t>
    </rPh>
    <rPh sb="2" eb="3">
      <t>ケン</t>
    </rPh>
    <phoneticPr fontId="17"/>
  </si>
  <si>
    <t>奈良県</t>
    <rPh sb="0" eb="1">
      <t>ナ</t>
    </rPh>
    <rPh sb="1" eb="2">
      <t>リョウ</t>
    </rPh>
    <rPh sb="2" eb="3">
      <t>ケン</t>
    </rPh>
    <phoneticPr fontId="17"/>
  </si>
  <si>
    <t>和歌山県</t>
    <rPh sb="0" eb="3">
      <t>ワカヤマ</t>
    </rPh>
    <rPh sb="3" eb="4">
      <t>ケン</t>
    </rPh>
    <phoneticPr fontId="17"/>
  </si>
  <si>
    <t>鳥取県</t>
    <rPh sb="0" eb="1">
      <t>トリ</t>
    </rPh>
    <rPh sb="1" eb="2">
      <t>トリ</t>
    </rPh>
    <rPh sb="2" eb="3">
      <t>ケン</t>
    </rPh>
    <phoneticPr fontId="17"/>
  </si>
  <si>
    <t>島根県</t>
    <rPh sb="0" eb="1">
      <t>シマ</t>
    </rPh>
    <rPh sb="1" eb="2">
      <t>ネ</t>
    </rPh>
    <rPh sb="2" eb="3">
      <t>ケン</t>
    </rPh>
    <phoneticPr fontId="17"/>
  </si>
  <si>
    <t>岡山県</t>
    <rPh sb="0" eb="1">
      <t>オカ</t>
    </rPh>
    <rPh sb="1" eb="2">
      <t>ヤマ</t>
    </rPh>
    <rPh sb="2" eb="3">
      <t>ケン</t>
    </rPh>
    <phoneticPr fontId="17"/>
  </si>
  <si>
    <t>広島県</t>
    <rPh sb="0" eb="1">
      <t>ヒロ</t>
    </rPh>
    <rPh sb="1" eb="2">
      <t>シマ</t>
    </rPh>
    <rPh sb="2" eb="3">
      <t>ケン</t>
    </rPh>
    <phoneticPr fontId="17"/>
  </si>
  <si>
    <t>山口県</t>
    <rPh sb="0" eb="1">
      <t>ヤマ</t>
    </rPh>
    <rPh sb="1" eb="2">
      <t>クチ</t>
    </rPh>
    <rPh sb="2" eb="3">
      <t>ケン</t>
    </rPh>
    <phoneticPr fontId="17"/>
  </si>
  <si>
    <t>徳島県</t>
    <rPh sb="0" eb="1">
      <t>トク</t>
    </rPh>
    <rPh sb="1" eb="2">
      <t>シマ</t>
    </rPh>
    <rPh sb="2" eb="3">
      <t>ケン</t>
    </rPh>
    <phoneticPr fontId="17"/>
  </si>
  <si>
    <t>香川県</t>
    <rPh sb="0" eb="1">
      <t>カオリ</t>
    </rPh>
    <rPh sb="1" eb="2">
      <t>カワ</t>
    </rPh>
    <rPh sb="2" eb="3">
      <t>ケン</t>
    </rPh>
    <phoneticPr fontId="17"/>
  </si>
  <si>
    <t>愛媛県</t>
    <rPh sb="0" eb="1">
      <t>アイ</t>
    </rPh>
    <rPh sb="1" eb="2">
      <t>ヒメ</t>
    </rPh>
    <rPh sb="2" eb="3">
      <t>ケン</t>
    </rPh>
    <phoneticPr fontId="17"/>
  </si>
  <si>
    <t>高知県</t>
    <rPh sb="0" eb="1">
      <t>タカ</t>
    </rPh>
    <rPh sb="1" eb="2">
      <t>チ</t>
    </rPh>
    <rPh sb="2" eb="3">
      <t>ケン</t>
    </rPh>
    <phoneticPr fontId="17"/>
  </si>
  <si>
    <t>福岡県</t>
    <rPh sb="0" eb="1">
      <t>フク</t>
    </rPh>
    <rPh sb="1" eb="2">
      <t>オカ</t>
    </rPh>
    <rPh sb="2" eb="3">
      <t>ケン</t>
    </rPh>
    <phoneticPr fontId="17"/>
  </si>
  <si>
    <t>佐賀県</t>
    <rPh sb="0" eb="1">
      <t>サ</t>
    </rPh>
    <rPh sb="1" eb="2">
      <t>ガ</t>
    </rPh>
    <rPh sb="2" eb="3">
      <t>ケン</t>
    </rPh>
    <phoneticPr fontId="17"/>
  </si>
  <si>
    <t>長崎県</t>
    <rPh sb="0" eb="1">
      <t>チョウ</t>
    </rPh>
    <rPh sb="1" eb="2">
      <t>ザキ</t>
    </rPh>
    <rPh sb="2" eb="3">
      <t>ケン</t>
    </rPh>
    <phoneticPr fontId="17"/>
  </si>
  <si>
    <t>熊本県</t>
    <rPh sb="0" eb="1">
      <t>クマ</t>
    </rPh>
    <rPh sb="1" eb="2">
      <t>ホン</t>
    </rPh>
    <rPh sb="2" eb="3">
      <t>ケン</t>
    </rPh>
    <phoneticPr fontId="17"/>
  </si>
  <si>
    <t>大分県</t>
    <rPh sb="0" eb="1">
      <t>ダイ</t>
    </rPh>
    <rPh sb="1" eb="2">
      <t>ブン</t>
    </rPh>
    <rPh sb="2" eb="3">
      <t>ケン</t>
    </rPh>
    <phoneticPr fontId="17"/>
  </si>
  <si>
    <t>宮崎県</t>
    <rPh sb="0" eb="1">
      <t>ミヤ</t>
    </rPh>
    <rPh sb="1" eb="2">
      <t>ザキ</t>
    </rPh>
    <rPh sb="2" eb="3">
      <t>ケン</t>
    </rPh>
    <phoneticPr fontId="17"/>
  </si>
  <si>
    <t>鹿児島県</t>
    <rPh sb="0" eb="3">
      <t>カゴシマ</t>
    </rPh>
    <rPh sb="3" eb="4">
      <t>ケン</t>
    </rPh>
    <phoneticPr fontId="17"/>
  </si>
  <si>
    <t>沖縄県</t>
    <rPh sb="0" eb="1">
      <t>オキ</t>
    </rPh>
    <rPh sb="1" eb="2">
      <t>ナワ</t>
    </rPh>
    <rPh sb="2" eb="3">
      <t>ケン</t>
    </rPh>
    <phoneticPr fontId="17"/>
  </si>
  <si>
    <t>　</t>
    <phoneticPr fontId="17"/>
  </si>
  <si>
    <t>ヒナ</t>
    <phoneticPr fontId="15"/>
  </si>
  <si>
    <t>ブロイラー</t>
    <phoneticPr fontId="15"/>
  </si>
  <si>
    <t>（ｔ／年）</t>
    <rPh sb="3" eb="4">
      <t>ネン</t>
    </rPh>
    <phoneticPr fontId="15"/>
  </si>
  <si>
    <t>　</t>
    <phoneticPr fontId="17"/>
  </si>
  <si>
    <t>＊</t>
    <phoneticPr fontId="17"/>
  </si>
  <si>
    <t>子豚の原単位は肥育豚と同様とした。</t>
    <rPh sb="0" eb="2">
      <t>コブタ</t>
    </rPh>
    <rPh sb="3" eb="6">
      <t>ゲンタンイ</t>
    </rPh>
    <rPh sb="7" eb="9">
      <t>ヒイク</t>
    </rPh>
    <rPh sb="9" eb="10">
      <t>ブタ</t>
    </rPh>
    <rPh sb="11" eb="13">
      <t>ドウヨウ</t>
    </rPh>
    <phoneticPr fontId="17"/>
  </si>
  <si>
    <t>共済加入の頭数</t>
    <rPh sb="0" eb="2">
      <t>キョウサイ</t>
    </rPh>
    <rPh sb="2" eb="4">
      <t>カニュウ</t>
    </rPh>
    <rPh sb="5" eb="7">
      <t>トウスウ</t>
    </rPh>
    <phoneticPr fontId="28"/>
  </si>
  <si>
    <t>共済加入の死亡数</t>
    <rPh sb="0" eb="2">
      <t>キョウサイ</t>
    </rPh>
    <rPh sb="2" eb="4">
      <t>カニュウ</t>
    </rPh>
    <rPh sb="5" eb="7">
      <t>シボウ</t>
    </rPh>
    <rPh sb="7" eb="8">
      <t>スウ</t>
    </rPh>
    <phoneticPr fontId="28"/>
  </si>
  <si>
    <t>共済加入の死亡率</t>
    <rPh sb="0" eb="2">
      <t>キョウサイ</t>
    </rPh>
    <rPh sb="2" eb="4">
      <t>カニュウ</t>
    </rPh>
    <rPh sb="5" eb="7">
      <t>シボウ</t>
    </rPh>
    <rPh sb="7" eb="8">
      <t>リツ</t>
    </rPh>
    <phoneticPr fontId="28"/>
  </si>
  <si>
    <t>乳用牛</t>
    <rPh sb="0" eb="3">
      <t>チチヨウウシ</t>
    </rPh>
    <phoneticPr fontId="17"/>
  </si>
  <si>
    <t>肉用牛</t>
    <rPh sb="0" eb="1">
      <t>ニク</t>
    </rPh>
    <rPh sb="1" eb="2">
      <t>ヨウ</t>
    </rPh>
    <rPh sb="2" eb="3">
      <t>ウシ</t>
    </rPh>
    <phoneticPr fontId="17"/>
  </si>
  <si>
    <t>種豚</t>
    <rPh sb="0" eb="1">
      <t>タネ</t>
    </rPh>
    <rPh sb="1" eb="2">
      <t>ブタ</t>
    </rPh>
    <phoneticPr fontId="17"/>
  </si>
  <si>
    <t>肉豚</t>
    <rPh sb="0" eb="2">
      <t>ニクブタ</t>
    </rPh>
    <phoneticPr fontId="17"/>
  </si>
  <si>
    <t>動物の死体の原単位（ｔ/頭）</t>
    <rPh sb="0" eb="2">
      <t>ドウブツ</t>
    </rPh>
    <rPh sb="3" eb="5">
      <t>シタイ</t>
    </rPh>
    <rPh sb="6" eb="9">
      <t>ゲンタンイ</t>
    </rPh>
    <rPh sb="12" eb="13">
      <t>トウ</t>
    </rPh>
    <phoneticPr fontId="17"/>
  </si>
  <si>
    <t>畜種別動物の死体(t/年）</t>
    <rPh sb="0" eb="1">
      <t>チク</t>
    </rPh>
    <rPh sb="1" eb="3">
      <t>シュベツ</t>
    </rPh>
    <rPh sb="3" eb="5">
      <t>ドウブツ</t>
    </rPh>
    <rPh sb="6" eb="8">
      <t>シタイ</t>
    </rPh>
    <rPh sb="11" eb="12">
      <t>トシ</t>
    </rPh>
    <phoneticPr fontId="17"/>
  </si>
  <si>
    <t>動物の死体　　（ｔ／年）</t>
    <rPh sb="0" eb="2">
      <t>ドウブツ</t>
    </rPh>
    <rPh sb="3" eb="5">
      <t>シタイ</t>
    </rPh>
    <rPh sb="10" eb="11">
      <t>ネン</t>
    </rPh>
    <phoneticPr fontId="17"/>
  </si>
  <si>
    <t>豚</t>
    <rPh sb="0" eb="1">
      <t>ブタ</t>
    </rPh>
    <phoneticPr fontId="17"/>
  </si>
  <si>
    <t>死体の原単位×頭数</t>
    <rPh sb="0" eb="2">
      <t>シタイ</t>
    </rPh>
    <rPh sb="3" eb="6">
      <t>ゲンタンイ</t>
    </rPh>
    <rPh sb="7" eb="9">
      <t>トウスウ</t>
    </rPh>
    <phoneticPr fontId="17"/>
  </si>
  <si>
    <t>搾乳牛</t>
    <rPh sb="0" eb="1">
      <t>サク</t>
    </rPh>
    <rPh sb="1" eb="2">
      <t>チチ</t>
    </rPh>
    <rPh sb="2" eb="3">
      <t>ウシ</t>
    </rPh>
    <phoneticPr fontId="17"/>
  </si>
  <si>
    <t>乾乳牛</t>
    <rPh sb="0" eb="1">
      <t>カワ</t>
    </rPh>
    <rPh sb="1" eb="2">
      <t>チチ</t>
    </rPh>
    <rPh sb="2" eb="3">
      <t>ウシ</t>
    </rPh>
    <phoneticPr fontId="17"/>
  </si>
  <si>
    <t>未経牛</t>
    <rPh sb="0" eb="1">
      <t>ミ</t>
    </rPh>
    <rPh sb="1" eb="2">
      <t>キョウ</t>
    </rPh>
    <rPh sb="2" eb="3">
      <t>ウシ</t>
    </rPh>
    <phoneticPr fontId="17"/>
  </si>
  <si>
    <t>２歳未満</t>
    <rPh sb="1" eb="2">
      <t>サイ</t>
    </rPh>
    <rPh sb="2" eb="4">
      <t>ミマン</t>
    </rPh>
    <phoneticPr fontId="17"/>
  </si>
  <si>
    <t>乳用種</t>
    <rPh sb="0" eb="3">
      <t>チチヨウシュ</t>
    </rPh>
    <phoneticPr fontId="17"/>
  </si>
  <si>
    <t>２歳以上</t>
    <rPh sb="1" eb="2">
      <t>サイ</t>
    </rPh>
    <rPh sb="2" eb="4">
      <t>イジョウ</t>
    </rPh>
    <phoneticPr fontId="17"/>
  </si>
  <si>
    <t>繁殖豚</t>
    <rPh sb="0" eb="2">
      <t>ハンショク</t>
    </rPh>
    <rPh sb="2" eb="3">
      <t>ブタ</t>
    </rPh>
    <phoneticPr fontId="17"/>
  </si>
  <si>
    <t>肥育豚</t>
    <rPh sb="0" eb="2">
      <t>ヒイク</t>
    </rPh>
    <rPh sb="2" eb="3">
      <t>ブタ</t>
    </rPh>
    <phoneticPr fontId="17"/>
  </si>
  <si>
    <t>子豚</t>
    <rPh sb="0" eb="2">
      <t>コブタ</t>
    </rPh>
    <phoneticPr fontId="17"/>
  </si>
  <si>
    <t>乳用牛</t>
    <rPh sb="0" eb="1">
      <t>ニュウ</t>
    </rPh>
    <rPh sb="1" eb="2">
      <t>ヨウ</t>
    </rPh>
    <rPh sb="2" eb="3">
      <t>ウシ</t>
    </rPh>
    <phoneticPr fontId="17"/>
  </si>
  <si>
    <t>肉豚</t>
    <rPh sb="0" eb="1">
      <t>ニク</t>
    </rPh>
    <rPh sb="1" eb="2">
      <t>ブタ</t>
    </rPh>
    <phoneticPr fontId="17"/>
  </si>
  <si>
    <t>Ⅶ．動物のふん尿及び動物の死体計算資料</t>
    <phoneticPr fontId="15"/>
  </si>
  <si>
    <r>
      <t>表</t>
    </r>
    <r>
      <rPr>
        <sz val="10"/>
        <color theme="1"/>
        <rFont val="Century"/>
        <family val="1"/>
      </rPr>
      <t>―</t>
    </r>
    <r>
      <rPr>
        <sz val="10"/>
        <color theme="1"/>
        <rFont val="ＭＳ 明朝"/>
        <family val="1"/>
        <charset val="128"/>
      </rPr>
      <t>資・</t>
    </r>
    <r>
      <rPr>
        <sz val="10"/>
        <color theme="1"/>
        <rFont val="ＭＳ Ｐゴシック"/>
        <family val="3"/>
        <charset val="128"/>
        <scheme val="minor"/>
      </rPr>
      <t>Ⅷ　</t>
    </r>
    <r>
      <rPr>
        <sz val="10"/>
        <color theme="1"/>
        <rFont val="ＭＳ 明朝"/>
        <family val="1"/>
        <charset val="128"/>
      </rPr>
      <t>都道府県別濃縮汚泥量（平成２５年度実績値）</t>
    </r>
    <phoneticPr fontId="15"/>
  </si>
  <si>
    <r>
      <t>報告書Ｐ2</t>
    </r>
    <r>
      <rPr>
        <sz val="11"/>
        <color theme="1"/>
        <rFont val="ＭＳ Ｐゴシック"/>
        <family val="2"/>
        <scheme val="minor"/>
      </rPr>
      <t>11で利用</t>
    </r>
    <rPh sb="0" eb="3">
      <t>ホウコクショ</t>
    </rPh>
    <rPh sb="8" eb="10">
      <t>リヨウ</t>
    </rPh>
    <phoneticPr fontId="17"/>
  </si>
  <si>
    <t>(単位：m3/年）</t>
    <rPh sb="1" eb="3">
      <t>タンイ</t>
    </rPh>
    <rPh sb="7" eb="8">
      <t>ネン</t>
    </rPh>
    <phoneticPr fontId="17"/>
  </si>
  <si>
    <t>No.</t>
    <phoneticPr fontId="17"/>
  </si>
  <si>
    <r>
      <t>平成2</t>
    </r>
    <r>
      <rPr>
        <sz val="11"/>
        <color theme="1"/>
        <rFont val="ＭＳ Ｐゴシック"/>
        <family val="2"/>
        <scheme val="minor"/>
      </rPr>
      <t>1</t>
    </r>
    <r>
      <rPr>
        <sz val="11"/>
        <rFont val="ＭＳ Ｐゴシック"/>
        <family val="3"/>
        <charset val="128"/>
      </rPr>
      <t>年度</t>
    </r>
    <rPh sb="0" eb="2">
      <t>ヘイセイ</t>
    </rPh>
    <rPh sb="4" eb="6">
      <t>ネンド</t>
    </rPh>
    <phoneticPr fontId="17"/>
  </si>
  <si>
    <r>
      <t>平成2</t>
    </r>
    <r>
      <rPr>
        <sz val="11"/>
        <color theme="1"/>
        <rFont val="ＭＳ Ｐゴシック"/>
        <family val="2"/>
        <scheme val="minor"/>
      </rPr>
      <t>3</t>
    </r>
    <r>
      <rPr>
        <sz val="11"/>
        <rFont val="ＭＳ Ｐゴシック"/>
        <family val="3"/>
        <charset val="128"/>
      </rPr>
      <t>年度</t>
    </r>
    <rPh sb="0" eb="2">
      <t>ヘイセイ</t>
    </rPh>
    <rPh sb="4" eb="6">
      <t>ネンド</t>
    </rPh>
    <phoneticPr fontId="17"/>
  </si>
  <si>
    <r>
      <t>平成2</t>
    </r>
    <r>
      <rPr>
        <sz val="11"/>
        <color theme="1"/>
        <rFont val="ＭＳ Ｐゴシック"/>
        <family val="2"/>
        <scheme val="minor"/>
      </rPr>
      <t>4</t>
    </r>
    <r>
      <rPr>
        <sz val="11"/>
        <rFont val="ＭＳ Ｐゴシック"/>
        <family val="3"/>
        <charset val="128"/>
      </rPr>
      <t>年度</t>
    </r>
    <rPh sb="0" eb="2">
      <t>ヘイセイ</t>
    </rPh>
    <rPh sb="4" eb="6">
      <t>ネンド</t>
    </rPh>
    <phoneticPr fontId="17"/>
  </si>
  <si>
    <r>
      <t>平成25</t>
    </r>
    <r>
      <rPr>
        <sz val="11"/>
        <color theme="1"/>
        <rFont val="ＭＳ Ｐゴシック"/>
        <family val="2"/>
        <scheme val="minor"/>
      </rPr>
      <t>年度</t>
    </r>
    <rPh sb="0" eb="2">
      <t>ヘイセイ</t>
    </rPh>
    <rPh sb="4" eb="6">
      <t>ネンド</t>
    </rPh>
    <phoneticPr fontId="39"/>
  </si>
  <si>
    <t xml:space="preserve">表－資・Ⅱ・１（３）　活動量指標（新産業分類（平成19年11月改訂版）の業種区分）（平成25年度実績値）
</t>
    <phoneticPr fontId="15"/>
  </si>
  <si>
    <t xml:space="preserve">表－資・Ⅱ・１（４）　活動量指標（新産業分類（平成19年11月改訂版）の業種区分）（平成25年度実績値）
</t>
    <phoneticPr fontId="15"/>
  </si>
  <si>
    <t>業種別・種類別排出量推計値一覧表（平成２５年度実施値）</t>
    <rPh sb="0" eb="2">
      <t>ギョウシュ</t>
    </rPh>
    <rPh sb="2" eb="3">
      <t>ベツ</t>
    </rPh>
    <rPh sb="4" eb="6">
      <t>シュルイ</t>
    </rPh>
    <rPh sb="6" eb="7">
      <t>ベツ</t>
    </rPh>
    <rPh sb="7" eb="9">
      <t>ハイシュツ</t>
    </rPh>
    <rPh sb="9" eb="10">
      <t>リョウ</t>
    </rPh>
    <rPh sb="10" eb="12">
      <t>スイケイ</t>
    </rPh>
    <rPh sb="11" eb="12">
      <t>ケイ</t>
    </rPh>
    <rPh sb="12" eb="13">
      <t>チ</t>
    </rPh>
    <rPh sb="13" eb="15">
      <t>イチラン</t>
    </rPh>
    <rPh sb="15" eb="16">
      <t>ヒョウ</t>
    </rPh>
    <rPh sb="17" eb="19">
      <t>ヘイセイ</t>
    </rPh>
    <rPh sb="21" eb="23">
      <t>ネンド</t>
    </rPh>
    <rPh sb="23" eb="25">
      <t>ジッシ</t>
    </rPh>
    <rPh sb="25" eb="26">
      <t>チ</t>
    </rPh>
    <phoneticPr fontId="15"/>
  </si>
  <si>
    <t>直接再生利用量</t>
    <rPh sb="0" eb="2">
      <t>チョクセツ</t>
    </rPh>
    <rPh sb="2" eb="4">
      <t>サイセイ</t>
    </rPh>
    <rPh sb="4" eb="6">
      <t>リヨウ</t>
    </rPh>
    <rPh sb="6" eb="7">
      <t>リョウ</t>
    </rPh>
    <phoneticPr fontId="5"/>
  </si>
  <si>
    <t>直接最終処分量</t>
    <rPh sb="0" eb="2">
      <t>チョクセツ</t>
    </rPh>
    <rPh sb="2" eb="4">
      <t>サイシュウ</t>
    </rPh>
    <rPh sb="4" eb="6">
      <t>ショブン</t>
    </rPh>
    <rPh sb="6" eb="7">
      <t>リョウ</t>
    </rPh>
    <phoneticPr fontId="5"/>
  </si>
  <si>
    <t>中間処理量</t>
    <rPh sb="0" eb="2">
      <t>チュウカン</t>
    </rPh>
    <rPh sb="2" eb="4">
      <t>ショリ</t>
    </rPh>
    <rPh sb="4" eb="5">
      <t>リョウ</t>
    </rPh>
    <phoneticPr fontId="5"/>
  </si>
  <si>
    <t>減量化量</t>
    <rPh sb="0" eb="3">
      <t>ゲンリョウカ</t>
    </rPh>
    <rPh sb="3" eb="4">
      <t>リョウ</t>
    </rPh>
    <phoneticPr fontId="5"/>
  </si>
  <si>
    <t>処理残渣量</t>
    <rPh sb="0" eb="2">
      <t>ショリ</t>
    </rPh>
    <rPh sb="2" eb="4">
      <t>ザンサ</t>
    </rPh>
    <rPh sb="4" eb="5">
      <t>リョウ</t>
    </rPh>
    <phoneticPr fontId="5"/>
  </si>
  <si>
    <t>処理後再生利用量</t>
    <rPh sb="0" eb="2">
      <t>ショリ</t>
    </rPh>
    <rPh sb="2" eb="3">
      <t>ゴ</t>
    </rPh>
    <rPh sb="3" eb="5">
      <t>サイセイ</t>
    </rPh>
    <rPh sb="5" eb="7">
      <t>リヨウ</t>
    </rPh>
    <rPh sb="7" eb="8">
      <t>リョウ</t>
    </rPh>
    <phoneticPr fontId="5"/>
  </si>
  <si>
    <t>処理後最終処分量</t>
    <rPh sb="0" eb="2">
      <t>ショリ</t>
    </rPh>
    <rPh sb="2" eb="3">
      <t>ゴ</t>
    </rPh>
    <rPh sb="3" eb="5">
      <t>サイシュウ</t>
    </rPh>
    <rPh sb="5" eb="7">
      <t>ショブン</t>
    </rPh>
    <rPh sb="7" eb="8">
      <t>リョウ</t>
    </rPh>
    <phoneticPr fontId="5"/>
  </si>
  <si>
    <t>再生利用量合計</t>
    <rPh sb="0" eb="2">
      <t>サイセイ</t>
    </rPh>
    <rPh sb="2" eb="4">
      <t>リヨウ</t>
    </rPh>
    <rPh sb="4" eb="5">
      <t>リョウ</t>
    </rPh>
    <rPh sb="5" eb="7">
      <t>ゴウケイ</t>
    </rPh>
    <phoneticPr fontId="5"/>
  </si>
  <si>
    <t>最終処分量合計</t>
    <rPh sb="0" eb="2">
      <t>サイシュウ</t>
    </rPh>
    <rPh sb="2" eb="4">
      <t>ショブン</t>
    </rPh>
    <rPh sb="4" eb="5">
      <t>リョウ</t>
    </rPh>
    <rPh sb="5" eb="7">
      <t>ゴウケイ</t>
    </rPh>
    <phoneticPr fontId="5"/>
  </si>
  <si>
    <t>排出量(補正後）</t>
    <rPh sb="0" eb="2">
      <t>ハイシュツ</t>
    </rPh>
    <rPh sb="2" eb="3">
      <t>リョウ</t>
    </rPh>
    <rPh sb="4" eb="6">
      <t>ホセイ</t>
    </rPh>
    <rPh sb="6" eb="7">
      <t>ゴ</t>
    </rPh>
    <phoneticPr fontId="5"/>
  </si>
  <si>
    <t>再生</t>
    <rPh sb="0" eb="2">
      <t>サイセイ</t>
    </rPh>
    <phoneticPr fontId="12"/>
  </si>
  <si>
    <t>減量化</t>
    <rPh sb="0" eb="3">
      <t>ゲンリョウカ</t>
    </rPh>
    <phoneticPr fontId="12"/>
  </si>
  <si>
    <t>最終</t>
    <rPh sb="0" eb="2">
      <t>サイシュウ</t>
    </rPh>
    <phoneticPr fontId="12"/>
  </si>
  <si>
    <t>動物系固形不要物</t>
    <rPh sb="0" eb="2">
      <t>ドウブツ</t>
    </rPh>
    <rPh sb="2" eb="3">
      <t>ケイ</t>
    </rPh>
    <rPh sb="3" eb="5">
      <t>コケイ</t>
    </rPh>
    <rPh sb="5" eb="7">
      <t>フヨウ</t>
    </rPh>
    <rPh sb="7" eb="8">
      <t>ブツ</t>
    </rPh>
    <phoneticPr fontId="8"/>
  </si>
  <si>
    <t>ガラスくず、コンクリート及び陶磁器くず</t>
    <rPh sb="12" eb="13">
      <t>オヨ</t>
    </rPh>
    <rPh sb="14" eb="17">
      <t>トウジキ</t>
    </rPh>
    <phoneticPr fontId="8"/>
  </si>
  <si>
    <t>合計値</t>
    <rPh sb="0" eb="2">
      <t>ゴウケイ</t>
    </rPh>
    <rPh sb="2" eb="3">
      <t>チ</t>
    </rPh>
    <phoneticPr fontId="5"/>
  </si>
  <si>
    <t>産業廃棄物（特別管理産業廃棄物を含む）種類別排出・処理状況調査</t>
    <rPh sb="29" eb="31">
      <t>チョウサ</t>
    </rPh>
    <phoneticPr fontId="8"/>
  </si>
  <si>
    <t>単位（千ｔ/年）</t>
    <rPh sb="0" eb="2">
      <t>タンイ</t>
    </rPh>
    <rPh sb="3" eb="5">
      <t>セントン</t>
    </rPh>
    <rPh sb="6" eb="7">
      <t>ネン</t>
    </rPh>
    <phoneticPr fontId="5"/>
  </si>
  <si>
    <t>平成16年度
平成21年度</t>
    <rPh sb="0" eb="2">
      <t>ヘイセイ</t>
    </rPh>
    <rPh sb="4" eb="5">
      <t>ネン</t>
    </rPh>
    <rPh sb="5" eb="6">
      <t>ド</t>
    </rPh>
    <phoneticPr fontId="15"/>
  </si>
  <si>
    <t>△</t>
  </si>
  <si>
    <t>平成26年度</t>
    <rPh sb="0" eb="2">
      <t>ヘイセイ</t>
    </rPh>
    <rPh sb="4" eb="6">
      <t>ネンド</t>
    </rPh>
    <phoneticPr fontId="17"/>
  </si>
  <si>
    <t>表―Ⅲ・１　都道府県実態調査の実施状況（平成２６年度）</t>
    <rPh sb="0" eb="1">
      <t>ヒョウ</t>
    </rPh>
    <rPh sb="6" eb="10">
      <t>トドウフケン</t>
    </rPh>
    <rPh sb="10" eb="12">
      <t>ジッタイ</t>
    </rPh>
    <rPh sb="12" eb="14">
      <t>チョウサ</t>
    </rPh>
    <rPh sb="15" eb="17">
      <t>ジッシ</t>
    </rPh>
    <rPh sb="17" eb="19">
      <t>ジョウキョウ</t>
    </rPh>
    <rPh sb="20" eb="22">
      <t>ヘイセイ</t>
    </rPh>
    <rPh sb="24" eb="26">
      <t>ネンド</t>
    </rPh>
    <phoneticPr fontId="15"/>
  </si>
  <si>
    <t>△</t>
    <phoneticPr fontId="17"/>
  </si>
  <si>
    <t>平成26年度</t>
    <rPh sb="0" eb="2">
      <t>ヘイセイ</t>
    </rPh>
    <rPh sb="4" eb="6">
      <t>ネンド</t>
    </rPh>
    <phoneticPr fontId="28"/>
  </si>
  <si>
    <r>
      <t>平成26</t>
    </r>
    <r>
      <rPr>
        <sz val="11"/>
        <color theme="1"/>
        <rFont val="ＭＳ Ｐゴシック"/>
        <family val="2"/>
        <scheme val="minor"/>
      </rPr>
      <t>年度</t>
    </r>
    <rPh sb="0" eb="2">
      <t>ヘイセイ</t>
    </rPh>
    <rPh sb="4" eb="6">
      <t>ネンド</t>
    </rPh>
    <phoneticPr fontId="39"/>
  </si>
  <si>
    <t>ガラスくず、コンクリートくず及び陶磁器くず</t>
  </si>
  <si>
    <t>表－Ⅲ・４　産業廃棄物の地域別排出量（平成26年度速報値）</t>
    <rPh sb="6" eb="8">
      <t>サンギョウ</t>
    </rPh>
    <rPh sb="8" eb="11">
      <t>ハイキブツ</t>
    </rPh>
    <rPh sb="12" eb="14">
      <t>チイキ</t>
    </rPh>
    <rPh sb="14" eb="15">
      <t>ベツ</t>
    </rPh>
    <rPh sb="15" eb="17">
      <t>ハイシュツ</t>
    </rPh>
    <rPh sb="17" eb="18">
      <t>リョウ</t>
    </rPh>
    <rPh sb="19" eb="21">
      <t>ヘイセイ</t>
    </rPh>
    <rPh sb="23" eb="25">
      <t>ネンド</t>
    </rPh>
    <rPh sb="25" eb="27">
      <t>ソクホウ</t>
    </rPh>
    <rPh sb="27" eb="28">
      <t>チ</t>
    </rPh>
    <phoneticPr fontId="24"/>
  </si>
  <si>
    <t>平成26年度</t>
    <phoneticPr fontId="25"/>
  </si>
  <si>
    <t>表－Ⅲ・６　平成26年度実績値 都道府県別・種類別排出量推計値一覧表</t>
    <rPh sb="6" eb="8">
      <t>ヘイセイ</t>
    </rPh>
    <rPh sb="10" eb="12">
      <t>ネンド</t>
    </rPh>
    <rPh sb="12" eb="15">
      <t>ジッセキチ</t>
    </rPh>
    <rPh sb="16" eb="20">
      <t>トドウフケン</t>
    </rPh>
    <rPh sb="20" eb="21">
      <t>ベツ</t>
    </rPh>
    <rPh sb="25" eb="27">
      <t>ハイシュツ</t>
    </rPh>
    <rPh sb="28" eb="31">
      <t>スイケイチ</t>
    </rPh>
    <rPh sb="31" eb="33">
      <t>イチラン</t>
    </rPh>
    <rPh sb="33" eb="34">
      <t>ヒョウ</t>
    </rPh>
    <phoneticPr fontId="24"/>
  </si>
  <si>
    <t>表－Ⅲ・５　平成26年度実績値 業種別・種類別排出量推計値一覧表</t>
    <rPh sb="6" eb="8">
      <t>ヘイセイ</t>
    </rPh>
    <rPh sb="10" eb="12">
      <t>ネンド</t>
    </rPh>
    <rPh sb="12" eb="15">
      <t>ジッセキチ</t>
    </rPh>
    <rPh sb="26" eb="29">
      <t>スイケイチ</t>
    </rPh>
    <rPh sb="29" eb="31">
      <t>イチラン</t>
    </rPh>
    <rPh sb="31" eb="32">
      <t>ヒョウ</t>
    </rPh>
    <phoneticPr fontId="17"/>
  </si>
  <si>
    <t>　</t>
    <phoneticPr fontId="15"/>
  </si>
  <si>
    <t>千頭</t>
  </si>
  <si>
    <t>表―Ⅲ・９　産業廃棄物排出・処理状況一覧表（平成26年度実施値）</t>
    <rPh sb="0" eb="1">
      <t>ヒョウ</t>
    </rPh>
    <rPh sb="6" eb="8">
      <t>サンギョウ</t>
    </rPh>
    <rPh sb="8" eb="11">
      <t>ハイキブツ</t>
    </rPh>
    <rPh sb="11" eb="13">
      <t>ハイシュツ</t>
    </rPh>
    <rPh sb="14" eb="16">
      <t>ショリ</t>
    </rPh>
    <rPh sb="16" eb="18">
      <t>ジョウキョウ</t>
    </rPh>
    <rPh sb="18" eb="20">
      <t>イチラン</t>
    </rPh>
    <rPh sb="20" eb="21">
      <t>ヒョウ</t>
    </rPh>
    <rPh sb="22" eb="24">
      <t>ヘイセイ</t>
    </rPh>
    <rPh sb="26" eb="28">
      <t>ネンド</t>
    </rPh>
    <rPh sb="28" eb="30">
      <t>ジッシ</t>
    </rPh>
    <rPh sb="30" eb="31">
      <t>チ</t>
    </rPh>
    <phoneticPr fontId="17"/>
  </si>
  <si>
    <t>（Ｄ）</t>
    <phoneticPr fontId="68"/>
  </si>
  <si>
    <t>（Ｄ）－（Ｅ）</t>
    <phoneticPr fontId="68"/>
  </si>
  <si>
    <t>（Ｃ）＋（Ｇ）</t>
    <phoneticPr fontId="68"/>
  </si>
  <si>
    <t>産業廃棄物（特別管理産業廃棄物を含む）種類別排出・処理状況調査</t>
    <rPh sb="29" eb="31">
      <t>チョウサ</t>
    </rPh>
    <phoneticPr fontId="4"/>
  </si>
  <si>
    <t>単位（千ｔ/年）</t>
    <rPh sb="0" eb="2">
      <t>タンイ</t>
    </rPh>
    <rPh sb="3" eb="5">
      <t>セントン</t>
    </rPh>
    <rPh sb="6" eb="7">
      <t>ネン</t>
    </rPh>
    <phoneticPr fontId="4"/>
  </si>
  <si>
    <t>直接再生利用量</t>
    <rPh sb="0" eb="2">
      <t>チョクセツ</t>
    </rPh>
    <rPh sb="2" eb="4">
      <t>サイセイ</t>
    </rPh>
    <rPh sb="4" eb="6">
      <t>リヨウ</t>
    </rPh>
    <rPh sb="6" eb="7">
      <t>リョウ</t>
    </rPh>
    <phoneticPr fontId="4"/>
  </si>
  <si>
    <t>直接最終処分量</t>
    <rPh sb="0" eb="2">
      <t>チョクセツ</t>
    </rPh>
    <rPh sb="2" eb="4">
      <t>サイシュウ</t>
    </rPh>
    <rPh sb="4" eb="6">
      <t>ショブン</t>
    </rPh>
    <rPh sb="6" eb="7">
      <t>リョウ</t>
    </rPh>
    <phoneticPr fontId="4"/>
  </si>
  <si>
    <t>中間処理量</t>
    <rPh sb="0" eb="2">
      <t>チュウカン</t>
    </rPh>
    <rPh sb="2" eb="4">
      <t>ショリ</t>
    </rPh>
    <rPh sb="4" eb="5">
      <t>リョウ</t>
    </rPh>
    <phoneticPr fontId="4"/>
  </si>
  <si>
    <t>減量化量</t>
    <rPh sb="0" eb="3">
      <t>ゲンリョウカ</t>
    </rPh>
    <rPh sb="3" eb="4">
      <t>リョウ</t>
    </rPh>
    <phoneticPr fontId="4"/>
  </si>
  <si>
    <t>処理残渣量</t>
    <rPh sb="0" eb="2">
      <t>ショリ</t>
    </rPh>
    <rPh sb="2" eb="4">
      <t>ザンサ</t>
    </rPh>
    <rPh sb="4" eb="5">
      <t>リョウ</t>
    </rPh>
    <phoneticPr fontId="4"/>
  </si>
  <si>
    <t>処理後再生利用量</t>
    <rPh sb="0" eb="2">
      <t>ショリ</t>
    </rPh>
    <rPh sb="2" eb="3">
      <t>ゴ</t>
    </rPh>
    <rPh sb="3" eb="5">
      <t>サイセイ</t>
    </rPh>
    <rPh sb="5" eb="7">
      <t>リヨウ</t>
    </rPh>
    <rPh sb="7" eb="8">
      <t>リョウ</t>
    </rPh>
    <phoneticPr fontId="4"/>
  </si>
  <si>
    <t>処理後最終処分量</t>
    <rPh sb="0" eb="2">
      <t>ショリ</t>
    </rPh>
    <rPh sb="2" eb="3">
      <t>ゴ</t>
    </rPh>
    <rPh sb="3" eb="5">
      <t>サイシュウ</t>
    </rPh>
    <rPh sb="5" eb="7">
      <t>ショブン</t>
    </rPh>
    <rPh sb="7" eb="8">
      <t>リョウ</t>
    </rPh>
    <phoneticPr fontId="4"/>
  </si>
  <si>
    <t>再生利用量合計</t>
    <rPh sb="0" eb="2">
      <t>サイセイ</t>
    </rPh>
    <rPh sb="2" eb="4">
      <t>リヨウ</t>
    </rPh>
    <rPh sb="4" eb="5">
      <t>リョウ</t>
    </rPh>
    <rPh sb="5" eb="7">
      <t>ゴウケイ</t>
    </rPh>
    <phoneticPr fontId="4"/>
  </si>
  <si>
    <t>最終処分量合計</t>
    <rPh sb="0" eb="2">
      <t>サイシュウ</t>
    </rPh>
    <rPh sb="2" eb="4">
      <t>ショブン</t>
    </rPh>
    <rPh sb="4" eb="5">
      <t>リョウ</t>
    </rPh>
    <rPh sb="5" eb="7">
      <t>ゴウケイ</t>
    </rPh>
    <phoneticPr fontId="4"/>
  </si>
  <si>
    <t>排出量(補正後）</t>
    <rPh sb="0" eb="2">
      <t>ハイシュツ</t>
    </rPh>
    <rPh sb="2" eb="3">
      <t>リョウ</t>
    </rPh>
    <rPh sb="4" eb="6">
      <t>ホセイ</t>
    </rPh>
    <rPh sb="6" eb="7">
      <t>ゴ</t>
    </rPh>
    <phoneticPr fontId="4"/>
  </si>
  <si>
    <t>動物系固形不要物</t>
    <rPh sb="0" eb="2">
      <t>ドウブツ</t>
    </rPh>
    <rPh sb="2" eb="3">
      <t>ケイ</t>
    </rPh>
    <rPh sb="3" eb="5">
      <t>コケイ</t>
    </rPh>
    <rPh sb="5" eb="7">
      <t>フヨウ</t>
    </rPh>
    <rPh sb="7" eb="8">
      <t>ブツ</t>
    </rPh>
    <phoneticPr fontId="4"/>
  </si>
  <si>
    <t>ガラスくず、コンクリート及び陶磁器くず</t>
    <rPh sb="12" eb="13">
      <t>オヨ</t>
    </rPh>
    <rPh sb="14" eb="17">
      <t>トウジキ</t>
    </rPh>
    <phoneticPr fontId="4"/>
  </si>
  <si>
    <t>合計値</t>
    <rPh sb="0" eb="2">
      <t>ゴウケイ</t>
    </rPh>
    <rPh sb="2" eb="3">
      <t>チ</t>
    </rPh>
    <phoneticPr fontId="4"/>
  </si>
  <si>
    <t>ガラスくず、コンクリート
くず及び陶磁器くず</t>
  </si>
  <si>
    <t>順位</t>
    <rPh sb="0" eb="2">
      <t>ジュンイ</t>
    </rPh>
    <phoneticPr fontId="16"/>
  </si>
  <si>
    <t>再生利用量</t>
    <rPh sb="0" eb="2">
      <t>サイセイ</t>
    </rPh>
    <rPh sb="2" eb="4">
      <t>リヨウ</t>
    </rPh>
    <rPh sb="4" eb="5">
      <t>リョウ</t>
    </rPh>
    <phoneticPr fontId="16"/>
  </si>
  <si>
    <t>減量化量</t>
    <rPh sb="0" eb="2">
      <t>ゲンリョウ</t>
    </rPh>
    <rPh sb="2" eb="3">
      <t>カ</t>
    </rPh>
    <rPh sb="3" eb="4">
      <t>リョウ</t>
    </rPh>
    <phoneticPr fontId="16"/>
  </si>
  <si>
    <t>最終処分量計</t>
    <rPh sb="0" eb="2">
      <t>サイシュウ</t>
    </rPh>
    <rPh sb="2" eb="4">
      <t>ショブン</t>
    </rPh>
    <rPh sb="4" eb="5">
      <t>リョウ</t>
    </rPh>
    <rPh sb="5" eb="6">
      <t>ケイ</t>
    </rPh>
    <phoneticPr fontId="16"/>
  </si>
  <si>
    <t>合計</t>
    <rPh sb="0" eb="1">
      <t>ゴウ</t>
    </rPh>
    <rPh sb="1" eb="2">
      <t>ケイ</t>
    </rPh>
    <phoneticPr fontId="16"/>
  </si>
  <si>
    <t>H25</t>
  </si>
  <si>
    <t>H25</t>
    <phoneticPr fontId="15"/>
  </si>
  <si>
    <t>ガラスくず、コンクリートくず及び陶磁器くず</t>
    <rPh sb="14" eb="15">
      <t>オヨ</t>
    </rPh>
    <rPh sb="16" eb="19">
      <t>トウジキ</t>
    </rPh>
    <phoneticPr fontId="6"/>
  </si>
  <si>
    <t>再生</t>
    <rPh sb="0" eb="2">
      <t>サイセイ</t>
    </rPh>
    <phoneticPr fontId="16"/>
  </si>
  <si>
    <t>減量化</t>
    <rPh sb="0" eb="3">
      <t>ゲンリョウカ</t>
    </rPh>
    <phoneticPr fontId="16"/>
  </si>
  <si>
    <t>最終</t>
    <rPh sb="0" eb="2">
      <t>サイシュウ</t>
    </rPh>
    <phoneticPr fontId="16"/>
  </si>
  <si>
    <t>処理量</t>
    <rPh sb="0" eb="2">
      <t>ショリ</t>
    </rPh>
    <rPh sb="2" eb="3">
      <t>リョウ</t>
    </rPh>
    <phoneticPr fontId="16"/>
  </si>
  <si>
    <t>その他</t>
    <rPh sb="2" eb="3">
      <t>タ</t>
    </rPh>
    <phoneticPr fontId="15"/>
  </si>
  <si>
    <t>図‐Ⅲ・７　産業廃棄物の再生利用量の種類別内訳（平成26年度実施値）</t>
    <rPh sb="0" eb="1">
      <t>ズ</t>
    </rPh>
    <rPh sb="6" eb="8">
      <t>サンギョウ</t>
    </rPh>
    <rPh sb="8" eb="11">
      <t>ハイキブツ</t>
    </rPh>
    <rPh sb="12" eb="14">
      <t>サイセイ</t>
    </rPh>
    <rPh sb="14" eb="16">
      <t>リヨウ</t>
    </rPh>
    <rPh sb="16" eb="17">
      <t>リョウ</t>
    </rPh>
    <rPh sb="18" eb="20">
      <t>シュルイ</t>
    </rPh>
    <rPh sb="20" eb="21">
      <t>ベツ</t>
    </rPh>
    <rPh sb="21" eb="23">
      <t>ウチワケ</t>
    </rPh>
    <rPh sb="24" eb="26">
      <t>ヘイセイ</t>
    </rPh>
    <rPh sb="28" eb="30">
      <t>ネンド</t>
    </rPh>
    <rPh sb="30" eb="32">
      <t>ジッシ</t>
    </rPh>
    <rPh sb="32" eb="33">
      <t>チ</t>
    </rPh>
    <phoneticPr fontId="17"/>
  </si>
  <si>
    <t>図－Ⅲ・９　産業廃棄物の減量化量の種類別内訳（平成26年度実施値）</t>
    <rPh sb="0" eb="1">
      <t>ズ</t>
    </rPh>
    <rPh sb="6" eb="8">
      <t>サンギョウ</t>
    </rPh>
    <rPh sb="8" eb="11">
      <t>ハイキブツ</t>
    </rPh>
    <rPh sb="12" eb="14">
      <t>ゲンリョウ</t>
    </rPh>
    <rPh sb="14" eb="15">
      <t>カ</t>
    </rPh>
    <rPh sb="15" eb="16">
      <t>リョウ</t>
    </rPh>
    <rPh sb="17" eb="19">
      <t>シュルイ</t>
    </rPh>
    <rPh sb="19" eb="20">
      <t>ベツ</t>
    </rPh>
    <rPh sb="20" eb="22">
      <t>ウチワケ</t>
    </rPh>
    <rPh sb="23" eb="25">
      <t>ヘイセイ</t>
    </rPh>
    <rPh sb="27" eb="29">
      <t>ネンド</t>
    </rPh>
    <rPh sb="29" eb="31">
      <t>ジッシ</t>
    </rPh>
    <rPh sb="31" eb="32">
      <t>チ</t>
    </rPh>
    <phoneticPr fontId="17"/>
  </si>
  <si>
    <t>図－Ⅲ・１１　産業廃棄物の最終処分量の種類別内訳（平成26年度実施値）</t>
    <rPh sb="0" eb="1">
      <t>ズ</t>
    </rPh>
    <rPh sb="7" eb="9">
      <t>サンギョウ</t>
    </rPh>
    <rPh sb="9" eb="12">
      <t>ハイキブツ</t>
    </rPh>
    <rPh sb="17" eb="18">
      <t>リョウ</t>
    </rPh>
    <rPh sb="19" eb="21">
      <t>シュルイ</t>
    </rPh>
    <rPh sb="21" eb="22">
      <t>ベツ</t>
    </rPh>
    <rPh sb="22" eb="24">
      <t>ウチワケ</t>
    </rPh>
    <rPh sb="25" eb="27">
      <t>ヘイセイ</t>
    </rPh>
    <rPh sb="29" eb="31">
      <t>ネンド</t>
    </rPh>
    <rPh sb="31" eb="33">
      <t>ジッシ</t>
    </rPh>
    <rPh sb="33" eb="34">
      <t>チ</t>
    </rPh>
    <phoneticPr fontId="17"/>
  </si>
  <si>
    <t>図－Ⅲ・８　産業廃棄物の種類別減量化率（平成26年度実施値）</t>
    <rPh sb="0" eb="1">
      <t>ズ</t>
    </rPh>
    <rPh sb="6" eb="8">
      <t>サンギョウ</t>
    </rPh>
    <rPh sb="8" eb="11">
      <t>ハイキブツ</t>
    </rPh>
    <rPh sb="12" eb="14">
      <t>シュルイ</t>
    </rPh>
    <rPh sb="14" eb="15">
      <t>ベツ</t>
    </rPh>
    <rPh sb="15" eb="18">
      <t>ゲンリョウカ</t>
    </rPh>
    <rPh sb="18" eb="19">
      <t>リツ</t>
    </rPh>
    <rPh sb="20" eb="22">
      <t>ヘイセイ</t>
    </rPh>
    <rPh sb="24" eb="26">
      <t>ネンド</t>
    </rPh>
    <rPh sb="26" eb="28">
      <t>ジッシ</t>
    </rPh>
    <rPh sb="28" eb="29">
      <t>チ</t>
    </rPh>
    <phoneticPr fontId="17"/>
  </si>
  <si>
    <t>中分類への按分手法</t>
    <phoneticPr fontId="15"/>
  </si>
  <si>
    <t>直接再生利用量</t>
    <rPh sb="0" eb="2">
      <t>チョクセツ</t>
    </rPh>
    <rPh sb="2" eb="4">
      <t>サイセイ</t>
    </rPh>
    <rPh sb="4" eb="6">
      <t>リヨウ</t>
    </rPh>
    <rPh sb="6" eb="7">
      <t>リョウ</t>
    </rPh>
    <phoneticPr fontId="68"/>
  </si>
  <si>
    <t>直接最終処分量</t>
    <rPh sb="0" eb="2">
      <t>チョクセツ</t>
    </rPh>
    <rPh sb="2" eb="4">
      <t>サイシュウ</t>
    </rPh>
    <rPh sb="4" eb="6">
      <t>ショブン</t>
    </rPh>
    <rPh sb="6" eb="7">
      <t>リョウ</t>
    </rPh>
    <phoneticPr fontId="68"/>
  </si>
  <si>
    <t>処理後再生利用量</t>
    <rPh sb="0" eb="2">
      <t>ショリ</t>
    </rPh>
    <rPh sb="2" eb="3">
      <t>ゴ</t>
    </rPh>
    <rPh sb="3" eb="5">
      <t>サイセイ</t>
    </rPh>
    <rPh sb="5" eb="7">
      <t>リヨウ</t>
    </rPh>
    <rPh sb="7" eb="8">
      <t>リョウ</t>
    </rPh>
    <phoneticPr fontId="68"/>
  </si>
  <si>
    <t>処理後最終処分量</t>
    <rPh sb="0" eb="2">
      <t>ショリ</t>
    </rPh>
    <rPh sb="2" eb="3">
      <t>ゴ</t>
    </rPh>
    <rPh sb="3" eb="5">
      <t>サイシュウ</t>
    </rPh>
    <rPh sb="5" eb="7">
      <t>ショブン</t>
    </rPh>
    <rPh sb="7" eb="8">
      <t>リョウ</t>
    </rPh>
    <phoneticPr fontId="68"/>
  </si>
  <si>
    <t>再生利用量合計</t>
    <rPh sb="0" eb="2">
      <t>サイセイ</t>
    </rPh>
    <rPh sb="2" eb="4">
      <t>リヨウ</t>
    </rPh>
    <rPh sb="4" eb="5">
      <t>リョウ</t>
    </rPh>
    <rPh sb="5" eb="7">
      <t>ゴウケイ</t>
    </rPh>
    <phoneticPr fontId="68"/>
  </si>
  <si>
    <t>最終処分量合計</t>
    <rPh sb="0" eb="2">
      <t>サイシュウ</t>
    </rPh>
    <rPh sb="2" eb="4">
      <t>ショブン</t>
    </rPh>
    <rPh sb="4" eb="5">
      <t>リョウ</t>
    </rPh>
    <rPh sb="5" eb="7">
      <t>ゴウケイ</t>
    </rPh>
    <phoneticPr fontId="68"/>
  </si>
  <si>
    <t>排出量(補正後）</t>
    <rPh sb="0" eb="2">
      <t>ハイシュツ</t>
    </rPh>
    <rPh sb="2" eb="3">
      <t>リョウ</t>
    </rPh>
    <rPh sb="4" eb="6">
      <t>ホセイ</t>
    </rPh>
    <rPh sb="6" eb="7">
      <t>ゴ</t>
    </rPh>
    <phoneticPr fontId="68"/>
  </si>
  <si>
    <t>①：（8）</t>
    <phoneticPr fontId="68"/>
  </si>
  <si>
    <t>②：(11)+(14：ハ）</t>
    <phoneticPr fontId="68"/>
  </si>
  <si>
    <t>③：(4)+(13：ｲ)</t>
    <phoneticPr fontId="68"/>
  </si>
  <si>
    <t>④:(7)+(16)</t>
    <phoneticPr fontId="68"/>
  </si>
  <si>
    <t>⑤：(6)+(15)</t>
    <phoneticPr fontId="68"/>
  </si>
  <si>
    <t>⑥：（9）+（17）</t>
    <phoneticPr fontId="68"/>
  </si>
  <si>
    <t>⑦：(10)+(14：ﾆ)+(18)</t>
    <phoneticPr fontId="68"/>
  </si>
  <si>
    <t>⑧：(8)+(9)+(17)</t>
    <phoneticPr fontId="68"/>
  </si>
  <si>
    <t>⑨：(11)+(14：ハ）+(10)+(14：ﾆ)+(18)</t>
    <phoneticPr fontId="68"/>
  </si>
  <si>
    <t>④+⑧+⑨</t>
    <phoneticPr fontId="68"/>
  </si>
  <si>
    <t>廃プラスチック類(うち石綿含有)</t>
  </si>
  <si>
    <t>ガラスくず、コンクリート及び陶磁器くず(うち石綿含有)</t>
  </si>
  <si>
    <t>がれき類(うち石綿含有)</t>
  </si>
  <si>
    <t>再生</t>
    <rPh sb="0" eb="2">
      <t>サイセイ</t>
    </rPh>
    <phoneticPr fontId="50"/>
  </si>
  <si>
    <t>減量化</t>
    <rPh sb="0" eb="3">
      <t>ゲンリョウカ</t>
    </rPh>
    <phoneticPr fontId="50"/>
  </si>
  <si>
    <t>最終</t>
    <rPh sb="0" eb="2">
      <t>サイシュウ</t>
    </rPh>
    <phoneticPr fontId="50"/>
  </si>
  <si>
    <t>図－Ⅴ・３　石綿含有産業廃棄物の処理量の集計結果（平成２６年実績値）</t>
    <rPh sb="0" eb="1">
      <t>ズ</t>
    </rPh>
    <rPh sb="6" eb="8">
      <t>イシワタ</t>
    </rPh>
    <rPh sb="8" eb="10">
      <t>ガンユウ</t>
    </rPh>
    <rPh sb="10" eb="12">
      <t>サンギョウ</t>
    </rPh>
    <rPh sb="12" eb="14">
      <t>ハイキ</t>
    </rPh>
    <rPh sb="14" eb="15">
      <t>ブツ</t>
    </rPh>
    <rPh sb="16" eb="18">
      <t>ショリ</t>
    </rPh>
    <rPh sb="18" eb="19">
      <t>リョウ</t>
    </rPh>
    <rPh sb="19" eb="20">
      <t>ルイベツ</t>
    </rPh>
    <rPh sb="20" eb="22">
      <t>シュウケイ</t>
    </rPh>
    <rPh sb="22" eb="24">
      <t>ケッカ</t>
    </rPh>
    <rPh sb="25" eb="27">
      <t>ヘイセイ</t>
    </rPh>
    <rPh sb="29" eb="30">
      <t>ネン</t>
    </rPh>
    <rPh sb="30" eb="32">
      <t>ジッセキ</t>
    </rPh>
    <rPh sb="32" eb="33">
      <t>チ</t>
    </rPh>
    <phoneticPr fontId="15"/>
  </si>
  <si>
    <t>表―Ⅴ・1　都道府県の石綿含産業廃棄物実態調査の実施状況（平成26年度実績値）　</t>
    <rPh sb="0" eb="1">
      <t>ヒョウ</t>
    </rPh>
    <rPh sb="6" eb="10">
      <t>トドウフケン</t>
    </rPh>
    <rPh sb="11" eb="13">
      <t>イシワタ</t>
    </rPh>
    <rPh sb="13" eb="14">
      <t>ガン</t>
    </rPh>
    <rPh sb="14" eb="16">
      <t>サンギョウ</t>
    </rPh>
    <rPh sb="16" eb="19">
      <t>ハイキブツ</t>
    </rPh>
    <rPh sb="19" eb="21">
      <t>ジッタイ</t>
    </rPh>
    <rPh sb="21" eb="23">
      <t>チョウサ</t>
    </rPh>
    <rPh sb="24" eb="26">
      <t>ジッシ</t>
    </rPh>
    <rPh sb="26" eb="28">
      <t>ジョウキョウ</t>
    </rPh>
    <rPh sb="29" eb="31">
      <t>ヘイセイ</t>
    </rPh>
    <rPh sb="33" eb="35">
      <t>ネンド</t>
    </rPh>
    <rPh sb="35" eb="37">
      <t>ジッセキ</t>
    </rPh>
    <rPh sb="37" eb="38">
      <t>チ</t>
    </rPh>
    <phoneticPr fontId="15"/>
  </si>
  <si>
    <t>H26</t>
  </si>
  <si>
    <t>H20</t>
  </si>
  <si>
    <t>ガラスくず、コンクリートくず及び陶磁器くず</t>
    <phoneticPr fontId="17"/>
  </si>
  <si>
    <t>動植物性残渣</t>
    <phoneticPr fontId="15"/>
  </si>
  <si>
    <t>Ｈ26</t>
    <phoneticPr fontId="15"/>
  </si>
  <si>
    <t>H26</t>
    <phoneticPr fontId="15"/>
  </si>
  <si>
    <t>H27-H26</t>
    <phoneticPr fontId="15"/>
  </si>
  <si>
    <t>平成27年度</t>
    <phoneticPr fontId="25"/>
  </si>
  <si>
    <t>表－Ⅲ・５　平成27年度実績値 業種別・種類別排出量推計値一覧表</t>
    <rPh sb="6" eb="8">
      <t>ヘイセイ</t>
    </rPh>
    <rPh sb="10" eb="12">
      <t>ネンド</t>
    </rPh>
    <rPh sb="12" eb="15">
      <t>ジッセキチ</t>
    </rPh>
    <rPh sb="26" eb="29">
      <t>スイケイチ</t>
    </rPh>
    <rPh sb="29" eb="31">
      <t>イチラン</t>
    </rPh>
    <rPh sb="31" eb="32">
      <t>ヒョウ</t>
    </rPh>
    <phoneticPr fontId="17"/>
  </si>
  <si>
    <t>表－Ⅲ・２　産業廃棄物の業種別排出量（平成27年度実績値）</t>
    <rPh sb="6" eb="8">
      <t>サンギョウ</t>
    </rPh>
    <rPh sb="8" eb="11">
      <t>ハイキブツ</t>
    </rPh>
    <rPh sb="12" eb="14">
      <t>ギョウシュ</t>
    </rPh>
    <rPh sb="14" eb="15">
      <t>ベツ</t>
    </rPh>
    <rPh sb="15" eb="17">
      <t>ハイシュツ</t>
    </rPh>
    <rPh sb="17" eb="18">
      <t>リョウ</t>
    </rPh>
    <rPh sb="19" eb="21">
      <t>ヘイセイ</t>
    </rPh>
    <rPh sb="23" eb="25">
      <t>ネンド</t>
    </rPh>
    <rPh sb="25" eb="27">
      <t>ジッセキ</t>
    </rPh>
    <rPh sb="27" eb="28">
      <t>チ</t>
    </rPh>
    <phoneticPr fontId="24"/>
  </si>
  <si>
    <t>平成27年度</t>
    <rPh sb="0" eb="2">
      <t>ヘイセイ</t>
    </rPh>
    <rPh sb="4" eb="6">
      <t>ネンド</t>
    </rPh>
    <phoneticPr fontId="17"/>
  </si>
  <si>
    <t>電気･ガス・熱供給・水道業</t>
    <rPh sb="6" eb="7">
      <t>ネツ</t>
    </rPh>
    <rPh sb="7" eb="9">
      <t>キョウキュウ</t>
    </rPh>
    <rPh sb="10" eb="13">
      <t>スイドウギョウ</t>
    </rPh>
    <phoneticPr fontId="15"/>
  </si>
  <si>
    <t>農業、林業</t>
    <rPh sb="3" eb="5">
      <t>リンギョウ</t>
    </rPh>
    <phoneticPr fontId="15"/>
  </si>
  <si>
    <t>平成26年度（参考）</t>
    <rPh sb="0" eb="2">
      <t>ヘイセイ</t>
    </rPh>
    <rPh sb="4" eb="6">
      <t>ネンド</t>
    </rPh>
    <rPh sb="7" eb="9">
      <t>サンコウ</t>
    </rPh>
    <phoneticPr fontId="17"/>
  </si>
  <si>
    <t>表－Ⅲ・３　産業廃棄物の業種別排出量（平成27年度実績値）</t>
    <rPh sb="6" eb="8">
      <t>サンギョウ</t>
    </rPh>
    <rPh sb="8" eb="11">
      <t>ハイキブツ</t>
    </rPh>
    <rPh sb="12" eb="14">
      <t>ギョウシュ</t>
    </rPh>
    <rPh sb="14" eb="15">
      <t>ベツ</t>
    </rPh>
    <rPh sb="15" eb="17">
      <t>ハイシュツ</t>
    </rPh>
    <rPh sb="17" eb="18">
      <t>リョウ</t>
    </rPh>
    <rPh sb="19" eb="21">
      <t>ヘイセイ</t>
    </rPh>
    <rPh sb="23" eb="25">
      <t>ネンド</t>
    </rPh>
    <rPh sb="25" eb="27">
      <t>ジッセキ</t>
    </rPh>
    <rPh sb="27" eb="28">
      <t>チ</t>
    </rPh>
    <phoneticPr fontId="24"/>
  </si>
  <si>
    <t>その他の産業廃棄物</t>
    <rPh sb="2" eb="3">
      <t>タ</t>
    </rPh>
    <rPh sb="4" eb="6">
      <t>サンギョウ</t>
    </rPh>
    <rPh sb="6" eb="9">
      <t>ハイキブツ</t>
    </rPh>
    <phoneticPr fontId="15"/>
  </si>
  <si>
    <t>表－Ⅲ・６　平成27年度実績値 都道府県別・種類別排出量推計値一覧表</t>
    <rPh sb="6" eb="8">
      <t>ヘイセイ</t>
    </rPh>
    <rPh sb="10" eb="12">
      <t>ネンド</t>
    </rPh>
    <rPh sb="12" eb="15">
      <t>ジッセキチ</t>
    </rPh>
    <rPh sb="16" eb="20">
      <t>トドウフケン</t>
    </rPh>
    <rPh sb="20" eb="21">
      <t>ベツ</t>
    </rPh>
    <rPh sb="25" eb="27">
      <t>ハイシュツ</t>
    </rPh>
    <rPh sb="28" eb="31">
      <t>スイケイチ</t>
    </rPh>
    <rPh sb="31" eb="33">
      <t>イチラン</t>
    </rPh>
    <rPh sb="33" eb="34">
      <t>ヒョウ</t>
    </rPh>
    <phoneticPr fontId="24"/>
  </si>
  <si>
    <t>関東</t>
    <rPh sb="0" eb="2">
      <t>カントウ</t>
    </rPh>
    <phoneticPr fontId="15"/>
  </si>
  <si>
    <t>中部</t>
    <rPh sb="0" eb="2">
      <t>チュウブ</t>
    </rPh>
    <phoneticPr fontId="15"/>
  </si>
  <si>
    <t>近畿</t>
    <rPh sb="0" eb="2">
      <t>キンキ</t>
    </rPh>
    <phoneticPr fontId="15"/>
  </si>
  <si>
    <t>九州</t>
    <rPh sb="0" eb="2">
      <t>キュウシュウ</t>
    </rPh>
    <phoneticPr fontId="15"/>
  </si>
  <si>
    <t>東北</t>
    <rPh sb="0" eb="2">
      <t>トウホク</t>
    </rPh>
    <phoneticPr fontId="15"/>
  </si>
  <si>
    <t>北海道</t>
    <rPh sb="0" eb="3">
      <t>ホッカイドウ</t>
    </rPh>
    <phoneticPr fontId="15"/>
  </si>
  <si>
    <t>中国</t>
    <rPh sb="0" eb="2">
      <t>チュウゴク</t>
    </rPh>
    <phoneticPr fontId="15"/>
  </si>
  <si>
    <t>四国</t>
    <rPh sb="0" eb="2">
      <t>シコク</t>
    </rPh>
    <phoneticPr fontId="15"/>
  </si>
  <si>
    <t>内は平成26年度の数値</t>
    <rPh sb="0" eb="1">
      <t>ナイ</t>
    </rPh>
    <rPh sb="2" eb="4">
      <t>ヘイセイ</t>
    </rPh>
    <rPh sb="6" eb="8">
      <t>ネンド</t>
    </rPh>
    <rPh sb="9" eb="11">
      <t>スウチ</t>
    </rPh>
    <phoneticPr fontId="17"/>
  </si>
  <si>
    <t>表－Ⅲ・７　平成27年度実績値 業種別・種類別全国共通原単位一覧表</t>
    <rPh sb="6" eb="8">
      <t>ヘイセイ</t>
    </rPh>
    <rPh sb="10" eb="12">
      <t>ネンド</t>
    </rPh>
    <rPh sb="12" eb="15">
      <t>ジッセキチ</t>
    </rPh>
    <rPh sb="23" eb="25">
      <t>ゼンコク</t>
    </rPh>
    <rPh sb="25" eb="27">
      <t>キョウツウ</t>
    </rPh>
    <rPh sb="27" eb="30">
      <t>ゲンタンイ</t>
    </rPh>
    <rPh sb="30" eb="32">
      <t>イチラン</t>
    </rPh>
    <rPh sb="32" eb="33">
      <t>ヒョウ</t>
    </rPh>
    <phoneticPr fontId="17"/>
  </si>
  <si>
    <t>平成26年度</t>
    <phoneticPr fontId="15"/>
  </si>
  <si>
    <t>表－Ⅲ・８　平成27年度実績値 業種別・種類別活動量指標合計（有回答）一覧表</t>
    <rPh sb="6" eb="8">
      <t>ヘイセイ</t>
    </rPh>
    <rPh sb="10" eb="12">
      <t>ネンド</t>
    </rPh>
    <rPh sb="12" eb="15">
      <t>ジッセキチ</t>
    </rPh>
    <rPh sb="23" eb="25">
      <t>カツドウ</t>
    </rPh>
    <rPh sb="25" eb="26">
      <t>リョウ</t>
    </rPh>
    <rPh sb="26" eb="28">
      <t>シヒョウ</t>
    </rPh>
    <rPh sb="28" eb="30">
      <t>ゴウケイ</t>
    </rPh>
    <rPh sb="31" eb="32">
      <t>ユウ</t>
    </rPh>
    <rPh sb="32" eb="34">
      <t>カイトウ</t>
    </rPh>
    <rPh sb="35" eb="37">
      <t>イチラン</t>
    </rPh>
    <rPh sb="37" eb="38">
      <t>ヒョウ</t>
    </rPh>
    <phoneticPr fontId="17"/>
  </si>
  <si>
    <t>合計</t>
    <rPh sb="0" eb="2">
      <t>ゴウケイ</t>
    </rPh>
    <phoneticPr fontId="15"/>
  </si>
  <si>
    <t>ガラスくず、コンクリートくず及び陶磁器くず</t>
    <rPh sb="14" eb="15">
      <t>オヨ</t>
    </rPh>
    <rPh sb="16" eb="19">
      <t>トウジキ</t>
    </rPh>
    <phoneticPr fontId="4"/>
  </si>
  <si>
    <t>H26</t>
    <phoneticPr fontId="16"/>
  </si>
  <si>
    <t>ガラスくず、コンクリートくず
及び陶磁器くず</t>
    <phoneticPr fontId="15"/>
  </si>
  <si>
    <t>Ｈ27年度</t>
    <rPh sb="3" eb="4">
      <t>ネン</t>
    </rPh>
    <rPh sb="4" eb="5">
      <t>ド</t>
    </rPh>
    <phoneticPr fontId="17"/>
  </si>
  <si>
    <t>平成27年度</t>
    <rPh sb="0" eb="2">
      <t>ヘイセイ</t>
    </rPh>
    <rPh sb="4" eb="6">
      <t>ネンド</t>
    </rPh>
    <phoneticPr fontId="28"/>
  </si>
  <si>
    <t>平成28年度</t>
    <rPh sb="0" eb="2">
      <t>ヘイセイ</t>
    </rPh>
    <rPh sb="4" eb="6">
      <t>ネンド</t>
    </rPh>
    <phoneticPr fontId="28"/>
  </si>
  <si>
    <t>H27</t>
  </si>
  <si>
    <t>H27</t>
    <phoneticPr fontId="17"/>
  </si>
  <si>
    <t>表－資・Ⅱ・１（３）　平成27年度の活動量指標</t>
    <phoneticPr fontId="17"/>
  </si>
  <si>
    <t>表―資・Ⅶ・１　都道府県別家畜飼育頭羽数　（平成27年度実績値）</t>
    <rPh sb="28" eb="31">
      <t>ジッセキチ</t>
    </rPh>
    <phoneticPr fontId="17"/>
  </si>
  <si>
    <t>表―資・Ⅶ・２　都道府県別動物のふん尿排出量総括表　（平成27年度実績値）</t>
    <rPh sb="33" eb="36">
      <t>ジッセキチ</t>
    </rPh>
    <phoneticPr fontId="17"/>
  </si>
  <si>
    <t>表―資・Ⅶ・３　都道府県別動物の死体の原単位　（平成27年度実績値）</t>
    <rPh sb="30" eb="33">
      <t>ジッセキチ</t>
    </rPh>
    <phoneticPr fontId="17"/>
  </si>
  <si>
    <t>表―資・Ⅹ・４　都道府県別動物の死体の原単位　（平成27年度実績値）</t>
    <rPh sb="30" eb="33">
      <t>ジッセキチ</t>
    </rPh>
    <phoneticPr fontId="17"/>
  </si>
  <si>
    <t>表―資・Ⅷ　都道府県別濃縮汚泥量（平成27年度実績値）</t>
    <phoneticPr fontId="15"/>
  </si>
  <si>
    <r>
      <t>平成27</t>
    </r>
    <r>
      <rPr>
        <sz val="11"/>
        <color theme="1"/>
        <rFont val="ＭＳ Ｐゴシック"/>
        <family val="2"/>
        <scheme val="minor"/>
      </rPr>
      <t>年度</t>
    </r>
    <rPh sb="0" eb="2">
      <t>ヘイセイ</t>
    </rPh>
    <rPh sb="4" eb="6">
      <t>ネンド</t>
    </rPh>
    <phoneticPr fontId="39"/>
  </si>
  <si>
    <t>▲</t>
    <phoneticPr fontId="17"/>
  </si>
  <si>
    <t>▲</t>
    <phoneticPr fontId="1"/>
  </si>
  <si>
    <t>27年度年度補正係数</t>
    <rPh sb="2" eb="4">
      <t>ネンド</t>
    </rPh>
    <rPh sb="4" eb="6">
      <t>ネンド</t>
    </rPh>
    <rPh sb="6" eb="8">
      <t>ホセイ</t>
    </rPh>
    <rPh sb="8" eb="10">
      <t>ケイスウ</t>
    </rPh>
    <phoneticPr fontId="17"/>
  </si>
  <si>
    <t>表－資・Ⅳ・１　平成27年度業種別・種類別有効回答データ数合計表（新産業分類の業種区分）</t>
    <rPh sb="8" eb="10">
      <t>ヘイセイ</t>
    </rPh>
    <rPh sb="12" eb="14">
      <t>ネンド</t>
    </rPh>
    <rPh sb="21" eb="23">
      <t>ユウコウ</t>
    </rPh>
    <rPh sb="23" eb="25">
      <t>カイトウ</t>
    </rPh>
    <rPh sb="28" eb="29">
      <t>スウ</t>
    </rPh>
    <rPh sb="29" eb="31">
      <t>ゴウケイ</t>
    </rPh>
    <rPh sb="31" eb="32">
      <t>ヒョウ</t>
    </rPh>
    <rPh sb="33" eb="36">
      <t>シンサンギョウ</t>
    </rPh>
    <rPh sb="36" eb="38">
      <t>ブンルイ</t>
    </rPh>
    <rPh sb="39" eb="41">
      <t>ギョウシュ</t>
    </rPh>
    <rPh sb="41" eb="43">
      <t>クブン</t>
    </rPh>
    <phoneticPr fontId="25"/>
  </si>
  <si>
    <t>廃プラスチック類</t>
    <phoneticPr fontId="15"/>
  </si>
  <si>
    <t>旧</t>
    <rPh sb="0" eb="1">
      <t>キュウ</t>
    </rPh>
    <phoneticPr fontId="15"/>
  </si>
  <si>
    <t>ガラスくず、コンクリートくず
及び陶磁器くず</t>
    <phoneticPr fontId="15"/>
  </si>
  <si>
    <t>180218確認</t>
    <rPh sb="6" eb="8">
      <t>カクニン</t>
    </rPh>
    <phoneticPr fontId="15"/>
  </si>
  <si>
    <t>図－Ⅴ・１　石綿含有産業廃棄物の種類別の排出量（平成27年実績値）</t>
    <rPh sb="0" eb="1">
      <t>ズ</t>
    </rPh>
    <rPh sb="6" eb="8">
      <t>イシワタ</t>
    </rPh>
    <rPh sb="8" eb="10">
      <t>ガンユウ</t>
    </rPh>
    <rPh sb="10" eb="12">
      <t>サンギョウ</t>
    </rPh>
    <rPh sb="12" eb="14">
      <t>ハイキ</t>
    </rPh>
    <rPh sb="14" eb="15">
      <t>ブツ</t>
    </rPh>
    <rPh sb="16" eb="18">
      <t>シュルイ</t>
    </rPh>
    <rPh sb="18" eb="19">
      <t>ベツ</t>
    </rPh>
    <rPh sb="20" eb="22">
      <t>ハイシュツ</t>
    </rPh>
    <rPh sb="22" eb="23">
      <t>リョウ</t>
    </rPh>
    <rPh sb="24" eb="26">
      <t>ヘイセイ</t>
    </rPh>
    <rPh sb="28" eb="29">
      <t>ネン</t>
    </rPh>
    <rPh sb="29" eb="31">
      <t>ジッセキ</t>
    </rPh>
    <rPh sb="31" eb="32">
      <t>チ</t>
    </rPh>
    <phoneticPr fontId="15"/>
  </si>
  <si>
    <t>図－Ⅴ・2　石綿含有産業廃棄物の業種別の排出量（平成27年実績値）</t>
    <rPh sb="0" eb="1">
      <t>ズ</t>
    </rPh>
    <rPh sb="6" eb="8">
      <t>イシワタ</t>
    </rPh>
    <rPh sb="8" eb="10">
      <t>ガンユウ</t>
    </rPh>
    <rPh sb="10" eb="12">
      <t>サンギョウ</t>
    </rPh>
    <rPh sb="12" eb="14">
      <t>ハイキ</t>
    </rPh>
    <rPh sb="14" eb="15">
      <t>ブツ</t>
    </rPh>
    <rPh sb="16" eb="18">
      <t>ギョウシュ</t>
    </rPh>
    <rPh sb="18" eb="19">
      <t>ベツ</t>
    </rPh>
    <rPh sb="19" eb="20">
      <t>ルイベツ</t>
    </rPh>
    <rPh sb="20" eb="22">
      <t>ハイシュツ</t>
    </rPh>
    <rPh sb="22" eb="23">
      <t>リョウ</t>
    </rPh>
    <rPh sb="24" eb="26">
      <t>ヘイセイ</t>
    </rPh>
    <rPh sb="28" eb="29">
      <t>ネン</t>
    </rPh>
    <rPh sb="29" eb="31">
      <t>ジッセキ</t>
    </rPh>
    <rPh sb="31" eb="32">
      <t>チ</t>
    </rPh>
    <phoneticPr fontId="15"/>
  </si>
  <si>
    <t>表－Ⅴ・３　石綿含有産業廃棄物の処理量の集計結果（平成27年実績値）</t>
    <rPh sb="0" eb="1">
      <t>ヒョウ</t>
    </rPh>
    <rPh sb="6" eb="8">
      <t>イシワタ</t>
    </rPh>
    <rPh sb="8" eb="10">
      <t>ガンユウ</t>
    </rPh>
    <rPh sb="10" eb="12">
      <t>サンギョウ</t>
    </rPh>
    <rPh sb="12" eb="14">
      <t>ハイキ</t>
    </rPh>
    <rPh sb="14" eb="15">
      <t>ブツ</t>
    </rPh>
    <rPh sb="16" eb="18">
      <t>ショリ</t>
    </rPh>
    <rPh sb="18" eb="19">
      <t>リョウ</t>
    </rPh>
    <rPh sb="19" eb="20">
      <t>ルイベツ</t>
    </rPh>
    <rPh sb="20" eb="22">
      <t>シュウケイ</t>
    </rPh>
    <rPh sb="22" eb="24">
      <t>ケッカ</t>
    </rPh>
    <rPh sb="25" eb="27">
      <t>ヘイセイ</t>
    </rPh>
    <rPh sb="29" eb="30">
      <t>ネン</t>
    </rPh>
    <rPh sb="30" eb="32">
      <t>ジッセキ</t>
    </rPh>
    <rPh sb="32" eb="33">
      <t>チ</t>
    </rPh>
    <phoneticPr fontId="15"/>
  </si>
  <si>
    <t>表―Ⅴ・２　石綿含産業廃棄物の排出量の集計結果（平成27年実績値）</t>
    <rPh sb="0" eb="1">
      <t>ヒョウ</t>
    </rPh>
    <rPh sb="15" eb="17">
      <t>ハイシュツ</t>
    </rPh>
    <rPh sb="17" eb="18">
      <t>リョウ</t>
    </rPh>
    <rPh sb="19" eb="21">
      <t>シュウケイ</t>
    </rPh>
    <rPh sb="21" eb="23">
      <t>ケッカ</t>
    </rPh>
    <rPh sb="24" eb="26">
      <t>ヘイセイ</t>
    </rPh>
    <rPh sb="28" eb="29">
      <t>ネン</t>
    </rPh>
    <rPh sb="29" eb="31">
      <t>ジッセキ</t>
    </rPh>
    <rPh sb="31" eb="32">
      <t>チ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</si>
</sst>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1">
    <numFmt numFmtId="6" formatCode="&quot;¥&quot;#,##0;[Red]&quot;¥&quot;\-#,##0"/>
    <numFmt numFmtId="41" formatCode="_ * #,##0_ ;_ * \-#,##0_ ;_ * &quot;-&quot;_ ;_ @_ "/>
    <numFmt numFmtId="176" formatCode="0.0_);[Red]\(0.0\)"/>
    <numFmt numFmtId="177" formatCode="#,##0.0;[Red]\-#,##0.0"/>
    <numFmt numFmtId="178" formatCode="&quot;-&quot;0&quot;-&quot;"/>
    <numFmt numFmtId="179" formatCode="0.0%"/>
    <numFmt numFmtId="180" formatCode="#,##0_);[Red]\(#,##0\)"/>
    <numFmt numFmtId="181" formatCode="#,##0_ ;[Red]\-#,##0\ "/>
    <numFmt numFmtId="182" formatCode="#,##0.00_);[Red]\(#,##0.00\)"/>
    <numFmt numFmtId="183" formatCode="#,##0.000000;[Red]\-#,##0.000000"/>
    <numFmt numFmtId="184" formatCode="#,##0&quot;千トン&quot;"/>
    <numFmt numFmtId="185" formatCode="#,##0&quot;%&quot;"/>
    <numFmt numFmtId="186" formatCode="\(0%\)"/>
    <numFmt numFmtId="187" formatCode="0_ "/>
    <numFmt numFmtId="188" formatCode="0.00_ ;[Red]\-0.00\ "/>
    <numFmt numFmtId="189" formatCode="#,##0_ "/>
    <numFmt numFmtId="190" formatCode="\(#,##0\);\-#,##0"/>
    <numFmt numFmtId="191" formatCode="#,##0;&quot;▲ &quot;#,##0"/>
    <numFmt numFmtId="192" formatCode="0_);[Red]\(0\)"/>
    <numFmt numFmtId="193" formatCode="#,##0.000;[Red]\-#,##0.000"/>
    <numFmt numFmtId="194" formatCode="#,###,##0\ ;&quot;△&quot;??,??0\ ;@\ "/>
    <numFmt numFmtId="195" formatCode="#,##0.0000;[Red]\-#,##0.0000"/>
    <numFmt numFmtId="196" formatCode="#,##0.00_ ;[Red]\-#,##0.00\ "/>
    <numFmt numFmtId="197" formatCode="#,##0.0_);[Red]\(#,##0.0\)"/>
    <numFmt numFmtId="198" formatCode="\(#,##0&quot;%&quot;\)"/>
    <numFmt numFmtId="199" formatCode="0_ ;[Red]\-0\ "/>
    <numFmt numFmtId="200" formatCode="#,##0.000_ ;[Red]\-#,##0.000\ "/>
    <numFmt numFmtId="201" formatCode="0.00000_);[Red]\(0.00000\)"/>
    <numFmt numFmtId="202" formatCode="0.00000%"/>
    <numFmt numFmtId="203" formatCode="#,##0.00000;[Red]\-#,##0.00000"/>
    <numFmt numFmtId="204" formatCode="0.0000%"/>
  </numFmts>
  <fonts count="138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0.5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Calibri"/>
      <family val="2"/>
      <charset val="204"/>
    </font>
    <font>
      <sz val="9"/>
      <color rgb="FF000000"/>
      <name val="ＭＳ Ｐゴシック"/>
      <family val="3"/>
      <charset val="128"/>
      <scheme val="minor"/>
    </font>
    <font>
      <sz val="11"/>
      <color theme="1"/>
      <name val="ＭＳ Ｐゴシック"/>
      <family val="2"/>
      <scheme val="minor"/>
    </font>
    <font>
      <sz val="11"/>
      <name val="明朝"/>
      <family val="1"/>
      <charset val="128"/>
    </font>
    <font>
      <sz val="14"/>
      <name val="ＭＳ ゴシック"/>
      <family val="3"/>
      <charset val="128"/>
    </font>
    <font>
      <sz val="18"/>
      <name val="ＭＳ ゴシック"/>
      <family val="3"/>
      <charset val="128"/>
    </font>
    <font>
      <sz val="6"/>
      <name val="Osaka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10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20"/>
      <name val="ＭＳ Ｐ明朝"/>
      <family val="1"/>
      <charset val="128"/>
    </font>
    <font>
      <sz val="11"/>
      <color indexed="8"/>
      <name val="明朝"/>
      <family val="1"/>
      <charset val="128"/>
    </font>
    <font>
      <sz val="10"/>
      <name val="ＭＳ Ｐゴシック"/>
      <family val="3"/>
      <charset val="128"/>
    </font>
    <font>
      <sz val="10"/>
      <color rgb="FFFF0000"/>
      <name val="ＭＳ Ｐゴシック"/>
      <family val="3"/>
      <charset val="128"/>
    </font>
    <font>
      <sz val="10"/>
      <name val="ＭＳ Ｐゴシック"/>
      <family val="3"/>
      <charset val="128"/>
      <scheme val="minor"/>
    </font>
    <font>
      <sz val="9"/>
      <name val="ＭＳ Ｐ明朝"/>
      <family val="1"/>
      <charset val="128"/>
    </font>
    <font>
      <sz val="10"/>
      <color indexed="8"/>
      <name val="ＭＳ Ｐゴシック"/>
      <family val="3"/>
      <charset val="128"/>
      <scheme val="minor"/>
    </font>
    <font>
      <sz val="11"/>
      <color rgb="FFFF0000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2"/>
      <name val="Osaka"/>
      <family val="3"/>
      <charset val="128"/>
    </font>
    <font>
      <sz val="9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0"/>
      <name val="Times New Roman"/>
      <family val="1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indexed="8"/>
      <name val="ＭＳ Ｐ明朝"/>
      <family val="1"/>
      <charset val="128"/>
    </font>
    <font>
      <sz val="11"/>
      <color theme="1"/>
      <name val="ＭＳ ゴシック"/>
      <family val="2"/>
      <charset val="128"/>
    </font>
    <font>
      <sz val="11"/>
      <color indexed="17"/>
      <name val="ＭＳ Ｐゴシック"/>
      <family val="3"/>
      <charset val="128"/>
    </font>
    <font>
      <sz val="15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Ｐ明朝"/>
      <family val="1"/>
      <charset val="128"/>
    </font>
    <font>
      <sz val="11"/>
      <color indexed="8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0"/>
      <name val="ＭＳ Ｐ明朝"/>
      <family val="1"/>
      <charset val="128"/>
    </font>
    <font>
      <sz val="14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8"/>
      <name val="ＭＳ 明朝"/>
      <family val="1"/>
      <charset val="128"/>
    </font>
    <font>
      <sz val="8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明朝"/>
      <family val="1"/>
      <charset val="128"/>
    </font>
    <font>
      <sz val="11"/>
      <color indexed="8"/>
      <name val="ＭＳ 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12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9"/>
      <name val="Osaka"/>
      <family val="3"/>
      <charset val="128"/>
    </font>
    <font>
      <u/>
      <sz val="11"/>
      <color theme="10"/>
      <name val="ＭＳ Ｐゴシック"/>
      <family val="2"/>
      <scheme val="minor"/>
    </font>
    <font>
      <sz val="10.5"/>
      <name val="ＭＳ 明朝"/>
      <family val="1"/>
      <charset val="128"/>
    </font>
    <font>
      <b/>
      <sz val="11"/>
      <name val="ＭＳ Ｐゴシック"/>
      <family val="3"/>
      <charset val="128"/>
    </font>
    <font>
      <u/>
      <sz val="11"/>
      <color theme="10"/>
      <name val="ＭＳ Ｐゴシック"/>
      <family val="3"/>
      <charset val="128"/>
      <scheme val="minor"/>
    </font>
    <font>
      <b/>
      <sz val="6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9"/>
      <name val="ＭＳ ゴシック"/>
      <family val="3"/>
      <charset val="128"/>
    </font>
    <font>
      <sz val="9"/>
      <color rgb="FF000000"/>
      <name val="Verdana"/>
      <family val="2"/>
    </font>
    <font>
      <sz val="9"/>
      <color rgb="FF000000"/>
      <name val="ＭＳ Ｐゴシック"/>
      <family val="3"/>
      <charset val="128"/>
    </font>
    <font>
      <sz val="10"/>
      <color theme="1"/>
      <name val="Century"/>
      <family val="1"/>
    </font>
    <font>
      <sz val="10.5"/>
      <color indexed="8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</font>
    <font>
      <sz val="10"/>
      <color rgb="FFFF0000"/>
      <name val="ＭＳ Ｐゴシック"/>
      <family val="3"/>
      <charset val="128"/>
      <scheme val="minor"/>
    </font>
    <font>
      <sz val="8"/>
      <color rgb="FF0000CC"/>
      <name val="HGP創英角ｺﾞｼｯｸUB"/>
      <family val="3"/>
      <charset val="128"/>
    </font>
    <font>
      <sz val="15"/>
      <color rgb="FFFF0000"/>
      <name val="ＭＳ 明朝"/>
      <family val="1"/>
      <charset val="128"/>
    </font>
    <font>
      <sz val="18"/>
      <color rgb="FFFF0000"/>
      <name val="ＭＳ ゴシック"/>
      <family val="3"/>
      <charset val="128"/>
    </font>
    <font>
      <sz val="10"/>
      <color rgb="FFFF0000"/>
      <name val="ＭＳ 明朝"/>
      <family val="1"/>
      <charset val="128"/>
    </font>
    <font>
      <sz val="10"/>
      <color rgb="FFFF0000"/>
      <name val="ＭＳ ゴシック"/>
      <family val="3"/>
      <charset val="128"/>
    </font>
    <font>
      <sz val="10"/>
      <color rgb="FFFF0000"/>
      <name val="ＭＳ Ｐ明朝"/>
      <family val="1"/>
      <charset val="128"/>
    </font>
    <font>
      <sz val="11"/>
      <color rgb="FFFF0000"/>
      <name val="ＭＳ 明朝"/>
      <family val="1"/>
      <charset val="128"/>
    </font>
    <font>
      <sz val="11"/>
      <color rgb="FFFF0000"/>
      <name val="ＭＳ Ｐ明朝"/>
      <family val="1"/>
      <charset val="128"/>
    </font>
    <font>
      <sz val="11"/>
      <color rgb="FFFF0000"/>
      <name val="ＭＳ ゴシック"/>
      <family val="3"/>
      <charset val="128"/>
    </font>
    <font>
      <sz val="11"/>
      <color rgb="FFFF0000"/>
      <name val="ＭＳ Ｐゴシック"/>
      <family val="3"/>
      <charset val="128"/>
    </font>
    <font>
      <sz val="6"/>
      <color rgb="FFFF0000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9"/>
      <color rgb="FFFF0000"/>
      <name val="ＭＳ Ｐ明朝"/>
      <family val="1"/>
      <charset val="128"/>
    </font>
    <font>
      <sz val="8"/>
      <color rgb="FFFF0000"/>
      <name val="ＭＳ Ｐ明朝"/>
      <family val="1"/>
      <charset val="128"/>
    </font>
    <font>
      <sz val="8"/>
      <color rgb="FFFF0000"/>
      <name val="HGP創英角ｺﾞｼｯｸUB"/>
      <family val="3"/>
      <charset val="128"/>
    </font>
    <font>
      <sz val="10"/>
      <color rgb="FF0000CC"/>
      <name val="ＭＳ Ｐゴシック"/>
      <family val="3"/>
      <charset val="128"/>
    </font>
    <font>
      <sz val="8"/>
      <color rgb="FFFF0000"/>
      <name val="ＭＳ 明朝"/>
      <family val="1"/>
      <charset val="128"/>
    </font>
    <font>
      <i/>
      <sz val="10"/>
      <color rgb="FFFF0000"/>
      <name val="ＭＳ Ｐ明朝"/>
      <family val="1"/>
      <charset val="128"/>
    </font>
    <font>
      <i/>
      <sz val="10"/>
      <color rgb="FFFF0000"/>
      <name val="ＭＳ Ｐゴシック"/>
      <family val="3"/>
      <charset val="128"/>
    </font>
    <font>
      <i/>
      <sz val="10"/>
      <color rgb="FFFF0000"/>
      <name val="ＭＳ 明朝"/>
      <family val="1"/>
      <charset val="128"/>
    </font>
    <font>
      <i/>
      <sz val="10"/>
      <color rgb="FFFF0000"/>
      <name val="ＭＳ Ｐゴシック"/>
      <family val="3"/>
      <charset val="128"/>
      <scheme val="minor"/>
    </font>
    <font>
      <i/>
      <sz val="12"/>
      <color rgb="FFFF0000"/>
      <name val="ＭＳ Ｐ明朝"/>
      <family val="1"/>
      <charset val="128"/>
    </font>
    <font>
      <i/>
      <sz val="9"/>
      <color rgb="FFFF0000"/>
      <name val="ＭＳ Ｐ明朝"/>
      <family val="1"/>
      <charset val="128"/>
    </font>
    <font>
      <i/>
      <sz val="12"/>
      <name val="ＭＳ Ｐ明朝"/>
      <family val="1"/>
      <charset val="128"/>
    </font>
    <font>
      <i/>
      <sz val="9"/>
      <name val="ＭＳ Ｐ明朝"/>
      <family val="1"/>
      <charset val="128"/>
    </font>
    <font>
      <sz val="12"/>
      <color theme="0"/>
      <name val="ＭＳ Ｐ明朝"/>
      <family val="1"/>
      <charset val="128"/>
    </font>
    <font>
      <sz val="10"/>
      <color rgb="FF0000CC"/>
      <name val="ＭＳ Ｐ明朝"/>
      <family val="1"/>
      <charset val="128"/>
    </font>
    <font>
      <b/>
      <sz val="10"/>
      <color rgb="FF0000CC"/>
      <name val="ＭＳ Ｐ明朝"/>
      <family val="1"/>
      <charset val="128"/>
    </font>
    <font>
      <sz val="10"/>
      <color theme="1"/>
      <name val="ＭＳ Ｐゴシック"/>
      <family val="2"/>
      <charset val="128"/>
      <scheme val="minor"/>
    </font>
    <font>
      <sz val="11"/>
      <color rgb="FF0000CC"/>
      <name val="明朝"/>
      <family val="1"/>
      <charset val="128"/>
    </font>
    <font>
      <sz val="10"/>
      <color theme="9"/>
      <name val="ＭＳ ゴシック"/>
      <family val="3"/>
      <charset val="128"/>
    </font>
    <font>
      <sz val="11"/>
      <color theme="9"/>
      <name val="ＭＳ 明朝"/>
      <family val="1"/>
      <charset val="128"/>
    </font>
    <font>
      <sz val="10"/>
      <color theme="9"/>
      <name val="ＭＳ 明朝"/>
      <family val="1"/>
      <charset val="128"/>
    </font>
    <font>
      <sz val="6"/>
      <color theme="9"/>
      <name val="ＭＳ 明朝"/>
      <family val="1"/>
      <charset val="128"/>
    </font>
    <font>
      <sz val="9"/>
      <color theme="9"/>
      <name val="ＭＳ 明朝"/>
      <family val="1"/>
      <charset val="128"/>
    </font>
    <font>
      <sz val="9"/>
      <color theme="9"/>
      <name val="ＭＳ Ｐ明朝"/>
      <family val="1"/>
      <charset val="128"/>
    </font>
    <font>
      <sz val="11"/>
      <color theme="9"/>
      <name val="ＭＳ ゴシック"/>
      <family val="3"/>
      <charset val="128"/>
    </font>
    <font>
      <sz val="8"/>
      <color theme="9"/>
      <name val="ＭＳ Ｐ明朝"/>
      <family val="1"/>
      <charset val="128"/>
    </font>
    <font>
      <sz val="11"/>
      <color theme="9"/>
      <name val="明朝"/>
      <family val="1"/>
      <charset val="128"/>
    </font>
    <font>
      <sz val="11"/>
      <color theme="9"/>
      <name val="ＭＳ Ｐゴシック"/>
      <family val="3"/>
      <charset val="128"/>
    </font>
    <font>
      <sz val="10"/>
      <color theme="9"/>
      <name val="ＭＳ Ｐ明朝"/>
      <family val="1"/>
      <charset val="128"/>
    </font>
    <font>
      <sz val="11"/>
      <color theme="9"/>
      <name val="ＭＳ Ｐ明朝"/>
      <family val="1"/>
      <charset val="128"/>
    </font>
    <font>
      <sz val="12"/>
      <color theme="9"/>
      <name val="ＭＳ Ｐ明朝"/>
      <family val="1"/>
      <charset val="128"/>
    </font>
  </fonts>
  <fills count="4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rgb="FFB2B2B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499984740745262"/>
        <bgColor indexed="64"/>
      </patternFill>
    </fill>
  </fills>
  <borders count="171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rgb="FFFF0000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medium">
        <color rgb="FFFF0000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medium">
        <color rgb="FFFF0000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tted">
        <color indexed="64"/>
      </left>
      <right style="double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/>
      <bottom style="medium">
        <color indexed="8"/>
      </bottom>
      <diagonal/>
    </border>
    <border>
      <left style="thin">
        <color indexed="64"/>
      </left>
      <right style="medium">
        <color indexed="64"/>
      </right>
      <top/>
      <bottom style="medium">
        <color indexed="8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8"/>
      </bottom>
      <diagonal/>
    </border>
    <border>
      <left/>
      <right style="thin">
        <color indexed="64"/>
      </right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</borders>
  <cellStyleXfs count="272">
    <xf numFmtId="0" fontId="0" fillId="0" borderId="0"/>
    <xf numFmtId="0" fontId="10" fillId="0" borderId="0">
      <alignment vertical="center"/>
    </xf>
    <xf numFmtId="0" fontId="16" fillId="0" borderId="0"/>
    <xf numFmtId="38" fontId="10" fillId="0" borderId="0" applyFont="0" applyFill="0" applyBorder="0" applyAlignment="0" applyProtection="0">
      <alignment vertical="center"/>
    </xf>
    <xf numFmtId="0" fontId="18" fillId="0" borderId="0"/>
    <xf numFmtId="38" fontId="20" fillId="0" borderId="0" applyFont="0" applyFill="0" applyBorder="0" applyAlignment="0" applyProtection="0">
      <alignment vertical="center"/>
    </xf>
    <xf numFmtId="0" fontId="21" fillId="0" borderId="0"/>
    <xf numFmtId="0" fontId="25" fillId="0" borderId="0">
      <alignment vertical="center"/>
    </xf>
    <xf numFmtId="0" fontId="16" fillId="0" borderId="0"/>
    <xf numFmtId="38" fontId="16" fillId="0" borderId="0" applyFont="0" applyFill="0" applyBorder="0" applyAlignment="0" applyProtection="0"/>
    <xf numFmtId="9" fontId="16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1" fillId="0" borderId="0"/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8" fillId="11" borderId="0" applyNumberFormat="0" applyBorder="0" applyAlignment="0" applyProtection="0">
      <alignment vertical="center"/>
    </xf>
    <xf numFmtId="0" fontId="38" fillId="11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11" borderId="0" applyNumberFormat="0" applyBorder="0" applyAlignment="0" applyProtection="0">
      <alignment vertical="center"/>
    </xf>
    <xf numFmtId="0" fontId="39" fillId="11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21" borderId="54" applyNumberFormat="0" applyAlignment="0" applyProtection="0">
      <alignment vertical="center"/>
    </xf>
    <xf numFmtId="0" fontId="41" fillId="21" borderId="54" applyNumberFormat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9" fontId="16" fillId="0" borderId="0" applyFont="0" applyFill="0" applyBorder="0" applyAlignment="0" applyProtection="0"/>
    <xf numFmtId="9" fontId="43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32" fillId="23" borderId="55" applyNumberFormat="0" applyFont="0" applyAlignment="0" applyProtection="0">
      <alignment vertical="center"/>
    </xf>
    <xf numFmtId="0" fontId="16" fillId="23" borderId="55" applyNumberFormat="0" applyFont="0" applyAlignment="0" applyProtection="0">
      <alignment vertical="center"/>
    </xf>
    <xf numFmtId="0" fontId="44" fillId="0" borderId="56" applyNumberFormat="0" applyFill="0" applyAlignment="0" applyProtection="0">
      <alignment vertical="center"/>
    </xf>
    <xf numFmtId="0" fontId="44" fillId="0" borderId="56" applyNumberFormat="0" applyFill="0" applyAlignment="0" applyProtection="0">
      <alignment vertical="center"/>
    </xf>
    <xf numFmtId="0" fontId="45" fillId="4" borderId="0" applyNumberFormat="0" applyBorder="0" applyAlignment="0" applyProtection="0">
      <alignment vertical="center"/>
    </xf>
    <xf numFmtId="0" fontId="45" fillId="4" borderId="0" applyNumberFormat="0" applyBorder="0" applyAlignment="0" applyProtection="0">
      <alignment vertical="center"/>
    </xf>
    <xf numFmtId="0" fontId="46" fillId="24" borderId="57" applyNumberFormat="0" applyAlignment="0" applyProtection="0">
      <alignment vertical="center"/>
    </xf>
    <xf numFmtId="0" fontId="46" fillId="24" borderId="57" applyNumberFormat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48" fillId="0" borderId="0" applyFont="0" applyFill="0" applyBorder="0" applyAlignment="0" applyProtection="0"/>
    <xf numFmtId="38" fontId="43" fillId="0" borderId="0" applyFont="0" applyFill="0" applyBorder="0" applyAlignment="0" applyProtection="0"/>
    <xf numFmtId="38" fontId="4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/>
    <xf numFmtId="38" fontId="38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0" fontId="50" fillId="0" borderId="58" applyNumberFormat="0" applyFill="0" applyAlignment="0" applyProtection="0">
      <alignment vertical="center"/>
    </xf>
    <xf numFmtId="0" fontId="50" fillId="0" borderId="58" applyNumberFormat="0" applyFill="0" applyAlignment="0" applyProtection="0">
      <alignment vertical="center"/>
    </xf>
    <xf numFmtId="0" fontId="51" fillId="0" borderId="59" applyNumberFormat="0" applyFill="0" applyAlignment="0" applyProtection="0">
      <alignment vertical="center"/>
    </xf>
    <xf numFmtId="0" fontId="51" fillId="0" borderId="59" applyNumberFormat="0" applyFill="0" applyAlignment="0" applyProtection="0">
      <alignment vertical="center"/>
    </xf>
    <xf numFmtId="0" fontId="52" fillId="0" borderId="60" applyNumberFormat="0" applyFill="0" applyAlignment="0" applyProtection="0">
      <alignment vertical="center"/>
    </xf>
    <xf numFmtId="0" fontId="52" fillId="0" borderId="60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61" applyNumberFormat="0" applyFill="0" applyAlignment="0" applyProtection="0">
      <alignment vertical="center"/>
    </xf>
    <xf numFmtId="0" fontId="53" fillId="0" borderId="61" applyNumberFormat="0" applyFill="0" applyAlignment="0" applyProtection="0">
      <alignment vertical="center"/>
    </xf>
    <xf numFmtId="0" fontId="54" fillId="24" borderId="62" applyNumberFormat="0" applyAlignment="0" applyProtection="0">
      <alignment vertical="center"/>
    </xf>
    <xf numFmtId="0" fontId="54" fillId="24" borderId="62" applyNumberFormat="0" applyAlignment="0" applyProtection="0">
      <alignment vertical="center"/>
    </xf>
    <xf numFmtId="41" fontId="55" fillId="0" borderId="63">
      <alignment vertical="center" shrinkToFit="1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0" fontId="57" fillId="8" borderId="57" applyNumberFormat="0" applyAlignment="0" applyProtection="0">
      <alignment vertical="center"/>
    </xf>
    <xf numFmtId="0" fontId="57" fillId="8" borderId="57" applyNumberFormat="0" applyAlignment="0" applyProtection="0">
      <alignment vertical="center"/>
    </xf>
    <xf numFmtId="0" fontId="9" fillId="0" borderId="0">
      <alignment vertical="center"/>
    </xf>
    <xf numFmtId="0" fontId="58" fillId="0" borderId="0">
      <alignment vertical="center"/>
    </xf>
    <xf numFmtId="0" fontId="25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25" fillId="0" borderId="0">
      <alignment vertical="center"/>
    </xf>
    <xf numFmtId="0" fontId="49" fillId="0" borderId="0">
      <alignment vertical="center"/>
    </xf>
    <xf numFmtId="0" fontId="60" fillId="0" borderId="0">
      <alignment vertical="center"/>
    </xf>
    <xf numFmtId="0" fontId="59" fillId="0" borderId="0">
      <alignment vertical="center"/>
    </xf>
    <xf numFmtId="0" fontId="38" fillId="0" borderId="0"/>
    <xf numFmtId="0" fontId="38" fillId="0" borderId="0"/>
    <xf numFmtId="0" fontId="48" fillId="0" borderId="0"/>
    <xf numFmtId="0" fontId="38" fillId="0" borderId="0">
      <alignment vertical="center"/>
    </xf>
    <xf numFmtId="0" fontId="9" fillId="0" borderId="0">
      <alignment vertical="center"/>
    </xf>
    <xf numFmtId="0" fontId="32" fillId="0" borderId="0"/>
    <xf numFmtId="0" fontId="18" fillId="0" borderId="0"/>
    <xf numFmtId="0" fontId="59" fillId="0" borderId="0">
      <alignment vertical="center"/>
    </xf>
    <xf numFmtId="0" fontId="9" fillId="0" borderId="0">
      <alignment vertical="center"/>
    </xf>
    <xf numFmtId="0" fontId="16" fillId="0" borderId="0">
      <alignment vertical="center"/>
    </xf>
    <xf numFmtId="0" fontId="59" fillId="0" borderId="0">
      <alignment vertical="center"/>
    </xf>
    <xf numFmtId="0" fontId="61" fillId="0" borderId="0">
      <alignment vertical="center"/>
    </xf>
    <xf numFmtId="0" fontId="9" fillId="0" borderId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16" fillId="0" borderId="0"/>
    <xf numFmtId="0" fontId="8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7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6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81" fillId="0" borderId="0" applyNumberFormat="0" applyFill="0" applyBorder="0" applyAlignment="0" applyProtection="0"/>
    <xf numFmtId="0" fontId="16" fillId="0" borderId="0"/>
    <xf numFmtId="0" fontId="58" fillId="0" borderId="0"/>
    <xf numFmtId="0" fontId="84" fillId="0" borderId="0" applyNumberFormat="0" applyFill="0" applyBorder="0" applyAlignment="0" applyProtection="0">
      <alignment vertical="center"/>
    </xf>
    <xf numFmtId="0" fontId="16" fillId="0" borderId="0"/>
    <xf numFmtId="38" fontId="16" fillId="0" borderId="0" applyFont="0" applyFill="0" applyBorder="0" applyAlignment="0" applyProtection="0"/>
    <xf numFmtId="0" fontId="5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38" fontId="38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3" fillId="0" borderId="0">
      <alignment vertical="center"/>
    </xf>
    <xf numFmtId="0" fontId="59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6" fontId="48" fillId="0" borderId="0" applyFont="0" applyFill="0" applyBorder="0" applyAlignment="0" applyProtection="0"/>
    <xf numFmtId="0" fontId="48" fillId="0" borderId="0"/>
    <xf numFmtId="38" fontId="20" fillId="0" borderId="0" applyFont="0" applyFill="0" applyBorder="0" applyAlignment="0" applyProtection="0">
      <alignment vertical="center"/>
    </xf>
    <xf numFmtId="0" fontId="60" fillId="0" borderId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16" fillId="0" borderId="0">
      <alignment vertical="center"/>
    </xf>
    <xf numFmtId="0" fontId="3" fillId="0" borderId="0">
      <alignment vertical="center"/>
    </xf>
    <xf numFmtId="0" fontId="20" fillId="0" borderId="0"/>
    <xf numFmtId="38" fontId="20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38" fontId="16" fillId="0" borderId="0" applyFont="0" applyFill="0" applyBorder="0" applyAlignment="0" applyProtection="0">
      <alignment vertical="center"/>
    </xf>
    <xf numFmtId="0" fontId="58" fillId="0" borderId="0">
      <alignment vertical="center"/>
    </xf>
    <xf numFmtId="38" fontId="16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38" fontId="16" fillId="0" borderId="0" applyFont="0" applyFill="0" applyBorder="0" applyAlignment="0" applyProtection="0"/>
    <xf numFmtId="0" fontId="38" fillId="23" borderId="55" applyNumberFormat="0" applyFont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41" fontId="55" fillId="0" borderId="63">
      <alignment vertical="center" shrinkToFit="1"/>
    </xf>
    <xf numFmtId="6" fontId="48" fillId="0" borderId="0" applyFont="0" applyFill="0" applyBorder="0" applyAlignment="0" applyProtection="0"/>
    <xf numFmtId="0" fontId="25" fillId="0" borderId="0">
      <alignment vertical="center"/>
    </xf>
    <xf numFmtId="0" fontId="25" fillId="0" borderId="0">
      <alignment vertical="center"/>
    </xf>
    <xf numFmtId="0" fontId="59" fillId="0" borderId="0">
      <alignment vertical="center"/>
    </xf>
    <xf numFmtId="0" fontId="25" fillId="0" borderId="0">
      <alignment vertical="center"/>
    </xf>
    <xf numFmtId="0" fontId="59" fillId="0" borderId="0">
      <alignment vertical="center"/>
    </xf>
    <xf numFmtId="0" fontId="16" fillId="0" borderId="0"/>
    <xf numFmtId="0" fontId="3" fillId="0" borderId="0">
      <alignment vertical="center"/>
    </xf>
    <xf numFmtId="0" fontId="3" fillId="0" borderId="0">
      <alignment vertical="center"/>
    </xf>
    <xf numFmtId="0" fontId="16" fillId="0" borderId="0">
      <alignment vertical="center"/>
    </xf>
    <xf numFmtId="0" fontId="59" fillId="0" borderId="0">
      <alignment vertical="center"/>
    </xf>
    <xf numFmtId="0" fontId="3" fillId="0" borderId="0">
      <alignment vertical="center"/>
    </xf>
    <xf numFmtId="6" fontId="48" fillId="0" borderId="0" applyFont="0" applyFill="0" applyBorder="0" applyAlignment="0" applyProtection="0"/>
    <xf numFmtId="38" fontId="20" fillId="0" borderId="0" applyFont="0" applyFill="0" applyBorder="0" applyAlignment="0" applyProtection="0">
      <alignment vertical="center"/>
    </xf>
    <xf numFmtId="0" fontId="16" fillId="0" borderId="0"/>
    <xf numFmtId="0" fontId="60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59" fillId="0" borderId="0">
      <alignment vertical="center"/>
    </xf>
    <xf numFmtId="0" fontId="16" fillId="0" borderId="0">
      <alignment vertical="center"/>
    </xf>
    <xf numFmtId="0" fontId="20" fillId="0" borderId="0"/>
    <xf numFmtId="38" fontId="20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38" fontId="16" fillId="0" borderId="0" applyFont="0" applyFill="0" applyBorder="0" applyAlignment="0" applyProtection="0"/>
    <xf numFmtId="0" fontId="58" fillId="0" borderId="0">
      <alignment vertical="center"/>
    </xf>
    <xf numFmtId="0" fontId="59" fillId="0" borderId="0">
      <alignment vertical="center"/>
    </xf>
    <xf numFmtId="0" fontId="16" fillId="0" borderId="0"/>
    <xf numFmtId="0" fontId="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38" fontId="38" fillId="0" borderId="0" applyFont="0" applyFill="0" applyBorder="0" applyAlignment="0" applyProtection="0">
      <alignment vertical="center"/>
    </xf>
    <xf numFmtId="0" fontId="58" fillId="0" borderId="0"/>
    <xf numFmtId="0" fontId="48" fillId="0" borderId="0"/>
    <xf numFmtId="0" fontId="59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48" fillId="0" borderId="0"/>
    <xf numFmtId="0" fontId="16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6" fontId="48" fillId="0" borderId="0" applyFont="0" applyFill="0" applyBorder="0" applyAlignment="0" applyProtection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41" fontId="55" fillId="0" borderId="63">
      <alignment vertical="center" shrinkToFit="1"/>
    </xf>
    <xf numFmtId="6" fontId="48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6" fontId="48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0" fillId="0" borderId="0"/>
    <xf numFmtId="6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6" fontId="48" fillId="0" borderId="0" applyFont="0" applyFill="0" applyBorder="0" applyAlignment="0" applyProtection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6" fontId="48" fillId="0" borderId="0" applyFont="0" applyFill="0" applyBorder="0" applyAlignment="0" applyProtection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41" fontId="55" fillId="0" borderId="63">
      <alignment vertical="center" shrinkToFit="1"/>
    </xf>
    <xf numFmtId="6" fontId="48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6" fontId="48" fillId="0" borderId="0" applyFont="0" applyFill="0" applyBorder="0" applyAlignment="0" applyProtection="0"/>
    <xf numFmtId="6" fontId="48" fillId="0" borderId="0" applyFont="0" applyFill="0" applyBorder="0" applyAlignment="0" applyProtection="0"/>
    <xf numFmtId="41" fontId="55" fillId="0" borderId="63">
      <alignment vertical="center" shrinkToFit="1"/>
    </xf>
    <xf numFmtId="6" fontId="48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6" fontId="48" fillId="0" borderId="0" applyFont="0" applyFill="0" applyBorder="0" applyAlignment="0" applyProtection="0"/>
    <xf numFmtId="6" fontId="20" fillId="0" borderId="0" applyFont="0" applyFill="0" applyBorder="0" applyAlignment="0" applyProtection="0">
      <alignment vertical="center"/>
    </xf>
    <xf numFmtId="0" fontId="38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2760">
    <xf numFmtId="0" fontId="0" fillId="0" borderId="0" xfId="0"/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19" fillId="0" borderId="0" xfId="4" applyFont="1"/>
    <xf numFmtId="0" fontId="19" fillId="0" borderId="0" xfId="4" applyFont="1" applyBorder="1" applyAlignment="1">
      <alignment vertical="top"/>
    </xf>
    <xf numFmtId="0" fontId="19" fillId="0" borderId="21" xfId="4" applyFont="1" applyBorder="1" applyAlignment="1">
      <alignment horizontal="center" vertical="center"/>
    </xf>
    <xf numFmtId="0" fontId="19" fillId="0" borderId="22" xfId="4" applyFont="1" applyBorder="1" applyAlignment="1">
      <alignment horizontal="center" vertical="center"/>
    </xf>
    <xf numFmtId="0" fontId="19" fillId="0" borderId="25" xfId="4" applyFont="1" applyBorder="1" applyAlignment="1">
      <alignment horizontal="center" vertical="center"/>
    </xf>
    <xf numFmtId="0" fontId="19" fillId="0" borderId="3" xfId="4" applyFont="1" applyBorder="1" applyAlignment="1">
      <alignment horizontal="center" vertical="center"/>
    </xf>
    <xf numFmtId="0" fontId="19" fillId="0" borderId="5" xfId="4" applyFont="1" applyBorder="1" applyAlignment="1">
      <alignment horizontal="center" vertical="center"/>
    </xf>
    <xf numFmtId="0" fontId="19" fillId="0" borderId="13" xfId="4" applyFont="1" applyBorder="1" applyAlignment="1">
      <alignment horizontal="center" vertical="center"/>
    </xf>
    <xf numFmtId="0" fontId="19" fillId="0" borderId="19" xfId="4" applyFont="1" applyBorder="1" applyAlignment="1">
      <alignment horizontal="center" vertical="center"/>
    </xf>
    <xf numFmtId="0" fontId="19" fillId="0" borderId="20" xfId="4" applyFont="1" applyBorder="1" applyAlignment="1">
      <alignment vertical="center"/>
    </xf>
    <xf numFmtId="0" fontId="19" fillId="0" borderId="21" xfId="4" applyFont="1" applyBorder="1" applyAlignment="1">
      <alignment vertical="center"/>
    </xf>
    <xf numFmtId="0" fontId="19" fillId="0" borderId="23" xfId="4" applyFont="1" applyBorder="1" applyAlignment="1">
      <alignment vertical="center"/>
    </xf>
    <xf numFmtId="0" fontId="19" fillId="0" borderId="29" xfId="4" applyFont="1" applyBorder="1" applyAlignment="1">
      <alignment vertical="center"/>
    </xf>
    <xf numFmtId="0" fontId="19" fillId="0" borderId="18" xfId="4" applyFont="1" applyBorder="1" applyAlignment="1">
      <alignment vertical="center"/>
    </xf>
    <xf numFmtId="0" fontId="19" fillId="0" borderId="19" xfId="4" applyFont="1" applyBorder="1" applyAlignment="1">
      <alignment vertical="center"/>
    </xf>
    <xf numFmtId="0" fontId="19" fillId="0" borderId="0" xfId="4" applyFont="1" applyAlignment="1">
      <alignment horizontal="center"/>
    </xf>
    <xf numFmtId="0" fontId="19" fillId="0" borderId="3" xfId="4" applyFont="1" applyBorder="1" applyAlignment="1">
      <alignment vertical="center"/>
    </xf>
    <xf numFmtId="0" fontId="19" fillId="0" borderId="3" xfId="4" applyFont="1" applyBorder="1"/>
    <xf numFmtId="0" fontId="19" fillId="0" borderId="19" xfId="4" applyFont="1" applyBorder="1" applyAlignment="1">
      <alignment horizontal="center" vertical="center" wrapText="1"/>
    </xf>
    <xf numFmtId="0" fontId="19" fillId="0" borderId="30" xfId="4" applyFont="1" applyBorder="1" applyAlignment="1">
      <alignment vertical="center"/>
    </xf>
    <xf numFmtId="0" fontId="19" fillId="0" borderId="12" xfId="4" applyFont="1" applyBorder="1" applyAlignment="1">
      <alignment vertical="center"/>
    </xf>
    <xf numFmtId="0" fontId="19" fillId="0" borderId="12" xfId="4" applyFont="1" applyBorder="1" applyAlignment="1">
      <alignment vertical="center" wrapText="1"/>
    </xf>
    <xf numFmtId="0" fontId="19" fillId="0" borderId="17" xfId="4" applyFont="1" applyBorder="1" applyAlignment="1">
      <alignment vertical="center" wrapText="1"/>
    </xf>
    <xf numFmtId="0" fontId="19" fillId="0" borderId="18" xfId="4" applyFont="1" applyBorder="1" applyAlignment="1">
      <alignment horizontal="center" vertical="center"/>
    </xf>
    <xf numFmtId="0" fontId="19" fillId="0" borderId="13" xfId="4" applyFont="1" applyBorder="1" applyAlignment="1">
      <alignment vertical="center"/>
    </xf>
    <xf numFmtId="0" fontId="19" fillId="0" borderId="31" xfId="4" applyFont="1" applyBorder="1" applyAlignment="1">
      <alignment horizontal="center" vertical="center"/>
    </xf>
    <xf numFmtId="0" fontId="19" fillId="0" borderId="29" xfId="4" applyFont="1" applyBorder="1" applyAlignment="1">
      <alignment horizontal="center" vertical="center" wrapText="1"/>
    </xf>
    <xf numFmtId="0" fontId="19" fillId="0" borderId="29" xfId="4" applyFont="1" applyBorder="1" applyAlignment="1">
      <alignment horizontal="center" vertical="center"/>
    </xf>
    <xf numFmtId="0" fontId="19" fillId="0" borderId="25" xfId="4" applyFont="1" applyBorder="1" applyAlignment="1">
      <alignment vertical="center"/>
    </xf>
    <xf numFmtId="0" fontId="22" fillId="2" borderId="0" xfId="6" applyFont="1" applyFill="1"/>
    <xf numFmtId="0" fontId="23" fillId="2" borderId="0" xfId="2" applyFont="1" applyFill="1" applyAlignment="1">
      <alignment horizontal="left"/>
    </xf>
    <xf numFmtId="0" fontId="23" fillId="2" borderId="0" xfId="2" applyFont="1" applyFill="1" applyAlignment="1">
      <alignment horizontal="centerContinuous"/>
    </xf>
    <xf numFmtId="0" fontId="26" fillId="2" borderId="0" xfId="7" applyFont="1" applyFill="1">
      <alignment vertical="center"/>
    </xf>
    <xf numFmtId="0" fontId="26" fillId="0" borderId="0" xfId="7" applyFont="1">
      <alignment vertical="center"/>
    </xf>
    <xf numFmtId="0" fontId="26" fillId="0" borderId="0" xfId="6" applyFont="1"/>
    <xf numFmtId="0" fontId="27" fillId="0" borderId="0" xfId="7" applyFont="1">
      <alignment vertical="center"/>
    </xf>
    <xf numFmtId="0" fontId="27" fillId="0" borderId="0" xfId="7" applyFont="1" applyAlignment="1">
      <alignment horizontal="right"/>
    </xf>
    <xf numFmtId="0" fontId="26" fillId="2" borderId="0" xfId="6" applyFont="1" applyFill="1"/>
    <xf numFmtId="0" fontId="28" fillId="2" borderId="0" xfId="2" applyFont="1" applyFill="1" applyAlignment="1">
      <alignment horizontal="right"/>
    </xf>
    <xf numFmtId="0" fontId="28" fillId="2" borderId="0" xfId="2" applyFont="1" applyFill="1"/>
    <xf numFmtId="0" fontId="26" fillId="2" borderId="0" xfId="2" applyFont="1" applyFill="1" applyAlignment="1">
      <alignment horizontal="right"/>
    </xf>
    <xf numFmtId="0" fontId="26" fillId="2" borderId="0" xfId="8" applyFont="1" applyFill="1"/>
    <xf numFmtId="38" fontId="29" fillId="0" borderId="17" xfId="2" applyNumberFormat="1" applyFont="1" applyFill="1" applyBorder="1" applyAlignment="1">
      <alignment horizontal="center" vertical="center" shrinkToFit="1"/>
    </xf>
    <xf numFmtId="38" fontId="29" fillId="0" borderId="18" xfId="2" applyNumberFormat="1" applyFont="1" applyFill="1" applyBorder="1" applyAlignment="1">
      <alignment horizontal="center" vertical="center" shrinkToFit="1"/>
    </xf>
    <xf numFmtId="38" fontId="29" fillId="0" borderId="19" xfId="2" applyNumberFormat="1" applyFont="1" applyFill="1" applyBorder="1" applyAlignment="1">
      <alignment horizontal="center" vertical="center" shrinkToFit="1"/>
    </xf>
    <xf numFmtId="38" fontId="27" fillId="0" borderId="0" xfId="9" applyFont="1"/>
    <xf numFmtId="38" fontId="27" fillId="0" borderId="0" xfId="9" applyFont="1" applyAlignment="1">
      <alignment horizontal="right"/>
    </xf>
    <xf numFmtId="0" fontId="26" fillId="0" borderId="0" xfId="8" applyFont="1"/>
    <xf numFmtId="0" fontId="26" fillId="2" borderId="0" xfId="6" applyFont="1" applyFill="1" applyBorder="1" applyAlignment="1">
      <alignment horizontal="center" vertical="center" textRotation="255"/>
    </xf>
    <xf numFmtId="38" fontId="29" fillId="0" borderId="15" xfId="2" applyNumberFormat="1" applyFont="1" applyFill="1" applyBorder="1" applyAlignment="1">
      <alignment horizontal="left" vertical="center"/>
    </xf>
    <xf numFmtId="0" fontId="29" fillId="0" borderId="38" xfId="2" applyNumberFormat="1" applyFont="1" applyFill="1" applyBorder="1" applyAlignment="1">
      <alignment vertical="center" shrinkToFit="1"/>
    </xf>
    <xf numFmtId="38" fontId="27" fillId="0" borderId="0" xfId="9" applyFont="1" applyBorder="1" applyAlignment="1">
      <alignment horizontal="center" vertical="distributed" textRotation="255"/>
    </xf>
    <xf numFmtId="0" fontId="26" fillId="0" borderId="0" xfId="6" applyFont="1" applyAlignment="1">
      <alignment horizontal="center" vertical="center" textRotation="255"/>
    </xf>
    <xf numFmtId="0" fontId="26" fillId="0" borderId="0" xfId="6" applyFont="1" applyBorder="1" applyAlignment="1">
      <alignment horizontal="center" vertical="center" textRotation="255"/>
    </xf>
    <xf numFmtId="0" fontId="26" fillId="2" borderId="0" xfId="6" applyFont="1" applyFill="1" applyBorder="1" applyAlignment="1"/>
    <xf numFmtId="0" fontId="29" fillId="0" borderId="5" xfId="2" applyNumberFormat="1" applyFont="1" applyFill="1" applyBorder="1" applyAlignment="1">
      <alignment vertical="center" shrinkToFit="1"/>
    </xf>
    <xf numFmtId="0" fontId="26" fillId="0" borderId="0" xfId="7" applyFont="1" applyBorder="1" applyAlignment="1">
      <alignment horizontal="center" vertical="distributed" textRotation="255"/>
    </xf>
    <xf numFmtId="0" fontId="26" fillId="0" borderId="0" xfId="6" applyFont="1" applyAlignment="1">
      <alignment horizontal="center" vertical="distributed" textRotation="255"/>
    </xf>
    <xf numFmtId="0" fontId="26" fillId="0" borderId="0" xfId="6" applyFont="1" applyBorder="1" applyAlignment="1">
      <alignment horizontal="center" vertical="distributed" textRotation="255"/>
    </xf>
    <xf numFmtId="1" fontId="27" fillId="2" borderId="0" xfId="11" applyNumberFormat="1" applyFont="1" applyFill="1" applyBorder="1" applyAlignment="1">
      <alignment horizontal="center" vertical="center"/>
    </xf>
    <xf numFmtId="3" fontId="27" fillId="0" borderId="0" xfId="7" applyNumberFormat="1" applyFont="1" applyBorder="1" applyAlignment="1">
      <alignment vertical="center"/>
    </xf>
    <xf numFmtId="1" fontId="27" fillId="2" borderId="0" xfId="11" applyNumberFormat="1" applyFont="1" applyFill="1" applyBorder="1" applyAlignment="1">
      <alignment vertical="center"/>
    </xf>
    <xf numFmtId="38" fontId="29" fillId="0" borderId="10" xfId="2" applyNumberFormat="1" applyFont="1" applyFill="1" applyBorder="1" applyAlignment="1">
      <alignment horizontal="left" vertical="center"/>
    </xf>
    <xf numFmtId="0" fontId="26" fillId="0" borderId="0" xfId="6" applyFont="1" applyAlignment="1">
      <alignment horizontal="center" textRotation="255"/>
    </xf>
    <xf numFmtId="0" fontId="26" fillId="0" borderId="0" xfId="6" applyFont="1" applyBorder="1" applyAlignment="1">
      <alignment horizontal="center" textRotation="255"/>
    </xf>
    <xf numFmtId="38" fontId="29" fillId="0" borderId="14" xfId="2" applyNumberFormat="1" applyFont="1" applyFill="1" applyBorder="1" applyAlignment="1">
      <alignment horizontal="left" vertical="center"/>
    </xf>
    <xf numFmtId="0" fontId="26" fillId="0" borderId="0" xfId="6" applyFont="1" applyAlignment="1">
      <alignment horizontal="center" vertical="center"/>
    </xf>
    <xf numFmtId="0" fontId="26" fillId="0" borderId="0" xfId="6" applyFont="1" applyBorder="1" applyAlignment="1">
      <alignment horizontal="center" vertical="center"/>
    </xf>
    <xf numFmtId="0" fontId="26" fillId="0" borderId="0" xfId="6" applyFont="1" applyAlignment="1">
      <alignment vertical="center"/>
    </xf>
    <xf numFmtId="0" fontId="26" fillId="0" borderId="0" xfId="6" applyFont="1" applyBorder="1" applyAlignment="1">
      <alignment vertical="center"/>
    </xf>
    <xf numFmtId="38" fontId="29" fillId="0" borderId="12" xfId="2" applyNumberFormat="1" applyFont="1" applyFill="1" applyBorder="1" applyAlignment="1">
      <alignment horizontal="left" vertical="center"/>
    </xf>
    <xf numFmtId="1" fontId="26" fillId="2" borderId="0" xfId="7" applyNumberFormat="1" applyFont="1" applyFill="1" applyBorder="1" applyAlignment="1">
      <alignment vertical="center"/>
    </xf>
    <xf numFmtId="38" fontId="26" fillId="0" borderId="0" xfId="9" applyFont="1"/>
    <xf numFmtId="38" fontId="26" fillId="0" borderId="0" xfId="9" applyFont="1" applyBorder="1" applyAlignment="1"/>
    <xf numFmtId="20" fontId="26" fillId="2" borderId="0" xfId="9" applyNumberFormat="1" applyFont="1" applyFill="1" applyBorder="1" applyAlignment="1">
      <alignment vertical="center"/>
    </xf>
    <xf numFmtId="38" fontId="26" fillId="0" borderId="0" xfId="9" applyFont="1" applyAlignment="1">
      <alignment vertical="center"/>
    </xf>
    <xf numFmtId="38" fontId="26" fillId="0" borderId="0" xfId="9" applyFont="1" applyBorder="1" applyAlignment="1">
      <alignment vertical="center"/>
    </xf>
    <xf numFmtId="38" fontId="26" fillId="2" borderId="0" xfId="9" applyFont="1" applyFill="1" applyBorder="1" applyAlignment="1">
      <alignment vertical="center"/>
    </xf>
    <xf numFmtId="0" fontId="26" fillId="2" borderId="0" xfId="12" applyFont="1" applyFill="1" applyBorder="1" applyAlignment="1"/>
    <xf numFmtId="0" fontId="27" fillId="0" borderId="0" xfId="7" applyFont="1" applyBorder="1" applyAlignment="1">
      <alignment vertical="center"/>
    </xf>
    <xf numFmtId="0" fontId="26" fillId="0" borderId="0" xfId="6" applyFont="1" applyBorder="1" applyAlignment="1"/>
    <xf numFmtId="38" fontId="29" fillId="0" borderId="10" xfId="2" applyNumberFormat="1" applyFont="1" applyFill="1" applyBorder="1" applyAlignment="1">
      <alignment horizontal="left"/>
    </xf>
    <xf numFmtId="38" fontId="29" fillId="0" borderId="15" xfId="2" applyNumberFormat="1" applyFont="1" applyFill="1" applyBorder="1" applyAlignment="1">
      <alignment horizontal="left"/>
    </xf>
    <xf numFmtId="0" fontId="27" fillId="0" borderId="0" xfId="7" applyFont="1" applyFill="1" applyBorder="1" applyAlignment="1">
      <alignment vertical="center"/>
    </xf>
    <xf numFmtId="0" fontId="26" fillId="0" borderId="0" xfId="6" applyFont="1" applyFill="1"/>
    <xf numFmtId="0" fontId="26" fillId="0" borderId="0" xfId="6" applyFont="1" applyFill="1" applyBorder="1" applyAlignment="1"/>
    <xf numFmtId="0" fontId="31" fillId="0" borderId="0" xfId="7" applyFont="1" applyBorder="1" applyAlignment="1">
      <alignment vertical="center"/>
    </xf>
    <xf numFmtId="0" fontId="31" fillId="0" borderId="0" xfId="7" applyFont="1">
      <alignment vertical="center"/>
    </xf>
    <xf numFmtId="0" fontId="21" fillId="0" borderId="0" xfId="6" applyFont="1" applyBorder="1" applyAlignment="1"/>
    <xf numFmtId="0" fontId="21" fillId="0" borderId="0" xfId="6" applyFont="1"/>
    <xf numFmtId="38" fontId="29" fillId="0" borderId="39" xfId="2" applyNumberFormat="1" applyFont="1" applyFill="1" applyBorder="1" applyAlignment="1">
      <alignment horizontal="left" vertical="center"/>
    </xf>
    <xf numFmtId="0" fontId="29" fillId="0" borderId="40" xfId="2" applyNumberFormat="1" applyFont="1" applyFill="1" applyBorder="1" applyAlignment="1">
      <alignment vertical="center" shrinkToFit="1"/>
    </xf>
    <xf numFmtId="38" fontId="32" fillId="0" borderId="3" xfId="2" applyNumberFormat="1" applyFont="1" applyFill="1" applyBorder="1" applyAlignment="1">
      <alignment vertical="center" shrinkToFit="1"/>
    </xf>
    <xf numFmtId="38" fontId="32" fillId="0" borderId="3" xfId="2" applyNumberFormat="1" applyFont="1" applyFill="1" applyBorder="1" applyAlignment="1">
      <alignment horizontal="center" vertical="center" shrinkToFit="1"/>
    </xf>
    <xf numFmtId="179" fontId="32" fillId="0" borderId="3" xfId="10" applyNumberFormat="1" applyFont="1" applyFill="1" applyBorder="1" applyAlignment="1">
      <alignment vertical="center" shrinkToFit="1"/>
    </xf>
    <xf numFmtId="0" fontId="31" fillId="0" borderId="0" xfId="7" applyFont="1" applyAlignment="1">
      <alignment horizontal="center" vertical="center"/>
    </xf>
    <xf numFmtId="38" fontId="31" fillId="0" borderId="0" xfId="9" applyFont="1" applyAlignment="1">
      <alignment vertical="center"/>
    </xf>
    <xf numFmtId="38" fontId="31" fillId="0" borderId="0" xfId="7" applyNumberFormat="1" applyFont="1">
      <alignment vertical="center"/>
    </xf>
    <xf numFmtId="177" fontId="26" fillId="0" borderId="0" xfId="9" applyNumberFormat="1" applyFont="1" applyAlignment="1">
      <alignment vertical="center"/>
    </xf>
    <xf numFmtId="38" fontId="32" fillId="0" borderId="14" xfId="2" applyNumberFormat="1" applyFont="1" applyFill="1" applyBorder="1" applyAlignment="1">
      <alignment horizontal="center" vertical="center" shrinkToFit="1"/>
    </xf>
    <xf numFmtId="38" fontId="32" fillId="0" borderId="50" xfId="2" applyNumberFormat="1" applyFont="1" applyFill="1" applyBorder="1" applyAlignment="1">
      <alignment horizontal="center" vertical="center" shrinkToFit="1"/>
    </xf>
    <xf numFmtId="38" fontId="32" fillId="0" borderId="51" xfId="2" applyNumberFormat="1" applyFont="1" applyFill="1" applyBorder="1" applyAlignment="1">
      <alignment horizontal="center" vertical="center" shrinkToFit="1"/>
    </xf>
    <xf numFmtId="38" fontId="32" fillId="0" borderId="16" xfId="2" applyNumberFormat="1" applyFont="1" applyFill="1" applyBorder="1" applyAlignment="1">
      <alignment horizontal="distributed" vertical="center" indent="1"/>
    </xf>
    <xf numFmtId="38" fontId="34" fillId="0" borderId="12" xfId="9" applyNumberFormat="1" applyFont="1" applyBorder="1" applyAlignment="1">
      <alignment horizontal="right" vertical="center"/>
    </xf>
    <xf numFmtId="176" fontId="32" fillId="0" borderId="3" xfId="10" applyNumberFormat="1" applyFont="1" applyFill="1" applyBorder="1" applyAlignment="1">
      <alignment horizontal="right" vertical="center" shrinkToFit="1"/>
    </xf>
    <xf numFmtId="38" fontId="32" fillId="0" borderId="3" xfId="9" applyFont="1" applyFill="1" applyBorder="1" applyAlignment="1">
      <alignment horizontal="right" vertical="center"/>
    </xf>
    <xf numFmtId="176" fontId="32" fillId="0" borderId="13" xfId="10" applyNumberFormat="1" applyFont="1" applyFill="1" applyBorder="1" applyAlignment="1">
      <alignment horizontal="right" vertical="center" shrinkToFit="1"/>
    </xf>
    <xf numFmtId="38" fontId="36" fillId="0" borderId="12" xfId="9" applyNumberFormat="1" applyFont="1" applyBorder="1" applyAlignment="1">
      <alignment horizontal="right" vertical="center"/>
    </xf>
    <xf numFmtId="178" fontId="30" fillId="2" borderId="0" xfId="7" applyNumberFormat="1" applyFont="1" applyFill="1" applyBorder="1" applyAlignment="1">
      <alignment horizontal="left" vertical="center" textRotation="180"/>
    </xf>
    <xf numFmtId="38" fontId="32" fillId="0" borderId="52" xfId="2" applyNumberFormat="1" applyFont="1" applyFill="1" applyBorder="1" applyAlignment="1">
      <alignment horizontal="distributed" vertical="center" indent="1"/>
    </xf>
    <xf numFmtId="38" fontId="36" fillId="0" borderId="39" xfId="9" applyNumberFormat="1" applyFont="1" applyBorder="1" applyAlignment="1">
      <alignment horizontal="right" vertical="center"/>
    </xf>
    <xf numFmtId="38" fontId="32" fillId="0" borderId="36" xfId="2" applyNumberFormat="1" applyFont="1" applyFill="1" applyBorder="1" applyAlignment="1">
      <alignment horizontal="distributed" vertical="center" indent="1"/>
    </xf>
    <xf numFmtId="38" fontId="36" fillId="0" borderId="43" xfId="9" applyNumberFormat="1" applyFont="1" applyBorder="1" applyAlignment="1">
      <alignment horizontal="right" vertical="center"/>
    </xf>
    <xf numFmtId="38" fontId="32" fillId="0" borderId="44" xfId="9" applyFont="1" applyFill="1" applyBorder="1" applyAlignment="1">
      <alignment horizontal="right" vertical="center"/>
    </xf>
    <xf numFmtId="176" fontId="32" fillId="0" borderId="45" xfId="10" applyNumberFormat="1" applyFont="1" applyFill="1" applyBorder="1" applyAlignment="1">
      <alignment horizontal="right" vertical="center" shrinkToFit="1"/>
    </xf>
    <xf numFmtId="177" fontId="27" fillId="0" borderId="0" xfId="9" applyNumberFormat="1" applyFont="1" applyAlignment="1"/>
    <xf numFmtId="38" fontId="32" fillId="0" borderId="53" xfId="2" applyNumberFormat="1" applyFont="1" applyFill="1" applyBorder="1" applyAlignment="1">
      <alignment vertical="center" shrinkToFit="1"/>
    </xf>
    <xf numFmtId="177" fontId="31" fillId="0" borderId="0" xfId="9" applyNumberFormat="1" applyFont="1" applyAlignment="1">
      <alignment vertical="center"/>
    </xf>
    <xf numFmtId="38" fontId="32" fillId="0" borderId="10" xfId="2" applyNumberFormat="1" applyFont="1" applyFill="1" applyBorder="1" applyAlignment="1">
      <alignment vertical="center" shrinkToFit="1"/>
    </xf>
    <xf numFmtId="38" fontId="32" fillId="0" borderId="43" xfId="2" applyNumberFormat="1" applyFont="1" applyFill="1" applyBorder="1" applyAlignment="1">
      <alignment horizontal="distributed" vertical="center" indent="1"/>
    </xf>
    <xf numFmtId="0" fontId="26" fillId="0" borderId="0" xfId="7" applyFont="1" applyFill="1">
      <alignment vertical="center"/>
    </xf>
    <xf numFmtId="38" fontId="26" fillId="0" borderId="0" xfId="9" applyFont="1" applyFill="1" applyAlignment="1">
      <alignment vertical="center"/>
    </xf>
    <xf numFmtId="38" fontId="27" fillId="0" borderId="0" xfId="9" applyFont="1" applyFill="1"/>
    <xf numFmtId="38" fontId="32" fillId="0" borderId="16" xfId="2" applyNumberFormat="1" applyFont="1" applyFill="1" applyBorder="1" applyAlignment="1">
      <alignment horizontal="center" vertical="center"/>
    </xf>
    <xf numFmtId="38" fontId="27" fillId="0" borderId="0" xfId="9" applyFont="1" applyFill="1" applyBorder="1" applyAlignment="1">
      <alignment horizontal="center" vertical="distributed" textRotation="255"/>
    </xf>
    <xf numFmtId="3" fontId="27" fillId="0" borderId="0" xfId="7" applyNumberFormat="1" applyFont="1" applyFill="1" applyBorder="1" applyAlignment="1">
      <alignment vertical="center"/>
    </xf>
    <xf numFmtId="38" fontId="27" fillId="0" borderId="0" xfId="9" applyFont="1" applyFill="1" applyBorder="1" applyAlignment="1">
      <alignment vertical="center"/>
    </xf>
    <xf numFmtId="38" fontId="32" fillId="0" borderId="36" xfId="2" applyNumberFormat="1" applyFont="1" applyFill="1" applyBorder="1" applyAlignment="1">
      <alignment horizontal="center" vertical="center"/>
    </xf>
    <xf numFmtId="0" fontId="31" fillId="0" borderId="0" xfId="7" applyFont="1" applyFill="1">
      <alignment vertical="center"/>
    </xf>
    <xf numFmtId="38" fontId="31" fillId="0" borderId="0" xfId="9" applyFont="1" applyFill="1" applyAlignment="1">
      <alignment vertical="center"/>
    </xf>
    <xf numFmtId="38" fontId="32" fillId="0" borderId="15" xfId="2" applyNumberFormat="1" applyFont="1" applyFill="1" applyBorder="1" applyAlignment="1">
      <alignment vertical="center" shrinkToFit="1"/>
    </xf>
    <xf numFmtId="38" fontId="32" fillId="0" borderId="12" xfId="2" applyNumberFormat="1" applyFont="1" applyFill="1" applyBorder="1" applyAlignment="1">
      <alignment horizontal="distributed" vertical="center" indent="1"/>
    </xf>
    <xf numFmtId="9" fontId="31" fillId="0" borderId="0" xfId="10" applyFont="1" applyFill="1">
      <alignment vertical="center"/>
    </xf>
    <xf numFmtId="38" fontId="32" fillId="0" borderId="17" xfId="2" applyNumberFormat="1" applyFont="1" applyFill="1" applyBorder="1" applyAlignment="1">
      <alignment horizontal="distributed" vertical="center" indent="1"/>
    </xf>
    <xf numFmtId="0" fontId="32" fillId="0" borderId="35" xfId="2" applyFont="1" applyFill="1" applyBorder="1" applyAlignment="1">
      <alignment horizontal="center"/>
    </xf>
    <xf numFmtId="38" fontId="31" fillId="0" borderId="0" xfId="5" applyFont="1">
      <alignment vertical="center"/>
    </xf>
    <xf numFmtId="38" fontId="31" fillId="0" borderId="0" xfId="5" applyFont="1" applyAlignment="1">
      <alignment vertical="center"/>
    </xf>
    <xf numFmtId="38" fontId="31" fillId="0" borderId="0" xfId="7" applyNumberFormat="1" applyFont="1" applyAlignment="1">
      <alignment horizontal="center" vertical="center"/>
    </xf>
    <xf numFmtId="0" fontId="63" fillId="2" borderId="0" xfId="2" applyFont="1" applyFill="1" applyAlignment="1">
      <alignment horizontal="centerContinuous"/>
    </xf>
    <xf numFmtId="0" fontId="28" fillId="2" borderId="0" xfId="2" applyFont="1" applyFill="1" applyAlignment="1">
      <alignment vertical="center"/>
    </xf>
    <xf numFmtId="0" fontId="26" fillId="2" borderId="0" xfId="2" applyFont="1" applyFill="1" applyAlignment="1">
      <alignment vertical="center"/>
    </xf>
    <xf numFmtId="0" fontId="26" fillId="2" borderId="37" xfId="2" applyFont="1" applyFill="1" applyBorder="1" applyAlignment="1">
      <alignment vertical="center"/>
    </xf>
    <xf numFmtId="38" fontId="43" fillId="2" borderId="7" xfId="2" applyNumberFormat="1" applyFont="1" applyFill="1" applyBorder="1" applyAlignment="1">
      <alignment horizontal="center" vertical="center" shrinkToFit="1"/>
    </xf>
    <xf numFmtId="38" fontId="43" fillId="2" borderId="64" xfId="2" applyNumberFormat="1" applyFont="1" applyFill="1" applyBorder="1" applyAlignment="1">
      <alignment horizontal="center" vertical="center" shrinkToFit="1"/>
    </xf>
    <xf numFmtId="38" fontId="43" fillId="2" borderId="65" xfId="2" applyNumberFormat="1" applyFont="1" applyFill="1" applyBorder="1" applyAlignment="1">
      <alignment horizontal="center" vertical="center" shrinkToFit="1"/>
    </xf>
    <xf numFmtId="3" fontId="28" fillId="0" borderId="53" xfId="2" applyNumberFormat="1" applyFont="1" applyBorder="1" applyAlignment="1">
      <alignment horizontal="center" vertical="center"/>
    </xf>
    <xf numFmtId="3" fontId="28" fillId="0" borderId="66" xfId="2" applyNumberFormat="1" applyFont="1" applyBorder="1" applyAlignment="1">
      <alignment horizontal="center" vertical="center"/>
    </xf>
    <xf numFmtId="3" fontId="28" fillId="0" borderId="66" xfId="2" applyNumberFormat="1" applyFont="1" applyBorder="1" applyAlignment="1">
      <alignment horizontal="center" vertical="center" wrapText="1"/>
    </xf>
    <xf numFmtId="0" fontId="28" fillId="0" borderId="66" xfId="2" applyFont="1" applyBorder="1" applyAlignment="1">
      <alignment horizontal="centerContinuous" vertical="center" wrapText="1"/>
    </xf>
    <xf numFmtId="0" fontId="28" fillId="0" borderId="66" xfId="2" applyFont="1" applyBorder="1" applyAlignment="1">
      <alignment horizontal="centerContinuous" vertical="center"/>
    </xf>
    <xf numFmtId="0" fontId="28" fillId="0" borderId="66" xfId="2" applyFont="1" applyBorder="1" applyAlignment="1">
      <alignment horizontal="center" vertical="center"/>
    </xf>
    <xf numFmtId="0" fontId="64" fillId="0" borderId="66" xfId="2" applyFont="1" applyBorder="1" applyAlignment="1">
      <alignment horizontal="center" vertical="center" wrapText="1"/>
    </xf>
    <xf numFmtId="0" fontId="28" fillId="0" borderId="67" xfId="2" applyFont="1" applyBorder="1" applyAlignment="1">
      <alignment horizontal="centerContinuous" vertical="center"/>
    </xf>
    <xf numFmtId="0" fontId="28" fillId="0" borderId="2" xfId="2" applyFont="1" applyBorder="1" applyAlignment="1">
      <alignment horizontal="center" vertical="center"/>
    </xf>
    <xf numFmtId="38" fontId="27" fillId="2" borderId="0" xfId="9" applyFont="1" applyFill="1"/>
    <xf numFmtId="38" fontId="65" fillId="2" borderId="15" xfId="2" applyNumberFormat="1" applyFont="1" applyFill="1" applyBorder="1" applyAlignment="1">
      <alignment horizontal="center" vertical="center" shrinkToFit="1"/>
    </xf>
    <xf numFmtId="38" fontId="27" fillId="2" borderId="0" xfId="9" applyFont="1" applyFill="1" applyBorder="1" applyAlignment="1">
      <alignment horizontal="center" vertical="distributed" textRotation="255"/>
    </xf>
    <xf numFmtId="38" fontId="65" fillId="2" borderId="68" xfId="2" applyNumberFormat="1" applyFont="1" applyFill="1" applyBorder="1" applyAlignment="1">
      <alignment horizontal="center" vertical="center"/>
    </xf>
    <xf numFmtId="0" fontId="65" fillId="2" borderId="68" xfId="2" applyNumberFormat="1" applyFont="1" applyFill="1" applyBorder="1" applyAlignment="1">
      <alignment vertical="center" shrinkToFit="1"/>
    </xf>
    <xf numFmtId="38" fontId="35" fillId="2" borderId="69" xfId="2" applyNumberFormat="1" applyFont="1" applyFill="1" applyBorder="1" applyAlignment="1">
      <alignment horizontal="center" vertical="center" shrinkToFit="1"/>
    </xf>
    <xf numFmtId="38" fontId="25" fillId="0" borderId="3" xfId="9" applyFont="1" applyFill="1" applyBorder="1" applyAlignment="1" applyProtection="1">
      <alignment horizontal="right" vertical="center"/>
    </xf>
    <xf numFmtId="3" fontId="27" fillId="2" borderId="0" xfId="7" applyNumberFormat="1" applyFont="1" applyFill="1" applyBorder="1" applyAlignment="1">
      <alignment vertical="center"/>
    </xf>
    <xf numFmtId="0" fontId="65" fillId="2" borderId="69" xfId="2" applyNumberFormat="1" applyFont="1" applyFill="1" applyBorder="1" applyAlignment="1">
      <alignment vertical="center" shrinkToFit="1"/>
    </xf>
    <xf numFmtId="38" fontId="35" fillId="2" borderId="38" xfId="2" applyNumberFormat="1" applyFont="1" applyFill="1" applyBorder="1" applyAlignment="1">
      <alignment horizontal="center" vertical="center" shrinkToFit="1"/>
    </xf>
    <xf numFmtId="38" fontId="65" fillId="2" borderId="10" xfId="2" applyNumberFormat="1" applyFont="1" applyFill="1" applyBorder="1" applyAlignment="1">
      <alignment horizontal="center" vertical="center" shrinkToFit="1"/>
    </xf>
    <xf numFmtId="38" fontId="65" fillId="2" borderId="12" xfId="2" applyNumberFormat="1" applyFont="1" applyFill="1" applyBorder="1" applyAlignment="1">
      <alignment horizontal="center" vertical="center" shrinkToFit="1"/>
    </xf>
    <xf numFmtId="38" fontId="65" fillId="2" borderId="73" xfId="2" applyNumberFormat="1" applyFont="1" applyFill="1" applyBorder="1" applyAlignment="1">
      <alignment horizontal="center" vertical="center"/>
    </xf>
    <xf numFmtId="38" fontId="35" fillId="2" borderId="69" xfId="2" applyNumberFormat="1" applyFont="1" applyFill="1" applyBorder="1" applyAlignment="1">
      <alignment horizontal="center" vertical="center"/>
    </xf>
    <xf numFmtId="0" fontId="65" fillId="2" borderId="72" xfId="2" applyNumberFormat="1" applyFont="1" applyFill="1" applyBorder="1" applyAlignment="1">
      <alignment vertical="center" shrinkToFit="1"/>
    </xf>
    <xf numFmtId="38" fontId="35" fillId="2" borderId="0" xfId="2" applyNumberFormat="1" applyFont="1" applyFill="1" applyBorder="1" applyAlignment="1">
      <alignment horizontal="center" vertical="center"/>
    </xf>
    <xf numFmtId="0" fontId="65" fillId="2" borderId="6" xfId="2" applyNumberFormat="1" applyFont="1" applyFill="1" applyBorder="1" applyAlignment="1">
      <alignment vertical="center" shrinkToFit="1"/>
    </xf>
    <xf numFmtId="38" fontId="35" fillId="2" borderId="46" xfId="2" applyNumberFormat="1" applyFont="1" applyFill="1" applyBorder="1" applyAlignment="1">
      <alignment horizontal="center" vertical="center"/>
    </xf>
    <xf numFmtId="38" fontId="65" fillId="2" borderId="75" xfId="2" applyNumberFormat="1" applyFont="1" applyFill="1" applyBorder="1" applyAlignment="1">
      <alignment horizontal="center" vertical="center" shrinkToFit="1"/>
    </xf>
    <xf numFmtId="38" fontId="65" fillId="2" borderId="47" xfId="2" applyNumberFormat="1" applyFont="1" applyFill="1" applyBorder="1" applyAlignment="1">
      <alignment horizontal="center" vertical="center"/>
    </xf>
    <xf numFmtId="38" fontId="65" fillId="2" borderId="50" xfId="2" applyNumberFormat="1" applyFont="1" applyFill="1" applyBorder="1" applyAlignment="1">
      <alignment horizontal="center" vertical="center"/>
    </xf>
    <xf numFmtId="38" fontId="25" fillId="0" borderId="3" xfId="9" applyFont="1" applyFill="1" applyBorder="1"/>
    <xf numFmtId="0" fontId="27" fillId="2" borderId="0" xfId="7" applyFont="1" applyFill="1" applyBorder="1" applyAlignment="1">
      <alignment vertical="center"/>
    </xf>
    <xf numFmtId="38" fontId="65" fillId="2" borderId="10" xfId="2" applyNumberFormat="1" applyFont="1" applyFill="1" applyBorder="1" applyAlignment="1">
      <alignment horizontal="center" shrinkToFit="1"/>
    </xf>
    <xf numFmtId="38" fontId="65" fillId="2" borderId="15" xfId="2" applyNumberFormat="1" applyFont="1" applyFill="1" applyBorder="1" applyAlignment="1">
      <alignment horizontal="center" shrinkToFit="1"/>
    </xf>
    <xf numFmtId="38" fontId="65" fillId="2" borderId="15" xfId="2" applyNumberFormat="1" applyFont="1" applyFill="1" applyBorder="1" applyAlignment="1">
      <alignment vertical="center" shrinkToFit="1"/>
    </xf>
    <xf numFmtId="38" fontId="66" fillId="2" borderId="69" xfId="2" applyNumberFormat="1" applyFont="1" applyFill="1" applyBorder="1" applyAlignment="1">
      <alignment horizontal="center" vertical="center"/>
    </xf>
    <xf numFmtId="38" fontId="65" fillId="2" borderId="68" xfId="2" applyNumberFormat="1" applyFont="1" applyFill="1" applyBorder="1" applyAlignment="1">
      <alignment horizontal="center"/>
    </xf>
    <xf numFmtId="38" fontId="65" fillId="2" borderId="72" xfId="2" applyNumberFormat="1" applyFont="1" applyFill="1" applyBorder="1" applyAlignment="1">
      <alignment horizontal="center" vertical="center"/>
    </xf>
    <xf numFmtId="38" fontId="65" fillId="2" borderId="10" xfId="2" applyNumberFormat="1" applyFont="1" applyFill="1" applyBorder="1" applyAlignment="1">
      <alignment vertical="center" shrinkToFit="1"/>
    </xf>
    <xf numFmtId="38" fontId="27" fillId="2" borderId="0" xfId="7" applyNumberFormat="1" applyFont="1" applyFill="1" applyBorder="1" applyAlignment="1">
      <alignment vertical="center"/>
    </xf>
    <xf numFmtId="0" fontId="31" fillId="2" borderId="0" xfId="7" applyFont="1" applyFill="1" applyBorder="1" applyAlignment="1">
      <alignment vertical="center"/>
    </xf>
    <xf numFmtId="0" fontId="21" fillId="0" borderId="0" xfId="6" applyBorder="1" applyAlignment="1"/>
    <xf numFmtId="0" fontId="21" fillId="0" borderId="0" xfId="6"/>
    <xf numFmtId="38" fontId="65" fillId="2" borderId="76" xfId="2" applyNumberFormat="1" applyFont="1" applyFill="1" applyBorder="1" applyAlignment="1">
      <alignment horizontal="center" vertical="center" shrinkToFit="1"/>
    </xf>
    <xf numFmtId="38" fontId="16" fillId="2" borderId="77" xfId="2" applyNumberFormat="1" applyFont="1" applyFill="1" applyBorder="1" applyAlignment="1">
      <alignment horizontal="centerContinuous"/>
    </xf>
    <xf numFmtId="38" fontId="16" fillId="2" borderId="78" xfId="2" applyNumberFormat="1" applyFont="1" applyFill="1" applyBorder="1" applyAlignment="1">
      <alignment horizontal="centerContinuous"/>
    </xf>
    <xf numFmtId="38" fontId="16" fillId="2" borderId="79" xfId="2" applyNumberFormat="1" applyFont="1" applyFill="1" applyBorder="1" applyAlignment="1">
      <alignment horizontal="centerContinuous"/>
    </xf>
    <xf numFmtId="0" fontId="26" fillId="2" borderId="0" xfId="2" applyFont="1" applyFill="1" applyBorder="1" applyAlignment="1">
      <alignment vertical="center"/>
    </xf>
    <xf numFmtId="38" fontId="58" fillId="2" borderId="7" xfId="2" applyNumberFormat="1" applyFont="1" applyFill="1" applyBorder="1" applyAlignment="1">
      <alignment horizontal="center" vertical="center" shrinkToFit="1"/>
    </xf>
    <xf numFmtId="0" fontId="28" fillId="0" borderId="7" xfId="2" applyNumberFormat="1" applyFont="1" applyFill="1" applyBorder="1" applyAlignment="1">
      <alignment horizontal="center" vertical="center" wrapText="1" shrinkToFit="1"/>
    </xf>
    <xf numFmtId="38" fontId="69" fillId="0" borderId="82" xfId="2" applyNumberFormat="1" applyFont="1" applyFill="1" applyBorder="1" applyAlignment="1">
      <alignment horizontal="center" vertical="center" wrapText="1" shrinkToFit="1"/>
    </xf>
    <xf numFmtId="3" fontId="28" fillId="0" borderId="7" xfId="2" applyNumberFormat="1" applyFont="1" applyBorder="1" applyAlignment="1">
      <alignment horizontal="center" vertical="center" wrapText="1" shrinkToFit="1"/>
    </xf>
    <xf numFmtId="3" fontId="28" fillId="0" borderId="64" xfId="2" applyNumberFormat="1" applyFont="1" applyBorder="1" applyAlignment="1">
      <alignment horizontal="center" vertical="center" wrapText="1" shrinkToFit="1"/>
    </xf>
    <xf numFmtId="0" fontId="28" fillId="0" borderId="64" xfId="2" applyFont="1" applyBorder="1" applyAlignment="1">
      <alignment horizontal="center" vertical="center" wrapText="1" shrinkToFit="1"/>
    </xf>
    <xf numFmtId="0" fontId="28" fillId="0" borderId="82" xfId="2" applyFont="1" applyBorder="1" applyAlignment="1">
      <alignment horizontal="center" vertical="center" wrapText="1" shrinkToFit="1"/>
    </xf>
    <xf numFmtId="3" fontId="28" fillId="0" borderId="8" xfId="2" applyNumberFormat="1" applyFont="1" applyBorder="1" applyAlignment="1">
      <alignment horizontal="center" vertical="center" wrapText="1" shrinkToFit="1"/>
    </xf>
    <xf numFmtId="0" fontId="28" fillId="0" borderId="8" xfId="2" applyFont="1" applyBorder="1" applyAlignment="1">
      <alignment horizontal="center" vertical="center" wrapText="1" shrinkToFit="1"/>
    </xf>
    <xf numFmtId="0" fontId="28" fillId="0" borderId="9" xfId="2" applyFont="1" applyBorder="1" applyAlignment="1">
      <alignment horizontal="center" vertical="center" wrapText="1" shrinkToFit="1"/>
    </xf>
    <xf numFmtId="0" fontId="28" fillId="0" borderId="65" xfId="2" applyFont="1" applyBorder="1" applyAlignment="1">
      <alignment horizontal="center" vertical="center" wrapText="1" shrinkToFit="1"/>
    </xf>
    <xf numFmtId="38" fontId="65" fillId="28" borderId="69" xfId="2" applyNumberFormat="1" applyFont="1" applyFill="1" applyBorder="1" applyAlignment="1">
      <alignment horizontal="center" vertical="center"/>
    </xf>
    <xf numFmtId="0" fontId="43" fillId="0" borderId="10" xfId="2" applyNumberFormat="1" applyFont="1" applyFill="1" applyBorder="1" applyAlignment="1">
      <alignment vertical="center" shrinkToFit="1"/>
    </xf>
    <xf numFmtId="38" fontId="58" fillId="0" borderId="69" xfId="2" applyNumberFormat="1" applyFont="1" applyFill="1" applyBorder="1" applyAlignment="1">
      <alignment horizontal="center" vertical="center"/>
    </xf>
    <xf numFmtId="38" fontId="25" fillId="0" borderId="10" xfId="9" applyFont="1" applyFill="1" applyBorder="1"/>
    <xf numFmtId="38" fontId="25" fillId="0" borderId="4" xfId="9" applyFont="1" applyFill="1" applyBorder="1"/>
    <xf numFmtId="38" fontId="25" fillId="0" borderId="4" xfId="9" applyFont="1" applyFill="1" applyBorder="1" applyAlignment="1" applyProtection="1">
      <alignment horizontal="right" vertical="center"/>
    </xf>
    <xf numFmtId="38" fontId="25" fillId="0" borderId="69" xfId="9" applyFont="1" applyFill="1" applyBorder="1"/>
    <xf numFmtId="38" fontId="25" fillId="0" borderId="11" xfId="9" applyFont="1" applyFill="1" applyBorder="1"/>
    <xf numFmtId="38" fontId="25" fillId="0" borderId="28" xfId="9" applyFont="1" applyFill="1" applyBorder="1"/>
    <xf numFmtId="38" fontId="65" fillId="2" borderId="69" xfId="2" applyNumberFormat="1" applyFont="1" applyFill="1" applyBorder="1" applyAlignment="1">
      <alignment horizontal="center" vertical="center"/>
    </xf>
    <xf numFmtId="38" fontId="58" fillId="0" borderId="69" xfId="2" applyNumberFormat="1" applyFont="1" applyFill="1" applyBorder="1" applyAlignment="1">
      <alignment horizontal="center" vertical="center" shrinkToFit="1"/>
    </xf>
    <xf numFmtId="38" fontId="25" fillId="0" borderId="12" xfId="9" applyFont="1" applyFill="1" applyBorder="1"/>
    <xf numFmtId="38" fontId="25" fillId="0" borderId="46" xfId="9" applyFont="1" applyFill="1" applyBorder="1"/>
    <xf numFmtId="38" fontId="25" fillId="0" borderId="13" xfId="9" applyFont="1" applyFill="1" applyBorder="1"/>
    <xf numFmtId="38" fontId="25" fillId="0" borderId="26" xfId="9" applyFont="1" applyFill="1" applyBorder="1"/>
    <xf numFmtId="0" fontId="43" fillId="0" borderId="83" xfId="2" applyNumberFormat="1" applyFont="1" applyFill="1" applyBorder="1" applyAlignment="1">
      <alignment vertical="center" shrinkToFit="1"/>
    </xf>
    <xf numFmtId="38" fontId="58" fillId="0" borderId="38" xfId="2" applyNumberFormat="1" applyFont="1" applyFill="1" applyBorder="1" applyAlignment="1">
      <alignment horizontal="center" vertical="center" shrinkToFit="1"/>
    </xf>
    <xf numFmtId="38" fontId="65" fillId="28" borderId="0" xfId="2" applyNumberFormat="1" applyFont="1" applyFill="1" applyBorder="1" applyAlignment="1">
      <alignment horizontal="center" vertical="center"/>
    </xf>
    <xf numFmtId="38" fontId="65" fillId="2" borderId="84" xfId="2" applyNumberFormat="1" applyFont="1" applyFill="1" applyBorder="1" applyAlignment="1">
      <alignment horizontal="center" vertical="center"/>
    </xf>
    <xf numFmtId="0" fontId="43" fillId="0" borderId="15" xfId="2" applyNumberFormat="1" applyFont="1" applyFill="1" applyBorder="1" applyAlignment="1">
      <alignment vertical="center" shrinkToFit="1"/>
    </xf>
    <xf numFmtId="38" fontId="58" fillId="0" borderId="0" xfId="2" applyNumberFormat="1" applyFont="1" applyFill="1" applyBorder="1" applyAlignment="1">
      <alignment horizontal="center" vertical="center"/>
    </xf>
    <xf numFmtId="38" fontId="25" fillId="0" borderId="47" xfId="9" applyFont="1" applyFill="1" applyBorder="1" applyAlignment="1" applyProtection="1">
      <alignment horizontal="right" vertical="center"/>
    </xf>
    <xf numFmtId="0" fontId="43" fillId="0" borderId="12" xfId="2" applyNumberFormat="1" applyFont="1" applyFill="1" applyBorder="1" applyAlignment="1">
      <alignment vertical="center" shrinkToFit="1"/>
    </xf>
    <xf numFmtId="38" fontId="58" fillId="0" borderId="46" xfId="2" applyNumberFormat="1" applyFont="1" applyFill="1" applyBorder="1" applyAlignment="1">
      <alignment horizontal="center" vertical="center"/>
    </xf>
    <xf numFmtId="38" fontId="65" fillId="28" borderId="46" xfId="2" applyNumberFormat="1" applyFont="1" applyFill="1" applyBorder="1" applyAlignment="1">
      <alignment horizontal="center" vertical="center"/>
    </xf>
    <xf numFmtId="38" fontId="65" fillId="2" borderId="85" xfId="2" applyNumberFormat="1" applyFont="1" applyFill="1" applyBorder="1" applyAlignment="1">
      <alignment horizontal="center" vertical="center"/>
    </xf>
    <xf numFmtId="38" fontId="65" fillId="2" borderId="86" xfId="2" applyNumberFormat="1" applyFont="1" applyFill="1" applyBorder="1" applyAlignment="1">
      <alignment horizontal="center" vertical="center"/>
    </xf>
    <xf numFmtId="38" fontId="65" fillId="28" borderId="86" xfId="2" applyNumberFormat="1" applyFont="1" applyFill="1" applyBorder="1" applyAlignment="1">
      <alignment horizontal="center" vertical="center"/>
    </xf>
    <xf numFmtId="0" fontId="43" fillId="0" borderId="87" xfId="2" applyNumberFormat="1" applyFont="1" applyFill="1" applyBorder="1" applyAlignment="1">
      <alignment vertical="center" shrinkToFit="1"/>
    </xf>
    <xf numFmtId="38" fontId="58" fillId="0" borderId="88" xfId="2" applyNumberFormat="1" applyFont="1" applyFill="1" applyBorder="1" applyAlignment="1">
      <alignment horizontal="center" vertical="center"/>
    </xf>
    <xf numFmtId="38" fontId="25" fillId="0" borderId="39" xfId="9" applyFont="1" applyFill="1" applyBorder="1"/>
    <xf numFmtId="38" fontId="25" fillId="0" borderId="41" xfId="9" applyFont="1" applyFill="1" applyBorder="1"/>
    <xf numFmtId="38" fontId="25" fillId="0" borderId="41" xfId="9" applyFont="1" applyFill="1" applyBorder="1" applyAlignment="1" applyProtection="1">
      <alignment horizontal="right" vertical="center"/>
    </xf>
    <xf numFmtId="38" fontId="25" fillId="0" borderId="89" xfId="9" applyFont="1" applyFill="1" applyBorder="1"/>
    <xf numFmtId="38" fontId="25" fillId="0" borderId="42" xfId="9" applyFont="1" applyFill="1" applyBorder="1"/>
    <xf numFmtId="38" fontId="25" fillId="0" borderId="90" xfId="9" applyFont="1" applyFill="1" applyBorder="1"/>
    <xf numFmtId="38" fontId="25" fillId="0" borderId="43" xfId="9" applyFont="1" applyFill="1" applyBorder="1"/>
    <xf numFmtId="38" fontId="25" fillId="0" borderId="44" xfId="9" applyFont="1" applyFill="1" applyBorder="1"/>
    <xf numFmtId="38" fontId="25" fillId="0" borderId="44" xfId="9" applyFont="1" applyFill="1" applyBorder="1" applyAlignment="1" applyProtection="1">
      <alignment horizontal="right" vertical="center"/>
    </xf>
    <xf numFmtId="38" fontId="25" fillId="0" borderId="37" xfId="9" applyFont="1" applyFill="1" applyBorder="1"/>
    <xf numFmtId="38" fontId="25" fillId="0" borderId="45" xfId="9" applyFont="1" applyFill="1" applyBorder="1"/>
    <xf numFmtId="38" fontId="25" fillId="0" borderId="1" xfId="9" applyFont="1" applyFill="1" applyBorder="1"/>
    <xf numFmtId="38" fontId="69" fillId="0" borderId="0" xfId="2" applyNumberFormat="1" applyFont="1" applyFill="1" applyBorder="1" applyAlignment="1">
      <alignment horizontal="center" vertical="center"/>
    </xf>
    <xf numFmtId="38" fontId="26" fillId="0" borderId="0" xfId="9" applyFont="1" applyFill="1" applyBorder="1"/>
    <xf numFmtId="0" fontId="16" fillId="0" borderId="0" xfId="137"/>
    <xf numFmtId="180" fontId="16" fillId="0" borderId="0" xfId="137" applyNumberFormat="1"/>
    <xf numFmtId="181" fontId="16" fillId="0" borderId="0" xfId="137" applyNumberFormat="1"/>
    <xf numFmtId="180" fontId="16" fillId="0" borderId="0" xfId="137" applyNumberFormat="1" applyFill="1"/>
    <xf numFmtId="0" fontId="49" fillId="0" borderId="0" xfId="137" applyFont="1"/>
    <xf numFmtId="0" fontId="70" fillId="2" borderId="0" xfId="6" applyFont="1" applyFill="1"/>
    <xf numFmtId="0" fontId="28" fillId="0" borderId="0" xfId="7" applyFont="1">
      <alignment vertical="center"/>
    </xf>
    <xf numFmtId="0" fontId="28" fillId="0" borderId="0" xfId="6" applyFont="1"/>
    <xf numFmtId="0" fontId="71" fillId="0" borderId="0" xfId="7" applyFont="1">
      <alignment vertical="center"/>
    </xf>
    <xf numFmtId="0" fontId="71" fillId="0" borderId="0" xfId="7" applyFont="1" applyAlignment="1">
      <alignment horizontal="right"/>
    </xf>
    <xf numFmtId="0" fontId="63" fillId="2" borderId="0" xfId="138" applyFont="1" applyFill="1" applyAlignment="1">
      <alignment horizontal="centerContinuous"/>
    </xf>
    <xf numFmtId="0" fontId="72" fillId="2" borderId="0" xfId="138" applyFont="1" applyFill="1" applyAlignment="1">
      <alignment horizontal="centerContinuous"/>
    </xf>
    <xf numFmtId="0" fontId="28" fillId="2" borderId="0" xfId="7" applyFont="1" applyFill="1">
      <alignment vertical="center"/>
    </xf>
    <xf numFmtId="0" fontId="28" fillId="2" borderId="0" xfId="6" applyFont="1" applyFill="1"/>
    <xf numFmtId="0" fontId="28" fillId="2" borderId="0" xfId="138" applyFont="1" applyFill="1" applyAlignment="1">
      <alignment horizontal="right"/>
    </xf>
    <xf numFmtId="0" fontId="28" fillId="2" borderId="0" xfId="138" applyFont="1" applyFill="1" applyAlignment="1"/>
    <xf numFmtId="0" fontId="28" fillId="2" borderId="0" xfId="138" applyFont="1" applyFill="1" applyAlignment="1">
      <alignment vertical="center"/>
    </xf>
    <xf numFmtId="0" fontId="28" fillId="2" borderId="37" xfId="138" applyFont="1" applyFill="1" applyBorder="1" applyAlignment="1">
      <alignment vertical="center"/>
    </xf>
    <xf numFmtId="0" fontId="28" fillId="2" borderId="0" xfId="8" applyFont="1" applyFill="1"/>
    <xf numFmtId="38" fontId="65" fillId="2" borderId="7" xfId="138" applyNumberFormat="1" applyFont="1" applyFill="1" applyBorder="1" applyAlignment="1">
      <alignment horizontal="center" vertical="center" shrinkToFit="1"/>
    </xf>
    <xf numFmtId="38" fontId="65" fillId="2" borderId="64" xfId="138" applyNumberFormat="1" applyFont="1" applyFill="1" applyBorder="1" applyAlignment="1">
      <alignment horizontal="center" vertical="center" shrinkToFit="1"/>
    </xf>
    <xf numFmtId="38" fontId="65" fillId="2" borderId="65" xfId="138" applyNumberFormat="1" applyFont="1" applyFill="1" applyBorder="1" applyAlignment="1">
      <alignment horizontal="center" vertical="center" shrinkToFit="1"/>
    </xf>
    <xf numFmtId="38" fontId="65" fillId="2" borderId="91" xfId="138" applyNumberFormat="1" applyFont="1" applyFill="1" applyBorder="1" applyAlignment="1">
      <alignment horizontal="center" vertical="center" shrinkToFit="1"/>
    </xf>
    <xf numFmtId="3" fontId="28" fillId="0" borderId="7" xfId="138" applyNumberFormat="1" applyFont="1" applyBorder="1" applyAlignment="1">
      <alignment horizontal="center" vertical="center"/>
    </xf>
    <xf numFmtId="3" fontId="28" fillId="0" borderId="64" xfId="138" applyNumberFormat="1" applyFont="1" applyBorder="1" applyAlignment="1">
      <alignment horizontal="center" vertical="center"/>
    </xf>
    <xf numFmtId="3" fontId="28" fillId="0" borderId="64" xfId="138" applyNumberFormat="1" applyFont="1" applyBorder="1" applyAlignment="1">
      <alignment horizontal="center" vertical="center" wrapText="1"/>
    </xf>
    <xf numFmtId="0" fontId="28" fillId="0" borderId="64" xfId="138" applyFont="1" applyBorder="1" applyAlignment="1">
      <alignment horizontal="centerContinuous" vertical="center" wrapText="1"/>
    </xf>
    <xf numFmtId="0" fontId="28" fillId="0" borderId="64" xfId="138" applyFont="1" applyBorder="1" applyAlignment="1">
      <alignment horizontal="centerContinuous" vertical="center"/>
    </xf>
    <xf numFmtId="0" fontId="28" fillId="0" borderId="64" xfId="138" applyFont="1" applyBorder="1" applyAlignment="1">
      <alignment horizontal="center" vertical="center"/>
    </xf>
    <xf numFmtId="0" fontId="64" fillId="0" borderId="64" xfId="138" applyFont="1" applyBorder="1" applyAlignment="1">
      <alignment horizontal="center" vertical="center" wrapText="1"/>
    </xf>
    <xf numFmtId="0" fontId="28" fillId="0" borderId="92" xfId="138" applyFont="1" applyBorder="1" applyAlignment="1">
      <alignment horizontal="centerContinuous" vertical="center"/>
    </xf>
    <xf numFmtId="0" fontId="28" fillId="0" borderId="65" xfId="138" applyFont="1" applyBorder="1" applyAlignment="1">
      <alignment horizontal="center" vertical="center"/>
    </xf>
    <xf numFmtId="38" fontId="71" fillId="2" borderId="0" xfId="139" applyFont="1" applyFill="1" applyAlignment="1"/>
    <xf numFmtId="38" fontId="71" fillId="0" borderId="0" xfId="139" applyFont="1" applyAlignment="1"/>
    <xf numFmtId="38" fontId="71" fillId="0" borderId="0" xfId="139" applyFont="1" applyAlignment="1">
      <alignment horizontal="right"/>
    </xf>
    <xf numFmtId="0" fontId="28" fillId="0" borderId="0" xfId="8" applyFont="1"/>
    <xf numFmtId="0" fontId="65" fillId="0" borderId="0" xfId="138" applyFont="1" applyAlignment="1" applyProtection="1">
      <alignment vertical="center"/>
    </xf>
    <xf numFmtId="49" fontId="65" fillId="0" borderId="15" xfId="138" applyNumberFormat="1" applyFont="1" applyBorder="1" applyAlignment="1">
      <alignment horizontal="center" vertical="center" shrinkToFit="1"/>
    </xf>
    <xf numFmtId="182" fontId="16" fillId="29" borderId="4" xfId="138" applyNumberFormat="1" applyFont="1" applyFill="1" applyBorder="1" applyAlignment="1" applyProtection="1">
      <alignment vertical="center"/>
    </xf>
    <xf numFmtId="3" fontId="65" fillId="0" borderId="15" xfId="138" applyNumberFormat="1" applyFont="1" applyBorder="1" applyAlignment="1">
      <alignment horizontal="center" vertical="center" shrinkToFit="1"/>
    </xf>
    <xf numFmtId="3" fontId="65" fillId="2" borderId="3" xfId="138" applyNumberFormat="1" applyFont="1" applyFill="1" applyBorder="1" applyAlignment="1">
      <alignment horizontal="center" vertical="center"/>
    </xf>
    <xf numFmtId="3" fontId="65" fillId="2" borderId="3" xfId="138" applyNumberFormat="1" applyFont="1" applyFill="1" applyBorder="1" applyAlignment="1" applyProtection="1">
      <alignment vertical="center" shrinkToFit="1"/>
    </xf>
    <xf numFmtId="3" fontId="65" fillId="2" borderId="13" xfId="138" applyNumberFormat="1" applyFont="1" applyFill="1" applyBorder="1" applyAlignment="1" applyProtection="1">
      <alignment horizontal="center" vertical="center"/>
    </xf>
    <xf numFmtId="3" fontId="65" fillId="2" borderId="97" xfId="138" applyNumberFormat="1" applyFont="1" applyFill="1" applyBorder="1" applyAlignment="1" applyProtection="1">
      <alignment horizontal="center" vertical="center"/>
    </xf>
    <xf numFmtId="182" fontId="16" fillId="2" borderId="6" xfId="139" applyNumberFormat="1" applyFont="1" applyFill="1" applyBorder="1" applyAlignment="1" applyProtection="1">
      <alignment vertical="center"/>
    </xf>
    <xf numFmtId="182" fontId="16" fillId="2" borderId="3" xfId="139" applyNumberFormat="1" applyFont="1" applyFill="1" applyBorder="1" applyAlignment="1" applyProtection="1">
      <alignment vertical="center"/>
      <protection locked="0"/>
    </xf>
    <xf numFmtId="182" fontId="16" fillId="2" borderId="3" xfId="139" applyNumberFormat="1" applyFont="1" applyFill="1" applyBorder="1" applyAlignment="1" applyProtection="1">
      <alignment vertical="center"/>
    </xf>
    <xf numFmtId="182" fontId="16" fillId="29" borderId="3" xfId="139" applyNumberFormat="1" applyFont="1" applyFill="1" applyBorder="1" applyAlignment="1" applyProtection="1">
      <alignment vertical="center"/>
    </xf>
    <xf numFmtId="182" fontId="16" fillId="2" borderId="71" xfId="139" applyNumberFormat="1" applyFont="1" applyFill="1" applyBorder="1" applyAlignment="1" applyProtection="1">
      <alignment vertical="center"/>
    </xf>
    <xf numFmtId="38" fontId="16" fillId="2" borderId="99" xfId="139" applyFont="1" applyFill="1" applyBorder="1" applyAlignment="1" applyProtection="1">
      <alignment vertical="center"/>
    </xf>
    <xf numFmtId="3" fontId="65" fillId="0" borderId="0" xfId="138" applyNumberFormat="1" applyFont="1" applyAlignment="1" applyProtection="1">
      <alignment vertical="center"/>
    </xf>
    <xf numFmtId="182" fontId="16" fillId="2" borderId="5" xfId="139" applyNumberFormat="1" applyFont="1" applyFill="1" applyBorder="1" applyAlignment="1" applyProtection="1">
      <alignment vertical="center"/>
    </xf>
    <xf numFmtId="182" fontId="16" fillId="2" borderId="100" xfId="139" applyNumberFormat="1" applyFont="1" applyFill="1" applyBorder="1" applyAlignment="1" applyProtection="1">
      <alignment vertical="center"/>
      <protection locked="0"/>
    </xf>
    <xf numFmtId="182" fontId="16" fillId="2" borderId="101" xfId="139" applyNumberFormat="1" applyFont="1" applyFill="1" applyBorder="1" applyAlignment="1" applyProtection="1">
      <alignment vertical="center"/>
    </xf>
    <xf numFmtId="38" fontId="16" fillId="2" borderId="102" xfId="139" applyFont="1" applyFill="1" applyBorder="1" applyAlignment="1" applyProtection="1">
      <alignment vertical="center"/>
    </xf>
    <xf numFmtId="0" fontId="65" fillId="0" borderId="10" xfId="138" applyFont="1" applyBorder="1" applyAlignment="1">
      <alignment horizontal="center" vertical="center" shrinkToFit="1"/>
    </xf>
    <xf numFmtId="3" fontId="65" fillId="0" borderId="14" xfId="138" applyNumberFormat="1" applyFont="1" applyBorder="1" applyAlignment="1">
      <alignment horizontal="centerContinuous" vertical="center" shrinkToFit="1"/>
    </xf>
    <xf numFmtId="182" fontId="16" fillId="29" borderId="3" xfId="138" applyNumberFormat="1" applyFont="1" applyFill="1" applyBorder="1" applyAlignment="1" applyProtection="1">
      <alignment vertical="center"/>
    </xf>
    <xf numFmtId="0" fontId="65" fillId="0" borderId="15" xfId="138" applyFont="1" applyBorder="1" applyAlignment="1">
      <alignment horizontal="centerContinuous" vertical="center" shrinkToFit="1"/>
    </xf>
    <xf numFmtId="182" fontId="16" fillId="2" borderId="6" xfId="138" applyNumberFormat="1" applyFont="1" applyFill="1" applyBorder="1" applyAlignment="1" applyProtection="1">
      <alignment vertical="center"/>
    </xf>
    <xf numFmtId="182" fontId="16" fillId="2" borderId="3" xfId="138" applyNumberFormat="1" applyFont="1" applyFill="1" applyBorder="1" applyAlignment="1" applyProtection="1">
      <alignment vertical="center"/>
      <protection locked="0"/>
    </xf>
    <xf numFmtId="182" fontId="16" fillId="2" borderId="3" xfId="138" applyNumberFormat="1" applyFont="1" applyFill="1" applyBorder="1" applyAlignment="1" applyProtection="1">
      <alignment vertical="center"/>
    </xf>
    <xf numFmtId="182" fontId="16" fillId="2" borderId="71" xfId="138" applyNumberFormat="1" applyFont="1" applyFill="1" applyBorder="1" applyAlignment="1" applyProtection="1">
      <alignment vertical="center"/>
    </xf>
    <xf numFmtId="0" fontId="65" fillId="0" borderId="10" xfId="138" applyFont="1" applyBorder="1" applyAlignment="1">
      <alignment horizontal="centerContinuous" vertical="center" shrinkToFit="1"/>
    </xf>
    <xf numFmtId="3" fontId="65" fillId="0" borderId="76" xfId="138" applyNumberFormat="1" applyFont="1" applyFill="1" applyBorder="1" applyAlignment="1">
      <alignment horizontal="center" vertical="center" shrinkToFit="1"/>
    </xf>
    <xf numFmtId="3" fontId="65" fillId="0" borderId="76" xfId="138" applyNumberFormat="1" applyFont="1" applyBorder="1" applyAlignment="1">
      <alignment horizontal="center" vertical="center" shrinkToFit="1"/>
    </xf>
    <xf numFmtId="3" fontId="65" fillId="0" borderId="75" xfId="138" applyNumberFormat="1" applyFont="1" applyBorder="1" applyAlignment="1">
      <alignment horizontal="center" vertical="center" shrinkToFit="1"/>
    </xf>
    <xf numFmtId="182" fontId="16" fillId="29" borderId="3" xfId="138" applyNumberFormat="1" applyFont="1" applyFill="1" applyBorder="1" applyAlignment="1" applyProtection="1">
      <alignment vertical="center"/>
      <protection locked="0"/>
    </xf>
    <xf numFmtId="3" fontId="65" fillId="2" borderId="103" xfId="138" applyNumberFormat="1" applyFont="1" applyFill="1" applyBorder="1" applyAlignment="1" applyProtection="1">
      <alignment horizontal="center" vertical="center"/>
    </xf>
    <xf numFmtId="182" fontId="16" fillId="2" borderId="73" xfId="138" applyNumberFormat="1" applyFont="1" applyFill="1" applyBorder="1" applyAlignment="1" applyProtection="1">
      <alignment vertical="center"/>
    </xf>
    <xf numFmtId="182" fontId="16" fillId="2" borderId="50" xfId="138" applyNumberFormat="1" applyFont="1" applyFill="1" applyBorder="1" applyAlignment="1" applyProtection="1">
      <alignment vertical="center"/>
    </xf>
    <xf numFmtId="182" fontId="16" fillId="2" borderId="105" xfId="138" applyNumberFormat="1" applyFont="1" applyFill="1" applyBorder="1" applyAlignment="1" applyProtection="1">
      <alignment vertical="center"/>
    </xf>
    <xf numFmtId="38" fontId="16" fillId="2" borderId="106" xfId="139" applyFont="1" applyFill="1" applyBorder="1" applyAlignment="1" applyProtection="1">
      <alignment vertical="center"/>
    </xf>
    <xf numFmtId="3" fontId="65" fillId="0" borderId="14" xfId="138" applyNumberFormat="1" applyFont="1" applyBorder="1" applyAlignment="1">
      <alignment horizontal="center" vertical="center" shrinkToFit="1"/>
    </xf>
    <xf numFmtId="3" fontId="65" fillId="2" borderId="50" xfId="138" applyNumberFormat="1" applyFont="1" applyFill="1" applyBorder="1" applyAlignment="1">
      <alignment horizontal="center" vertical="center"/>
    </xf>
    <xf numFmtId="3" fontId="65" fillId="2" borderId="50" xfId="138" applyNumberFormat="1" applyFont="1" applyFill="1" applyBorder="1" applyAlignment="1" applyProtection="1">
      <alignment vertical="center" shrinkToFit="1"/>
    </xf>
    <xf numFmtId="0" fontId="65" fillId="2" borderId="5" xfId="117" applyFont="1" applyFill="1" applyBorder="1" applyAlignment="1">
      <alignment horizontal="center" vertical="center"/>
    </xf>
    <xf numFmtId="0" fontId="65" fillId="2" borderId="3" xfId="117" applyFont="1" applyFill="1" applyBorder="1" applyAlignment="1">
      <alignment horizontal="left" vertical="center"/>
    </xf>
    <xf numFmtId="3" fontId="65" fillId="2" borderId="4" xfId="138" applyNumberFormat="1" applyFont="1" applyFill="1" applyBorder="1" applyAlignment="1" applyProtection="1">
      <alignment vertical="center" shrinkToFit="1"/>
    </xf>
    <xf numFmtId="3" fontId="65" fillId="0" borderId="10" xfId="138" applyNumberFormat="1" applyFont="1" applyBorder="1" applyAlignment="1">
      <alignment horizontal="center" vertical="center" shrinkToFit="1"/>
    </xf>
    <xf numFmtId="182" fontId="16" fillId="2" borderId="5" xfId="138" applyNumberFormat="1" applyFont="1" applyFill="1" applyBorder="1" applyAlignment="1" applyProtection="1">
      <alignment vertical="center"/>
    </xf>
    <xf numFmtId="3" fontId="65" fillId="0" borderId="83" xfId="138" applyNumberFormat="1" applyFont="1" applyBorder="1" applyAlignment="1">
      <alignment horizontal="center" vertical="center" shrinkToFit="1"/>
    </xf>
    <xf numFmtId="3" fontId="73" fillId="0" borderId="14" xfId="138" applyNumberFormat="1" applyFont="1" applyBorder="1" applyAlignment="1">
      <alignment horizontal="center" vertical="center" shrinkToFit="1"/>
    </xf>
    <xf numFmtId="3" fontId="73" fillId="0" borderId="75" xfId="138" applyNumberFormat="1" applyFont="1" applyBorder="1" applyAlignment="1">
      <alignment horizontal="center" vertical="center" shrinkToFit="1"/>
    </xf>
    <xf numFmtId="182" fontId="16" fillId="2" borderId="73" xfId="139" applyNumberFormat="1" applyFont="1" applyFill="1" applyBorder="1" applyAlignment="1" applyProtection="1">
      <alignment vertical="center"/>
    </xf>
    <xf numFmtId="182" fontId="16" fillId="2" borderId="86" xfId="138" applyNumberFormat="1" applyFont="1" applyFill="1" applyBorder="1" applyAlignment="1" applyProtection="1">
      <alignment vertical="center"/>
    </xf>
    <xf numFmtId="3" fontId="73" fillId="0" borderId="75" xfId="138" applyNumberFormat="1" applyFont="1" applyBorder="1" applyAlignment="1">
      <alignment horizontal="center" vertical="top" shrinkToFit="1"/>
    </xf>
    <xf numFmtId="3" fontId="73" fillId="0" borderId="12" xfId="138" applyNumberFormat="1" applyFont="1" applyBorder="1" applyAlignment="1">
      <alignment horizontal="center" vertical="center" shrinkToFit="1"/>
    </xf>
    <xf numFmtId="0" fontId="65" fillId="2" borderId="3" xfId="138" applyFont="1" applyFill="1" applyBorder="1" applyAlignment="1">
      <alignment horizontal="center"/>
    </xf>
    <xf numFmtId="3" fontId="65" fillId="0" borderId="39" xfId="138" applyNumberFormat="1" applyFont="1" applyBorder="1" applyAlignment="1">
      <alignment horizontal="center" vertical="center" shrinkToFit="1"/>
    </xf>
    <xf numFmtId="0" fontId="65" fillId="0" borderId="77" xfId="138" applyFont="1" applyBorder="1" applyAlignment="1" applyProtection="1">
      <alignment vertical="center"/>
    </xf>
    <xf numFmtId="0" fontId="65" fillId="0" borderId="78" xfId="138" applyFont="1" applyBorder="1" applyAlignment="1" applyProtection="1">
      <alignment vertical="center"/>
    </xf>
    <xf numFmtId="0" fontId="65" fillId="0" borderId="108" xfId="138" applyFont="1" applyBorder="1" applyAlignment="1" applyProtection="1">
      <alignment vertical="center"/>
    </xf>
    <xf numFmtId="0" fontId="65" fillId="0" borderId="109" xfId="138" applyFont="1" applyBorder="1" applyAlignment="1" applyProtection="1">
      <alignment vertical="center"/>
    </xf>
    <xf numFmtId="38" fontId="16" fillId="2" borderId="110" xfId="139" applyFont="1" applyFill="1" applyBorder="1" applyAlignment="1" applyProtection="1">
      <alignment vertical="center"/>
    </xf>
    <xf numFmtId="38" fontId="16" fillId="2" borderId="111" xfId="139" applyFont="1" applyFill="1" applyBorder="1" applyAlignment="1" applyProtection="1">
      <alignment vertical="center"/>
    </xf>
    <xf numFmtId="38" fontId="16" fillId="2" borderId="112" xfId="139" applyFont="1" applyFill="1" applyBorder="1" applyAlignment="1" applyProtection="1">
      <alignment vertical="center"/>
    </xf>
    <xf numFmtId="38" fontId="16" fillId="2" borderId="113" xfId="139" applyFont="1" applyFill="1" applyBorder="1" applyAlignment="1" applyProtection="1">
      <alignment vertical="center"/>
    </xf>
    <xf numFmtId="38" fontId="16" fillId="2" borderId="114" xfId="139" applyFont="1" applyFill="1" applyBorder="1" applyAlignment="1" applyProtection="1">
      <alignment vertical="center"/>
    </xf>
    <xf numFmtId="0" fontId="65" fillId="0" borderId="33" xfId="138" applyFont="1" applyBorder="1" applyAlignment="1" applyProtection="1">
      <alignment vertical="center"/>
    </xf>
    <xf numFmtId="0" fontId="65" fillId="0" borderId="0" xfId="138" applyFont="1" applyBorder="1" applyAlignment="1" applyProtection="1">
      <alignment vertical="center"/>
    </xf>
    <xf numFmtId="0" fontId="74" fillId="0" borderId="0" xfId="117" applyFont="1">
      <alignment vertical="center"/>
    </xf>
    <xf numFmtId="0" fontId="49" fillId="0" borderId="3" xfId="143" applyFont="1" applyBorder="1">
      <alignment vertical="center"/>
    </xf>
    <xf numFmtId="0" fontId="49" fillId="0" borderId="3" xfId="143" applyFont="1" applyBorder="1" applyAlignment="1">
      <alignment horizontal="center" vertical="center" wrapText="1"/>
    </xf>
    <xf numFmtId="0" fontId="74" fillId="0" borderId="3" xfId="117" applyFont="1" applyBorder="1">
      <alignment vertical="center"/>
    </xf>
    <xf numFmtId="38" fontId="35" fillId="0" borderId="0" xfId="5" applyFont="1" applyAlignment="1" applyProtection="1">
      <alignment vertical="center"/>
    </xf>
    <xf numFmtId="38" fontId="21" fillId="0" borderId="0" xfId="6" applyNumberFormat="1" applyFont="1"/>
    <xf numFmtId="38" fontId="27" fillId="0" borderId="0" xfId="9" applyFont="1" applyBorder="1" applyAlignment="1">
      <alignment horizontal="center" vertical="distributed"/>
    </xf>
    <xf numFmtId="38" fontId="31" fillId="0" borderId="0" xfId="7" applyNumberFormat="1" applyFont="1" applyAlignment="1">
      <alignment horizontal="left" vertical="center"/>
    </xf>
    <xf numFmtId="38" fontId="27" fillId="0" borderId="0" xfId="5" applyFont="1" applyBorder="1" applyAlignment="1">
      <alignment horizontal="right" vertical="distributed"/>
    </xf>
    <xf numFmtId="38" fontId="27" fillId="0" borderId="0" xfId="5" applyFont="1" applyBorder="1" applyAlignment="1">
      <alignment horizontal="right" vertical="center"/>
    </xf>
    <xf numFmtId="38" fontId="27" fillId="0" borderId="0" xfId="5" applyFont="1" applyFill="1" applyBorder="1" applyAlignment="1">
      <alignment horizontal="right" vertical="center"/>
    </xf>
    <xf numFmtId="38" fontId="31" fillId="0" borderId="0" xfId="5" applyFont="1" applyBorder="1" applyAlignment="1">
      <alignment horizontal="right" vertical="center"/>
    </xf>
    <xf numFmtId="183" fontId="27" fillId="0" borderId="0" xfId="7" applyNumberFormat="1" applyFont="1" applyBorder="1" applyAlignment="1">
      <alignment vertical="center"/>
    </xf>
    <xf numFmtId="183" fontId="27" fillId="0" borderId="0" xfId="9" applyNumberFormat="1" applyFont="1" applyBorder="1" applyAlignment="1">
      <alignment horizontal="center" vertical="distributed"/>
    </xf>
    <xf numFmtId="177" fontId="31" fillId="0" borderId="0" xfId="7" applyNumberFormat="1" applyFont="1">
      <alignment vertical="center"/>
    </xf>
    <xf numFmtId="38" fontId="26" fillId="0" borderId="0" xfId="7" applyNumberFormat="1" applyFont="1">
      <alignment vertical="center"/>
    </xf>
    <xf numFmtId="176" fontId="32" fillId="0" borderId="50" xfId="10" applyNumberFormat="1" applyFont="1" applyFill="1" applyBorder="1" applyAlignment="1">
      <alignment horizontal="right" vertical="center" shrinkToFit="1"/>
    </xf>
    <xf numFmtId="176" fontId="32" fillId="0" borderId="51" xfId="10" applyNumberFormat="1" applyFont="1" applyFill="1" applyBorder="1" applyAlignment="1">
      <alignment horizontal="right" vertical="center" shrinkToFit="1"/>
    </xf>
    <xf numFmtId="176" fontId="32" fillId="0" borderId="111" xfId="10" applyNumberFormat="1" applyFont="1" applyFill="1" applyBorder="1" applyAlignment="1">
      <alignment horizontal="right" vertical="center" shrinkToFit="1"/>
    </xf>
    <xf numFmtId="38" fontId="26" fillId="0" borderId="111" xfId="7" applyNumberFormat="1" applyFont="1" applyBorder="1">
      <alignment vertical="center"/>
    </xf>
    <xf numFmtId="176" fontId="32" fillId="0" borderId="108" xfId="10" applyNumberFormat="1" applyFont="1" applyFill="1" applyBorder="1" applyAlignment="1">
      <alignment horizontal="right" vertical="center" shrinkToFit="1"/>
    </xf>
    <xf numFmtId="38" fontId="26" fillId="0" borderId="3" xfId="7" applyNumberFormat="1" applyFont="1" applyBorder="1">
      <alignment vertical="center"/>
    </xf>
    <xf numFmtId="38" fontId="65" fillId="30" borderId="68" xfId="2" applyNumberFormat="1" applyFont="1" applyFill="1" applyBorder="1" applyAlignment="1">
      <alignment horizontal="center" vertical="center"/>
    </xf>
    <xf numFmtId="0" fontId="65" fillId="30" borderId="68" xfId="2" applyNumberFormat="1" applyFont="1" applyFill="1" applyBorder="1" applyAlignment="1">
      <alignment vertical="center" shrinkToFit="1"/>
    </xf>
    <xf numFmtId="38" fontId="35" fillId="30" borderId="69" xfId="2" applyNumberFormat="1" applyFont="1" applyFill="1" applyBorder="1" applyAlignment="1">
      <alignment horizontal="center" vertical="center"/>
    </xf>
    <xf numFmtId="38" fontId="35" fillId="30" borderId="69" xfId="2" applyNumberFormat="1" applyFont="1" applyFill="1" applyBorder="1" applyAlignment="1">
      <alignment horizontal="center" vertical="center" shrinkToFit="1"/>
    </xf>
    <xf numFmtId="38" fontId="65" fillId="30" borderId="72" xfId="2" applyNumberFormat="1" applyFont="1" applyFill="1" applyBorder="1" applyAlignment="1">
      <alignment horizontal="center" vertical="center"/>
    </xf>
    <xf numFmtId="38" fontId="65" fillId="30" borderId="6" xfId="2" applyNumberFormat="1" applyFont="1" applyFill="1" applyBorder="1" applyAlignment="1">
      <alignment horizontal="center" vertical="center"/>
    </xf>
    <xf numFmtId="0" fontId="65" fillId="30" borderId="6" xfId="2" applyNumberFormat="1" applyFont="1" applyFill="1" applyBorder="1" applyAlignment="1">
      <alignment vertical="center" shrinkToFit="1"/>
    </xf>
    <xf numFmtId="38" fontId="35" fillId="30" borderId="0" xfId="2" applyNumberFormat="1" applyFont="1" applyFill="1" applyBorder="1" applyAlignment="1">
      <alignment horizontal="center" vertical="center"/>
    </xf>
    <xf numFmtId="38" fontId="65" fillId="30" borderId="50" xfId="2" applyNumberFormat="1" applyFont="1" applyFill="1" applyBorder="1" applyAlignment="1">
      <alignment horizontal="center" vertical="center"/>
    </xf>
    <xf numFmtId="38" fontId="65" fillId="30" borderId="73" xfId="2" applyNumberFormat="1" applyFont="1" applyFill="1" applyBorder="1" applyAlignment="1">
      <alignment horizontal="center" vertical="center"/>
    </xf>
    <xf numFmtId="38" fontId="65" fillId="30" borderId="6" xfId="2" applyNumberFormat="1" applyFont="1" applyFill="1" applyBorder="1" applyAlignment="1">
      <alignment horizontal="centerContinuous" vertical="center"/>
    </xf>
    <xf numFmtId="38" fontId="65" fillId="30" borderId="41" xfId="2" applyNumberFormat="1" applyFont="1" applyFill="1" applyBorder="1" applyAlignment="1">
      <alignment horizontal="centerContinuous" vertical="center"/>
    </xf>
    <xf numFmtId="49" fontId="65" fillId="30" borderId="4" xfId="138" applyNumberFormat="1" applyFont="1" applyFill="1" applyBorder="1" applyAlignment="1">
      <alignment horizontal="center" vertical="center"/>
    </xf>
    <xf numFmtId="0" fontId="65" fillId="30" borderId="4" xfId="138" applyFont="1" applyFill="1" applyBorder="1" applyAlignment="1" applyProtection="1">
      <alignment vertical="center" shrinkToFit="1"/>
    </xf>
    <xf numFmtId="3" fontId="65" fillId="30" borderId="11" xfId="138" applyNumberFormat="1" applyFont="1" applyFill="1" applyBorder="1" applyAlignment="1" applyProtection="1">
      <alignment horizontal="center" vertical="center"/>
    </xf>
    <xf numFmtId="3" fontId="65" fillId="30" borderId="93" xfId="138" applyNumberFormat="1" applyFont="1" applyFill="1" applyBorder="1" applyAlignment="1" applyProtection="1">
      <alignment horizontal="center" vertical="center"/>
    </xf>
    <xf numFmtId="182" fontId="16" fillId="30" borderId="72" xfId="138" applyNumberFormat="1" applyFont="1" applyFill="1" applyBorder="1" applyAlignment="1" applyProtection="1">
      <alignment vertical="center"/>
    </xf>
    <xf numFmtId="182" fontId="16" fillId="30" borderId="72" xfId="138" applyNumberFormat="1" applyFont="1" applyFill="1" applyBorder="1" applyAlignment="1" applyProtection="1">
      <alignment vertical="center"/>
      <protection locked="0"/>
    </xf>
    <xf numFmtId="182" fontId="16" fillId="30" borderId="94" xfId="138" applyNumberFormat="1" applyFont="1" applyFill="1" applyBorder="1" applyAlignment="1" applyProtection="1">
      <alignment vertical="center"/>
      <protection locked="0"/>
    </xf>
    <xf numFmtId="182" fontId="16" fillId="30" borderId="4" xfId="138" applyNumberFormat="1" applyFont="1" applyFill="1" applyBorder="1" applyAlignment="1" applyProtection="1">
      <alignment vertical="center"/>
      <protection locked="0"/>
    </xf>
    <xf numFmtId="182" fontId="16" fillId="30" borderId="47" xfId="138" applyNumberFormat="1" applyFont="1" applyFill="1" applyBorder="1" applyAlignment="1">
      <alignment vertical="center"/>
    </xf>
    <xf numFmtId="182" fontId="16" fillId="30" borderId="95" xfId="138" applyNumberFormat="1" applyFont="1" applyFill="1" applyBorder="1" applyAlignment="1" applyProtection="1">
      <alignment vertical="center"/>
    </xf>
    <xf numFmtId="38" fontId="16" fillId="30" borderId="96" xfId="139" applyFont="1" applyFill="1" applyBorder="1" applyAlignment="1" applyProtection="1">
      <alignment vertical="center"/>
    </xf>
    <xf numFmtId="182" fontId="16" fillId="30" borderId="71" xfId="138" applyNumberFormat="1" applyFont="1" applyFill="1" applyBorder="1" applyAlignment="1" applyProtection="1">
      <alignment vertical="center"/>
    </xf>
    <xf numFmtId="38" fontId="16" fillId="30" borderId="102" xfId="139" applyFont="1" applyFill="1" applyBorder="1" applyAlignment="1" applyProtection="1">
      <alignment vertical="center"/>
    </xf>
    <xf numFmtId="182" fontId="16" fillId="30" borderId="3" xfId="138" applyNumberFormat="1" applyFont="1" applyFill="1" applyBorder="1" applyAlignment="1" applyProtection="1">
      <alignment vertical="center"/>
    </xf>
    <xf numFmtId="182" fontId="16" fillId="30" borderId="3" xfId="138" applyNumberFormat="1" applyFont="1" applyFill="1" applyBorder="1" applyAlignment="1" applyProtection="1">
      <alignment vertical="center"/>
      <protection locked="0"/>
    </xf>
    <xf numFmtId="182" fontId="16" fillId="30" borderId="6" xfId="138" applyNumberFormat="1" applyFont="1" applyFill="1" applyBorder="1" applyAlignment="1" applyProtection="1">
      <alignment vertical="center"/>
      <protection locked="0"/>
    </xf>
    <xf numFmtId="3" fontId="65" fillId="30" borderId="3" xfId="138" applyNumberFormat="1" applyFont="1" applyFill="1" applyBorder="1" applyAlignment="1">
      <alignment horizontal="center" vertical="center"/>
    </xf>
    <xf numFmtId="3" fontId="65" fillId="30" borderId="3" xfId="138" applyNumberFormat="1" applyFont="1" applyFill="1" applyBorder="1" applyAlignment="1" applyProtection="1">
      <alignment vertical="center" shrinkToFit="1"/>
    </xf>
    <xf numFmtId="3" fontId="65" fillId="30" borderId="13" xfId="138" applyNumberFormat="1" applyFont="1" applyFill="1" applyBorder="1" applyAlignment="1" applyProtection="1">
      <alignment horizontal="center" vertical="center"/>
    </xf>
    <xf numFmtId="3" fontId="65" fillId="30" borderId="97" xfId="138" applyNumberFormat="1" applyFont="1" applyFill="1" applyBorder="1" applyAlignment="1" applyProtection="1">
      <alignment horizontal="center" vertical="center"/>
    </xf>
    <xf numFmtId="182" fontId="16" fillId="30" borderId="6" xfId="138" applyNumberFormat="1" applyFont="1" applyFill="1" applyBorder="1" applyAlignment="1" applyProtection="1">
      <alignment vertical="center"/>
    </xf>
    <xf numFmtId="182" fontId="16" fillId="30" borderId="98" xfId="138" applyNumberFormat="1" applyFont="1" applyFill="1" applyBorder="1" applyAlignment="1" applyProtection="1">
      <alignment vertical="center"/>
      <protection locked="0"/>
    </xf>
    <xf numFmtId="3" fontId="65" fillId="30" borderId="103" xfId="138" applyNumberFormat="1" applyFont="1" applyFill="1" applyBorder="1" applyAlignment="1" applyProtection="1">
      <alignment horizontal="center" vertical="center"/>
    </xf>
    <xf numFmtId="182" fontId="16" fillId="30" borderId="73" xfId="138" applyNumberFormat="1" applyFont="1" applyFill="1" applyBorder="1" applyAlignment="1" applyProtection="1">
      <alignment vertical="center"/>
    </xf>
    <xf numFmtId="0" fontId="65" fillId="30" borderId="3" xfId="138" applyFont="1" applyFill="1" applyBorder="1" applyAlignment="1" applyProtection="1">
      <alignment vertical="center" shrinkToFit="1"/>
    </xf>
    <xf numFmtId="3" fontId="65" fillId="30" borderId="4" xfId="138" applyNumberFormat="1" applyFont="1" applyFill="1" applyBorder="1" applyAlignment="1">
      <alignment horizontal="center" vertical="center"/>
    </xf>
    <xf numFmtId="3" fontId="65" fillId="30" borderId="4" xfId="138" applyNumberFormat="1" applyFont="1" applyFill="1" applyBorder="1" applyAlignment="1" applyProtection="1">
      <alignment vertical="center" shrinkToFit="1"/>
    </xf>
    <xf numFmtId="3" fontId="65" fillId="30" borderId="49" xfId="138" applyNumberFormat="1" applyFont="1" applyFill="1" applyBorder="1" applyAlignment="1" applyProtection="1">
      <alignment horizontal="center" vertical="center"/>
    </xf>
    <xf numFmtId="182" fontId="16" fillId="30" borderId="68" xfId="138" applyNumberFormat="1" applyFont="1" applyFill="1" applyBorder="1" applyAlignment="1" applyProtection="1">
      <alignment vertical="center"/>
    </xf>
    <xf numFmtId="38" fontId="16" fillId="30" borderId="99" xfId="139" applyFont="1" applyFill="1" applyBorder="1" applyAlignment="1" applyProtection="1">
      <alignment vertical="center"/>
    </xf>
    <xf numFmtId="182" fontId="16" fillId="2" borderId="4" xfId="138" applyNumberFormat="1" applyFont="1" applyFill="1" applyBorder="1" applyAlignment="1" applyProtection="1">
      <alignment vertical="center"/>
      <protection locked="0"/>
    </xf>
    <xf numFmtId="182" fontId="16" fillId="2" borderId="4" xfId="138" applyNumberFormat="1" applyFont="1" applyFill="1" applyBorder="1" applyAlignment="1" applyProtection="1">
      <alignment vertical="center"/>
    </xf>
    <xf numFmtId="182" fontId="16" fillId="2" borderId="107" xfId="138" applyNumberFormat="1" applyFont="1" applyFill="1" applyBorder="1" applyAlignment="1" applyProtection="1">
      <alignment vertical="center"/>
      <protection locked="0"/>
    </xf>
    <xf numFmtId="182" fontId="16" fillId="2" borderId="68" xfId="138" applyNumberFormat="1" applyFont="1" applyFill="1" applyBorder="1" applyAlignment="1" applyProtection="1">
      <alignment vertical="center"/>
      <protection locked="0"/>
    </xf>
    <xf numFmtId="182" fontId="16" fillId="2" borderId="3" xfId="138" applyNumberFormat="1" applyFont="1" applyFill="1" applyBorder="1" applyAlignment="1">
      <alignment vertical="center" wrapText="1"/>
    </xf>
    <xf numFmtId="38" fontId="16" fillId="30" borderId="72" xfId="5" applyFont="1" applyFill="1" applyBorder="1" applyAlignment="1" applyProtection="1">
      <alignment vertical="center"/>
    </xf>
    <xf numFmtId="38" fontId="16" fillId="30" borderId="72" xfId="5" applyFont="1" applyFill="1" applyBorder="1" applyAlignment="1" applyProtection="1">
      <alignment vertical="center"/>
      <protection locked="0"/>
    </xf>
    <xf numFmtId="38" fontId="16" fillId="30" borderId="94" xfId="5" applyFont="1" applyFill="1" applyBorder="1" applyAlignment="1" applyProtection="1">
      <alignment vertical="center"/>
      <protection locked="0"/>
    </xf>
    <xf numFmtId="38" fontId="16" fillId="29" borderId="4" xfId="5" applyFont="1" applyFill="1" applyBorder="1" applyAlignment="1" applyProtection="1">
      <alignment vertical="center"/>
    </xf>
    <xf numFmtId="38" fontId="16" fillId="30" borderId="4" xfId="5" applyFont="1" applyFill="1" applyBorder="1" applyAlignment="1" applyProtection="1">
      <alignment vertical="center"/>
      <protection locked="0"/>
    </xf>
    <xf numFmtId="38" fontId="16" fillId="30" borderId="47" xfId="5" applyFont="1" applyFill="1" applyBorder="1" applyAlignment="1">
      <alignment vertical="center"/>
    </xf>
    <xf numFmtId="38" fontId="16" fillId="30" borderId="95" xfId="5" applyFont="1" applyFill="1" applyBorder="1" applyAlignment="1" applyProtection="1">
      <alignment vertical="center"/>
    </xf>
    <xf numFmtId="38" fontId="16" fillId="30" borderId="96" xfId="5" applyFont="1" applyFill="1" applyBorder="1" applyAlignment="1" applyProtection="1">
      <alignment vertical="center"/>
    </xf>
    <xf numFmtId="38" fontId="16" fillId="2" borderId="6" xfId="5" applyFont="1" applyFill="1" applyBorder="1" applyAlignment="1" applyProtection="1">
      <alignment vertical="center"/>
    </xf>
    <xf numFmtId="38" fontId="16" fillId="2" borderId="3" xfId="5" applyFont="1" applyFill="1" applyBorder="1" applyAlignment="1" applyProtection="1">
      <alignment vertical="center"/>
      <protection locked="0"/>
    </xf>
    <xf numFmtId="38" fontId="16" fillId="2" borderId="3" xfId="5" applyFont="1" applyFill="1" applyBorder="1" applyAlignment="1" applyProtection="1">
      <alignment vertical="center"/>
    </xf>
    <xf numFmtId="38" fontId="16" fillId="2" borderId="98" xfId="5" applyFont="1" applyFill="1" applyBorder="1" applyAlignment="1" applyProtection="1">
      <alignment vertical="center"/>
      <protection locked="0"/>
    </xf>
    <xf numFmtId="38" fontId="16" fillId="29" borderId="3" xfId="5" applyFont="1" applyFill="1" applyBorder="1" applyAlignment="1" applyProtection="1">
      <alignment vertical="center"/>
    </xf>
    <xf numFmtId="38" fontId="16" fillId="2" borderId="6" xfId="5" applyFont="1" applyFill="1" applyBorder="1" applyAlignment="1" applyProtection="1">
      <alignment vertical="center"/>
      <protection locked="0"/>
    </xf>
    <xf numFmtId="38" fontId="16" fillId="2" borderId="101" xfId="5" applyFont="1" applyFill="1" applyBorder="1" applyAlignment="1" applyProtection="1">
      <alignment vertical="center"/>
    </xf>
    <xf numFmtId="38" fontId="16" fillId="2" borderId="99" xfId="5" applyFont="1" applyFill="1" applyBorder="1" applyAlignment="1" applyProtection="1">
      <alignment vertical="center"/>
    </xf>
    <xf numFmtId="38" fontId="16" fillId="2" borderId="50" xfId="5" applyFont="1" applyFill="1" applyBorder="1" applyAlignment="1" applyProtection="1">
      <alignment vertical="center"/>
      <protection locked="0"/>
    </xf>
    <xf numFmtId="38" fontId="16" fillId="2" borderId="50" xfId="5" applyFont="1" applyFill="1" applyBorder="1" applyAlignment="1" applyProtection="1">
      <alignment vertical="center"/>
    </xf>
    <xf numFmtId="38" fontId="16" fillId="2" borderId="104" xfId="5" applyFont="1" applyFill="1" applyBorder="1" applyAlignment="1" applyProtection="1">
      <alignment vertical="center"/>
      <protection locked="0"/>
    </xf>
    <xf numFmtId="38" fontId="16" fillId="29" borderId="50" xfId="5" applyFont="1" applyFill="1" applyBorder="1" applyAlignment="1" applyProtection="1">
      <alignment vertical="center"/>
    </xf>
    <xf numFmtId="38" fontId="16" fillId="2" borderId="73" xfId="5" applyFont="1" applyFill="1" applyBorder="1" applyAlignment="1" applyProtection="1">
      <alignment vertical="center"/>
      <protection locked="0"/>
    </xf>
    <xf numFmtId="38" fontId="16" fillId="2" borderId="102" xfId="5" applyFont="1" applyFill="1" applyBorder="1" applyAlignment="1" applyProtection="1">
      <alignment vertical="center"/>
    </xf>
    <xf numFmtId="38" fontId="16" fillId="30" borderId="6" xfId="5" applyFont="1" applyFill="1" applyBorder="1" applyAlignment="1" applyProtection="1">
      <alignment vertical="center"/>
    </xf>
    <xf numFmtId="38" fontId="16" fillId="30" borderId="3" xfId="5" applyFont="1" applyFill="1" applyBorder="1" applyAlignment="1" applyProtection="1">
      <alignment vertical="center"/>
      <protection locked="0"/>
    </xf>
    <xf numFmtId="38" fontId="16" fillId="30" borderId="3" xfId="5" applyFont="1" applyFill="1" applyBorder="1" applyAlignment="1" applyProtection="1">
      <alignment vertical="center"/>
    </xf>
    <xf numFmtId="38" fontId="16" fillId="30" borderId="101" xfId="5" applyFont="1" applyFill="1" applyBorder="1" applyAlignment="1" applyProtection="1">
      <alignment vertical="center"/>
    </xf>
    <xf numFmtId="38" fontId="16" fillId="30" borderId="102" xfId="5" applyFont="1" applyFill="1" applyBorder="1" applyAlignment="1" applyProtection="1">
      <alignment vertical="center"/>
    </xf>
    <xf numFmtId="38" fontId="16" fillId="30" borderId="73" xfId="5" applyFont="1" applyFill="1" applyBorder="1" applyAlignment="1" applyProtection="1">
      <alignment vertical="center"/>
    </xf>
    <xf numFmtId="38" fontId="16" fillId="30" borderId="71" xfId="5" applyFont="1" applyFill="1" applyBorder="1" applyAlignment="1" applyProtection="1">
      <alignment vertical="center"/>
    </xf>
    <xf numFmtId="38" fontId="16" fillId="2" borderId="71" xfId="5" applyFont="1" applyFill="1" applyBorder="1" applyAlignment="1" applyProtection="1">
      <alignment vertical="center"/>
    </xf>
    <xf numFmtId="38" fontId="16" fillId="29" borderId="3" xfId="5" applyFont="1" applyFill="1" applyBorder="1" applyAlignment="1" applyProtection="1">
      <alignment vertical="center"/>
      <protection locked="0"/>
    </xf>
    <xf numFmtId="38" fontId="16" fillId="2" borderId="73" xfId="5" applyFont="1" applyFill="1" applyBorder="1" applyAlignment="1" applyProtection="1">
      <alignment vertical="center"/>
    </xf>
    <xf numFmtId="38" fontId="16" fillId="2" borderId="105" xfId="5" applyFont="1" applyFill="1" applyBorder="1" applyAlignment="1" applyProtection="1">
      <alignment vertical="center"/>
    </xf>
    <xf numFmtId="38" fontId="16" fillId="2" borderId="106" xfId="5" applyFont="1" applyFill="1" applyBorder="1" applyAlignment="1" applyProtection="1">
      <alignment vertical="center"/>
    </xf>
    <xf numFmtId="38" fontId="16" fillId="2" borderId="3" xfId="5" applyFont="1" applyFill="1" applyBorder="1" applyAlignment="1">
      <alignment vertical="center" wrapText="1"/>
    </xf>
    <xf numFmtId="38" fontId="16" fillId="2" borderId="5" xfId="5" applyFont="1" applyFill="1" applyBorder="1" applyAlignment="1" applyProtection="1">
      <alignment vertical="center"/>
    </xf>
    <xf numFmtId="38" fontId="16" fillId="30" borderId="68" xfId="5" applyFont="1" applyFill="1" applyBorder="1" applyAlignment="1" applyProtection="1">
      <alignment vertical="center"/>
    </xf>
    <xf numFmtId="38" fontId="16" fillId="2" borderId="86" xfId="5" applyFont="1" applyFill="1" applyBorder="1" applyAlignment="1" applyProtection="1">
      <alignment vertical="center"/>
    </xf>
    <xf numFmtId="38" fontId="16" fillId="30" borderId="98" xfId="5" applyFont="1" applyFill="1" applyBorder="1" applyAlignment="1" applyProtection="1">
      <alignment vertical="center"/>
      <protection locked="0"/>
    </xf>
    <xf numFmtId="38" fontId="16" fillId="30" borderId="6" xfId="5" applyFont="1" applyFill="1" applyBorder="1" applyAlignment="1" applyProtection="1">
      <alignment vertical="center"/>
      <protection locked="0"/>
    </xf>
    <xf numFmtId="38" fontId="16" fillId="30" borderId="99" xfId="5" applyFont="1" applyFill="1" applyBorder="1" applyAlignment="1" applyProtection="1">
      <alignment vertical="center"/>
    </xf>
    <xf numFmtId="38" fontId="16" fillId="2" borderId="4" xfId="5" applyFont="1" applyFill="1" applyBorder="1" applyAlignment="1" applyProtection="1">
      <alignment vertical="center"/>
      <protection locked="0"/>
    </xf>
    <xf numFmtId="0" fontId="19" fillId="0" borderId="18" xfId="4" applyFont="1" applyBorder="1" applyAlignment="1">
      <alignment horizontal="center" vertical="center"/>
    </xf>
    <xf numFmtId="0" fontId="19" fillId="0" borderId="31" xfId="4" applyFont="1" applyBorder="1" applyAlignment="1">
      <alignment horizontal="center" vertical="center"/>
    </xf>
    <xf numFmtId="0" fontId="19" fillId="0" borderId="21" xfId="4" applyFont="1" applyBorder="1" applyAlignment="1">
      <alignment horizontal="center" vertical="center"/>
    </xf>
    <xf numFmtId="0" fontId="19" fillId="0" borderId="22" xfId="4" applyFont="1" applyBorder="1" applyAlignment="1">
      <alignment horizontal="center" vertical="center"/>
    </xf>
    <xf numFmtId="0" fontId="19" fillId="0" borderId="3" xfId="4" applyFont="1" applyBorder="1" applyAlignment="1">
      <alignment horizontal="center" vertical="center"/>
    </xf>
    <xf numFmtId="0" fontId="19" fillId="0" borderId="5" xfId="4" applyFont="1" applyBorder="1" applyAlignment="1">
      <alignment horizontal="center" vertical="center"/>
    </xf>
    <xf numFmtId="0" fontId="71" fillId="0" borderId="0" xfId="117" applyFont="1">
      <alignment vertical="center"/>
    </xf>
    <xf numFmtId="0" fontId="76" fillId="0" borderId="0" xfId="117" applyFont="1">
      <alignment vertical="center"/>
    </xf>
    <xf numFmtId="0" fontId="71" fillId="26" borderId="0" xfId="117" applyFont="1" applyFill="1">
      <alignment vertical="center"/>
    </xf>
    <xf numFmtId="0" fontId="28" fillId="26" borderId="86" xfId="117" applyFont="1" applyFill="1" applyBorder="1">
      <alignment vertical="center"/>
    </xf>
    <xf numFmtId="0" fontId="28" fillId="26" borderId="84" xfId="117" applyFont="1" applyFill="1" applyBorder="1">
      <alignment vertical="center"/>
    </xf>
    <xf numFmtId="0" fontId="28" fillId="26" borderId="73" xfId="117" applyFont="1" applyFill="1" applyBorder="1">
      <alignment vertical="center"/>
    </xf>
    <xf numFmtId="0" fontId="28" fillId="26" borderId="85" xfId="117" applyFont="1" applyFill="1" applyBorder="1">
      <alignment vertical="center"/>
    </xf>
    <xf numFmtId="0" fontId="28" fillId="26" borderId="0" xfId="117" applyFont="1" applyFill="1" applyBorder="1">
      <alignment vertical="center"/>
    </xf>
    <xf numFmtId="0" fontId="73" fillId="26" borderId="0" xfId="117" applyFont="1" applyFill="1" applyBorder="1">
      <alignment vertical="center"/>
    </xf>
    <xf numFmtId="0" fontId="28" fillId="26" borderId="72" xfId="117" applyFont="1" applyFill="1" applyBorder="1">
      <alignment vertical="center"/>
    </xf>
    <xf numFmtId="38" fontId="71" fillId="0" borderId="0" xfId="117" applyNumberFormat="1" applyFont="1">
      <alignment vertical="center"/>
    </xf>
    <xf numFmtId="38" fontId="71" fillId="0" borderId="0" xfId="91" applyFont="1">
      <alignment vertical="center"/>
    </xf>
    <xf numFmtId="0" fontId="28" fillId="26" borderId="0" xfId="117" applyFont="1" applyFill="1">
      <alignment vertical="center"/>
    </xf>
    <xf numFmtId="38" fontId="71" fillId="0" borderId="0" xfId="9" applyFont="1" applyAlignment="1">
      <alignment vertical="center"/>
    </xf>
    <xf numFmtId="0" fontId="28" fillId="26" borderId="38" xfId="117" applyFont="1" applyFill="1" applyBorder="1">
      <alignment vertical="center"/>
    </xf>
    <xf numFmtId="0" fontId="28" fillId="26" borderId="69" xfId="117" applyFont="1" applyFill="1" applyBorder="1">
      <alignment vertical="center"/>
    </xf>
    <xf numFmtId="0" fontId="28" fillId="26" borderId="68" xfId="117" applyFont="1" applyFill="1" applyBorder="1">
      <alignment vertical="center"/>
    </xf>
    <xf numFmtId="0" fontId="28" fillId="0" borderId="0" xfId="117" applyFont="1" applyBorder="1">
      <alignment vertical="center"/>
    </xf>
    <xf numFmtId="0" fontId="74" fillId="31" borderId="3" xfId="117" applyFont="1" applyFill="1" applyBorder="1">
      <alignment vertical="center"/>
    </xf>
    <xf numFmtId="187" fontId="74" fillId="0" borderId="3" xfId="117" applyNumberFormat="1" applyFont="1" applyBorder="1">
      <alignment vertical="center"/>
    </xf>
    <xf numFmtId="187" fontId="74" fillId="31" borderId="3" xfId="117" applyNumberFormat="1" applyFont="1" applyFill="1" applyBorder="1" applyAlignment="1">
      <alignment horizontal="left" vertical="center"/>
    </xf>
    <xf numFmtId="187" fontId="74" fillId="31" borderId="3" xfId="117" applyNumberFormat="1" applyFont="1" applyFill="1" applyBorder="1">
      <alignment vertical="center"/>
    </xf>
    <xf numFmtId="38" fontId="74" fillId="0" borderId="0" xfId="91" applyFont="1">
      <alignment vertical="center"/>
    </xf>
    <xf numFmtId="0" fontId="74" fillId="32" borderId="0" xfId="117" applyFont="1" applyFill="1">
      <alignment vertical="center"/>
    </xf>
    <xf numFmtId="38" fontId="74" fillId="32" borderId="0" xfId="91" applyFont="1" applyFill="1">
      <alignment vertical="center"/>
    </xf>
    <xf numFmtId="38" fontId="74" fillId="32" borderId="0" xfId="117" applyNumberFormat="1" applyFont="1" applyFill="1">
      <alignment vertical="center"/>
    </xf>
    <xf numFmtId="38" fontId="74" fillId="0" borderId="0" xfId="117" applyNumberFormat="1" applyFont="1">
      <alignment vertical="center"/>
    </xf>
    <xf numFmtId="0" fontId="74" fillId="0" borderId="0" xfId="117" applyFont="1" applyAlignment="1">
      <alignment vertical="center" wrapText="1"/>
    </xf>
    <xf numFmtId="0" fontId="74" fillId="33" borderId="0" xfId="117" applyFont="1" applyFill="1">
      <alignment vertical="center"/>
    </xf>
    <xf numFmtId="38" fontId="74" fillId="33" borderId="0" xfId="91" applyFont="1" applyFill="1">
      <alignment vertical="center"/>
    </xf>
    <xf numFmtId="0" fontId="74" fillId="34" borderId="0" xfId="117" applyFont="1" applyFill="1">
      <alignment vertical="center"/>
    </xf>
    <xf numFmtId="38" fontId="74" fillId="34" borderId="0" xfId="91" applyFont="1" applyFill="1">
      <alignment vertical="center"/>
    </xf>
    <xf numFmtId="0" fontId="74" fillId="34" borderId="0" xfId="117" applyFont="1" applyFill="1" applyAlignment="1">
      <alignment vertical="center" wrapText="1"/>
    </xf>
    <xf numFmtId="38" fontId="74" fillId="0" borderId="0" xfId="91" applyFont="1" applyAlignment="1">
      <alignment vertical="center" wrapText="1"/>
    </xf>
    <xf numFmtId="0" fontId="74" fillId="0" borderId="0" xfId="117" applyFont="1" applyFill="1">
      <alignment vertical="center"/>
    </xf>
    <xf numFmtId="38" fontId="74" fillId="0" borderId="0" xfId="9" applyFont="1" applyAlignment="1">
      <alignment vertical="center"/>
    </xf>
    <xf numFmtId="38" fontId="74" fillId="0" borderId="0" xfId="91" applyFont="1" applyFill="1">
      <alignment vertical="center"/>
    </xf>
    <xf numFmtId="38" fontId="74" fillId="32" borderId="0" xfId="9" applyFont="1" applyFill="1" applyAlignment="1">
      <alignment vertical="center"/>
    </xf>
    <xf numFmtId="38" fontId="74" fillId="0" borderId="0" xfId="9" applyFont="1" applyFill="1" applyAlignment="1">
      <alignment vertical="center"/>
    </xf>
    <xf numFmtId="0" fontId="59" fillId="0" borderId="0" xfId="117">
      <alignment vertical="center"/>
    </xf>
    <xf numFmtId="0" fontId="59" fillId="0" borderId="3" xfId="117" applyBorder="1">
      <alignment vertical="center"/>
    </xf>
    <xf numFmtId="38" fontId="59" fillId="0" borderId="3" xfId="91" applyFont="1" applyBorder="1">
      <alignment vertical="center"/>
    </xf>
    <xf numFmtId="38" fontId="59" fillId="0" borderId="0" xfId="117" applyNumberFormat="1">
      <alignment vertical="center"/>
    </xf>
    <xf numFmtId="38" fontId="59" fillId="0" borderId="0" xfId="9" applyFont="1" applyAlignment="1">
      <alignment vertical="center"/>
    </xf>
    <xf numFmtId="188" fontId="69" fillId="0" borderId="0" xfId="144" applyNumberFormat="1" applyFont="1"/>
    <xf numFmtId="188" fontId="69" fillId="0" borderId="0" xfId="144" applyNumberFormat="1" applyFont="1" applyBorder="1" applyAlignment="1" applyProtection="1">
      <alignment vertical="center"/>
    </xf>
    <xf numFmtId="188" fontId="69" fillId="0" borderId="0" xfId="144" applyNumberFormat="1" applyFont="1" applyBorder="1" applyAlignment="1" applyProtection="1">
      <alignment horizontal="center" vertical="center"/>
    </xf>
    <xf numFmtId="188" fontId="69" fillId="0" borderId="0" xfId="144" applyNumberFormat="1" applyFont="1" applyAlignment="1">
      <alignment horizontal="centerContinuous" vertical="center"/>
    </xf>
    <xf numFmtId="188" fontId="69" fillId="0" borderId="0" xfId="144" applyNumberFormat="1" applyFont="1" applyBorder="1" applyAlignment="1" applyProtection="1">
      <alignment horizontal="right" vertical="center"/>
    </xf>
    <xf numFmtId="0" fontId="32" fillId="0" borderId="0" xfId="2" applyFont="1"/>
    <xf numFmtId="188" fontId="32" fillId="0" borderId="122" xfId="144" applyNumberFormat="1" applyFont="1" applyBorder="1" applyAlignment="1" applyProtection="1">
      <alignment horizontal="right" vertical="top"/>
    </xf>
    <xf numFmtId="188" fontId="32" fillId="0" borderId="123" xfId="144" applyNumberFormat="1" applyFont="1" applyBorder="1" applyAlignment="1">
      <alignment horizontal="center" vertical="center" wrapText="1"/>
    </xf>
    <xf numFmtId="188" fontId="32" fillId="0" borderId="124" xfId="144" applyNumberFormat="1" applyFont="1" applyBorder="1" applyAlignment="1">
      <alignment horizontal="center" vertical="center" wrapText="1"/>
    </xf>
    <xf numFmtId="188" fontId="32" fillId="0" borderId="125" xfId="144" applyNumberFormat="1" applyFont="1" applyBorder="1" applyAlignment="1" applyProtection="1">
      <alignment horizontal="center" vertical="center"/>
    </xf>
    <xf numFmtId="188" fontId="32" fillId="0" borderId="3" xfId="144" applyNumberFormat="1" applyFont="1" applyBorder="1" applyAlignment="1">
      <alignment horizontal="center" vertical="center"/>
    </xf>
    <xf numFmtId="188" fontId="32" fillId="0" borderId="126" xfId="144" applyNumberFormat="1" applyFont="1" applyBorder="1" applyAlignment="1">
      <alignment horizontal="center" vertical="center"/>
    </xf>
    <xf numFmtId="188" fontId="32" fillId="2" borderId="125" xfId="144" applyNumberFormat="1" applyFont="1" applyFill="1" applyBorder="1" applyAlignment="1" applyProtection="1">
      <alignment horizontal="center" vertical="center"/>
    </xf>
    <xf numFmtId="188" fontId="32" fillId="32" borderId="125" xfId="144" applyNumberFormat="1" applyFont="1" applyFill="1" applyBorder="1" applyAlignment="1" applyProtection="1">
      <alignment horizontal="center" vertical="center"/>
    </xf>
    <xf numFmtId="188" fontId="32" fillId="2" borderId="125" xfId="144" applyNumberFormat="1" applyFont="1" applyFill="1" applyBorder="1" applyAlignment="1" applyProtection="1">
      <alignment vertical="center" wrapText="1"/>
    </xf>
    <xf numFmtId="188" fontId="32" fillId="2" borderId="125" xfId="144" applyNumberFormat="1" applyFont="1" applyFill="1" applyBorder="1" applyAlignment="1" applyProtection="1">
      <alignment horizontal="left" vertical="center"/>
    </xf>
    <xf numFmtId="38" fontId="34" fillId="32" borderId="3" xfId="9" applyFont="1" applyFill="1" applyBorder="1" applyAlignment="1">
      <alignment vertical="center"/>
    </xf>
    <xf numFmtId="188" fontId="32" fillId="2" borderId="127" xfId="144" applyNumberFormat="1" applyFont="1" applyFill="1" applyBorder="1" applyAlignment="1" applyProtection="1">
      <alignment horizontal="center" vertical="center"/>
    </xf>
    <xf numFmtId="188" fontId="32" fillId="0" borderId="0" xfId="144" applyNumberFormat="1" applyFont="1" applyFill="1" applyBorder="1" applyAlignment="1" applyProtection="1">
      <alignment horizontal="center" vertical="center"/>
    </xf>
    <xf numFmtId="188" fontId="69" fillId="0" borderId="0" xfId="144" applyNumberFormat="1" applyFont="1" applyBorder="1"/>
    <xf numFmtId="38" fontId="29" fillId="0" borderId="0" xfId="9" applyFont="1" applyBorder="1" applyAlignment="1">
      <alignment vertical="center"/>
    </xf>
    <xf numFmtId="188" fontId="69" fillId="0" borderId="0" xfId="144" applyNumberFormat="1" applyFont="1" applyFill="1"/>
    <xf numFmtId="38" fontId="69" fillId="0" borderId="0" xfId="9" applyFont="1" applyAlignment="1"/>
    <xf numFmtId="0" fontId="77" fillId="0" borderId="0" xfId="2" applyFont="1" applyAlignment="1">
      <alignment vertical="center"/>
    </xf>
    <xf numFmtId="188" fontId="78" fillId="0" borderId="0" xfId="144" applyNumberFormat="1" applyFont="1"/>
    <xf numFmtId="188" fontId="35" fillId="0" borderId="0" xfId="144" applyNumberFormat="1" applyFont="1"/>
    <xf numFmtId="188" fontId="58" fillId="0" borderId="0" xfId="144" applyNumberFormat="1" applyFont="1" applyBorder="1" applyAlignment="1" applyProtection="1">
      <alignment horizontal="right" vertical="center"/>
    </xf>
    <xf numFmtId="188" fontId="48" fillId="0" borderId="0" xfId="145" applyNumberFormat="1" applyFont="1" applyAlignment="1"/>
    <xf numFmtId="188" fontId="78" fillId="0" borderId="0" xfId="144" applyNumberFormat="1" applyFont="1" applyAlignment="1"/>
    <xf numFmtId="188" fontId="78" fillId="0" borderId="50" xfId="144" applyNumberFormat="1" applyFont="1" applyBorder="1" applyAlignment="1">
      <alignment horizontal="center" vertical="center" wrapText="1"/>
    </xf>
    <xf numFmtId="188" fontId="78" fillId="0" borderId="0" xfId="144" applyNumberFormat="1" applyFont="1" applyAlignment="1">
      <alignment vertical="center"/>
    </xf>
    <xf numFmtId="188" fontId="78" fillId="0" borderId="132" xfId="144" applyNumberFormat="1" applyFont="1" applyBorder="1" applyAlignment="1">
      <alignment horizontal="center" vertical="center"/>
    </xf>
    <xf numFmtId="188" fontId="78" fillId="0" borderId="44" xfId="144" applyNumberFormat="1" applyFont="1" applyBorder="1" applyAlignment="1">
      <alignment horizontal="center" vertical="center"/>
    </xf>
    <xf numFmtId="188" fontId="78" fillId="0" borderId="45" xfId="144" applyNumberFormat="1" applyFont="1" applyBorder="1" applyAlignment="1">
      <alignment horizontal="center" vertical="center"/>
    </xf>
    <xf numFmtId="188" fontId="78" fillId="2" borderId="83" xfId="144" applyNumberFormat="1" applyFont="1" applyFill="1" applyBorder="1" applyAlignment="1" applyProtection="1">
      <alignment horizontal="distributed" vertical="center"/>
    </xf>
    <xf numFmtId="38" fontId="79" fillId="0" borderId="133" xfId="146" applyFont="1" applyFill="1" applyBorder="1" applyAlignment="1">
      <alignment vertical="center"/>
    </xf>
    <xf numFmtId="38" fontId="79" fillId="0" borderId="4" xfId="146" applyFont="1" applyFill="1" applyBorder="1" applyAlignment="1">
      <alignment vertical="center"/>
    </xf>
    <xf numFmtId="38" fontId="79" fillId="0" borderId="11" xfId="146" applyFont="1" applyFill="1" applyBorder="1" applyAlignment="1">
      <alignment vertical="center"/>
    </xf>
    <xf numFmtId="188" fontId="78" fillId="2" borderId="16" xfId="144" applyNumberFormat="1" applyFont="1" applyFill="1" applyBorder="1" applyAlignment="1" applyProtection="1">
      <alignment horizontal="center" vertical="center"/>
    </xf>
    <xf numFmtId="38" fontId="79" fillId="0" borderId="25" xfId="146" applyFont="1" applyFill="1" applyBorder="1" applyAlignment="1">
      <alignment vertical="center"/>
    </xf>
    <xf numFmtId="9" fontId="79" fillId="0" borderId="3" xfId="147" applyFont="1" applyFill="1" applyBorder="1" applyAlignment="1">
      <alignment vertical="center"/>
    </xf>
    <xf numFmtId="9" fontId="79" fillId="0" borderId="13" xfId="147" applyFont="1" applyFill="1" applyBorder="1" applyAlignment="1">
      <alignment vertical="center"/>
    </xf>
    <xf numFmtId="188" fontId="78" fillId="2" borderId="16" xfId="144" applyNumberFormat="1" applyFont="1" applyFill="1" applyBorder="1" applyAlignment="1" applyProtection="1">
      <alignment horizontal="distributed" vertical="center"/>
    </xf>
    <xf numFmtId="38" fontId="79" fillId="0" borderId="3" xfId="146" applyFont="1" applyFill="1" applyBorder="1" applyAlignment="1">
      <alignment vertical="center"/>
    </xf>
    <xf numFmtId="38" fontId="79" fillId="0" borderId="13" xfId="146" applyFont="1" applyFill="1" applyBorder="1" applyAlignment="1">
      <alignment vertical="center"/>
    </xf>
    <xf numFmtId="188" fontId="78" fillId="2" borderId="16" xfId="144" applyNumberFormat="1" applyFont="1" applyFill="1" applyBorder="1" applyAlignment="1" applyProtection="1">
      <alignment horizontal="distributed" vertical="center" wrapText="1"/>
    </xf>
    <xf numFmtId="188" fontId="32" fillId="0" borderId="30" xfId="144" applyNumberFormat="1" applyFont="1" applyBorder="1" applyAlignment="1" applyProtection="1">
      <alignment horizontal="right" vertical="top"/>
    </xf>
    <xf numFmtId="188" fontId="32" fillId="0" borderId="21" xfId="144" applyNumberFormat="1" applyFont="1" applyBorder="1" applyAlignment="1">
      <alignment horizontal="center" vertical="center" wrapText="1"/>
    </xf>
    <xf numFmtId="188" fontId="32" fillId="0" borderId="134" xfId="144" applyNumberFormat="1" applyFont="1" applyBorder="1" applyAlignment="1">
      <alignment horizontal="center" vertical="center" wrapText="1"/>
    </xf>
    <xf numFmtId="0" fontId="74" fillId="0" borderId="33" xfId="117" applyFont="1" applyBorder="1">
      <alignment vertical="center"/>
    </xf>
    <xf numFmtId="0" fontId="74" fillId="0" borderId="2" xfId="117" applyFont="1" applyBorder="1">
      <alignment vertical="center"/>
    </xf>
    <xf numFmtId="188" fontId="32" fillId="0" borderId="12" xfId="144" applyNumberFormat="1" applyFont="1" applyBorder="1" applyAlignment="1" applyProtection="1">
      <alignment horizontal="center" vertical="center"/>
    </xf>
    <xf numFmtId="188" fontId="78" fillId="0" borderId="0" xfId="144" applyNumberFormat="1" applyFont="1" applyBorder="1"/>
    <xf numFmtId="188" fontId="78" fillId="0" borderId="74" xfId="144" applyNumberFormat="1" applyFont="1" applyBorder="1"/>
    <xf numFmtId="188" fontId="32" fillId="2" borderId="12" xfId="144" applyNumberFormat="1" applyFont="1" applyFill="1" applyBorder="1" applyAlignment="1" applyProtection="1">
      <alignment horizontal="center" vertical="center"/>
    </xf>
    <xf numFmtId="188" fontId="32" fillId="32" borderId="12" xfId="144" applyNumberFormat="1" applyFont="1" applyFill="1" applyBorder="1" applyAlignment="1" applyProtection="1">
      <alignment horizontal="center" vertical="center"/>
    </xf>
    <xf numFmtId="188" fontId="32" fillId="2" borderId="12" xfId="144" applyNumberFormat="1" applyFont="1" applyFill="1" applyBorder="1" applyAlignment="1" applyProtection="1">
      <alignment vertical="center" wrapText="1"/>
    </xf>
    <xf numFmtId="188" fontId="78" fillId="2" borderId="52" xfId="144" applyNumberFormat="1" applyFont="1" applyFill="1" applyBorder="1" applyAlignment="1" applyProtection="1">
      <alignment horizontal="center" vertical="center"/>
    </xf>
    <xf numFmtId="38" fontId="79" fillId="0" borderId="135" xfId="146" applyFont="1" applyFill="1" applyBorder="1" applyAlignment="1">
      <alignment vertical="center"/>
    </xf>
    <xf numFmtId="9" fontId="79" fillId="0" borderId="41" xfId="147" applyFont="1" applyFill="1" applyBorder="1" applyAlignment="1">
      <alignment vertical="center"/>
    </xf>
    <xf numFmtId="9" fontId="79" fillId="0" borderId="42" xfId="147" applyFont="1" applyFill="1" applyBorder="1" applyAlignment="1">
      <alignment vertical="center"/>
    </xf>
    <xf numFmtId="188" fontId="78" fillId="2" borderId="136" xfId="144" applyNumberFormat="1" applyFont="1" applyFill="1" applyBorder="1" applyAlignment="1" applyProtection="1">
      <alignment horizontal="center" vertical="center"/>
    </xf>
    <xf numFmtId="179" fontId="79" fillId="0" borderId="29" xfId="147" applyNumberFormat="1" applyFont="1" applyFill="1" applyBorder="1" applyAlignment="1">
      <alignment vertical="center"/>
    </xf>
    <xf numFmtId="9" fontId="79" fillId="0" borderId="18" xfId="147" applyFont="1" applyFill="1" applyBorder="1" applyAlignment="1">
      <alignment vertical="center"/>
    </xf>
    <xf numFmtId="9" fontId="79" fillId="0" borderId="19" xfId="147" applyFont="1" applyFill="1" applyBorder="1" applyAlignment="1">
      <alignment vertical="center"/>
    </xf>
    <xf numFmtId="188" fontId="32" fillId="2" borderId="12" xfId="144" applyNumberFormat="1" applyFont="1" applyFill="1" applyBorder="1" applyAlignment="1" applyProtection="1">
      <alignment horizontal="left" vertical="center"/>
    </xf>
    <xf numFmtId="188" fontId="32" fillId="2" borderId="137" xfId="144" applyNumberFormat="1" applyFont="1" applyFill="1" applyBorder="1" applyAlignment="1" applyProtection="1">
      <alignment horizontal="center" vertical="center"/>
    </xf>
    <xf numFmtId="188" fontId="78" fillId="0" borderId="36" xfId="144" applyNumberFormat="1" applyFont="1" applyBorder="1"/>
    <xf numFmtId="0" fontId="71" fillId="0" borderId="0" xfId="117" applyFont="1" applyAlignment="1">
      <alignment horizontal="left" vertical="center"/>
    </xf>
    <xf numFmtId="0" fontId="71" fillId="0" borderId="0" xfId="117" applyFont="1" applyFill="1">
      <alignment vertical="center"/>
    </xf>
    <xf numFmtId="0" fontId="28" fillId="0" borderId="0" xfId="117" applyFont="1" applyFill="1" applyBorder="1">
      <alignment vertical="center"/>
    </xf>
    <xf numFmtId="49" fontId="28" fillId="0" borderId="0" xfId="117" applyNumberFormat="1" applyFont="1" applyFill="1" applyBorder="1">
      <alignment vertical="center"/>
    </xf>
    <xf numFmtId="188" fontId="28" fillId="0" borderId="0" xfId="117" applyNumberFormat="1" applyFont="1" applyFill="1" applyBorder="1">
      <alignment vertical="center"/>
    </xf>
    <xf numFmtId="0" fontId="28" fillId="0" borderId="86" xfId="117" applyFont="1" applyFill="1" applyBorder="1">
      <alignment vertical="center"/>
    </xf>
    <xf numFmtId="0" fontId="28" fillId="0" borderId="84" xfId="117" applyFont="1" applyFill="1" applyBorder="1">
      <alignment vertical="center"/>
    </xf>
    <xf numFmtId="0" fontId="71" fillId="0" borderId="84" xfId="117" applyFont="1" applyFill="1" applyBorder="1">
      <alignment vertical="center"/>
    </xf>
    <xf numFmtId="0" fontId="73" fillId="0" borderId="84" xfId="117" applyFont="1" applyFill="1" applyBorder="1">
      <alignment vertical="center"/>
    </xf>
    <xf numFmtId="0" fontId="28" fillId="0" borderId="73" xfId="117" applyFont="1" applyFill="1" applyBorder="1">
      <alignment vertical="center"/>
    </xf>
    <xf numFmtId="0" fontId="71" fillId="0" borderId="0" xfId="117" applyFont="1" applyBorder="1">
      <alignment vertical="center"/>
    </xf>
    <xf numFmtId="0" fontId="28" fillId="0" borderId="85" xfId="117" applyFont="1" applyFill="1" applyBorder="1">
      <alignment vertical="center"/>
    </xf>
    <xf numFmtId="0" fontId="28" fillId="0" borderId="72" xfId="117" applyFont="1" applyFill="1" applyBorder="1">
      <alignment vertical="center"/>
    </xf>
    <xf numFmtId="188" fontId="74" fillId="2" borderId="0" xfId="144" applyNumberFormat="1" applyFont="1" applyFill="1" applyBorder="1" applyAlignment="1" applyProtection="1">
      <alignment horizontal="distributed" vertical="center"/>
    </xf>
    <xf numFmtId="38" fontId="74" fillId="0" borderId="0" xfId="146" applyFont="1" applyFill="1" applyBorder="1" applyAlignment="1">
      <alignment vertical="center"/>
    </xf>
    <xf numFmtId="188" fontId="74" fillId="2" borderId="0" xfId="144" applyNumberFormat="1" applyFont="1" applyFill="1" applyBorder="1" applyAlignment="1" applyProtection="1">
      <alignment horizontal="center" vertical="center"/>
    </xf>
    <xf numFmtId="9" fontId="74" fillId="0" borderId="0" xfId="147" applyFont="1" applyFill="1" applyBorder="1" applyAlignment="1">
      <alignment vertical="center"/>
    </xf>
    <xf numFmtId="0" fontId="71" fillId="0" borderId="0" xfId="117" applyFont="1" applyFill="1" applyBorder="1">
      <alignment vertical="center"/>
    </xf>
    <xf numFmtId="188" fontId="74" fillId="0" borderId="0" xfId="117" applyNumberFormat="1" applyFont="1">
      <alignment vertical="center"/>
    </xf>
    <xf numFmtId="0" fontId="28" fillId="0" borderId="38" xfId="117" applyFont="1" applyFill="1" applyBorder="1">
      <alignment vertical="center"/>
    </xf>
    <xf numFmtId="0" fontId="28" fillId="0" borderId="69" xfId="117" applyFont="1" applyFill="1" applyBorder="1">
      <alignment vertical="center"/>
    </xf>
    <xf numFmtId="0" fontId="28" fillId="0" borderId="68" xfId="117" applyFont="1" applyFill="1" applyBorder="1">
      <alignment vertical="center"/>
    </xf>
    <xf numFmtId="3" fontId="28" fillId="0" borderId="84" xfId="117" applyNumberFormat="1" applyFont="1" applyFill="1" applyBorder="1" applyAlignment="1">
      <alignment vertical="center"/>
    </xf>
    <xf numFmtId="3" fontId="28" fillId="0" borderId="0" xfId="117" applyNumberFormat="1" applyFont="1" applyFill="1" applyBorder="1" applyAlignment="1">
      <alignment vertical="center"/>
    </xf>
    <xf numFmtId="188" fontId="74" fillId="2" borderId="0" xfId="144" applyNumberFormat="1" applyFont="1" applyFill="1" applyBorder="1" applyAlignment="1" applyProtection="1">
      <alignment vertical="center"/>
    </xf>
    <xf numFmtId="0" fontId="19" fillId="0" borderId="6" xfId="4" applyFont="1" applyBorder="1" applyAlignment="1">
      <alignment horizontal="center" vertical="center"/>
    </xf>
    <xf numFmtId="0" fontId="19" fillId="0" borderId="0" xfId="4" applyFont="1" applyAlignment="1">
      <alignment horizontal="right"/>
    </xf>
    <xf numFmtId="0" fontId="19" fillId="0" borderId="0" xfId="4" applyFont="1" applyAlignment="1">
      <alignment horizontal="left"/>
    </xf>
    <xf numFmtId="0" fontId="35" fillId="0" borderId="0" xfId="148" applyFont="1" applyAlignment="1" applyProtection="1">
      <alignment vertical="center"/>
    </xf>
    <xf numFmtId="3" fontId="35" fillId="0" borderId="0" xfId="148" applyNumberFormat="1" applyFont="1" applyAlignment="1" applyProtection="1">
      <alignment vertical="center"/>
    </xf>
    <xf numFmtId="3" fontId="35" fillId="0" borderId="0" xfId="148" applyNumberFormat="1" applyFont="1" applyAlignment="1" applyProtection="1">
      <alignment horizontal="left" vertical="center"/>
    </xf>
    <xf numFmtId="0" fontId="35" fillId="0" borderId="0" xfId="148" applyFont="1" applyAlignment="1"/>
    <xf numFmtId="3" fontId="35" fillId="0" borderId="0" xfId="148" applyNumberFormat="1" applyFont="1" applyAlignment="1" applyProtection="1">
      <alignment horizontal="right" vertical="center"/>
    </xf>
    <xf numFmtId="3" fontId="35" fillId="0" borderId="53" xfId="148" applyNumberFormat="1" applyFont="1" applyBorder="1" applyAlignment="1" applyProtection="1">
      <alignment horizontal="center" vertical="center"/>
    </xf>
    <xf numFmtId="3" fontId="35" fillId="0" borderId="66" xfId="148" applyNumberFormat="1" applyFont="1" applyBorder="1" applyAlignment="1" applyProtection="1">
      <alignment horizontal="center" vertical="center"/>
    </xf>
    <xf numFmtId="3" fontId="35" fillId="0" borderId="33" xfId="148" applyNumberFormat="1" applyFont="1" applyBorder="1" applyAlignment="1" applyProtection="1">
      <alignment horizontal="center" vertical="center"/>
    </xf>
    <xf numFmtId="3" fontId="35" fillId="0" borderId="138" xfId="148" applyNumberFormat="1" applyFont="1" applyBorder="1" applyAlignment="1" applyProtection="1">
      <alignment horizontal="center" vertical="center"/>
    </xf>
    <xf numFmtId="3" fontId="35" fillId="0" borderId="21" xfId="148" applyNumberFormat="1" applyFont="1" applyBorder="1" applyAlignment="1" applyProtection="1">
      <alignment horizontal="centerContinuous" vertical="center"/>
    </xf>
    <xf numFmtId="3" fontId="35" fillId="0" borderId="35" xfId="148" applyNumberFormat="1" applyFont="1" applyBorder="1" applyAlignment="1" applyProtection="1">
      <alignment horizontal="centerContinuous" vertical="center"/>
    </xf>
    <xf numFmtId="3" fontId="35" fillId="0" borderId="22" xfId="148" applyNumberFormat="1" applyFont="1" applyBorder="1" applyAlignment="1" applyProtection="1">
      <alignment horizontal="centerContinuous" vertical="center"/>
    </xf>
    <xf numFmtId="3" fontId="35" fillId="0" borderId="139" xfId="148" applyNumberFormat="1" applyFont="1" applyBorder="1" applyAlignment="1" applyProtection="1">
      <alignment horizontal="centerContinuous" vertical="center"/>
    </xf>
    <xf numFmtId="3" fontId="35" fillId="0" borderId="20" xfId="148" applyNumberFormat="1" applyFont="1" applyBorder="1" applyAlignment="1" applyProtection="1">
      <alignment horizontal="centerContinuous" vertical="center"/>
    </xf>
    <xf numFmtId="3" fontId="35" fillId="0" borderId="23" xfId="148" applyNumberFormat="1" applyFont="1" applyBorder="1" applyAlignment="1" applyProtection="1">
      <alignment horizontal="centerContinuous" vertical="center"/>
    </xf>
    <xf numFmtId="3" fontId="35" fillId="0" borderId="43" xfId="148" applyNumberFormat="1" applyFont="1" applyBorder="1" applyAlignment="1" applyProtection="1">
      <alignment horizontal="center" vertical="center"/>
    </xf>
    <xf numFmtId="3" fontId="35" fillId="0" borderId="80" xfId="148" applyNumberFormat="1" applyFont="1" applyBorder="1" applyAlignment="1" applyProtection="1">
      <alignment horizontal="center" vertical="center"/>
    </xf>
    <xf numFmtId="0" fontId="35" fillId="0" borderId="37" xfId="148" applyFont="1" applyBorder="1" applyAlignment="1" applyProtection="1">
      <alignment vertical="center"/>
    </xf>
    <xf numFmtId="3" fontId="35" fillId="0" borderId="45" xfId="148" applyNumberFormat="1" applyFont="1" applyBorder="1" applyAlignment="1" applyProtection="1">
      <alignment horizontal="center" vertical="center"/>
    </xf>
    <xf numFmtId="0" fontId="35" fillId="0" borderId="37" xfId="148" applyFont="1" applyBorder="1" applyAlignment="1" applyProtection="1">
      <alignment horizontal="center" vertical="center"/>
    </xf>
    <xf numFmtId="0" fontId="35" fillId="0" borderId="140" xfId="148" applyFont="1" applyBorder="1" applyAlignment="1" applyProtection="1">
      <alignment horizontal="center" vertical="center"/>
    </xf>
    <xf numFmtId="0" fontId="35" fillId="0" borderId="80" xfId="148" applyFont="1" applyBorder="1" applyAlignment="1" applyProtection="1">
      <alignment horizontal="center" vertical="center"/>
    </xf>
    <xf numFmtId="0" fontId="35" fillId="0" borderId="141" xfId="148" applyFont="1" applyBorder="1" applyAlignment="1" applyProtection="1">
      <alignment horizontal="center" vertical="center"/>
    </xf>
    <xf numFmtId="0" fontId="35" fillId="0" borderId="142" xfId="148" applyFont="1" applyBorder="1" applyAlignment="1" applyProtection="1">
      <alignment horizontal="center" vertical="center"/>
    </xf>
    <xf numFmtId="0" fontId="35" fillId="0" borderId="29" xfId="148" applyFont="1" applyBorder="1" applyAlignment="1" applyProtection="1">
      <alignment horizontal="center" vertical="center"/>
    </xf>
    <xf numFmtId="0" fontId="35" fillId="0" borderId="18" xfId="148" applyFont="1" applyBorder="1" applyAlignment="1" applyProtection="1">
      <alignment horizontal="center" vertical="center"/>
    </xf>
    <xf numFmtId="0" fontId="35" fillId="0" borderId="19" xfId="148" applyFont="1" applyBorder="1" applyAlignment="1" applyProtection="1">
      <alignment horizontal="center" vertical="center"/>
    </xf>
    <xf numFmtId="49" fontId="35" fillId="0" borderId="15" xfId="148" applyNumberFormat="1" applyFont="1" applyBorder="1" applyAlignment="1">
      <alignment horizontal="center" vertical="center" shrinkToFit="1"/>
    </xf>
    <xf numFmtId="49" fontId="35" fillId="35" borderId="21" xfId="148" applyNumberFormat="1" applyFont="1" applyFill="1" applyBorder="1" applyAlignment="1">
      <alignment horizontal="center" vertical="center"/>
    </xf>
    <xf numFmtId="0" fontId="35" fillId="35" borderId="21" xfId="148" applyFont="1" applyFill="1" applyBorder="1" applyAlignment="1" applyProtection="1">
      <alignment vertical="center" shrinkToFit="1"/>
    </xf>
    <xf numFmtId="3" fontId="35" fillId="35" borderId="23" xfId="148" applyNumberFormat="1" applyFont="1" applyFill="1" applyBorder="1" applyAlignment="1" applyProtection="1">
      <alignment horizontal="center" vertical="center"/>
    </xf>
    <xf numFmtId="38" fontId="35" fillId="35" borderId="143" xfId="149" applyFont="1" applyFill="1" applyBorder="1" applyAlignment="1" applyProtection="1">
      <alignment horizontal="right" vertical="center"/>
      <protection locked="0"/>
    </xf>
    <xf numFmtId="38" fontId="35" fillId="35" borderId="72" xfId="149" applyFont="1" applyFill="1" applyBorder="1" applyAlignment="1" applyProtection="1">
      <alignment horizontal="right" vertical="center"/>
      <protection locked="0"/>
    </xf>
    <xf numFmtId="38" fontId="35" fillId="35" borderId="21" xfId="149" applyFont="1" applyFill="1" applyBorder="1" applyAlignment="1" applyProtection="1">
      <alignment horizontal="right" vertical="center"/>
      <protection locked="0"/>
    </xf>
    <xf numFmtId="179" fontId="35" fillId="35" borderId="21" xfId="150" applyNumberFormat="1" applyFont="1" applyFill="1" applyBorder="1" applyAlignment="1" applyProtection="1">
      <alignment horizontal="right" vertical="center"/>
      <protection locked="0"/>
    </xf>
    <xf numFmtId="38" fontId="80" fillId="35" borderId="47" xfId="149" applyFont="1" applyFill="1" applyBorder="1" applyAlignment="1">
      <alignment horizontal="right" vertical="center" wrapText="1"/>
    </xf>
    <xf numFmtId="38" fontId="35" fillId="35" borderId="72" xfId="149" applyFont="1" applyFill="1" applyBorder="1" applyAlignment="1" applyProtection="1">
      <alignment horizontal="right" vertical="center"/>
    </xf>
    <xf numFmtId="38" fontId="35" fillId="35" borderId="144" xfId="149" applyFont="1" applyFill="1" applyBorder="1" applyAlignment="1" applyProtection="1">
      <alignment horizontal="right" vertical="center"/>
    </xf>
    <xf numFmtId="38" fontId="35" fillId="35" borderId="47" xfId="149" applyFont="1" applyFill="1" applyBorder="1" applyAlignment="1" applyProtection="1">
      <alignment horizontal="right" vertical="center"/>
    </xf>
    <xf numFmtId="179" fontId="35" fillId="35" borderId="23" xfId="150" applyNumberFormat="1" applyFont="1" applyFill="1" applyBorder="1" applyAlignment="1" applyProtection="1">
      <alignment horizontal="right" vertical="center"/>
      <protection locked="0"/>
    </xf>
    <xf numFmtId="3" fontId="35" fillId="0" borderId="15" xfId="148" applyNumberFormat="1" applyFont="1" applyBorder="1" applyAlignment="1">
      <alignment horizontal="center" vertical="center" shrinkToFit="1"/>
    </xf>
    <xf numFmtId="3" fontId="35" fillId="2" borderId="3" xfId="148" applyNumberFormat="1" applyFont="1" applyFill="1" applyBorder="1" applyAlignment="1">
      <alignment horizontal="center" vertical="center"/>
    </xf>
    <xf numFmtId="3" fontId="35" fillId="2" borderId="3" xfId="148" applyNumberFormat="1" applyFont="1" applyFill="1" applyBorder="1" applyAlignment="1" applyProtection="1">
      <alignment vertical="center" shrinkToFit="1"/>
    </xf>
    <xf numFmtId="3" fontId="35" fillId="2" borderId="13" xfId="148" applyNumberFormat="1" applyFont="1" applyFill="1" applyBorder="1" applyAlignment="1" applyProtection="1">
      <alignment horizontal="center" vertical="center"/>
    </xf>
    <xf numFmtId="38" fontId="35" fillId="2" borderId="98" xfId="149" applyFont="1" applyFill="1" applyBorder="1" applyAlignment="1" applyProtection="1">
      <alignment horizontal="right" vertical="center"/>
      <protection locked="0"/>
    </xf>
    <xf numFmtId="38" fontId="35" fillId="2" borderId="6" xfId="149" applyFont="1" applyFill="1" applyBorder="1" applyAlignment="1" applyProtection="1">
      <alignment horizontal="right" vertical="center"/>
      <protection locked="0"/>
    </xf>
    <xf numFmtId="38" fontId="35" fillId="2" borderId="3" xfId="149" applyFont="1" applyFill="1" applyBorder="1" applyAlignment="1" applyProtection="1">
      <alignment horizontal="right" vertical="center"/>
      <protection locked="0"/>
    </xf>
    <xf numFmtId="179" fontId="35" fillId="2" borderId="3" xfId="150" applyNumberFormat="1" applyFont="1" applyFill="1" applyBorder="1" applyAlignment="1" applyProtection="1">
      <alignment horizontal="right" vertical="center"/>
      <protection locked="0"/>
    </xf>
    <xf numFmtId="38" fontId="35" fillId="2" borderId="3" xfId="149" applyFont="1" applyFill="1" applyBorder="1" applyAlignment="1" applyProtection="1">
      <alignment horizontal="right" vertical="center"/>
    </xf>
    <xf numFmtId="38" fontId="35" fillId="2" borderId="25" xfId="149" applyFont="1" applyFill="1" applyBorder="1" applyAlignment="1" applyProtection="1">
      <alignment horizontal="right" vertical="center"/>
    </xf>
    <xf numFmtId="179" fontId="35" fillId="2" borderId="13" xfId="150" applyNumberFormat="1" applyFont="1" applyFill="1" applyBorder="1" applyAlignment="1" applyProtection="1">
      <alignment horizontal="right" vertical="center"/>
      <protection locked="0"/>
    </xf>
    <xf numFmtId="38" fontId="35" fillId="2" borderId="5" xfId="149" applyFont="1" applyFill="1" applyBorder="1" applyAlignment="1" applyProtection="1">
      <alignment horizontal="right" vertical="center"/>
    </xf>
    <xf numFmtId="38" fontId="35" fillId="2" borderId="133" xfId="149" applyFont="1" applyFill="1" applyBorder="1" applyAlignment="1" applyProtection="1">
      <alignment horizontal="right" vertical="center"/>
    </xf>
    <xf numFmtId="38" fontId="35" fillId="2" borderId="4" xfId="149" applyFont="1" applyFill="1" applyBorder="1" applyAlignment="1" applyProtection="1">
      <alignment horizontal="right" vertical="center"/>
    </xf>
    <xf numFmtId="0" fontId="35" fillId="0" borderId="10" xfId="148" applyFont="1" applyBorder="1" applyAlignment="1">
      <alignment horizontal="center" vertical="center" shrinkToFit="1"/>
    </xf>
    <xf numFmtId="3" fontId="35" fillId="0" borderId="14" xfId="148" applyNumberFormat="1" applyFont="1" applyBorder="1" applyAlignment="1">
      <alignment horizontal="centerContinuous" vertical="center" shrinkToFit="1"/>
    </xf>
    <xf numFmtId="3" fontId="35" fillId="35" borderId="3" xfId="148" applyNumberFormat="1" applyFont="1" applyFill="1" applyBorder="1" applyAlignment="1">
      <alignment horizontal="center" vertical="center"/>
    </xf>
    <xf numFmtId="3" fontId="35" fillId="35" borderId="3" xfId="148" applyNumberFormat="1" applyFont="1" applyFill="1" applyBorder="1" applyAlignment="1" applyProtection="1">
      <alignment vertical="center" shrinkToFit="1"/>
    </xf>
    <xf numFmtId="3" fontId="35" fillId="35" borderId="13" xfId="148" applyNumberFormat="1" applyFont="1" applyFill="1" applyBorder="1" applyAlignment="1" applyProtection="1">
      <alignment horizontal="center" vertical="center"/>
    </xf>
    <xf numFmtId="38" fontId="35" fillId="35" borderId="98" xfId="149" applyFont="1" applyFill="1" applyBorder="1" applyAlignment="1" applyProtection="1">
      <alignment horizontal="right" vertical="center"/>
      <protection locked="0"/>
    </xf>
    <xf numFmtId="38" fontId="35" fillId="35" borderId="6" xfId="149" applyFont="1" applyFill="1" applyBorder="1" applyAlignment="1" applyProtection="1">
      <alignment horizontal="right" vertical="center"/>
      <protection locked="0"/>
    </xf>
    <xf numFmtId="38" fontId="35" fillId="35" borderId="3" xfId="149" applyFont="1" applyFill="1" applyBorder="1" applyAlignment="1" applyProtection="1">
      <alignment horizontal="right" vertical="center"/>
      <protection locked="0"/>
    </xf>
    <xf numFmtId="179" fontId="35" fillId="35" borderId="3" xfId="150" applyNumberFormat="1" applyFont="1" applyFill="1" applyBorder="1" applyAlignment="1" applyProtection="1">
      <alignment horizontal="right" vertical="center"/>
      <protection locked="0"/>
    </xf>
    <xf numFmtId="38" fontId="35" fillId="35" borderId="3" xfId="149" applyFont="1" applyFill="1" applyBorder="1" applyAlignment="1" applyProtection="1">
      <alignment horizontal="right" vertical="center"/>
    </xf>
    <xf numFmtId="38" fontId="35" fillId="35" borderId="133" xfId="149" applyFont="1" applyFill="1" applyBorder="1" applyAlignment="1" applyProtection="1">
      <alignment horizontal="right" vertical="center"/>
    </xf>
    <xf numFmtId="38" fontId="35" fillId="35" borderId="4" xfId="149" applyFont="1" applyFill="1" applyBorder="1" applyAlignment="1" applyProtection="1">
      <alignment horizontal="right" vertical="center"/>
    </xf>
    <xf numFmtId="179" fontId="35" fillId="35" borderId="13" xfId="150" applyNumberFormat="1" applyFont="1" applyFill="1" applyBorder="1" applyAlignment="1" applyProtection="1">
      <alignment horizontal="right" vertical="center"/>
      <protection locked="0"/>
    </xf>
    <xf numFmtId="0" fontId="35" fillId="0" borderId="15" xfId="148" applyFont="1" applyBorder="1" applyAlignment="1">
      <alignment horizontal="centerContinuous" vertical="center" shrinkToFit="1"/>
    </xf>
    <xf numFmtId="0" fontId="35" fillId="0" borderId="10" xfId="148" applyFont="1" applyBorder="1" applyAlignment="1">
      <alignment horizontal="centerContinuous" vertical="center" shrinkToFit="1"/>
    </xf>
    <xf numFmtId="3" fontId="35" fillId="0" borderId="76" xfId="148" applyNumberFormat="1" applyFont="1" applyFill="1" applyBorder="1" applyAlignment="1">
      <alignment horizontal="center" vertical="center" shrinkToFit="1"/>
    </xf>
    <xf numFmtId="179" fontId="35" fillId="35" borderId="5" xfId="150" applyNumberFormat="1" applyFont="1" applyFill="1" applyBorder="1" applyAlignment="1" applyProtection="1">
      <alignment horizontal="right" vertical="center"/>
      <protection locked="0"/>
    </xf>
    <xf numFmtId="3" fontId="35" fillId="0" borderId="76" xfId="148" applyNumberFormat="1" applyFont="1" applyBorder="1" applyAlignment="1">
      <alignment horizontal="center" vertical="center" shrinkToFit="1"/>
    </xf>
    <xf numFmtId="3" fontId="35" fillId="0" borderId="75" xfId="148" applyNumberFormat="1" applyFont="1" applyBorder="1" applyAlignment="1">
      <alignment horizontal="center" vertical="center" shrinkToFit="1"/>
    </xf>
    <xf numFmtId="179" fontId="35" fillId="2" borderId="5" xfId="150" applyNumberFormat="1" applyFont="1" applyFill="1" applyBorder="1" applyAlignment="1" applyProtection="1">
      <alignment horizontal="right" vertical="center"/>
      <protection locked="0"/>
    </xf>
    <xf numFmtId="38" fontId="35" fillId="2" borderId="104" xfId="149" applyFont="1" applyFill="1" applyBorder="1" applyAlignment="1" applyProtection="1">
      <alignment horizontal="right" vertical="center"/>
      <protection locked="0"/>
    </xf>
    <xf numFmtId="38" fontId="35" fillId="2" borderId="73" xfId="149" applyFont="1" applyFill="1" applyBorder="1" applyAlignment="1" applyProtection="1">
      <alignment horizontal="right" vertical="center"/>
      <protection locked="0"/>
    </xf>
    <xf numFmtId="38" fontId="35" fillId="2" borderId="50" xfId="149" applyFont="1" applyFill="1" applyBorder="1" applyAlignment="1" applyProtection="1">
      <alignment horizontal="right" vertical="center"/>
    </xf>
    <xf numFmtId="38" fontId="35" fillId="2" borderId="131" xfId="149" applyFont="1" applyFill="1" applyBorder="1" applyAlignment="1" applyProtection="1">
      <alignment horizontal="right" vertical="center"/>
    </xf>
    <xf numFmtId="38" fontId="80" fillId="2" borderId="50" xfId="149" applyFont="1" applyFill="1" applyBorder="1" applyAlignment="1">
      <alignment horizontal="right" vertical="center" wrapText="1"/>
    </xf>
    <xf numFmtId="38" fontId="35" fillId="2" borderId="73" xfId="149" applyFont="1" applyFill="1" applyBorder="1" applyAlignment="1" applyProtection="1">
      <alignment horizontal="right" vertical="center"/>
    </xf>
    <xf numFmtId="0" fontId="35" fillId="35" borderId="3" xfId="148" applyFont="1" applyFill="1" applyBorder="1" applyAlignment="1" applyProtection="1">
      <alignment vertical="center" shrinkToFit="1"/>
    </xf>
    <xf numFmtId="3" fontId="35" fillId="0" borderId="14" xfId="148" applyNumberFormat="1" applyFont="1" applyBorder="1" applyAlignment="1">
      <alignment horizontal="center" vertical="center" shrinkToFit="1"/>
    </xf>
    <xf numFmtId="3" fontId="35" fillId="2" borderId="50" xfId="148" applyNumberFormat="1" applyFont="1" applyFill="1" applyBorder="1" applyAlignment="1">
      <alignment horizontal="center" vertical="center"/>
    </xf>
    <xf numFmtId="3" fontId="35" fillId="2" borderId="50" xfId="148" applyNumberFormat="1" applyFont="1" applyFill="1" applyBorder="1" applyAlignment="1" applyProtection="1">
      <alignment vertical="center" shrinkToFit="1"/>
    </xf>
    <xf numFmtId="0" fontId="35" fillId="2" borderId="5" xfId="117" applyFont="1" applyFill="1" applyBorder="1" applyAlignment="1">
      <alignment horizontal="center" vertical="center"/>
    </xf>
    <xf numFmtId="3" fontId="35" fillId="2" borderId="4" xfId="148" applyNumberFormat="1" applyFont="1" applyFill="1" applyBorder="1" applyAlignment="1" applyProtection="1">
      <alignment vertical="center" shrinkToFit="1"/>
    </xf>
    <xf numFmtId="3" fontId="35" fillId="0" borderId="10" xfId="148" applyNumberFormat="1" applyFont="1" applyBorder="1" applyAlignment="1">
      <alignment horizontal="center" vertical="center" shrinkToFit="1"/>
    </xf>
    <xf numFmtId="3" fontId="35" fillId="0" borderId="83" xfId="148" applyNumberFormat="1" applyFont="1" applyBorder="1" applyAlignment="1">
      <alignment horizontal="center" vertical="center" shrinkToFit="1"/>
    </xf>
    <xf numFmtId="3" fontId="35" fillId="35" borderId="4" xfId="148" applyNumberFormat="1" applyFont="1" applyFill="1" applyBorder="1" applyAlignment="1">
      <alignment horizontal="center" vertical="center"/>
    </xf>
    <xf numFmtId="3" fontId="35" fillId="35" borderId="4" xfId="148" applyNumberFormat="1" applyFont="1" applyFill="1" applyBorder="1" applyAlignment="1" applyProtection="1">
      <alignment vertical="center" shrinkToFit="1"/>
    </xf>
    <xf numFmtId="3" fontId="35" fillId="35" borderId="11" xfId="148" applyNumberFormat="1" applyFont="1" applyFill="1" applyBorder="1" applyAlignment="1" applyProtection="1">
      <alignment horizontal="center" vertical="center"/>
    </xf>
    <xf numFmtId="3" fontId="66" fillId="0" borderId="14" xfId="148" applyNumberFormat="1" applyFont="1" applyBorder="1" applyAlignment="1">
      <alignment horizontal="center" vertical="center" shrinkToFit="1"/>
    </xf>
    <xf numFmtId="38" fontId="35" fillId="35" borderId="107" xfId="149" applyFont="1" applyFill="1" applyBorder="1" applyAlignment="1" applyProtection="1">
      <alignment horizontal="right" vertical="center"/>
      <protection locked="0"/>
    </xf>
    <xf numFmtId="38" fontId="35" fillId="35" borderId="68" xfId="149" applyFont="1" applyFill="1" applyBorder="1" applyAlignment="1" applyProtection="1">
      <alignment horizontal="right" vertical="center"/>
      <protection locked="0"/>
    </xf>
    <xf numFmtId="3" fontId="66" fillId="0" borderId="75" xfId="148" applyNumberFormat="1" applyFont="1" applyBorder="1" applyAlignment="1">
      <alignment horizontal="center" vertical="center" shrinkToFit="1"/>
    </xf>
    <xf numFmtId="3" fontId="66" fillId="0" borderId="75" xfId="148" applyNumberFormat="1" applyFont="1" applyBorder="1" applyAlignment="1">
      <alignment horizontal="center" vertical="top" shrinkToFit="1"/>
    </xf>
    <xf numFmtId="3" fontId="66" fillId="0" borderId="12" xfId="148" applyNumberFormat="1" applyFont="1" applyBorder="1" applyAlignment="1">
      <alignment horizontal="center" vertical="center" shrinkToFit="1"/>
    </xf>
    <xf numFmtId="38" fontId="35" fillId="35" borderId="25" xfId="149" applyFont="1" applyFill="1" applyBorder="1" applyAlignment="1" applyProtection="1">
      <alignment horizontal="right" vertical="center"/>
    </xf>
    <xf numFmtId="0" fontId="35" fillId="2" borderId="3" xfId="148" applyFont="1" applyFill="1" applyBorder="1" applyAlignment="1">
      <alignment horizontal="center"/>
    </xf>
    <xf numFmtId="3" fontId="35" fillId="0" borderId="39" xfId="148" applyNumberFormat="1" applyFont="1" applyBorder="1" applyAlignment="1">
      <alignment horizontal="center" vertical="center" shrinkToFit="1"/>
    </xf>
    <xf numFmtId="179" fontId="35" fillId="35" borderId="6" xfId="150" applyNumberFormat="1" applyFont="1" applyFill="1" applyBorder="1" applyAlignment="1" applyProtection="1">
      <alignment horizontal="right" vertical="center"/>
      <protection locked="0"/>
    </xf>
    <xf numFmtId="0" fontId="35" fillId="0" borderId="77" xfId="148" applyFont="1" applyBorder="1" applyAlignment="1" applyProtection="1">
      <alignment vertical="center"/>
    </xf>
    <xf numFmtId="0" fontId="35" fillId="0" borderId="78" xfId="148" applyFont="1" applyBorder="1" applyAlignment="1" applyProtection="1">
      <alignment vertical="center"/>
    </xf>
    <xf numFmtId="0" fontId="35" fillId="0" borderId="108" xfId="148" applyFont="1" applyBorder="1" applyAlignment="1" applyProtection="1">
      <alignment vertical="center"/>
    </xf>
    <xf numFmtId="38" fontId="35" fillId="2" borderId="112" xfId="149" applyFont="1" applyFill="1" applyBorder="1" applyAlignment="1" applyProtection="1">
      <alignment horizontal="right" vertical="center"/>
    </xf>
    <xf numFmtId="38" fontId="35" fillId="2" borderId="110" xfId="149" applyFont="1" applyFill="1" applyBorder="1" applyAlignment="1" applyProtection="1">
      <alignment horizontal="right" vertical="center"/>
    </xf>
    <xf numFmtId="179" fontId="35" fillId="2" borderId="110" xfId="150" applyNumberFormat="1" applyFont="1" applyFill="1" applyBorder="1" applyAlignment="1" applyProtection="1">
      <alignment horizontal="right" vertical="center"/>
    </xf>
    <xf numFmtId="38" fontId="35" fillId="2" borderId="111" xfId="149" applyFont="1" applyFill="1" applyBorder="1" applyAlignment="1" applyProtection="1">
      <alignment horizontal="right" vertical="center"/>
    </xf>
    <xf numFmtId="38" fontId="35" fillId="2" borderId="145" xfId="149" applyFont="1" applyFill="1" applyBorder="1" applyAlignment="1" applyProtection="1">
      <alignment horizontal="right" vertical="center"/>
    </xf>
    <xf numFmtId="179" fontId="35" fillId="2" borderId="108" xfId="150" applyNumberFormat="1" applyFont="1" applyFill="1" applyBorder="1" applyAlignment="1" applyProtection="1">
      <alignment horizontal="right" vertical="center"/>
    </xf>
    <xf numFmtId="0" fontId="23" fillId="2" borderId="0" xfId="148" applyFont="1" applyFill="1" applyAlignment="1">
      <alignment horizontal="left"/>
    </xf>
    <xf numFmtId="0" fontId="23" fillId="2" borderId="0" xfId="148" applyFont="1" applyFill="1" applyAlignment="1">
      <alignment horizontal="centerContinuous"/>
    </xf>
    <xf numFmtId="0" fontId="28" fillId="2" borderId="0" xfId="148" applyFont="1" applyFill="1" applyAlignment="1">
      <alignment horizontal="right"/>
    </xf>
    <xf numFmtId="0" fontId="28" fillId="2" borderId="0" xfId="148" applyFont="1" applyFill="1" applyAlignment="1"/>
    <xf numFmtId="0" fontId="26" fillId="2" borderId="0" xfId="148" applyFont="1" applyFill="1" applyAlignment="1">
      <alignment horizontal="right"/>
    </xf>
    <xf numFmtId="38" fontId="32" fillId="0" borderId="3" xfId="148" applyNumberFormat="1" applyFont="1" applyFill="1" applyBorder="1" applyAlignment="1">
      <alignment vertical="center"/>
    </xf>
    <xf numFmtId="38" fontId="32" fillId="0" borderId="3" xfId="148" applyNumberFormat="1" applyFont="1" applyFill="1" applyBorder="1" applyAlignment="1">
      <alignment vertical="center" shrinkToFit="1"/>
    </xf>
    <xf numFmtId="0" fontId="32" fillId="0" borderId="3" xfId="148" applyFont="1" applyFill="1" applyBorder="1" applyAlignment="1"/>
    <xf numFmtId="38" fontId="32" fillId="0" borderId="3" xfId="148" applyNumberFormat="1" applyFont="1" applyFill="1" applyBorder="1" applyAlignment="1">
      <alignment horizontal="center" vertical="center" shrinkToFit="1"/>
    </xf>
    <xf numFmtId="38" fontId="32" fillId="0" borderId="3" xfId="148" applyNumberFormat="1" applyFont="1" applyFill="1" applyBorder="1" applyAlignment="1">
      <alignment horizontal="left" vertical="center"/>
    </xf>
    <xf numFmtId="0" fontId="33" fillId="0" borderId="3" xfId="148" applyNumberFormat="1" applyFont="1" applyFill="1" applyBorder="1" applyAlignment="1">
      <alignment vertical="center" shrinkToFit="1"/>
    </xf>
    <xf numFmtId="38" fontId="33" fillId="0" borderId="3" xfId="149" applyFont="1" applyFill="1" applyBorder="1" applyAlignment="1">
      <alignment vertical="center"/>
    </xf>
    <xf numFmtId="179" fontId="32" fillId="0" borderId="3" xfId="150" applyNumberFormat="1" applyFont="1" applyFill="1" applyBorder="1" applyAlignment="1">
      <alignment vertical="center" shrinkToFit="1"/>
    </xf>
    <xf numFmtId="0" fontId="33" fillId="0" borderId="3" xfId="148" applyNumberFormat="1" applyFont="1" applyFill="1" applyBorder="1" applyAlignment="1">
      <alignment vertical="center"/>
    </xf>
    <xf numFmtId="0" fontId="32" fillId="0" borderId="3" xfId="148" applyNumberFormat="1" applyFont="1" applyFill="1" applyBorder="1" applyAlignment="1">
      <alignment vertical="center"/>
    </xf>
    <xf numFmtId="38" fontId="33" fillId="0" borderId="3" xfId="5" applyFont="1" applyFill="1" applyBorder="1" applyAlignment="1">
      <alignment vertical="center"/>
    </xf>
    <xf numFmtId="38" fontId="32" fillId="0" borderId="17" xfId="148" applyNumberFormat="1" applyFont="1" applyFill="1" applyBorder="1" applyAlignment="1">
      <alignment horizontal="center" vertical="center" shrinkToFit="1"/>
    </xf>
    <xf numFmtId="38" fontId="32" fillId="0" borderId="18" xfId="148" applyNumberFormat="1" applyFont="1" applyFill="1" applyBorder="1" applyAlignment="1">
      <alignment horizontal="center" vertical="center" shrinkToFit="1"/>
    </xf>
    <xf numFmtId="38" fontId="32" fillId="0" borderId="19" xfId="148" applyNumberFormat="1" applyFont="1" applyFill="1" applyBorder="1" applyAlignment="1">
      <alignment horizontal="center" vertical="center" shrinkToFit="1"/>
    </xf>
    <xf numFmtId="38" fontId="27" fillId="0" borderId="0" xfId="149" applyFont="1" applyAlignment="1"/>
    <xf numFmtId="38" fontId="27" fillId="0" borderId="0" xfId="149" applyFont="1" applyAlignment="1">
      <alignment horizontal="right"/>
    </xf>
    <xf numFmtId="38" fontId="32" fillId="0" borderId="15" xfId="148" applyNumberFormat="1" applyFont="1" applyFill="1" applyBorder="1" applyAlignment="1">
      <alignment horizontal="left" vertical="center"/>
    </xf>
    <xf numFmtId="0" fontId="32" fillId="0" borderId="38" xfId="148" applyNumberFormat="1" applyFont="1" applyFill="1" applyBorder="1" applyAlignment="1">
      <alignment vertical="center" shrinkToFit="1"/>
    </xf>
    <xf numFmtId="38" fontId="32" fillId="0" borderId="10" xfId="149" applyFont="1" applyFill="1" applyBorder="1" applyAlignment="1">
      <alignment horizontal="right" vertical="center" shrinkToFit="1"/>
    </xf>
    <xf numFmtId="176" fontId="32" fillId="0" borderId="4" xfId="150" applyNumberFormat="1" applyFont="1" applyFill="1" applyBorder="1" applyAlignment="1">
      <alignment vertical="center" shrinkToFit="1"/>
    </xf>
    <xf numFmtId="38" fontId="32" fillId="0" borderId="4" xfId="149" applyFont="1" applyFill="1" applyBorder="1" applyAlignment="1"/>
    <xf numFmtId="177" fontId="32" fillId="0" borderId="11" xfId="149" applyNumberFormat="1" applyFont="1" applyFill="1" applyBorder="1" applyAlignment="1">
      <alignment vertical="center" shrinkToFit="1"/>
    </xf>
    <xf numFmtId="38" fontId="27" fillId="0" borderId="0" xfId="149" applyFont="1" applyBorder="1" applyAlignment="1">
      <alignment horizontal="center" vertical="distributed" textRotation="255"/>
    </xf>
    <xf numFmtId="0" fontId="32" fillId="0" borderId="5" xfId="148" applyNumberFormat="1" applyFont="1" applyFill="1" applyBorder="1" applyAlignment="1">
      <alignment vertical="center" shrinkToFit="1"/>
    </xf>
    <xf numFmtId="38" fontId="32" fillId="0" borderId="12" xfId="149" applyFont="1" applyFill="1" applyBorder="1" applyAlignment="1">
      <alignment horizontal="right" vertical="center" shrinkToFit="1"/>
    </xf>
    <xf numFmtId="176" fontId="32" fillId="0" borderId="3" xfId="150" applyNumberFormat="1" applyFont="1" applyFill="1" applyBorder="1" applyAlignment="1">
      <alignment vertical="center" shrinkToFit="1"/>
    </xf>
    <xf numFmtId="38" fontId="32" fillId="0" borderId="3" xfId="149" applyFont="1" applyFill="1" applyBorder="1" applyAlignment="1"/>
    <xf numFmtId="177" fontId="32" fillId="0" borderId="13" xfId="149" applyNumberFormat="1" applyFont="1" applyFill="1" applyBorder="1" applyAlignment="1">
      <alignment vertical="center" shrinkToFit="1"/>
    </xf>
    <xf numFmtId="38" fontId="32" fillId="0" borderId="10" xfId="148" applyNumberFormat="1" applyFont="1" applyFill="1" applyBorder="1" applyAlignment="1">
      <alignment horizontal="left" vertical="center"/>
    </xf>
    <xf numFmtId="38" fontId="32" fillId="0" borderId="14" xfId="148" applyNumberFormat="1" applyFont="1" applyFill="1" applyBorder="1" applyAlignment="1">
      <alignment horizontal="left" vertical="center"/>
    </xf>
    <xf numFmtId="38" fontId="32" fillId="0" borderId="12" xfId="148" applyNumberFormat="1" applyFont="1" applyFill="1" applyBorder="1" applyAlignment="1">
      <alignment horizontal="left" vertical="center"/>
    </xf>
    <xf numFmtId="38" fontId="26" fillId="0" borderId="0" xfId="149" applyFont="1" applyBorder="1" applyAlignment="1"/>
    <xf numFmtId="38" fontId="26" fillId="0" borderId="0" xfId="149" applyFont="1" applyAlignment="1"/>
    <xf numFmtId="20" fontId="26" fillId="2" borderId="0" xfId="149" applyNumberFormat="1" applyFont="1" applyFill="1" applyBorder="1" applyAlignment="1">
      <alignment vertical="center"/>
    </xf>
    <xf numFmtId="38" fontId="26" fillId="0" borderId="0" xfId="149" applyFont="1" applyBorder="1" applyAlignment="1">
      <alignment vertical="center"/>
    </xf>
    <xf numFmtId="38" fontId="26" fillId="0" borderId="0" xfId="149" applyFont="1" applyAlignment="1">
      <alignment vertical="center"/>
    </xf>
    <xf numFmtId="38" fontId="26" fillId="2" borderId="0" xfId="149" applyFont="1" applyFill="1" applyBorder="1" applyAlignment="1">
      <alignment vertical="center"/>
    </xf>
    <xf numFmtId="38" fontId="32" fillId="0" borderId="10" xfId="148" applyNumberFormat="1" applyFont="1" applyFill="1" applyBorder="1" applyAlignment="1">
      <alignment horizontal="left"/>
    </xf>
    <xf numFmtId="38" fontId="32" fillId="0" borderId="15" xfId="148" applyNumberFormat="1" applyFont="1" applyFill="1" applyBorder="1" applyAlignment="1">
      <alignment horizontal="left"/>
    </xf>
    <xf numFmtId="38" fontId="32" fillId="0" borderId="39" xfId="148" applyNumberFormat="1" applyFont="1" applyFill="1" applyBorder="1" applyAlignment="1">
      <alignment horizontal="left" vertical="center"/>
    </xf>
    <xf numFmtId="0" fontId="32" fillId="0" borderId="40" xfId="148" applyNumberFormat="1" applyFont="1" applyFill="1" applyBorder="1" applyAlignment="1">
      <alignment vertical="center" shrinkToFit="1"/>
    </xf>
    <xf numFmtId="38" fontId="32" fillId="0" borderId="39" xfId="149" applyFont="1" applyFill="1" applyBorder="1" applyAlignment="1">
      <alignment horizontal="right" vertical="center" shrinkToFit="1"/>
    </xf>
    <xf numFmtId="176" fontId="32" fillId="0" borderId="41" xfId="150" applyNumberFormat="1" applyFont="1" applyFill="1" applyBorder="1" applyAlignment="1">
      <alignment vertical="center" shrinkToFit="1"/>
    </xf>
    <xf numFmtId="38" fontId="32" fillId="0" borderId="41" xfId="149" applyFont="1" applyFill="1" applyBorder="1" applyAlignment="1"/>
    <xf numFmtId="177" fontId="32" fillId="0" borderId="42" xfId="149" applyNumberFormat="1" applyFont="1" applyFill="1" applyBorder="1" applyAlignment="1">
      <alignment vertical="center" shrinkToFit="1"/>
    </xf>
    <xf numFmtId="38" fontId="32" fillId="0" borderId="43" xfId="149" applyFont="1" applyFill="1" applyBorder="1" applyAlignment="1">
      <alignment horizontal="right"/>
    </xf>
    <xf numFmtId="176" fontId="32" fillId="0" borderId="44" xfId="150" applyNumberFormat="1" applyFont="1" applyFill="1" applyBorder="1" applyAlignment="1">
      <alignment vertical="center" shrinkToFit="1"/>
    </xf>
    <xf numFmtId="38" fontId="33" fillId="0" borderId="44" xfId="148" applyNumberFormat="1" applyFont="1" applyFill="1" applyBorder="1" applyAlignment="1">
      <alignment vertical="center"/>
    </xf>
    <xf numFmtId="177" fontId="32" fillId="0" borderId="45" xfId="149" applyNumberFormat="1" applyFont="1" applyFill="1" applyBorder="1" applyAlignment="1">
      <alignment vertical="center" shrinkToFit="1"/>
    </xf>
    <xf numFmtId="38" fontId="31" fillId="0" borderId="0" xfId="149" applyFont="1" applyAlignment="1">
      <alignment vertical="center"/>
    </xf>
    <xf numFmtId="0" fontId="35" fillId="0" borderId="0" xfId="144" applyFont="1"/>
    <xf numFmtId="0" fontId="78" fillId="0" borderId="0" xfId="144" applyFont="1"/>
    <xf numFmtId="0" fontId="58" fillId="0" borderId="0" xfId="144" applyFont="1" applyBorder="1" applyAlignment="1" applyProtection="1">
      <alignment vertical="center"/>
    </xf>
    <xf numFmtId="0" fontId="58" fillId="0" borderId="0" xfId="144" applyFont="1" applyBorder="1" applyAlignment="1" applyProtection="1">
      <alignment horizontal="center" vertical="center"/>
    </xf>
    <xf numFmtId="0" fontId="78" fillId="0" borderId="0" xfId="144" applyFont="1" applyAlignment="1">
      <alignment vertical="center"/>
    </xf>
    <xf numFmtId="38" fontId="58" fillId="0" borderId="3" xfId="144" applyNumberFormat="1" applyFont="1" applyBorder="1" applyAlignment="1">
      <alignment horizontal="center" vertical="center"/>
    </xf>
    <xf numFmtId="38" fontId="58" fillId="0" borderId="3" xfId="144" applyNumberFormat="1" applyFont="1" applyBorder="1" applyAlignment="1">
      <alignment horizontal="center" vertical="center" wrapText="1"/>
    </xf>
    <xf numFmtId="38" fontId="58" fillId="0" borderId="5" xfId="144" applyNumberFormat="1" applyFont="1" applyBorder="1" applyAlignment="1">
      <alignment horizontal="center" vertical="center" wrapText="1"/>
    </xf>
    <xf numFmtId="38" fontId="58" fillId="0" borderId="14" xfId="149" applyFont="1" applyBorder="1" applyAlignment="1">
      <alignment vertical="center"/>
    </xf>
    <xf numFmtId="38" fontId="58" fillId="0" borderId="4" xfId="149" applyFont="1" applyBorder="1" applyAlignment="1">
      <alignment vertical="center"/>
    </xf>
    <xf numFmtId="38" fontId="58" fillId="0" borderId="38" xfId="149" applyFont="1" applyBorder="1" applyAlignment="1">
      <alignment vertical="center"/>
    </xf>
    <xf numFmtId="38" fontId="58" fillId="0" borderId="133" xfId="149" applyFont="1" applyBorder="1" applyAlignment="1">
      <alignment vertical="center"/>
    </xf>
    <xf numFmtId="38" fontId="58" fillId="0" borderId="11" xfId="149" applyFont="1" applyBorder="1" applyAlignment="1">
      <alignment vertical="center"/>
    </xf>
    <xf numFmtId="38" fontId="58" fillId="0" borderId="10" xfId="149" applyFont="1" applyBorder="1" applyAlignment="1">
      <alignment vertical="top"/>
    </xf>
    <xf numFmtId="179" fontId="58" fillId="0" borderId="3" xfId="150" applyNumberFormat="1" applyFont="1" applyBorder="1" applyAlignment="1">
      <alignment vertical="center"/>
    </xf>
    <xf numFmtId="179" fontId="58" fillId="0" borderId="5" xfId="150" applyNumberFormat="1" applyFont="1" applyBorder="1" applyAlignment="1">
      <alignment vertical="center"/>
    </xf>
    <xf numFmtId="179" fontId="58" fillId="0" borderId="25" xfId="150" applyNumberFormat="1" applyFont="1" applyBorder="1" applyAlignment="1">
      <alignment vertical="center"/>
    </xf>
    <xf numFmtId="179" fontId="58" fillId="0" borderId="13" xfId="150" applyNumberFormat="1" applyFont="1" applyBorder="1" applyAlignment="1">
      <alignment vertical="center"/>
    </xf>
    <xf numFmtId="38" fontId="58" fillId="0" borderId="3" xfId="149" applyFont="1" applyBorder="1" applyAlignment="1">
      <alignment vertical="center"/>
    </xf>
    <xf numFmtId="38" fontId="58" fillId="0" borderId="5" xfId="149" applyFont="1" applyBorder="1" applyAlignment="1">
      <alignment vertical="center"/>
    </xf>
    <xf numFmtId="38" fontId="58" fillId="0" borderId="25" xfId="149" applyFont="1" applyBorder="1" applyAlignment="1">
      <alignment vertical="center"/>
    </xf>
    <xf numFmtId="38" fontId="58" fillId="0" borderId="13" xfId="149" applyFont="1" applyBorder="1" applyAlignment="1">
      <alignment vertical="center"/>
    </xf>
    <xf numFmtId="38" fontId="58" fillId="0" borderId="15" xfId="149" applyFont="1" applyBorder="1" applyAlignment="1">
      <alignment vertical="top"/>
    </xf>
    <xf numFmtId="179" fontId="58" fillId="0" borderId="50" xfId="150" applyNumberFormat="1" applyFont="1" applyBorder="1" applyAlignment="1">
      <alignment vertical="center"/>
    </xf>
    <xf numFmtId="179" fontId="58" fillId="0" borderId="86" xfId="150" applyNumberFormat="1" applyFont="1" applyBorder="1" applyAlignment="1">
      <alignment vertical="center"/>
    </xf>
    <xf numFmtId="179" fontId="58" fillId="0" borderId="135" xfId="150" applyNumberFormat="1" applyFont="1" applyBorder="1" applyAlignment="1">
      <alignment vertical="center"/>
    </xf>
    <xf numFmtId="179" fontId="58" fillId="0" borderId="51" xfId="150" applyNumberFormat="1" applyFont="1" applyBorder="1" applyAlignment="1">
      <alignment vertical="center"/>
    </xf>
    <xf numFmtId="38" fontId="58" fillId="0" borderId="148" xfId="149" applyFont="1" applyBorder="1" applyAlignment="1">
      <alignment vertical="center"/>
    </xf>
    <xf numFmtId="38" fontId="58" fillId="0" borderId="149" xfId="149" applyFont="1" applyBorder="1" applyAlignment="1">
      <alignment vertical="center"/>
    </xf>
    <xf numFmtId="38" fontId="58" fillId="0" borderId="150" xfId="149" applyFont="1" applyBorder="1" applyAlignment="1">
      <alignment vertical="center"/>
    </xf>
    <xf numFmtId="38" fontId="58" fillId="0" borderId="151" xfId="149" applyFont="1" applyBorder="1" applyAlignment="1">
      <alignment vertical="center"/>
    </xf>
    <xf numFmtId="38" fontId="58" fillId="0" borderId="152" xfId="149" applyFont="1" applyBorder="1" applyAlignment="1">
      <alignment vertical="center"/>
    </xf>
    <xf numFmtId="38" fontId="58" fillId="0" borderId="43" xfId="149" applyFont="1" applyBorder="1" applyAlignment="1">
      <alignment vertical="center"/>
    </xf>
    <xf numFmtId="179" fontId="58" fillId="0" borderId="18" xfId="150" applyNumberFormat="1" applyFont="1" applyBorder="1" applyAlignment="1">
      <alignment vertical="center"/>
    </xf>
    <xf numFmtId="179" fontId="58" fillId="0" borderId="31" xfId="150" applyNumberFormat="1" applyFont="1" applyBorder="1" applyAlignment="1">
      <alignment vertical="center"/>
    </xf>
    <xf numFmtId="179" fontId="58" fillId="0" borderId="29" xfId="150" applyNumberFormat="1" applyFont="1" applyBorder="1" applyAlignment="1">
      <alignment vertical="center"/>
    </xf>
    <xf numFmtId="179" fontId="58" fillId="0" borderId="19" xfId="150" applyNumberFormat="1" applyFont="1" applyBorder="1" applyAlignment="1">
      <alignment vertical="center"/>
    </xf>
    <xf numFmtId="0" fontId="58" fillId="0" borderId="0" xfId="144" applyFont="1"/>
    <xf numFmtId="38" fontId="58" fillId="0" borderId="0" xfId="149" applyFont="1" applyAlignment="1"/>
    <xf numFmtId="0" fontId="58" fillId="0" borderId="0" xfId="144" applyFont="1" applyAlignment="1">
      <alignment wrapText="1"/>
    </xf>
    <xf numFmtId="0" fontId="81" fillId="0" borderId="0" xfId="151"/>
    <xf numFmtId="0" fontId="11" fillId="0" borderId="0" xfId="0" applyFont="1" applyAlignment="1">
      <alignment horizontal="left" vertical="center"/>
    </xf>
    <xf numFmtId="0" fontId="16" fillId="0" borderId="0" xfId="152"/>
    <xf numFmtId="3" fontId="28" fillId="2" borderId="7" xfId="152" applyNumberFormat="1" applyFont="1" applyFill="1" applyBorder="1" applyAlignment="1" applyProtection="1">
      <alignment horizontal="center" vertical="center"/>
    </xf>
    <xf numFmtId="3" fontId="28" fillId="2" borderId="64" xfId="152" applyNumberFormat="1" applyFont="1" applyFill="1" applyBorder="1" applyAlignment="1" applyProtection="1">
      <alignment horizontal="center" vertical="center" wrapText="1"/>
    </xf>
    <xf numFmtId="3" fontId="28" fillId="2" borderId="64" xfId="152" applyNumberFormat="1" applyFont="1" applyFill="1" applyBorder="1" applyAlignment="1" applyProtection="1">
      <alignment horizontal="center" vertical="center"/>
    </xf>
    <xf numFmtId="3" fontId="28" fillId="2" borderId="65" xfId="152" applyNumberFormat="1" applyFont="1" applyFill="1" applyBorder="1" applyAlignment="1" applyProtection="1">
      <alignment horizontal="center" vertical="center"/>
    </xf>
    <xf numFmtId="3" fontId="28" fillId="2" borderId="91" xfId="152" applyNumberFormat="1" applyFont="1" applyFill="1" applyBorder="1" applyAlignment="1" applyProtection="1">
      <alignment horizontal="center" vertical="center"/>
    </xf>
    <xf numFmtId="38" fontId="28" fillId="2" borderId="9" xfId="85" applyFont="1" applyFill="1" applyBorder="1" applyAlignment="1">
      <alignment horizontal="center" vertical="center"/>
    </xf>
    <xf numFmtId="38" fontId="28" fillId="2" borderId="91" xfId="85" applyFont="1" applyFill="1" applyBorder="1" applyAlignment="1">
      <alignment horizontal="center" vertical="center"/>
    </xf>
    <xf numFmtId="38" fontId="28" fillId="2" borderId="65" xfId="85" applyFont="1" applyFill="1" applyBorder="1" applyAlignment="1">
      <alignment horizontal="center" vertical="center"/>
    </xf>
    <xf numFmtId="49" fontId="28" fillId="2" borderId="15" xfId="152" applyNumberFormat="1" applyFont="1" applyFill="1" applyBorder="1" applyAlignment="1">
      <alignment horizontal="center" vertical="center" shrinkToFit="1"/>
    </xf>
    <xf numFmtId="49" fontId="28" fillId="2" borderId="47" xfId="152" applyNumberFormat="1" applyFont="1" applyFill="1" applyBorder="1" applyAlignment="1">
      <alignment horizontal="center" vertical="center"/>
    </xf>
    <xf numFmtId="0" fontId="28" fillId="2" borderId="72" xfId="152" applyFont="1" applyFill="1" applyBorder="1" applyAlignment="1" applyProtection="1">
      <alignment vertical="center" shrinkToFit="1"/>
    </xf>
    <xf numFmtId="3" fontId="28" fillId="2" borderId="74" xfId="152" applyNumberFormat="1" applyFont="1" applyFill="1" applyBorder="1" applyAlignment="1" applyProtection="1">
      <alignment horizontal="center" vertical="center"/>
    </xf>
    <xf numFmtId="3" fontId="65" fillId="36" borderId="97" xfId="152" applyNumberFormat="1" applyFont="1" applyFill="1" applyBorder="1" applyAlignment="1" applyProtection="1">
      <alignment horizontal="center" vertical="center"/>
    </xf>
    <xf numFmtId="0" fontId="28" fillId="2" borderId="11" xfId="152" applyFont="1" applyFill="1" applyBorder="1"/>
    <xf numFmtId="0" fontId="28" fillId="2" borderId="49" xfId="153" applyFont="1" applyFill="1" applyBorder="1"/>
    <xf numFmtId="38" fontId="34" fillId="2" borderId="49" xfId="83" applyFont="1" applyFill="1" applyBorder="1" applyAlignment="1">
      <alignment horizontal="right"/>
    </xf>
    <xf numFmtId="38" fontId="34" fillId="2" borderId="153" xfId="83" applyFont="1" applyFill="1" applyBorder="1" applyAlignment="1">
      <alignment horizontal="right"/>
    </xf>
    <xf numFmtId="38" fontId="34" fillId="0" borderId="49" xfId="83" applyFont="1" applyBorder="1" applyAlignment="1">
      <alignment horizontal="right"/>
    </xf>
    <xf numFmtId="38" fontId="34" fillId="0" borderId="24" xfId="83" applyFont="1" applyBorder="1" applyAlignment="1">
      <alignment horizontal="right"/>
    </xf>
    <xf numFmtId="3" fontId="28" fillId="2" borderId="15" xfId="152" applyNumberFormat="1" applyFont="1" applyFill="1" applyBorder="1" applyAlignment="1">
      <alignment horizontal="center" vertical="center" shrinkToFit="1"/>
    </xf>
    <xf numFmtId="3" fontId="28" fillId="2" borderId="50" xfId="152" applyNumberFormat="1" applyFont="1" applyFill="1" applyBorder="1" applyAlignment="1">
      <alignment horizontal="center" vertical="center"/>
    </xf>
    <xf numFmtId="3" fontId="28" fillId="2" borderId="6" xfId="152" applyNumberFormat="1" applyFont="1" applyFill="1" applyBorder="1" applyAlignment="1" applyProtection="1">
      <alignment vertical="center" shrinkToFit="1"/>
    </xf>
    <xf numFmtId="3" fontId="28" fillId="2" borderId="26" xfId="152" applyNumberFormat="1" applyFont="1" applyFill="1" applyBorder="1" applyAlignment="1" applyProtection="1">
      <alignment horizontal="center" vertical="center"/>
    </xf>
    <xf numFmtId="3" fontId="28" fillId="2" borderId="49" xfId="152" applyNumberFormat="1" applyFont="1" applyFill="1" applyBorder="1" applyAlignment="1" applyProtection="1">
      <alignment horizontal="center" vertical="center"/>
    </xf>
    <xf numFmtId="37" fontId="28" fillId="2" borderId="13" xfId="152" applyNumberFormat="1" applyFont="1" applyFill="1" applyBorder="1"/>
    <xf numFmtId="37" fontId="28" fillId="2" borderId="97" xfId="153" applyNumberFormat="1" applyFont="1" applyFill="1" applyBorder="1"/>
    <xf numFmtId="38" fontId="34" fillId="2" borderId="97" xfId="83" applyFont="1" applyFill="1" applyBorder="1" applyAlignment="1">
      <alignment horizontal="right"/>
    </xf>
    <xf numFmtId="38" fontId="34" fillId="0" borderId="97" xfId="83" applyFont="1" applyBorder="1" applyAlignment="1">
      <alignment horizontal="right"/>
    </xf>
    <xf numFmtId="38" fontId="34" fillId="0" borderId="26" xfId="83" applyFont="1" applyBorder="1" applyAlignment="1">
      <alignment horizontal="right"/>
    </xf>
    <xf numFmtId="3" fontId="28" fillId="2" borderId="68" xfId="152" applyNumberFormat="1" applyFont="1" applyFill="1" applyBorder="1" applyAlignment="1" applyProtection="1">
      <alignment vertical="center" shrinkToFit="1"/>
    </xf>
    <xf numFmtId="3" fontId="28" fillId="2" borderId="13" xfId="152" applyNumberFormat="1" applyFont="1" applyFill="1" applyBorder="1" applyAlignment="1" applyProtection="1">
      <alignment horizontal="center" vertical="center"/>
    </xf>
    <xf numFmtId="37" fontId="28" fillId="2" borderId="13" xfId="85" applyNumberFormat="1" applyFont="1" applyFill="1" applyBorder="1" applyAlignment="1">
      <alignment vertical="center"/>
    </xf>
    <xf numFmtId="37" fontId="28" fillId="2" borderId="97" xfId="85" applyNumberFormat="1" applyFont="1" applyFill="1" applyBorder="1" applyAlignment="1">
      <alignment vertical="center"/>
    </xf>
    <xf numFmtId="38" fontId="34" fillId="2" borderId="97" xfId="83" applyFont="1" applyFill="1" applyBorder="1" applyAlignment="1">
      <alignment horizontal="right" vertical="center"/>
    </xf>
    <xf numFmtId="0" fontId="28" fillId="2" borderId="10" xfId="152" applyFont="1" applyFill="1" applyBorder="1" applyAlignment="1">
      <alignment horizontal="center" vertical="center" shrinkToFit="1"/>
    </xf>
    <xf numFmtId="3" fontId="28" fillId="2" borderId="69" xfId="152" applyNumberFormat="1" applyFont="1" applyFill="1" applyBorder="1" applyAlignment="1" applyProtection="1">
      <alignment vertical="center" shrinkToFit="1"/>
    </xf>
    <xf numFmtId="3" fontId="28" fillId="2" borderId="76" xfId="152" applyNumberFormat="1" applyFont="1" applyFill="1" applyBorder="1" applyAlignment="1">
      <alignment horizontal="center" vertical="center" shrinkToFit="1"/>
    </xf>
    <xf numFmtId="3" fontId="28" fillId="2" borderId="28" xfId="152" applyNumberFormat="1" applyFont="1" applyFill="1" applyBorder="1" applyAlignment="1" applyProtection="1">
      <alignment horizontal="center" vertical="center"/>
    </xf>
    <xf numFmtId="3" fontId="28" fillId="2" borderId="14" xfId="152" applyNumberFormat="1" applyFont="1" applyFill="1" applyBorder="1" applyAlignment="1">
      <alignment horizontal="centerContinuous" vertical="center" shrinkToFit="1"/>
    </xf>
    <xf numFmtId="0" fontId="28" fillId="2" borderId="15" xfId="152" applyFont="1" applyFill="1" applyBorder="1" applyAlignment="1">
      <alignment horizontal="centerContinuous" vertical="center" shrinkToFit="1"/>
    </xf>
    <xf numFmtId="0" fontId="28" fillId="2" borderId="10" xfId="152" applyFont="1" applyFill="1" applyBorder="1" applyAlignment="1">
      <alignment horizontal="centerContinuous" vertical="center" shrinkToFit="1"/>
    </xf>
    <xf numFmtId="3" fontId="28" fillId="2" borderId="75" xfId="152" applyNumberFormat="1" applyFont="1" applyFill="1" applyBorder="1" applyAlignment="1">
      <alignment horizontal="center" vertical="center" shrinkToFit="1"/>
    </xf>
    <xf numFmtId="38" fontId="34" fillId="2" borderId="103" xfId="83" applyFont="1" applyFill="1" applyBorder="1" applyAlignment="1">
      <alignment horizontal="right" shrinkToFit="1"/>
    </xf>
    <xf numFmtId="3" fontId="28" fillId="2" borderId="3" xfId="152" applyNumberFormat="1" applyFont="1" applyFill="1" applyBorder="1" applyAlignment="1" applyProtection="1">
      <alignment vertical="center" shrinkToFit="1"/>
    </xf>
    <xf numFmtId="3" fontId="28" fillId="2" borderId="14" xfId="152" applyNumberFormat="1" applyFont="1" applyFill="1" applyBorder="1" applyAlignment="1">
      <alignment horizontal="center" vertical="center" shrinkToFit="1"/>
    </xf>
    <xf numFmtId="3" fontId="28" fillId="2" borderId="97" xfId="152" applyNumberFormat="1" applyFont="1" applyFill="1" applyBorder="1" applyAlignment="1" applyProtection="1">
      <alignment horizontal="center" vertical="center"/>
    </xf>
    <xf numFmtId="3" fontId="28" fillId="2" borderId="3" xfId="152" applyNumberFormat="1" applyFont="1" applyFill="1" applyBorder="1" applyAlignment="1">
      <alignment horizontal="center" vertical="center"/>
    </xf>
    <xf numFmtId="3" fontId="28" fillId="2" borderId="0" xfId="152" applyNumberFormat="1" applyFont="1" applyFill="1" applyBorder="1" applyAlignment="1" applyProtection="1">
      <alignment vertical="center" shrinkToFit="1"/>
    </xf>
    <xf numFmtId="3" fontId="65" fillId="2" borderId="97" xfId="152" applyNumberFormat="1" applyFont="1" applyFill="1" applyBorder="1" applyAlignment="1" applyProtection="1">
      <alignment horizontal="center" vertical="center"/>
    </xf>
    <xf numFmtId="3" fontId="28" fillId="2" borderId="154" xfId="152" applyNumberFormat="1" applyFont="1" applyFill="1" applyBorder="1" applyAlignment="1" applyProtection="1">
      <alignment horizontal="center" vertical="center"/>
    </xf>
    <xf numFmtId="3" fontId="28" fillId="2" borderId="12" xfId="152" applyNumberFormat="1" applyFont="1" applyFill="1" applyBorder="1" applyAlignment="1">
      <alignment vertical="center" shrinkToFit="1"/>
    </xf>
    <xf numFmtId="38" fontId="36" fillId="0" borderId="97" xfId="83" applyFont="1" applyBorder="1" applyAlignment="1">
      <alignment horizontal="right"/>
    </xf>
    <xf numFmtId="0" fontId="28" fillId="2" borderId="3" xfId="152" applyFont="1" applyFill="1" applyBorder="1" applyAlignment="1">
      <alignment horizontal="centerContinuous" vertical="center"/>
    </xf>
    <xf numFmtId="3" fontId="28" fillId="2" borderId="4" xfId="152" applyNumberFormat="1" applyFont="1" applyFill="1" applyBorder="1" applyAlignment="1" applyProtection="1">
      <alignment vertical="center" shrinkToFit="1"/>
    </xf>
    <xf numFmtId="0" fontId="28" fillId="2" borderId="50" xfId="152" applyFont="1" applyFill="1" applyBorder="1" applyAlignment="1">
      <alignment horizontal="center"/>
    </xf>
    <xf numFmtId="3" fontId="28" fillId="2" borderId="50" xfId="152" applyNumberFormat="1" applyFont="1" applyFill="1" applyBorder="1" applyAlignment="1" applyProtection="1">
      <alignment vertical="center" shrinkToFit="1"/>
    </xf>
    <xf numFmtId="37" fontId="28" fillId="2" borderId="97" xfId="152" applyNumberFormat="1" applyFont="1" applyFill="1" applyBorder="1" applyAlignment="1">
      <alignment horizontal="right"/>
    </xf>
    <xf numFmtId="37" fontId="28" fillId="2" borderId="97" xfId="153" applyNumberFormat="1" applyFont="1" applyFill="1" applyBorder="1" applyAlignment="1">
      <alignment horizontal="right"/>
    </xf>
    <xf numFmtId="0" fontId="28" fillId="2" borderId="4" xfId="152" applyFont="1" applyFill="1" applyBorder="1" applyAlignment="1">
      <alignment horizontal="center"/>
    </xf>
    <xf numFmtId="190" fontId="28" fillId="2" borderId="11" xfId="152" applyNumberFormat="1" applyFont="1" applyFill="1" applyBorder="1" applyAlignment="1">
      <alignment horizontal="right"/>
    </xf>
    <xf numFmtId="190" fontId="28" fillId="2" borderId="49" xfId="153" applyNumberFormat="1" applyFont="1" applyFill="1" applyBorder="1" applyAlignment="1">
      <alignment horizontal="right"/>
    </xf>
    <xf numFmtId="38" fontId="34" fillId="0" borderId="28" xfId="83" applyFont="1" applyBorder="1" applyAlignment="1">
      <alignment horizontal="right"/>
    </xf>
    <xf numFmtId="0" fontId="28" fillId="2" borderId="3" xfId="152" applyFont="1" applyFill="1" applyBorder="1" applyAlignment="1">
      <alignment horizontal="center"/>
    </xf>
    <xf numFmtId="3" fontId="28" fillId="2" borderId="136" xfId="152" applyNumberFormat="1" applyFont="1" applyFill="1" applyBorder="1" applyAlignment="1">
      <alignment horizontal="center" vertical="center" shrinkToFit="1"/>
    </xf>
    <xf numFmtId="0" fontId="28" fillId="2" borderId="18" xfId="152" applyFont="1" applyFill="1" applyBorder="1" applyAlignment="1">
      <alignment horizontal="center"/>
    </xf>
    <xf numFmtId="3" fontId="28" fillId="2" borderId="18" xfId="152" applyNumberFormat="1" applyFont="1" applyFill="1" applyBorder="1" applyAlignment="1" applyProtection="1">
      <alignment vertical="center" shrinkToFit="1"/>
    </xf>
    <xf numFmtId="3" fontId="28" fillId="2" borderId="27" xfId="152" applyNumberFormat="1" applyFont="1" applyFill="1" applyBorder="1" applyAlignment="1" applyProtection="1">
      <alignment horizontal="center" vertical="center"/>
    </xf>
    <xf numFmtId="3" fontId="28" fillId="2" borderId="155" xfId="152" applyNumberFormat="1" applyFont="1" applyFill="1" applyBorder="1" applyAlignment="1" applyProtection="1">
      <alignment horizontal="center" vertical="center"/>
    </xf>
    <xf numFmtId="37" fontId="28" fillId="2" borderId="19" xfId="152" applyNumberFormat="1" applyFont="1" applyFill="1" applyBorder="1"/>
    <xf numFmtId="37" fontId="28" fillId="2" borderId="155" xfId="153" applyNumberFormat="1" applyFont="1" applyFill="1" applyBorder="1"/>
    <xf numFmtId="38" fontId="34" fillId="2" borderId="155" xfId="83" applyFont="1" applyFill="1" applyBorder="1" applyAlignment="1">
      <alignment horizontal="right"/>
    </xf>
    <xf numFmtId="38" fontId="34" fillId="0" borderId="155" xfId="83" applyFont="1" applyBorder="1" applyAlignment="1">
      <alignment horizontal="right"/>
    </xf>
    <xf numFmtId="38" fontId="34" fillId="0" borderId="27" xfId="83" applyFont="1" applyBorder="1" applyAlignment="1">
      <alignment horizontal="right"/>
    </xf>
    <xf numFmtId="0" fontId="82" fillId="0" borderId="0" xfId="152" applyFont="1" applyAlignment="1"/>
    <xf numFmtId="0" fontId="83" fillId="0" borderId="0" xfId="152" applyFont="1" applyAlignment="1">
      <alignment horizontal="centerContinuous"/>
    </xf>
    <xf numFmtId="0" fontId="38" fillId="0" borderId="37" xfId="152" applyFont="1" applyFill="1" applyBorder="1"/>
    <xf numFmtId="38" fontId="71" fillId="0" borderId="91" xfId="85" applyFont="1" applyFill="1" applyBorder="1" applyAlignment="1">
      <alignment horizontal="center" vertical="center"/>
    </xf>
    <xf numFmtId="49" fontId="65" fillId="2" borderId="47" xfId="152" applyNumberFormat="1" applyFont="1" applyFill="1" applyBorder="1" applyAlignment="1">
      <alignment horizontal="center" vertical="center"/>
    </xf>
    <xf numFmtId="0" fontId="65" fillId="2" borderId="72" xfId="152" applyFont="1" applyFill="1" applyBorder="1" applyAlignment="1" applyProtection="1">
      <alignment vertical="center" shrinkToFit="1"/>
    </xf>
    <xf numFmtId="3" fontId="65" fillId="2" borderId="74" xfId="152" applyNumberFormat="1" applyFont="1" applyFill="1" applyBorder="1" applyAlignment="1" applyProtection="1">
      <alignment horizontal="center" vertical="center"/>
    </xf>
    <xf numFmtId="3" fontId="65" fillId="36" borderId="49" xfId="152" applyNumberFormat="1" applyFont="1" applyFill="1" applyBorder="1" applyAlignment="1" applyProtection="1">
      <alignment horizontal="center" vertical="center"/>
    </xf>
    <xf numFmtId="38" fontId="34" fillId="2" borderId="11" xfId="83" applyFont="1" applyFill="1" applyBorder="1" applyAlignment="1">
      <alignment horizontal="right"/>
    </xf>
    <xf numFmtId="38" fontId="34" fillId="0" borderId="153" xfId="83" applyFont="1" applyBorder="1" applyAlignment="1">
      <alignment horizontal="right"/>
    </xf>
    <xf numFmtId="38" fontId="36" fillId="0" borderId="28" xfId="83" applyFont="1" applyFill="1" applyBorder="1" applyAlignment="1">
      <alignment horizontal="right"/>
    </xf>
    <xf numFmtId="3" fontId="65" fillId="2" borderId="50" xfId="152" applyNumberFormat="1" applyFont="1" applyFill="1" applyBorder="1" applyAlignment="1">
      <alignment horizontal="center" vertical="center"/>
    </xf>
    <xf numFmtId="3" fontId="65" fillId="2" borderId="6" xfId="152" applyNumberFormat="1" applyFont="1" applyFill="1" applyBorder="1" applyAlignment="1" applyProtection="1">
      <alignment vertical="center" shrinkToFit="1"/>
    </xf>
    <xf numFmtId="3" fontId="65" fillId="2" borderId="26" xfId="152" applyNumberFormat="1" applyFont="1" applyFill="1" applyBorder="1" applyAlignment="1" applyProtection="1">
      <alignment horizontal="center" vertical="center"/>
    </xf>
    <xf numFmtId="3" fontId="65" fillId="2" borderId="49" xfId="152" applyNumberFormat="1" applyFont="1" applyFill="1" applyBorder="1" applyAlignment="1" applyProtection="1">
      <alignment horizontal="center" vertical="center"/>
    </xf>
    <xf numFmtId="38" fontId="34" fillId="2" borderId="13" xfId="83" applyFont="1" applyFill="1" applyBorder="1" applyAlignment="1">
      <alignment horizontal="right"/>
    </xf>
    <xf numFmtId="38" fontId="36" fillId="0" borderId="26" xfId="83" applyFont="1" applyFill="1" applyBorder="1" applyAlignment="1">
      <alignment horizontal="right"/>
    </xf>
    <xf numFmtId="3" fontId="65" fillId="2" borderId="68" xfId="152" applyNumberFormat="1" applyFont="1" applyFill="1" applyBorder="1" applyAlignment="1" applyProtection="1">
      <alignment vertical="center" shrinkToFit="1"/>
    </xf>
    <xf numFmtId="3" fontId="65" fillId="2" borderId="13" xfId="152" applyNumberFormat="1" applyFont="1" applyFill="1" applyBorder="1" applyAlignment="1" applyProtection="1">
      <alignment horizontal="center" vertical="center"/>
    </xf>
    <xf numFmtId="38" fontId="34" fillId="2" borderId="13" xfId="83" applyFont="1" applyFill="1" applyBorder="1" applyAlignment="1">
      <alignment horizontal="right" vertical="center"/>
    </xf>
    <xf numFmtId="38" fontId="34" fillId="0" borderId="13" xfId="83" applyFont="1" applyFill="1" applyBorder="1" applyAlignment="1">
      <alignment horizontal="right" vertical="center"/>
    </xf>
    <xf numFmtId="3" fontId="65" fillId="2" borderId="28" xfId="152" applyNumberFormat="1" applyFont="1" applyFill="1" applyBorder="1" applyAlignment="1" applyProtection="1">
      <alignment horizontal="center" vertical="center"/>
    </xf>
    <xf numFmtId="3" fontId="65" fillId="2" borderId="69" xfId="152" applyNumberFormat="1" applyFont="1" applyFill="1" applyBorder="1" applyAlignment="1" applyProtection="1">
      <alignment vertical="center" shrinkToFit="1"/>
    </xf>
    <xf numFmtId="37" fontId="28" fillId="2" borderId="103" xfId="152" applyNumberFormat="1" applyFont="1" applyFill="1" applyBorder="1" applyAlignment="1">
      <alignment horizontal="center" shrinkToFit="1"/>
    </xf>
    <xf numFmtId="38" fontId="34" fillId="2" borderId="97" xfId="83" applyFont="1" applyFill="1" applyBorder="1" applyAlignment="1">
      <alignment horizontal="right" shrinkToFit="1"/>
    </xf>
    <xf numFmtId="37" fontId="28" fillId="2" borderId="93" xfId="152" applyNumberFormat="1" applyFont="1" applyFill="1" applyBorder="1"/>
    <xf numFmtId="37" fontId="28" fillId="2" borderId="49" xfId="152" applyNumberFormat="1" applyFont="1" applyFill="1" applyBorder="1"/>
    <xf numFmtId="37" fontId="73" fillId="2" borderId="93" xfId="152" applyNumberFormat="1" applyFont="1" applyFill="1" applyBorder="1" applyAlignment="1">
      <alignment horizontal="center" shrinkToFit="1"/>
    </xf>
    <xf numFmtId="37" fontId="28" fillId="2" borderId="11" xfId="152" applyNumberFormat="1" applyFont="1" applyFill="1" applyBorder="1"/>
    <xf numFmtId="3" fontId="65" fillId="2" borderId="3" xfId="152" applyNumberFormat="1" applyFont="1" applyFill="1" applyBorder="1" applyAlignment="1" applyProtection="1">
      <alignment vertical="center" shrinkToFit="1"/>
    </xf>
    <xf numFmtId="3" fontId="65" fillId="2" borderId="3" xfId="152" applyNumberFormat="1" applyFont="1" applyFill="1" applyBorder="1" applyAlignment="1">
      <alignment horizontal="center" vertical="center"/>
    </xf>
    <xf numFmtId="3" fontId="65" fillId="2" borderId="0" xfId="152" applyNumberFormat="1" applyFont="1" applyFill="1" applyBorder="1" applyAlignment="1" applyProtection="1">
      <alignment vertical="center" shrinkToFit="1"/>
    </xf>
    <xf numFmtId="37" fontId="28" fillId="2" borderId="103" xfId="152" applyNumberFormat="1" applyFont="1" applyFill="1" applyBorder="1"/>
    <xf numFmtId="3" fontId="28" fillId="2" borderId="10" xfId="152" applyNumberFormat="1" applyFont="1" applyFill="1" applyBorder="1" applyAlignment="1">
      <alignment horizontal="center" vertical="center" shrinkToFit="1"/>
    </xf>
    <xf numFmtId="3" fontId="65" fillId="2" borderId="4" xfId="152" applyNumberFormat="1" applyFont="1" applyFill="1" applyBorder="1" applyAlignment="1" applyProtection="1">
      <alignment vertical="center" shrinkToFit="1"/>
    </xf>
    <xf numFmtId="3" fontId="65" fillId="36" borderId="97" xfId="7" applyNumberFormat="1" applyFont="1" applyFill="1" applyBorder="1" applyAlignment="1" applyProtection="1">
      <alignment horizontal="center" vertical="center" shrinkToFit="1"/>
    </xf>
    <xf numFmtId="3" fontId="65" fillId="2" borderId="154" xfId="152" applyNumberFormat="1" applyFont="1" applyFill="1" applyBorder="1" applyAlignment="1" applyProtection="1">
      <alignment horizontal="center" vertical="center"/>
    </xf>
    <xf numFmtId="0" fontId="65" fillId="2" borderId="50" xfId="152" applyFont="1" applyFill="1" applyBorder="1" applyAlignment="1">
      <alignment horizontal="center"/>
    </xf>
    <xf numFmtId="3" fontId="65" fillId="2" borderId="50" xfId="152" applyNumberFormat="1" applyFont="1" applyFill="1" applyBorder="1" applyAlignment="1" applyProtection="1">
      <alignment vertical="center" shrinkToFit="1"/>
    </xf>
    <xf numFmtId="3" fontId="65" fillId="2" borderId="51" xfId="152" applyNumberFormat="1" applyFont="1" applyFill="1" applyBorder="1" applyAlignment="1" applyProtection="1">
      <alignment horizontal="center" vertical="center"/>
    </xf>
    <xf numFmtId="37" fontId="28" fillId="2" borderId="97" xfId="152" applyNumberFormat="1" applyFont="1" applyFill="1" applyBorder="1"/>
    <xf numFmtId="0" fontId="65" fillId="2" borderId="4" xfId="152" applyFont="1" applyFill="1" applyBorder="1" applyAlignment="1">
      <alignment horizontal="center"/>
    </xf>
    <xf numFmtId="0" fontId="65" fillId="2" borderId="3" xfId="152" applyFont="1" applyFill="1" applyBorder="1" applyAlignment="1">
      <alignment horizontal="center"/>
    </xf>
    <xf numFmtId="0" fontId="65" fillId="2" borderId="18" xfId="152" applyFont="1" applyFill="1" applyBorder="1" applyAlignment="1">
      <alignment horizontal="center"/>
    </xf>
    <xf numFmtId="3" fontId="65" fillId="2" borderId="18" xfId="152" applyNumberFormat="1" applyFont="1" applyFill="1" applyBorder="1" applyAlignment="1" applyProtection="1">
      <alignment vertical="center" shrinkToFit="1"/>
    </xf>
    <xf numFmtId="3" fontId="65" fillId="2" borderId="27" xfId="152" applyNumberFormat="1" applyFont="1" applyFill="1" applyBorder="1" applyAlignment="1" applyProtection="1">
      <alignment horizontal="center" vertical="center"/>
    </xf>
    <xf numFmtId="3" fontId="65" fillId="2" borderId="155" xfId="152" applyNumberFormat="1" applyFont="1" applyFill="1" applyBorder="1" applyAlignment="1" applyProtection="1">
      <alignment horizontal="center" vertical="center"/>
    </xf>
    <xf numFmtId="38" fontId="34" fillId="2" borderId="19" xfId="83" applyFont="1" applyFill="1" applyBorder="1" applyAlignment="1">
      <alignment horizontal="right"/>
    </xf>
    <xf numFmtId="38" fontId="36" fillId="0" borderId="155" xfId="83" applyFont="1" applyFill="1" applyBorder="1" applyAlignment="1">
      <alignment horizontal="right"/>
    </xf>
    <xf numFmtId="0" fontId="38" fillId="0" borderId="0" xfId="152" applyFont="1" applyFill="1"/>
    <xf numFmtId="0" fontId="0" fillId="0" borderId="0" xfId="0" applyAlignment="1">
      <alignment vertical="top" wrapText="1"/>
    </xf>
    <xf numFmtId="0" fontId="83" fillId="0" borderId="0" xfId="142" applyFont="1" applyAlignment="1">
      <alignment horizontal="centerContinuous"/>
    </xf>
    <xf numFmtId="0" fontId="16" fillId="0" borderId="0" xfId="142" applyAlignment="1"/>
    <xf numFmtId="0" fontId="16" fillId="0" borderId="0" xfId="142" applyAlignment="1">
      <alignment horizontal="centerContinuous"/>
    </xf>
    <xf numFmtId="0" fontId="16" fillId="0" borderId="0" xfId="142" applyAlignment="1">
      <alignment horizontal="left"/>
    </xf>
    <xf numFmtId="0" fontId="49" fillId="0" borderId="0" xfId="142" applyFont="1" applyAlignment="1"/>
    <xf numFmtId="0" fontId="16" fillId="0" borderId="0" xfId="142">
      <alignment vertical="center"/>
    </xf>
    <xf numFmtId="0" fontId="83" fillId="0" borderId="0" xfId="142" applyFont="1" applyAlignment="1">
      <alignment horizontal="left"/>
    </xf>
    <xf numFmtId="0" fontId="83" fillId="37" borderId="91" xfId="142" applyFont="1" applyFill="1" applyBorder="1" applyAlignment="1">
      <alignment horizontal="center"/>
    </xf>
    <xf numFmtId="0" fontId="83" fillId="0" borderId="0" xfId="142" applyFont="1" applyAlignment="1">
      <alignment horizontal="center"/>
    </xf>
    <xf numFmtId="0" fontId="85" fillId="0" borderId="0" xfId="142" applyFont="1" applyAlignment="1">
      <alignment horizontal="centerContinuous"/>
    </xf>
    <xf numFmtId="0" fontId="17" fillId="0" borderId="0" xfId="142" applyFont="1" applyAlignment="1"/>
    <xf numFmtId="0" fontId="85" fillId="0" borderId="0" xfId="142" applyFont="1" applyAlignment="1">
      <alignment horizontal="left"/>
    </xf>
    <xf numFmtId="38" fontId="28" fillId="2" borderId="33" xfId="142" applyNumberFormat="1" applyFont="1" applyFill="1" applyBorder="1" applyAlignment="1">
      <alignment horizontal="center" vertical="center"/>
    </xf>
    <xf numFmtId="38" fontId="28" fillId="2" borderId="146" xfId="142" applyNumberFormat="1" applyFont="1" applyFill="1" applyBorder="1" applyAlignment="1">
      <alignment horizontal="center" vertical="center"/>
    </xf>
    <xf numFmtId="38" fontId="28" fillId="2" borderId="66" xfId="142" applyNumberFormat="1" applyFont="1" applyFill="1" applyBorder="1" applyAlignment="1">
      <alignment horizontal="center" vertical="center"/>
    </xf>
    <xf numFmtId="38" fontId="28" fillId="2" borderId="2" xfId="142" applyNumberFormat="1" applyFont="1" applyFill="1" applyBorder="1" applyAlignment="1">
      <alignment horizontal="center" vertical="center"/>
    </xf>
    <xf numFmtId="3" fontId="28" fillId="2" borderId="0" xfId="142" applyNumberFormat="1" applyFont="1" applyFill="1" applyBorder="1" applyAlignment="1">
      <alignment horizontal="center" vertical="center"/>
    </xf>
    <xf numFmtId="3" fontId="28" fillId="2" borderId="0" xfId="142" applyNumberFormat="1" applyFont="1" applyFill="1" applyBorder="1" applyAlignment="1">
      <alignment horizontal="left" vertical="center"/>
    </xf>
    <xf numFmtId="38" fontId="65" fillId="2" borderId="37" xfId="142" applyNumberFormat="1" applyFont="1" applyFill="1" applyBorder="1" applyAlignment="1">
      <alignment horizontal="center" vertical="center"/>
    </xf>
    <xf numFmtId="38" fontId="65" fillId="2" borderId="44" xfId="142" applyNumberFormat="1" applyFont="1" applyFill="1" applyBorder="1" applyAlignment="1">
      <alignment horizontal="center" vertical="center"/>
    </xf>
    <xf numFmtId="38" fontId="65" fillId="2" borderId="80" xfId="142" applyNumberFormat="1" applyFont="1" applyFill="1" applyBorder="1" applyAlignment="1">
      <alignment horizontal="center" vertical="center"/>
    </xf>
    <xf numFmtId="38" fontId="65" fillId="2" borderId="1" xfId="142" applyNumberFormat="1" applyFont="1" applyFill="1" applyBorder="1" applyAlignment="1">
      <alignment horizontal="center" vertical="center"/>
    </xf>
    <xf numFmtId="49" fontId="28" fillId="2" borderId="15" xfId="142" applyNumberFormat="1" applyFont="1" applyFill="1" applyBorder="1" applyAlignment="1">
      <alignment horizontal="center" vertical="center" shrinkToFit="1"/>
    </xf>
    <xf numFmtId="49" fontId="65" fillId="2" borderId="72" xfId="142" applyNumberFormat="1" applyFont="1" applyFill="1" applyBorder="1" applyAlignment="1">
      <alignment horizontal="center" vertical="center"/>
    </xf>
    <xf numFmtId="0" fontId="65" fillId="2" borderId="72" xfId="142" applyFont="1" applyFill="1" applyBorder="1" applyAlignment="1">
      <alignment vertical="center" shrinkToFit="1"/>
    </xf>
    <xf numFmtId="3" fontId="65" fillId="2" borderId="74" xfId="142" applyNumberFormat="1" applyFont="1" applyFill="1" applyBorder="1" applyAlignment="1">
      <alignment horizontal="center" vertical="center"/>
    </xf>
    <xf numFmtId="0" fontId="65" fillId="36" borderId="69" xfId="142" applyFont="1" applyFill="1" applyBorder="1" applyAlignment="1"/>
    <xf numFmtId="0" fontId="65" fillId="36" borderId="4" xfId="142" applyFont="1" applyFill="1" applyBorder="1" applyAlignment="1"/>
    <xf numFmtId="0" fontId="65" fillId="36" borderId="68" xfId="142" applyFont="1" applyFill="1" applyBorder="1" applyAlignment="1"/>
    <xf numFmtId="0" fontId="65" fillId="36" borderId="28" xfId="142" applyFont="1" applyFill="1" applyBorder="1" applyAlignment="1"/>
    <xf numFmtId="49" fontId="28" fillId="2" borderId="72" xfId="142" applyNumberFormat="1" applyFont="1" applyFill="1" applyBorder="1" applyAlignment="1">
      <alignment horizontal="center" vertical="center" shrinkToFit="1"/>
    </xf>
    <xf numFmtId="3" fontId="65" fillId="2" borderId="0" xfId="142" applyNumberFormat="1" applyFont="1" applyFill="1" applyBorder="1" applyAlignment="1">
      <alignment horizontal="center" vertical="center"/>
    </xf>
    <xf numFmtId="3" fontId="65" fillId="2" borderId="0" xfId="142" applyNumberFormat="1" applyFont="1" applyFill="1" applyBorder="1" applyAlignment="1">
      <alignment horizontal="left" vertical="center"/>
    </xf>
    <xf numFmtId="3" fontId="28" fillId="0" borderId="15" xfId="142" applyNumberFormat="1" applyFont="1" applyFill="1" applyBorder="1" applyAlignment="1">
      <alignment horizontal="center" vertical="center" shrinkToFit="1"/>
    </xf>
    <xf numFmtId="3" fontId="65" fillId="0" borderId="73" xfId="142" applyNumberFormat="1" applyFont="1" applyFill="1" applyBorder="1" applyAlignment="1">
      <alignment horizontal="center" vertical="center"/>
    </xf>
    <xf numFmtId="3" fontId="65" fillId="0" borderId="6" xfId="142" applyNumberFormat="1" applyFont="1" applyFill="1" applyBorder="1" applyAlignment="1">
      <alignment vertical="center" shrinkToFit="1"/>
    </xf>
    <xf numFmtId="3" fontId="65" fillId="0" borderId="26" xfId="142" applyNumberFormat="1" applyFont="1" applyFill="1" applyBorder="1" applyAlignment="1">
      <alignment horizontal="center" vertical="center"/>
    </xf>
    <xf numFmtId="3" fontId="65" fillId="0" borderId="69" xfId="142" applyNumberFormat="1" applyFont="1" applyFill="1" applyBorder="1" applyAlignment="1">
      <alignment horizontal="center" vertical="center"/>
    </xf>
    <xf numFmtId="38" fontId="65" fillId="0" borderId="3" xfId="142" applyNumberFormat="1" applyFont="1" applyFill="1" applyBorder="1" applyAlignment="1"/>
    <xf numFmtId="3" fontId="28" fillId="0" borderId="72" xfId="142" applyNumberFormat="1" applyFont="1" applyFill="1" applyBorder="1" applyAlignment="1">
      <alignment horizontal="center" vertical="center" shrinkToFit="1"/>
    </xf>
    <xf numFmtId="3" fontId="65" fillId="0" borderId="0" xfId="142" applyNumberFormat="1" applyFont="1" applyFill="1" applyBorder="1" applyAlignment="1">
      <alignment horizontal="center" vertical="center"/>
    </xf>
    <xf numFmtId="0" fontId="49" fillId="0" borderId="0" xfId="142" applyFont="1" applyFill="1" applyAlignment="1">
      <alignment horizontal="left"/>
    </xf>
    <xf numFmtId="3" fontId="65" fillId="0" borderId="0" xfId="142" applyNumberFormat="1" applyFont="1" applyFill="1" applyBorder="1" applyAlignment="1">
      <alignment horizontal="left" vertical="center"/>
    </xf>
    <xf numFmtId="0" fontId="84" fillId="0" borderId="0" xfId="154" applyAlignment="1">
      <alignment horizontal="left" vertical="center"/>
    </xf>
    <xf numFmtId="0" fontId="49" fillId="0" borderId="0" xfId="142" applyFont="1" applyFill="1" applyAlignment="1"/>
    <xf numFmtId="0" fontId="16" fillId="0" borderId="0" xfId="142" applyFill="1">
      <alignment vertical="center"/>
    </xf>
    <xf numFmtId="3" fontId="65" fillId="0" borderId="68" xfId="142" applyNumberFormat="1" applyFont="1" applyFill="1" applyBorder="1" applyAlignment="1">
      <alignment vertical="center" shrinkToFit="1"/>
    </xf>
    <xf numFmtId="3" fontId="65" fillId="0" borderId="28" xfId="142" applyNumberFormat="1" applyFont="1" applyFill="1" applyBorder="1" applyAlignment="1">
      <alignment horizontal="center" vertical="center"/>
    </xf>
    <xf numFmtId="0" fontId="84" fillId="0" borderId="0" xfId="154" applyAlignment="1">
      <alignment horizontal="left"/>
    </xf>
    <xf numFmtId="3" fontId="28" fillId="0" borderId="75" xfId="142" applyNumberFormat="1" applyFont="1" applyFill="1" applyBorder="1" applyAlignment="1">
      <alignment horizontal="center" vertical="center" shrinkToFit="1"/>
    </xf>
    <xf numFmtId="3" fontId="65" fillId="0" borderId="50" xfId="142" applyNumberFormat="1" applyFont="1" applyFill="1" applyBorder="1" applyAlignment="1">
      <alignment horizontal="center" vertical="center"/>
    </xf>
    <xf numFmtId="3" fontId="28" fillId="0" borderId="0" xfId="142" applyNumberFormat="1" applyFont="1" applyFill="1" applyAlignment="1">
      <alignment horizontal="center" vertical="center" shrinkToFit="1"/>
    </xf>
    <xf numFmtId="3" fontId="84" fillId="0" borderId="0" xfId="154" applyNumberFormat="1" applyFill="1" applyBorder="1" applyAlignment="1">
      <alignment horizontal="left" vertical="center"/>
    </xf>
    <xf numFmtId="0" fontId="28" fillId="2" borderId="10" xfId="142" applyFont="1" applyFill="1" applyBorder="1" applyAlignment="1">
      <alignment horizontal="center" vertical="center" shrinkToFit="1"/>
    </xf>
    <xf numFmtId="3" fontId="65" fillId="2" borderId="73" xfId="142" applyNumberFormat="1" applyFont="1" applyFill="1" applyBorder="1" applyAlignment="1">
      <alignment horizontal="center" vertical="center"/>
    </xf>
    <xf numFmtId="3" fontId="65" fillId="2" borderId="69" xfId="142" applyNumberFormat="1" applyFont="1" applyFill="1" applyBorder="1" applyAlignment="1">
      <alignment vertical="center" shrinkToFit="1"/>
    </xf>
    <xf numFmtId="3" fontId="65" fillId="2" borderId="28" xfId="142" applyNumberFormat="1" applyFont="1" applyFill="1" applyBorder="1" applyAlignment="1">
      <alignment horizontal="center" vertical="center"/>
    </xf>
    <xf numFmtId="37" fontId="65" fillId="36" borderId="69" xfId="142" applyNumberFormat="1" applyFont="1" applyFill="1" applyBorder="1">
      <alignment vertical="center"/>
    </xf>
    <xf numFmtId="37" fontId="65" fillId="36" borderId="4" xfId="142" applyNumberFormat="1" applyFont="1" applyFill="1" applyBorder="1">
      <alignment vertical="center"/>
    </xf>
    <xf numFmtId="37" fontId="65" fillId="36" borderId="68" xfId="142" applyNumberFormat="1" applyFont="1" applyFill="1" applyBorder="1">
      <alignment vertical="center"/>
    </xf>
    <xf numFmtId="37" fontId="65" fillId="36" borderId="28" xfId="142" applyNumberFormat="1" applyFont="1" applyFill="1" applyBorder="1">
      <alignment vertical="center"/>
    </xf>
    <xf numFmtId="0" fontId="28" fillId="2" borderId="68" xfId="142" applyFont="1" applyFill="1" applyBorder="1" applyAlignment="1">
      <alignment horizontal="center" vertical="center" shrinkToFit="1"/>
    </xf>
    <xf numFmtId="3" fontId="28" fillId="0" borderId="15" xfId="142" applyNumberFormat="1" applyFont="1" applyFill="1" applyBorder="1" applyAlignment="1">
      <alignment horizontal="centerContinuous" vertical="center" shrinkToFit="1"/>
    </xf>
    <xf numFmtId="37" fontId="65" fillId="0" borderId="69" xfId="142" applyNumberFormat="1" applyFont="1" applyFill="1" applyBorder="1">
      <alignment vertical="center"/>
    </xf>
    <xf numFmtId="37" fontId="65" fillId="0" borderId="4" xfId="142" applyNumberFormat="1" applyFont="1" applyFill="1" applyBorder="1">
      <alignment vertical="center"/>
    </xf>
    <xf numFmtId="37" fontId="65" fillId="0" borderId="68" xfId="142" applyNumberFormat="1" applyFont="1" applyFill="1" applyBorder="1">
      <alignment vertical="center"/>
    </xf>
    <xf numFmtId="37" fontId="65" fillId="0" borderId="28" xfId="142" applyNumberFormat="1" applyFont="1" applyFill="1" applyBorder="1">
      <alignment vertical="center"/>
    </xf>
    <xf numFmtId="3" fontId="28" fillId="0" borderId="72" xfId="142" applyNumberFormat="1" applyFont="1" applyFill="1" applyBorder="1" applyAlignment="1">
      <alignment horizontal="centerContinuous" vertical="center" shrinkToFit="1"/>
    </xf>
    <xf numFmtId="0" fontId="28" fillId="0" borderId="15" xfId="142" applyFont="1" applyFill="1" applyBorder="1" applyAlignment="1">
      <alignment horizontal="centerContinuous" vertical="center" shrinkToFit="1"/>
    </xf>
    <xf numFmtId="0" fontId="28" fillId="0" borderId="72" xfId="142" applyFont="1" applyFill="1" applyBorder="1" applyAlignment="1">
      <alignment horizontal="centerContinuous" vertical="center" shrinkToFit="1"/>
    </xf>
    <xf numFmtId="0" fontId="28" fillId="0" borderId="10" xfId="142" applyFont="1" applyFill="1" applyBorder="1" applyAlignment="1">
      <alignment horizontal="centerContinuous" vertical="center" shrinkToFit="1"/>
    </xf>
    <xf numFmtId="0" fontId="28" fillId="0" borderId="68" xfId="142" applyFont="1" applyFill="1" applyBorder="1" applyAlignment="1">
      <alignment horizontal="centerContinuous" vertical="center" shrinkToFit="1"/>
    </xf>
    <xf numFmtId="3" fontId="28" fillId="0" borderId="76" xfId="142" applyNumberFormat="1" applyFont="1" applyFill="1" applyBorder="1" applyAlignment="1">
      <alignment horizontal="center" vertical="center" shrinkToFit="1"/>
    </xf>
    <xf numFmtId="38" fontId="65" fillId="0" borderId="3" xfId="142" applyNumberFormat="1" applyFont="1" applyFill="1" applyBorder="1">
      <alignment vertical="center"/>
    </xf>
    <xf numFmtId="38" fontId="65" fillId="0" borderId="6" xfId="142" applyNumberFormat="1" applyFont="1" applyFill="1" applyBorder="1">
      <alignment vertical="center"/>
    </xf>
    <xf numFmtId="3" fontId="28" fillId="0" borderId="84" xfId="142" applyNumberFormat="1" applyFont="1" applyFill="1" applyBorder="1" applyAlignment="1">
      <alignment horizontal="center" vertical="center" shrinkToFit="1"/>
    </xf>
    <xf numFmtId="0" fontId="35" fillId="0" borderId="0" xfId="142" applyFont="1" applyFill="1" applyAlignment="1">
      <alignment horizontal="left" vertical="center"/>
    </xf>
    <xf numFmtId="3" fontId="28" fillId="2" borderId="76" xfId="142" applyNumberFormat="1" applyFont="1" applyFill="1" applyBorder="1" applyAlignment="1">
      <alignment horizontal="center" vertical="center" shrinkToFit="1"/>
    </xf>
    <xf numFmtId="3" fontId="65" fillId="2" borderId="50" xfId="142" applyNumberFormat="1" applyFont="1" applyFill="1" applyBorder="1" applyAlignment="1">
      <alignment horizontal="center" vertical="center"/>
    </xf>
    <xf numFmtId="3" fontId="65" fillId="2" borderId="68" xfId="142" applyNumberFormat="1" applyFont="1" applyFill="1" applyBorder="1" applyAlignment="1">
      <alignment vertical="center" shrinkToFit="1"/>
    </xf>
    <xf numFmtId="37" fontId="65" fillId="36" borderId="46" xfId="142" applyNumberFormat="1" applyFont="1" applyFill="1" applyBorder="1" applyAlignment="1"/>
    <xf numFmtId="37" fontId="65" fillId="36" borderId="3" xfId="142" applyNumberFormat="1" applyFont="1" applyFill="1" applyBorder="1" applyAlignment="1"/>
    <xf numFmtId="37" fontId="65" fillId="36" borderId="6" xfId="142" applyNumberFormat="1" applyFont="1" applyFill="1" applyBorder="1" applyAlignment="1"/>
    <xf numFmtId="37" fontId="65" fillId="36" borderId="26" xfId="142" applyNumberFormat="1" applyFont="1" applyFill="1" applyBorder="1" applyAlignment="1"/>
    <xf numFmtId="3" fontId="28" fillId="2" borderId="84" xfId="142" applyNumberFormat="1" applyFont="1" applyFill="1" applyBorder="1" applyAlignment="1">
      <alignment horizontal="center" vertical="center" shrinkToFit="1"/>
    </xf>
    <xf numFmtId="0" fontId="49" fillId="0" borderId="0" xfId="142" applyFont="1" applyFill="1" applyAlignment="1">
      <alignment vertical="top"/>
    </xf>
    <xf numFmtId="191" fontId="65" fillId="0" borderId="3" xfId="142" quotePrefix="1" applyNumberFormat="1" applyFont="1" applyFill="1" applyBorder="1" applyAlignment="1">
      <alignment horizontal="right"/>
    </xf>
    <xf numFmtId="3" fontId="28" fillId="2" borderId="14" xfId="142" applyNumberFormat="1" applyFont="1" applyFill="1" applyBorder="1" applyAlignment="1">
      <alignment horizontal="center" vertical="center" shrinkToFit="1"/>
    </xf>
    <xf numFmtId="37" fontId="65" fillId="36" borderId="69" xfId="142" applyNumberFormat="1" applyFont="1" applyFill="1" applyBorder="1" applyAlignment="1"/>
    <xf numFmtId="37" fontId="65" fillId="36" borderId="4" xfId="142" applyNumberFormat="1" applyFont="1" applyFill="1" applyBorder="1" applyAlignment="1"/>
    <xf numFmtId="37" fontId="65" fillId="36" borderId="68" xfId="142" applyNumberFormat="1" applyFont="1" applyFill="1" applyBorder="1" applyAlignment="1"/>
    <xf numFmtId="37" fontId="65" fillId="36" borderId="28" xfId="142" applyNumberFormat="1" applyFont="1" applyFill="1" applyBorder="1" applyAlignment="1"/>
    <xf numFmtId="3" fontId="28" fillId="2" borderId="73" xfId="142" applyNumberFormat="1" applyFont="1" applyFill="1" applyBorder="1" applyAlignment="1">
      <alignment horizontal="center" vertical="center" shrinkToFit="1"/>
    </xf>
    <xf numFmtId="37" fontId="65" fillId="0" borderId="69" xfId="142" applyNumberFormat="1" applyFont="1" applyFill="1" applyBorder="1" applyAlignment="1"/>
    <xf numFmtId="37" fontId="65" fillId="0" borderId="4" xfId="142" applyNumberFormat="1" applyFont="1" applyFill="1" applyBorder="1" applyAlignment="1"/>
    <xf numFmtId="37" fontId="65" fillId="0" borderId="68" xfId="142" applyNumberFormat="1" applyFont="1" applyFill="1" applyBorder="1" applyAlignment="1"/>
    <xf numFmtId="37" fontId="65" fillId="0" borderId="28" xfId="142" applyNumberFormat="1" applyFont="1" applyFill="1" applyBorder="1" applyAlignment="1"/>
    <xf numFmtId="3" fontId="65" fillId="0" borderId="3" xfId="142" applyNumberFormat="1" applyFont="1" applyFill="1" applyBorder="1" applyAlignment="1">
      <alignment horizontal="center" vertical="center"/>
    </xf>
    <xf numFmtId="3" fontId="65" fillId="0" borderId="0" xfId="142" applyNumberFormat="1" applyFont="1" applyFill="1" applyAlignment="1">
      <alignment vertical="center" shrinkToFit="1"/>
    </xf>
    <xf numFmtId="3" fontId="65" fillId="2" borderId="47" xfId="142" applyNumberFormat="1" applyFont="1" applyFill="1" applyBorder="1" applyAlignment="1">
      <alignment horizontal="center" vertical="center"/>
    </xf>
    <xf numFmtId="3" fontId="65" fillId="2" borderId="6" xfId="142" applyNumberFormat="1" applyFont="1" applyFill="1" applyBorder="1" applyAlignment="1">
      <alignment vertical="center" shrinkToFit="1"/>
    </xf>
    <xf numFmtId="3" fontId="28" fillId="0" borderId="10" xfId="142" applyNumberFormat="1" applyFont="1" applyFill="1" applyBorder="1" applyAlignment="1">
      <alignment horizontal="center" vertical="center" shrinkToFit="1"/>
    </xf>
    <xf numFmtId="3" fontId="28" fillId="0" borderId="68" xfId="142" applyNumberFormat="1" applyFont="1" applyFill="1" applyBorder="1" applyAlignment="1">
      <alignment horizontal="center" vertical="center" shrinkToFit="1"/>
    </xf>
    <xf numFmtId="3" fontId="28" fillId="0" borderId="73" xfId="142" applyNumberFormat="1" applyFont="1" applyFill="1" applyBorder="1" applyAlignment="1">
      <alignment horizontal="center" vertical="center" shrinkToFit="1"/>
    </xf>
    <xf numFmtId="3" fontId="65" fillId="0" borderId="74" xfId="142" applyNumberFormat="1" applyFont="1" applyFill="1" applyBorder="1" applyAlignment="1">
      <alignment horizontal="center" vertical="center"/>
    </xf>
    <xf numFmtId="0" fontId="65" fillId="0" borderId="50" xfId="142" applyFont="1" applyFill="1" applyBorder="1" applyAlignment="1">
      <alignment horizontal="center"/>
    </xf>
    <xf numFmtId="3" fontId="65" fillId="0" borderId="72" xfId="142" applyNumberFormat="1" applyFont="1" applyFill="1" applyBorder="1" applyAlignment="1">
      <alignment vertical="center" shrinkToFit="1"/>
    </xf>
    <xf numFmtId="3" fontId="65" fillId="0" borderId="0" xfId="142" applyNumberFormat="1" applyFont="1" applyFill="1" applyAlignment="1">
      <alignment horizontal="center" vertical="center"/>
    </xf>
    <xf numFmtId="0" fontId="65" fillId="0" borderId="4" xfId="142" applyFont="1" applyFill="1" applyBorder="1" applyAlignment="1">
      <alignment horizontal="center"/>
    </xf>
    <xf numFmtId="38" fontId="65" fillId="0" borderId="68" xfId="142" applyNumberFormat="1" applyFont="1" applyFill="1" applyBorder="1" applyAlignment="1">
      <alignment horizontal="right" vertical="center" shrinkToFit="1"/>
    </xf>
    <xf numFmtId="0" fontId="88" fillId="0" borderId="0" xfId="142" applyFont="1">
      <alignment vertical="center"/>
    </xf>
    <xf numFmtId="3" fontId="28" fillId="2" borderId="75" xfId="142" applyNumberFormat="1" applyFont="1" applyFill="1" applyBorder="1" applyAlignment="1">
      <alignment horizontal="center" vertical="center" shrinkToFit="1"/>
    </xf>
    <xf numFmtId="0" fontId="65" fillId="2" borderId="4" xfId="142" applyFont="1" applyFill="1" applyBorder="1" applyAlignment="1">
      <alignment horizontal="center"/>
    </xf>
    <xf numFmtId="3" fontId="28" fillId="2" borderId="0" xfId="142" applyNumberFormat="1" applyFont="1" applyFill="1" applyAlignment="1">
      <alignment horizontal="center" vertical="center" shrinkToFit="1"/>
    </xf>
    <xf numFmtId="3" fontId="28" fillId="0" borderId="136" xfId="142" applyNumberFormat="1" applyFont="1" applyFill="1" applyBorder="1" applyAlignment="1">
      <alignment horizontal="center" vertical="center" shrinkToFit="1"/>
    </xf>
    <xf numFmtId="0" fontId="65" fillId="0" borderId="44" xfId="142" applyFont="1" applyFill="1" applyBorder="1" applyAlignment="1">
      <alignment horizontal="center"/>
    </xf>
    <xf numFmtId="3" fontId="65" fillId="0" borderId="80" xfId="142" applyNumberFormat="1" applyFont="1" applyFill="1" applyBorder="1" applyAlignment="1">
      <alignment vertical="center" shrinkToFit="1"/>
    </xf>
    <xf numFmtId="3" fontId="65" fillId="0" borderId="1" xfId="142" applyNumberFormat="1" applyFont="1" applyFill="1" applyBorder="1" applyAlignment="1">
      <alignment horizontal="center" vertical="center"/>
    </xf>
    <xf numFmtId="3" fontId="65" fillId="0" borderId="37" xfId="142" applyNumberFormat="1" applyFont="1" applyFill="1" applyBorder="1" applyAlignment="1">
      <alignment horizontal="center" vertical="center"/>
    </xf>
    <xf numFmtId="3" fontId="28" fillId="0" borderId="159" xfId="142" applyNumberFormat="1" applyFont="1" applyFill="1" applyBorder="1" applyAlignment="1">
      <alignment horizontal="center" vertical="center" shrinkToFit="1"/>
    </xf>
    <xf numFmtId="0" fontId="43" fillId="0" borderId="0" xfId="142" applyFont="1" applyAlignment="1"/>
    <xf numFmtId="0" fontId="65" fillId="0" borderId="0" xfId="142" applyFont="1" applyAlignment="1"/>
    <xf numFmtId="0" fontId="43" fillId="0" borderId="0" xfId="142" applyFont="1" applyAlignment="1">
      <alignment horizontal="left"/>
    </xf>
    <xf numFmtId="3" fontId="28" fillId="0" borderId="30" xfId="142" applyNumberFormat="1" applyFont="1" applyFill="1" applyBorder="1" applyAlignment="1">
      <alignment vertical="center" shrinkToFit="1"/>
    </xf>
    <xf numFmtId="3" fontId="65" fillId="0" borderId="35" xfId="142" applyNumberFormat="1" applyFont="1" applyFill="1" applyBorder="1" applyAlignment="1">
      <alignment horizontal="center" vertical="center"/>
    </xf>
    <xf numFmtId="3" fontId="65" fillId="0" borderId="35" xfId="142" applyNumberFormat="1" applyFont="1" applyFill="1" applyBorder="1" applyAlignment="1">
      <alignment vertical="center" shrinkToFit="1"/>
    </xf>
    <xf numFmtId="3" fontId="65" fillId="0" borderId="24" xfId="142" applyNumberFormat="1" applyFont="1" applyFill="1" applyBorder="1" applyAlignment="1">
      <alignment horizontal="center" vertical="center"/>
    </xf>
    <xf numFmtId="3" fontId="28" fillId="0" borderId="10" xfId="142" applyNumberFormat="1" applyFont="1" applyFill="1" applyBorder="1" applyAlignment="1">
      <alignment vertical="center" shrinkToFit="1"/>
    </xf>
    <xf numFmtId="3" fontId="65" fillId="0" borderId="68" xfId="142" applyNumberFormat="1" applyFont="1" applyFill="1" applyBorder="1" applyAlignment="1">
      <alignment horizontal="center" vertical="center"/>
    </xf>
    <xf numFmtId="3" fontId="28" fillId="0" borderId="43" xfId="142" applyNumberFormat="1" applyFont="1" applyFill="1" applyBorder="1" applyAlignment="1">
      <alignment horizontal="center" vertical="center" shrinkToFit="1"/>
    </xf>
    <xf numFmtId="0" fontId="65" fillId="0" borderId="80" xfId="142" applyFont="1" applyFill="1" applyBorder="1" applyAlignment="1">
      <alignment horizontal="center"/>
    </xf>
    <xf numFmtId="3" fontId="65" fillId="0" borderId="80" xfId="142" applyNumberFormat="1" applyFont="1" applyFill="1" applyBorder="1" applyAlignment="1">
      <alignment horizontal="center" vertical="center"/>
    </xf>
    <xf numFmtId="0" fontId="65" fillId="2" borderId="0" xfId="142" applyFont="1" applyFill="1" applyAlignment="1">
      <alignment horizontal="center"/>
    </xf>
    <xf numFmtId="3" fontId="65" fillId="2" borderId="0" xfId="142" applyNumberFormat="1" applyFont="1" applyFill="1" applyAlignment="1">
      <alignment vertical="center" shrinkToFit="1"/>
    </xf>
    <xf numFmtId="3" fontId="65" fillId="2" borderId="0" xfId="142" applyNumberFormat="1" applyFont="1" applyFill="1" applyAlignment="1">
      <alignment horizontal="center" vertical="center"/>
    </xf>
    <xf numFmtId="38" fontId="35" fillId="0" borderId="0" xfId="142" applyNumberFormat="1" applyFont="1">
      <alignment vertical="center"/>
    </xf>
    <xf numFmtId="37" fontId="86" fillId="0" borderId="0" xfId="142" applyNumberFormat="1" applyFont="1" applyAlignment="1"/>
    <xf numFmtId="3" fontId="65" fillId="2" borderId="0" xfId="142" applyNumberFormat="1" applyFont="1" applyFill="1" applyAlignment="1">
      <alignment horizontal="left" vertical="center"/>
    </xf>
    <xf numFmtId="0" fontId="49" fillId="0" borderId="0" xfId="142" applyFont="1">
      <alignment vertical="center"/>
    </xf>
    <xf numFmtId="0" fontId="16" fillId="0" borderId="0" xfId="142" applyAlignment="1">
      <alignment horizontal="left" vertical="center"/>
    </xf>
    <xf numFmtId="0" fontId="81" fillId="0" borderId="0" xfId="151" applyAlignment="1"/>
    <xf numFmtId="0" fontId="16" fillId="0" borderId="0" xfId="142" applyAlignment="1">
      <alignment horizontal="center" vertical="center"/>
    </xf>
    <xf numFmtId="3" fontId="28" fillId="2" borderId="7" xfId="142" applyNumberFormat="1" applyFont="1" applyFill="1" applyBorder="1" applyAlignment="1">
      <alignment horizontal="center" vertical="center"/>
    </xf>
    <xf numFmtId="3" fontId="28" fillId="0" borderId="64" xfId="142" applyNumberFormat="1" applyFont="1" applyBorder="1" applyAlignment="1">
      <alignment horizontal="center" vertical="center"/>
    </xf>
    <xf numFmtId="3" fontId="73" fillId="0" borderId="82" xfId="142" applyNumberFormat="1" applyFont="1" applyBorder="1" applyAlignment="1">
      <alignment horizontal="center" vertical="center"/>
    </xf>
    <xf numFmtId="0" fontId="60" fillId="2" borderId="160" xfId="142" applyFont="1" applyFill="1" applyBorder="1" applyAlignment="1">
      <alignment horizontal="center" vertical="center"/>
    </xf>
    <xf numFmtId="0" fontId="60" fillId="2" borderId="8" xfId="142" applyFont="1" applyFill="1" applyBorder="1" applyAlignment="1">
      <alignment horizontal="center" vertical="center"/>
    </xf>
    <xf numFmtId="0" fontId="60" fillId="2" borderId="9" xfId="142" applyFont="1" applyFill="1" applyBorder="1" applyAlignment="1">
      <alignment horizontal="center" vertical="center"/>
    </xf>
    <xf numFmtId="0" fontId="60" fillId="2" borderId="7" xfId="142" applyFont="1" applyFill="1" applyBorder="1" applyAlignment="1">
      <alignment horizontal="center" vertical="center"/>
    </xf>
    <xf numFmtId="3" fontId="73" fillId="0" borderId="65" xfId="142" applyNumberFormat="1" applyFont="1" applyBorder="1" applyAlignment="1">
      <alignment horizontal="center" vertical="center"/>
    </xf>
    <xf numFmtId="38" fontId="65" fillId="2" borderId="15" xfId="142" applyNumberFormat="1" applyFont="1" applyFill="1" applyBorder="1" applyAlignment="1">
      <alignment horizontal="center" vertical="center" shrinkToFit="1"/>
    </xf>
    <xf numFmtId="38" fontId="65" fillId="38" borderId="68" xfId="142" applyNumberFormat="1" applyFont="1" applyFill="1" applyBorder="1" applyAlignment="1">
      <alignment horizontal="center" vertical="center"/>
    </xf>
    <xf numFmtId="38" fontId="65" fillId="38" borderId="68" xfId="142" applyNumberFormat="1" applyFont="1" applyFill="1" applyBorder="1" applyAlignment="1">
      <alignment vertical="center" shrinkToFit="1"/>
    </xf>
    <xf numFmtId="38" fontId="35" fillId="38" borderId="69" xfId="142" applyNumberFormat="1" applyFont="1" applyFill="1" applyBorder="1" applyAlignment="1">
      <alignment horizontal="center" vertical="center"/>
    </xf>
    <xf numFmtId="40" fontId="16" fillId="38" borderId="133" xfId="83" applyNumberFormat="1" applyFont="1" applyFill="1" applyBorder="1">
      <alignment vertical="center"/>
    </xf>
    <xf numFmtId="40" fontId="16" fillId="38" borderId="4" xfId="83" applyNumberFormat="1" applyFont="1" applyFill="1" applyBorder="1">
      <alignment vertical="center"/>
    </xf>
    <xf numFmtId="40" fontId="16" fillId="38" borderId="11" xfId="83" applyNumberFormat="1" applyFont="1" applyFill="1" applyBorder="1">
      <alignment vertical="center"/>
    </xf>
    <xf numFmtId="40" fontId="16" fillId="38" borderId="10" xfId="83" applyNumberFormat="1" applyFont="1" applyFill="1" applyBorder="1">
      <alignment vertical="center"/>
    </xf>
    <xf numFmtId="38" fontId="35" fillId="38" borderId="28" xfId="142" applyNumberFormat="1" applyFont="1" applyFill="1" applyBorder="1" applyAlignment="1">
      <alignment horizontal="center" vertical="center"/>
    </xf>
    <xf numFmtId="38" fontId="65" fillId="2" borderId="68" xfId="142" applyNumberFormat="1" applyFont="1" applyFill="1" applyBorder="1" applyAlignment="1">
      <alignment horizontal="center" vertical="center"/>
    </xf>
    <xf numFmtId="38" fontId="65" fillId="2" borderId="68" xfId="142" applyNumberFormat="1" applyFont="1" applyFill="1" applyBorder="1" applyAlignment="1">
      <alignment vertical="center" shrinkToFit="1"/>
    </xf>
    <xf numFmtId="38" fontId="35" fillId="2" borderId="69" xfId="142" applyNumberFormat="1" applyFont="1" applyFill="1" applyBorder="1" applyAlignment="1">
      <alignment horizontal="center" vertical="center" shrinkToFit="1"/>
    </xf>
    <xf numFmtId="40" fontId="25" fillId="2" borderId="133" xfId="83" applyNumberFormat="1" applyFont="1" applyFill="1" applyBorder="1" applyAlignment="1">
      <alignment horizontal="right" vertical="center"/>
    </xf>
    <xf numFmtId="40" fontId="25" fillId="2" borderId="68" xfId="83" applyNumberFormat="1" applyFont="1" applyFill="1" applyBorder="1" applyAlignment="1">
      <alignment horizontal="right" vertical="center"/>
    </xf>
    <xf numFmtId="40" fontId="25" fillId="0" borderId="3" xfId="83" applyNumberFormat="1" applyFont="1" applyBorder="1">
      <alignment vertical="center"/>
    </xf>
    <xf numFmtId="40" fontId="25" fillId="0" borderId="13" xfId="83" applyNumberFormat="1" applyFont="1" applyBorder="1">
      <alignment vertical="center"/>
    </xf>
    <xf numFmtId="40" fontId="25" fillId="0" borderId="12" xfId="83" applyNumberFormat="1" applyFont="1" applyBorder="1">
      <alignment vertical="center"/>
    </xf>
    <xf numFmtId="40" fontId="25" fillId="2" borderId="28" xfId="83" applyNumberFormat="1" applyFont="1" applyFill="1" applyBorder="1" applyAlignment="1">
      <alignment horizontal="right" vertical="center"/>
    </xf>
    <xf numFmtId="38" fontId="35" fillId="2" borderId="28" xfId="142" applyNumberFormat="1" applyFont="1" applyFill="1" applyBorder="1" applyAlignment="1">
      <alignment horizontal="center" vertical="center" shrinkToFit="1"/>
    </xf>
    <xf numFmtId="38" fontId="65" fillId="2" borderId="69" xfId="142" applyNumberFormat="1" applyFont="1" applyFill="1" applyBorder="1" applyAlignment="1">
      <alignment vertical="center" shrinkToFit="1"/>
    </xf>
    <xf numFmtId="38" fontId="35" fillId="2" borderId="38" xfId="142" applyNumberFormat="1" applyFont="1" applyFill="1" applyBorder="1" applyAlignment="1">
      <alignment horizontal="center" vertical="center" shrinkToFit="1"/>
    </xf>
    <xf numFmtId="38" fontId="35" fillId="2" borderId="11" xfId="142" applyNumberFormat="1" applyFont="1" applyFill="1" applyBorder="1" applyAlignment="1">
      <alignment horizontal="center" vertical="center" shrinkToFit="1"/>
    </xf>
    <xf numFmtId="38" fontId="65" fillId="2" borderId="10" xfId="142" applyNumberFormat="1" applyFont="1" applyFill="1" applyBorder="1" applyAlignment="1">
      <alignment horizontal="center" vertical="center" shrinkToFit="1"/>
    </xf>
    <xf numFmtId="40" fontId="0" fillId="0" borderId="25" xfId="83" applyNumberFormat="1" applyFont="1" applyBorder="1">
      <alignment vertical="center"/>
    </xf>
    <xf numFmtId="40" fontId="0" fillId="0" borderId="3" xfId="83" applyNumberFormat="1" applyFont="1" applyBorder="1">
      <alignment vertical="center"/>
    </xf>
    <xf numFmtId="40" fontId="0" fillId="0" borderId="13" xfId="83" applyNumberFormat="1" applyFont="1" applyBorder="1">
      <alignment vertical="center"/>
    </xf>
    <xf numFmtId="40" fontId="0" fillId="0" borderId="12" xfId="83" applyNumberFormat="1" applyFont="1" applyBorder="1">
      <alignment vertical="center"/>
    </xf>
    <xf numFmtId="38" fontId="65" fillId="2" borderId="12" xfId="142" applyNumberFormat="1" applyFont="1" applyFill="1" applyBorder="1" applyAlignment="1">
      <alignment horizontal="center" vertical="center" shrinkToFit="1"/>
    </xf>
    <xf numFmtId="38" fontId="35" fillId="38" borderId="69" xfId="142" applyNumberFormat="1" applyFont="1" applyFill="1" applyBorder="1" applyAlignment="1">
      <alignment horizontal="center" vertical="center" shrinkToFit="1"/>
    </xf>
    <xf numFmtId="40" fontId="25" fillId="38" borderId="133" xfId="83" applyNumberFormat="1" applyFont="1" applyFill="1" applyBorder="1" applyAlignment="1">
      <alignment horizontal="right" vertical="center"/>
    </xf>
    <xf numFmtId="40" fontId="25" fillId="38" borderId="68" xfId="83" applyNumberFormat="1" applyFont="1" applyFill="1" applyBorder="1" applyAlignment="1">
      <alignment horizontal="right" vertical="center"/>
    </xf>
    <xf numFmtId="40" fontId="25" fillId="38" borderId="3" xfId="83" applyNumberFormat="1" applyFont="1" applyFill="1" applyBorder="1">
      <alignment vertical="center"/>
    </xf>
    <xf numFmtId="40" fontId="25" fillId="38" borderId="13" xfId="83" applyNumberFormat="1" applyFont="1" applyFill="1" applyBorder="1">
      <alignment vertical="center"/>
    </xf>
    <xf numFmtId="40" fontId="25" fillId="38" borderId="12" xfId="83" applyNumberFormat="1" applyFont="1" applyFill="1" applyBorder="1">
      <alignment vertical="center"/>
    </xf>
    <xf numFmtId="40" fontId="25" fillId="38" borderId="28" xfId="83" applyNumberFormat="1" applyFont="1" applyFill="1" applyBorder="1" applyAlignment="1">
      <alignment horizontal="right" vertical="center"/>
    </xf>
    <xf numFmtId="38" fontId="35" fillId="38" borderId="28" xfId="142" applyNumberFormat="1" applyFont="1" applyFill="1" applyBorder="1" applyAlignment="1">
      <alignment horizontal="center" vertical="center" shrinkToFit="1"/>
    </xf>
    <xf numFmtId="38" fontId="65" fillId="38" borderId="72" xfId="142" applyNumberFormat="1" applyFont="1" applyFill="1" applyBorder="1" applyAlignment="1">
      <alignment horizontal="center" vertical="center"/>
    </xf>
    <xf numFmtId="40" fontId="16" fillId="38" borderId="25" xfId="83" applyNumberFormat="1" applyFont="1" applyFill="1" applyBorder="1">
      <alignment vertical="center"/>
    </xf>
    <xf numFmtId="40" fontId="16" fillId="38" borderId="3" xfId="83" applyNumberFormat="1" applyFont="1" applyFill="1" applyBorder="1">
      <alignment vertical="center"/>
    </xf>
    <xf numFmtId="40" fontId="16" fillId="38" borderId="13" xfId="83" applyNumberFormat="1" applyFont="1" applyFill="1" applyBorder="1">
      <alignment vertical="center"/>
    </xf>
    <xf numFmtId="40" fontId="16" fillId="38" borderId="12" xfId="83" applyNumberFormat="1" applyFont="1" applyFill="1" applyBorder="1">
      <alignment vertical="center"/>
    </xf>
    <xf numFmtId="38" fontId="65" fillId="2" borderId="73" xfId="142" applyNumberFormat="1" applyFont="1" applyFill="1" applyBorder="1" applyAlignment="1">
      <alignment horizontal="center" vertical="center"/>
    </xf>
    <xf numFmtId="38" fontId="35" fillId="2" borderId="69" xfId="142" applyNumberFormat="1" applyFont="1" applyFill="1" applyBorder="1" applyAlignment="1">
      <alignment horizontal="center" vertical="center"/>
    </xf>
    <xf numFmtId="38" fontId="35" fillId="2" borderId="28" xfId="142" applyNumberFormat="1" applyFont="1" applyFill="1" applyBorder="1" applyAlignment="1">
      <alignment horizontal="center" vertical="center"/>
    </xf>
    <xf numFmtId="38" fontId="65" fillId="2" borderId="72" xfId="142" applyNumberFormat="1" applyFont="1" applyFill="1" applyBorder="1" applyAlignment="1">
      <alignment vertical="center" shrinkToFit="1"/>
    </xf>
    <xf numFmtId="38" fontId="35" fillId="2" borderId="0" xfId="142" applyNumberFormat="1" applyFont="1" applyFill="1" applyBorder="1" applyAlignment="1">
      <alignment horizontal="center" vertical="center"/>
    </xf>
    <xf numFmtId="38" fontId="35" fillId="2" borderId="74" xfId="142" applyNumberFormat="1" applyFont="1" applyFill="1" applyBorder="1" applyAlignment="1">
      <alignment horizontal="center" vertical="center"/>
    </xf>
    <xf numFmtId="38" fontId="65" fillId="2" borderId="6" xfId="142" applyNumberFormat="1" applyFont="1" applyFill="1" applyBorder="1" applyAlignment="1">
      <alignment vertical="center" shrinkToFit="1"/>
    </xf>
    <xf numFmtId="38" fontId="35" fillId="2" borderId="46" xfId="142" applyNumberFormat="1" applyFont="1" applyFill="1" applyBorder="1" applyAlignment="1">
      <alignment horizontal="center" vertical="center"/>
    </xf>
    <xf numFmtId="38" fontId="35" fillId="2" borderId="26" xfId="142" applyNumberFormat="1" applyFont="1" applyFill="1" applyBorder="1" applyAlignment="1">
      <alignment horizontal="center" vertical="center"/>
    </xf>
    <xf numFmtId="38" fontId="65" fillId="38" borderId="6" xfId="142" applyNumberFormat="1" applyFont="1" applyFill="1" applyBorder="1" applyAlignment="1">
      <alignment horizontal="center" vertical="center"/>
    </xf>
    <xf numFmtId="38" fontId="65" fillId="38" borderId="6" xfId="142" applyNumberFormat="1" applyFont="1" applyFill="1" applyBorder="1" applyAlignment="1">
      <alignment vertical="center" shrinkToFit="1"/>
    </xf>
    <xf numFmtId="38" fontId="35" fillId="38" borderId="0" xfId="142" applyNumberFormat="1" applyFont="1" applyFill="1" applyBorder="1" applyAlignment="1">
      <alignment horizontal="center" vertical="center"/>
    </xf>
    <xf numFmtId="38" fontId="35" fillId="38" borderId="74" xfId="142" applyNumberFormat="1" applyFont="1" applyFill="1" applyBorder="1" applyAlignment="1">
      <alignment horizontal="center" vertical="center"/>
    </xf>
    <xf numFmtId="38" fontId="65" fillId="2" borderId="75" xfId="142" applyNumberFormat="1" applyFont="1" applyFill="1" applyBorder="1" applyAlignment="1">
      <alignment horizontal="center" vertical="center" shrinkToFit="1"/>
    </xf>
    <xf numFmtId="38" fontId="65" fillId="2" borderId="47" xfId="142" applyNumberFormat="1" applyFont="1" applyFill="1" applyBorder="1" applyAlignment="1">
      <alignment horizontal="center" vertical="center"/>
    </xf>
    <xf numFmtId="38" fontId="65" fillId="2" borderId="50" xfId="142" applyNumberFormat="1" applyFont="1" applyFill="1" applyBorder="1" applyAlignment="1">
      <alignment horizontal="center" vertical="center"/>
    </xf>
    <xf numFmtId="38" fontId="65" fillId="38" borderId="50" xfId="142" applyNumberFormat="1" applyFont="1" applyFill="1" applyBorder="1" applyAlignment="1">
      <alignment horizontal="center" vertical="center"/>
    </xf>
    <xf numFmtId="38" fontId="65" fillId="2" borderId="10" xfId="142" applyNumberFormat="1" applyFont="1" applyFill="1" applyBorder="1" applyAlignment="1">
      <alignment horizontal="center" shrinkToFit="1"/>
    </xf>
    <xf numFmtId="38" fontId="65" fillId="38" borderId="73" xfId="142" applyNumberFormat="1" applyFont="1" applyFill="1" applyBorder="1" applyAlignment="1">
      <alignment horizontal="center" vertical="center"/>
    </xf>
    <xf numFmtId="38" fontId="65" fillId="2" borderId="15" xfId="142" applyNumberFormat="1" applyFont="1" applyFill="1" applyBorder="1" applyAlignment="1">
      <alignment horizontal="center" shrinkToFit="1"/>
    </xf>
    <xf numFmtId="38" fontId="65" fillId="2" borderId="15" xfId="142" applyNumberFormat="1" applyFont="1" applyFill="1" applyBorder="1" applyAlignment="1">
      <alignment vertical="center" shrinkToFit="1"/>
    </xf>
    <xf numFmtId="38" fontId="66" fillId="2" borderId="69" xfId="142" applyNumberFormat="1" applyFont="1" applyFill="1" applyBorder="1" applyAlignment="1">
      <alignment horizontal="center" vertical="center"/>
    </xf>
    <xf numFmtId="38" fontId="66" fillId="2" borderId="28" xfId="142" applyNumberFormat="1" applyFont="1" applyFill="1" applyBorder="1" applyAlignment="1">
      <alignment horizontal="center" vertical="center"/>
    </xf>
    <xf numFmtId="38" fontId="65" fillId="38" borderId="6" xfId="142" applyNumberFormat="1" applyFont="1" applyFill="1" applyBorder="1" applyAlignment="1">
      <alignment horizontal="centerContinuous" vertical="center"/>
    </xf>
    <xf numFmtId="38" fontId="28" fillId="38" borderId="68" xfId="142" applyNumberFormat="1" applyFont="1" applyFill="1" applyBorder="1" applyAlignment="1">
      <alignment vertical="center" shrinkToFit="1"/>
    </xf>
    <xf numFmtId="38" fontId="65" fillId="2" borderId="68" xfId="142" applyNumberFormat="1" applyFont="1" applyFill="1" applyBorder="1" applyAlignment="1">
      <alignment horizontal="center"/>
    </xf>
    <xf numFmtId="40" fontId="25" fillId="2" borderId="144" xfId="83" applyNumberFormat="1" applyFont="1" applyFill="1" applyBorder="1" applyAlignment="1">
      <alignment horizontal="right" vertical="center"/>
    </xf>
    <xf numFmtId="40" fontId="25" fillId="2" borderId="72" xfId="83" applyNumberFormat="1" applyFont="1" applyFill="1" applyBorder="1" applyAlignment="1">
      <alignment horizontal="right" vertical="center"/>
    </xf>
    <xf numFmtId="40" fontId="25" fillId="2" borderId="74" xfId="83" applyNumberFormat="1" applyFont="1" applyFill="1" applyBorder="1" applyAlignment="1">
      <alignment horizontal="right" vertical="center"/>
    </xf>
    <xf numFmtId="40" fontId="25" fillId="2" borderId="25" xfId="83" applyNumberFormat="1" applyFont="1" applyFill="1" applyBorder="1" applyAlignment="1">
      <alignment horizontal="right" vertical="center"/>
    </xf>
    <xf numFmtId="40" fontId="25" fillId="2" borderId="3" xfId="83" applyNumberFormat="1" applyFont="1" applyFill="1" applyBorder="1" applyAlignment="1">
      <alignment horizontal="right" vertical="center"/>
    </xf>
    <xf numFmtId="40" fontId="25" fillId="2" borderId="13" xfId="83" applyNumberFormat="1" applyFont="1" applyFill="1" applyBorder="1" applyAlignment="1">
      <alignment horizontal="right" vertical="center"/>
    </xf>
    <xf numFmtId="38" fontId="35" fillId="38" borderId="46" xfId="142" applyNumberFormat="1" applyFont="1" applyFill="1" applyBorder="1" applyAlignment="1">
      <alignment horizontal="center" vertical="center"/>
    </xf>
    <xf numFmtId="38" fontId="35" fillId="38" borderId="26" xfId="142" applyNumberFormat="1" applyFont="1" applyFill="1" applyBorder="1" applyAlignment="1">
      <alignment horizontal="center" vertical="center"/>
    </xf>
    <xf numFmtId="38" fontId="65" fillId="2" borderId="72" xfId="142" applyNumberFormat="1" applyFont="1" applyFill="1" applyBorder="1" applyAlignment="1">
      <alignment horizontal="center" vertical="center"/>
    </xf>
    <xf numFmtId="38" fontId="65" fillId="2" borderId="10" xfId="142" applyNumberFormat="1" applyFont="1" applyFill="1" applyBorder="1" applyAlignment="1">
      <alignment vertical="center" shrinkToFit="1"/>
    </xf>
    <xf numFmtId="40" fontId="25" fillId="38" borderId="25" xfId="83" applyNumberFormat="1" applyFont="1" applyFill="1" applyBorder="1">
      <alignment vertical="center"/>
    </xf>
    <xf numFmtId="38" fontId="65" fillId="2" borderId="136" xfId="142" applyNumberFormat="1" applyFont="1" applyFill="1" applyBorder="1" applyAlignment="1">
      <alignment horizontal="center" vertical="center" shrinkToFit="1"/>
    </xf>
    <xf numFmtId="38" fontId="65" fillId="38" borderId="18" xfId="142" applyNumberFormat="1" applyFont="1" applyFill="1" applyBorder="1" applyAlignment="1">
      <alignment horizontal="center"/>
    </xf>
    <xf numFmtId="38" fontId="65" fillId="38" borderId="80" xfId="142" applyNumberFormat="1" applyFont="1" applyFill="1" applyBorder="1" applyAlignment="1">
      <alignment vertical="center" shrinkToFit="1"/>
    </xf>
    <xf numFmtId="38" fontId="35" fillId="38" borderId="37" xfId="142" applyNumberFormat="1" applyFont="1" applyFill="1" applyBorder="1" applyAlignment="1">
      <alignment horizontal="center" vertical="center"/>
    </xf>
    <xf numFmtId="40" fontId="25" fillId="38" borderId="29" xfId="83" applyNumberFormat="1" applyFont="1" applyFill="1" applyBorder="1">
      <alignment vertical="center"/>
    </xf>
    <xf numFmtId="40" fontId="25" fillId="38" borderId="18" xfId="83" applyNumberFormat="1" applyFont="1" applyFill="1" applyBorder="1">
      <alignment vertical="center"/>
    </xf>
    <xf numFmtId="40" fontId="25" fillId="38" borderId="19" xfId="83" applyNumberFormat="1" applyFont="1" applyFill="1" applyBorder="1">
      <alignment vertical="center"/>
    </xf>
    <xf numFmtId="40" fontId="25" fillId="38" borderId="17" xfId="83" applyNumberFormat="1" applyFont="1" applyFill="1" applyBorder="1">
      <alignment vertical="center"/>
    </xf>
    <xf numFmtId="38" fontId="35" fillId="38" borderId="1" xfId="142" applyNumberFormat="1" applyFont="1" applyFill="1" applyBorder="1" applyAlignment="1">
      <alignment horizontal="center" vertical="center"/>
    </xf>
    <xf numFmtId="0" fontId="81" fillId="0" borderId="0" xfId="151" applyAlignment="1">
      <alignment horizontal="right"/>
    </xf>
    <xf numFmtId="0" fontId="11" fillId="0" borderId="0" xfId="0" applyFont="1"/>
    <xf numFmtId="0" fontId="12" fillId="0" borderId="0" xfId="0" applyFont="1" applyAlignment="1">
      <alignment horizontal="left" vertical="center"/>
    </xf>
    <xf numFmtId="0" fontId="23" fillId="2" borderId="0" xfId="155" applyFont="1" applyFill="1" applyAlignment="1">
      <alignment horizontal="centerContinuous"/>
    </xf>
    <xf numFmtId="0" fontId="28" fillId="2" borderId="0" xfId="155" applyFont="1" applyFill="1" applyAlignment="1">
      <alignment horizontal="right"/>
    </xf>
    <xf numFmtId="0" fontId="71" fillId="2" borderId="0" xfId="155" applyFont="1" applyFill="1"/>
    <xf numFmtId="0" fontId="28" fillId="2" borderId="0" xfId="155" applyFont="1" applyFill="1"/>
    <xf numFmtId="0" fontId="71" fillId="2" borderId="0" xfId="155" applyFont="1" applyFill="1" applyAlignment="1">
      <alignment vertical="center"/>
    </xf>
    <xf numFmtId="0" fontId="27" fillId="2" borderId="0" xfId="155" applyFont="1" applyFill="1" applyAlignment="1">
      <alignment vertical="center"/>
    </xf>
    <xf numFmtId="0" fontId="27" fillId="2" borderId="37" xfId="155" applyFont="1" applyFill="1" applyBorder="1" applyAlignment="1">
      <alignment vertical="center"/>
    </xf>
    <xf numFmtId="0" fontId="26" fillId="2" borderId="0" xfId="155" applyFont="1" applyFill="1" applyAlignment="1">
      <alignment horizontal="right"/>
    </xf>
    <xf numFmtId="38" fontId="58" fillId="2" borderId="7" xfId="155" applyNumberFormat="1" applyFont="1" applyFill="1" applyBorder="1" applyAlignment="1">
      <alignment horizontal="center" vertical="center" shrinkToFit="1"/>
    </xf>
    <xf numFmtId="38" fontId="58" fillId="2" borderId="64" xfId="155" applyNumberFormat="1" applyFont="1" applyFill="1" applyBorder="1" applyAlignment="1">
      <alignment horizontal="center" vertical="center" shrinkToFit="1"/>
    </xf>
    <xf numFmtId="38" fontId="58" fillId="2" borderId="65" xfId="155" applyNumberFormat="1" applyFont="1" applyFill="1" applyBorder="1" applyAlignment="1">
      <alignment horizontal="center" vertical="center" shrinkToFit="1"/>
    </xf>
    <xf numFmtId="3" fontId="28" fillId="0" borderId="53" xfId="155" applyNumberFormat="1" applyFont="1" applyBorder="1" applyAlignment="1">
      <alignment horizontal="center" vertical="center"/>
    </xf>
    <xf numFmtId="3" fontId="28" fillId="0" borderId="66" xfId="155" applyNumberFormat="1" applyFont="1" applyBorder="1" applyAlignment="1">
      <alignment horizontal="center" vertical="center"/>
    </xf>
    <xf numFmtId="3" fontId="28" fillId="0" borderId="66" xfId="155" applyNumberFormat="1" applyFont="1" applyBorder="1" applyAlignment="1">
      <alignment horizontal="center" vertical="center" wrapText="1"/>
    </xf>
    <xf numFmtId="0" fontId="28" fillId="0" borderId="66" xfId="155" applyFont="1" applyBorder="1" applyAlignment="1">
      <alignment horizontal="centerContinuous" vertical="center" wrapText="1"/>
    </xf>
    <xf numFmtId="0" fontId="28" fillId="0" borderId="66" xfId="155" applyFont="1" applyBorder="1" applyAlignment="1">
      <alignment horizontal="centerContinuous" vertical="center"/>
    </xf>
    <xf numFmtId="0" fontId="28" fillId="0" borderId="66" xfId="155" applyFont="1" applyBorder="1" applyAlignment="1">
      <alignment horizontal="center" vertical="center"/>
    </xf>
    <xf numFmtId="0" fontId="64" fillId="0" borderId="66" xfId="155" applyFont="1" applyBorder="1" applyAlignment="1">
      <alignment horizontal="center" vertical="center" wrapText="1"/>
    </xf>
    <xf numFmtId="0" fontId="28" fillId="0" borderId="67" xfId="155" applyFont="1" applyBorder="1" applyAlignment="1">
      <alignment horizontal="centerContinuous" vertical="center"/>
    </xf>
    <xf numFmtId="0" fontId="28" fillId="0" borderId="2" xfId="155" applyFont="1" applyBorder="1" applyAlignment="1">
      <alignment horizontal="center" vertical="center"/>
    </xf>
    <xf numFmtId="38" fontId="27" fillId="2" borderId="0" xfId="156" applyFont="1" applyFill="1"/>
    <xf numFmtId="38" fontId="27" fillId="0" borderId="0" xfId="156" applyFont="1"/>
    <xf numFmtId="38" fontId="27" fillId="0" borderId="0" xfId="156" applyFont="1" applyAlignment="1">
      <alignment horizontal="right"/>
    </xf>
    <xf numFmtId="38" fontId="65" fillId="2" borderId="15" xfId="155" applyNumberFormat="1" applyFont="1" applyFill="1" applyBorder="1" applyAlignment="1">
      <alignment horizontal="center" vertical="center" shrinkToFit="1"/>
    </xf>
    <xf numFmtId="38" fontId="65" fillId="38" borderId="68" xfId="155" applyNumberFormat="1" applyFont="1" applyFill="1" applyBorder="1" applyAlignment="1">
      <alignment horizontal="center" vertical="center"/>
    </xf>
    <xf numFmtId="38" fontId="65" fillId="38" borderId="68" xfId="155" applyNumberFormat="1" applyFont="1" applyFill="1" applyBorder="1" applyAlignment="1">
      <alignment vertical="center" shrinkToFit="1"/>
    </xf>
    <xf numFmtId="38" fontId="35" fillId="38" borderId="69" xfId="155" applyNumberFormat="1" applyFont="1" applyFill="1" applyBorder="1" applyAlignment="1">
      <alignment horizontal="center" vertical="center"/>
    </xf>
    <xf numFmtId="192" fontId="25" fillId="38" borderId="21" xfId="156" applyNumberFormat="1" applyFont="1" applyFill="1" applyBorder="1"/>
    <xf numFmtId="192" fontId="25" fillId="25" borderId="21" xfId="156" applyNumberFormat="1" applyFont="1" applyFill="1" applyBorder="1" applyAlignment="1" applyProtection="1">
      <alignment horizontal="right" vertical="center"/>
    </xf>
    <xf numFmtId="192" fontId="25" fillId="38" borderId="21" xfId="156" applyNumberFormat="1" applyFont="1" applyFill="1" applyBorder="1" applyAlignment="1" applyProtection="1">
      <alignment horizontal="right" vertical="center"/>
    </xf>
    <xf numFmtId="192" fontId="25" fillId="38" borderId="70" xfId="156" applyNumberFormat="1" applyFont="1" applyFill="1" applyBorder="1"/>
    <xf numFmtId="192" fontId="25" fillId="38" borderId="24" xfId="156" applyNumberFormat="1" applyFont="1" applyFill="1" applyBorder="1"/>
    <xf numFmtId="38" fontId="27" fillId="2" borderId="0" xfId="156" applyFont="1" applyFill="1" applyBorder="1" applyAlignment="1">
      <alignment horizontal="center" vertical="distributed" textRotation="255"/>
    </xf>
    <xf numFmtId="38" fontId="27" fillId="0" borderId="0" xfId="156" applyFont="1" applyBorder="1" applyAlignment="1">
      <alignment horizontal="center" vertical="distributed" textRotation="255"/>
    </xf>
    <xf numFmtId="38" fontId="65" fillId="2" borderId="68" xfId="155" applyNumberFormat="1" applyFont="1" applyFill="1" applyBorder="1" applyAlignment="1">
      <alignment horizontal="center" vertical="center"/>
    </xf>
    <xf numFmtId="38" fontId="65" fillId="2" borderId="68" xfId="155" applyNumberFormat="1" applyFont="1" applyFill="1" applyBorder="1" applyAlignment="1">
      <alignment vertical="center" shrinkToFit="1"/>
    </xf>
    <xf numFmtId="38" fontId="35" fillId="2" borderId="69" xfId="155" applyNumberFormat="1" applyFont="1" applyFill="1" applyBorder="1" applyAlignment="1">
      <alignment horizontal="center" vertical="center" shrinkToFit="1"/>
    </xf>
    <xf numFmtId="192" fontId="25" fillId="0" borderId="12" xfId="156" applyNumberFormat="1" applyFont="1" applyBorder="1"/>
    <xf numFmtId="192" fontId="25" fillId="0" borderId="3" xfId="156" applyNumberFormat="1" applyFont="1" applyBorder="1"/>
    <xf numFmtId="192" fontId="25" fillId="25" borderId="3" xfId="156" applyNumberFormat="1" applyFont="1" applyFill="1" applyBorder="1" applyAlignment="1" applyProtection="1">
      <alignment horizontal="right" vertical="center"/>
    </xf>
    <xf numFmtId="192" fontId="25" fillId="27" borderId="3" xfId="156" applyNumberFormat="1" applyFont="1" applyFill="1" applyBorder="1" applyAlignment="1" applyProtection="1">
      <alignment horizontal="right" vertical="center"/>
    </xf>
    <xf numFmtId="192" fontId="25" fillId="0" borderId="71" xfId="156" applyNumberFormat="1" applyFont="1" applyBorder="1"/>
    <xf numFmtId="192" fontId="25" fillId="0" borderId="26" xfId="156" applyNumberFormat="1" applyFont="1" applyBorder="1"/>
    <xf numFmtId="38" fontId="65" fillId="2" borderId="69" xfId="155" applyNumberFormat="1" applyFont="1" applyFill="1" applyBorder="1" applyAlignment="1">
      <alignment vertical="center" shrinkToFit="1"/>
    </xf>
    <xf numFmtId="38" fontId="35" fillId="2" borderId="38" xfId="155" applyNumberFormat="1" applyFont="1" applyFill="1" applyBorder="1" applyAlignment="1">
      <alignment horizontal="center" vertical="center" shrinkToFit="1"/>
    </xf>
    <xf numFmtId="38" fontId="65" fillId="2" borderId="10" xfId="155" applyNumberFormat="1" applyFont="1" applyFill="1" applyBorder="1" applyAlignment="1">
      <alignment horizontal="center" vertical="center" shrinkToFit="1"/>
    </xf>
    <xf numFmtId="38" fontId="35" fillId="38" borderId="69" xfId="155" applyNumberFormat="1" applyFont="1" applyFill="1" applyBorder="1" applyAlignment="1">
      <alignment horizontal="center" vertical="center" shrinkToFit="1"/>
    </xf>
    <xf numFmtId="192" fontId="25" fillId="38" borderId="12" xfId="156" applyNumberFormat="1" applyFont="1" applyFill="1" applyBorder="1"/>
    <xf numFmtId="192" fontId="25" fillId="38" borderId="3" xfId="156" applyNumberFormat="1" applyFont="1" applyFill="1" applyBorder="1"/>
    <xf numFmtId="192" fontId="25" fillId="38" borderId="3" xfId="156" applyNumberFormat="1" applyFont="1" applyFill="1" applyBorder="1" applyAlignment="1" applyProtection="1">
      <alignment horizontal="right" vertical="center"/>
    </xf>
    <xf numFmtId="192" fontId="25" fillId="38" borderId="71" xfId="156" applyNumberFormat="1" applyFont="1" applyFill="1" applyBorder="1"/>
    <xf numFmtId="192" fontId="25" fillId="38" borderId="26" xfId="156" applyNumberFormat="1" applyFont="1" applyFill="1" applyBorder="1"/>
    <xf numFmtId="38" fontId="65" fillId="2" borderId="12" xfId="155" applyNumberFormat="1" applyFont="1" applyFill="1" applyBorder="1" applyAlignment="1">
      <alignment horizontal="center" vertical="center" shrinkToFit="1"/>
    </xf>
    <xf numFmtId="38" fontId="65" fillId="38" borderId="72" xfId="155" applyNumberFormat="1" applyFont="1" applyFill="1" applyBorder="1" applyAlignment="1">
      <alignment horizontal="center" vertical="center"/>
    </xf>
    <xf numFmtId="38" fontId="65" fillId="2" borderId="73" xfId="155" applyNumberFormat="1" applyFont="1" applyFill="1" applyBorder="1" applyAlignment="1">
      <alignment horizontal="center" vertical="center"/>
    </xf>
    <xf numFmtId="38" fontId="35" fillId="2" borderId="69" xfId="155" applyNumberFormat="1" applyFont="1" applyFill="1" applyBorder="1" applyAlignment="1">
      <alignment horizontal="center" vertical="center"/>
    </xf>
    <xf numFmtId="38" fontId="65" fillId="2" borderId="72" xfId="155" applyNumberFormat="1" applyFont="1" applyFill="1" applyBorder="1" applyAlignment="1">
      <alignment vertical="center" shrinkToFit="1"/>
    </xf>
    <xf numFmtId="38" fontId="35" fillId="2" borderId="0" xfId="155" applyNumberFormat="1" applyFont="1" applyFill="1" applyBorder="1" applyAlignment="1">
      <alignment horizontal="center" vertical="center"/>
    </xf>
    <xf numFmtId="192" fontId="25" fillId="25" borderId="47" xfId="156" applyNumberFormat="1" applyFont="1" applyFill="1" applyBorder="1" applyAlignment="1" applyProtection="1">
      <alignment horizontal="right" vertical="center"/>
    </xf>
    <xf numFmtId="192" fontId="25" fillId="27" borderId="47" xfId="156" applyNumberFormat="1" applyFont="1" applyFill="1" applyBorder="1" applyAlignment="1" applyProtection="1">
      <alignment horizontal="right" vertical="center"/>
    </xf>
    <xf numFmtId="38" fontId="65" fillId="2" borderId="6" xfId="155" applyNumberFormat="1" applyFont="1" applyFill="1" applyBorder="1" applyAlignment="1">
      <alignment vertical="center" shrinkToFit="1"/>
    </xf>
    <xf numFmtId="38" fontId="35" fillId="2" borderId="46" xfId="155" applyNumberFormat="1" applyFont="1" applyFill="1" applyBorder="1" applyAlignment="1">
      <alignment horizontal="center" vertical="center"/>
    </xf>
    <xf numFmtId="38" fontId="65" fillId="38" borderId="6" xfId="155" applyNumberFormat="1" applyFont="1" applyFill="1" applyBorder="1" applyAlignment="1">
      <alignment horizontal="center" vertical="center"/>
    </xf>
    <xf numFmtId="38" fontId="65" fillId="38" borderId="6" xfId="155" applyNumberFormat="1" applyFont="1" applyFill="1" applyBorder="1" applyAlignment="1">
      <alignment vertical="center" shrinkToFit="1"/>
    </xf>
    <xf numFmtId="38" fontId="35" fillId="38" borderId="0" xfId="155" applyNumberFormat="1" applyFont="1" applyFill="1" applyBorder="1" applyAlignment="1">
      <alignment horizontal="center" vertical="center"/>
    </xf>
    <xf numFmtId="38" fontId="65" fillId="2" borderId="75" xfId="155" applyNumberFormat="1" applyFont="1" applyFill="1" applyBorder="1" applyAlignment="1">
      <alignment horizontal="center" vertical="center" shrinkToFit="1"/>
    </xf>
    <xf numFmtId="38" fontId="65" fillId="2" borderId="47" xfId="155" applyNumberFormat="1" applyFont="1" applyFill="1" applyBorder="1" applyAlignment="1">
      <alignment horizontal="center" vertical="center"/>
    </xf>
    <xf numFmtId="38" fontId="26" fillId="0" borderId="0" xfId="156" applyFont="1" applyBorder="1" applyAlignment="1"/>
    <xf numFmtId="38" fontId="26" fillId="0" borderId="0" xfId="156" applyFont="1"/>
    <xf numFmtId="20" fontId="26" fillId="2" borderId="0" xfId="156" applyNumberFormat="1" applyFont="1" applyFill="1" applyBorder="1" applyAlignment="1">
      <alignment vertical="center"/>
    </xf>
    <xf numFmtId="38" fontId="65" fillId="2" borderId="50" xfId="155" applyNumberFormat="1" applyFont="1" applyFill="1" applyBorder="1" applyAlignment="1">
      <alignment horizontal="center" vertical="center"/>
    </xf>
    <xf numFmtId="38" fontId="26" fillId="0" borderId="0" xfId="156" applyFont="1" applyBorder="1" applyAlignment="1">
      <alignment vertical="center"/>
    </xf>
    <xf numFmtId="38" fontId="26" fillId="0" borderId="0" xfId="156" applyFont="1" applyAlignment="1">
      <alignment vertical="center"/>
    </xf>
    <xf numFmtId="38" fontId="26" fillId="2" borderId="0" xfId="156" applyFont="1" applyFill="1" applyBorder="1" applyAlignment="1">
      <alignment vertical="center"/>
    </xf>
    <xf numFmtId="38" fontId="65" fillId="38" borderId="50" xfId="155" applyNumberFormat="1" applyFont="1" applyFill="1" applyBorder="1" applyAlignment="1">
      <alignment horizontal="center" vertical="center"/>
    </xf>
    <xf numFmtId="38" fontId="65" fillId="2" borderId="10" xfId="155" applyNumberFormat="1" applyFont="1" applyFill="1" applyBorder="1" applyAlignment="1">
      <alignment horizontal="center" shrinkToFit="1"/>
    </xf>
    <xf numFmtId="192" fontId="67" fillId="25" borderId="3" xfId="156" applyNumberFormat="1" applyFont="1" applyFill="1" applyBorder="1" applyAlignment="1">
      <alignment horizontal="right" vertical="center"/>
    </xf>
    <xf numFmtId="192" fontId="67" fillId="27" borderId="3" xfId="156" applyNumberFormat="1" applyFont="1" applyFill="1" applyBorder="1" applyAlignment="1">
      <alignment horizontal="right" vertical="center"/>
    </xf>
    <xf numFmtId="38" fontId="65" fillId="38" borderId="73" xfId="155" applyNumberFormat="1" applyFont="1" applyFill="1" applyBorder="1" applyAlignment="1">
      <alignment horizontal="center" vertical="center"/>
    </xf>
    <xf numFmtId="192" fontId="67" fillId="38" borderId="3" xfId="156" applyNumberFormat="1" applyFont="1" applyFill="1" applyBorder="1" applyAlignment="1">
      <alignment horizontal="right" vertical="center"/>
    </xf>
    <xf numFmtId="38" fontId="65" fillId="2" borderId="15" xfId="155" applyNumberFormat="1" applyFont="1" applyFill="1" applyBorder="1" applyAlignment="1">
      <alignment horizontal="center" shrinkToFit="1"/>
    </xf>
    <xf numFmtId="38" fontId="65" fillId="2" borderId="15" xfId="155" applyNumberFormat="1" applyFont="1" applyFill="1" applyBorder="1" applyAlignment="1">
      <alignment vertical="center" shrinkToFit="1"/>
    </xf>
    <xf numFmtId="38" fontId="66" fillId="2" borderId="69" xfId="155" applyNumberFormat="1" applyFont="1" applyFill="1" applyBorder="1" applyAlignment="1">
      <alignment horizontal="center" vertical="center"/>
    </xf>
    <xf numFmtId="38" fontId="65" fillId="38" borderId="6" xfId="155" applyNumberFormat="1" applyFont="1" applyFill="1" applyBorder="1" applyAlignment="1">
      <alignment horizontal="centerContinuous" vertical="center"/>
    </xf>
    <xf numFmtId="38" fontId="28" fillId="38" borderId="68" xfId="155" applyNumberFormat="1" applyFont="1" applyFill="1" applyBorder="1" applyAlignment="1">
      <alignment vertical="center" shrinkToFit="1"/>
    </xf>
    <xf numFmtId="38" fontId="65" fillId="2" borderId="68" xfId="155" applyNumberFormat="1" applyFont="1" applyFill="1" applyBorder="1" applyAlignment="1">
      <alignment horizontal="center"/>
    </xf>
    <xf numFmtId="192" fontId="67" fillId="25" borderId="4" xfId="156" applyNumberFormat="1" applyFont="1" applyFill="1" applyBorder="1" applyAlignment="1">
      <alignment horizontal="right" vertical="center"/>
    </xf>
    <xf numFmtId="192" fontId="67" fillId="38" borderId="4" xfId="156" applyNumberFormat="1" applyFont="1" applyFill="1" applyBorder="1" applyAlignment="1">
      <alignment horizontal="right" vertical="center"/>
    </xf>
    <xf numFmtId="38" fontId="35" fillId="38" borderId="46" xfId="155" applyNumberFormat="1" applyFont="1" applyFill="1" applyBorder="1" applyAlignment="1">
      <alignment horizontal="center" vertical="center"/>
    </xf>
    <xf numFmtId="38" fontId="65" fillId="2" borderId="72" xfId="155" applyNumberFormat="1" applyFont="1" applyFill="1" applyBorder="1" applyAlignment="1">
      <alignment horizontal="center" vertical="center"/>
    </xf>
    <xf numFmtId="38" fontId="65" fillId="2" borderId="10" xfId="155" applyNumberFormat="1" applyFont="1" applyFill="1" applyBorder="1" applyAlignment="1">
      <alignment vertical="center" shrinkToFit="1"/>
    </xf>
    <xf numFmtId="38" fontId="65" fillId="2" borderId="76" xfId="155" applyNumberFormat="1" applyFont="1" applyFill="1" applyBorder="1" applyAlignment="1">
      <alignment horizontal="center" vertical="center" shrinkToFit="1"/>
    </xf>
    <xf numFmtId="38" fontId="65" fillId="38" borderId="18" xfId="155" applyNumberFormat="1" applyFont="1" applyFill="1" applyBorder="1" applyAlignment="1">
      <alignment horizontal="center"/>
    </xf>
    <xf numFmtId="38" fontId="65" fillId="38" borderId="72" xfId="155" applyNumberFormat="1" applyFont="1" applyFill="1" applyBorder="1" applyAlignment="1">
      <alignment vertical="center" shrinkToFit="1"/>
    </xf>
    <xf numFmtId="38" fontId="35" fillId="38" borderId="161" xfId="155" applyNumberFormat="1" applyFont="1" applyFill="1" applyBorder="1" applyAlignment="1">
      <alignment horizontal="center" vertical="center"/>
    </xf>
    <xf numFmtId="192" fontId="25" fillId="38" borderId="39" xfId="156" applyNumberFormat="1" applyFont="1" applyFill="1" applyBorder="1"/>
    <xf numFmtId="192" fontId="25" fillId="38" borderId="41" xfId="156" applyNumberFormat="1" applyFont="1" applyFill="1" applyBorder="1"/>
    <xf numFmtId="192" fontId="67" fillId="25" borderId="41" xfId="156" applyNumberFormat="1" applyFont="1" applyFill="1" applyBorder="1" applyAlignment="1">
      <alignment horizontal="right" vertical="center"/>
    </xf>
    <xf numFmtId="192" fontId="67" fillId="38" borderId="41" xfId="156" applyNumberFormat="1" applyFont="1" applyFill="1" applyBorder="1" applyAlignment="1">
      <alignment horizontal="right" vertical="center"/>
    </xf>
    <xf numFmtId="192" fontId="25" fillId="38" borderId="162" xfId="156" applyNumberFormat="1" applyFont="1" applyFill="1" applyBorder="1"/>
    <xf numFmtId="192" fontId="25" fillId="38" borderId="90" xfId="156" applyNumberFormat="1" applyFont="1" applyFill="1" applyBorder="1"/>
    <xf numFmtId="38" fontId="16" fillId="2" borderId="77" xfId="155" applyNumberFormat="1" applyFill="1" applyBorder="1" applyAlignment="1">
      <alignment horizontal="centerContinuous"/>
    </xf>
    <xf numFmtId="38" fontId="16" fillId="2" borderId="78" xfId="155" applyNumberFormat="1" applyFill="1" applyBorder="1" applyAlignment="1">
      <alignment horizontal="centerContinuous"/>
    </xf>
    <xf numFmtId="38" fontId="16" fillId="2" borderId="79" xfId="155" applyNumberFormat="1" applyFill="1" applyBorder="1" applyAlignment="1">
      <alignment horizontal="centerContinuous"/>
    </xf>
    <xf numFmtId="192" fontId="67" fillId="0" borderId="80" xfId="155" applyNumberFormat="1" applyFont="1" applyBorder="1" applyAlignment="1">
      <alignment vertical="center"/>
    </xf>
    <xf numFmtId="192" fontId="67" fillId="0" borderId="44" xfId="155" applyNumberFormat="1" applyFont="1" applyBorder="1" applyAlignment="1">
      <alignment vertical="center"/>
    </xf>
    <xf numFmtId="192" fontId="67" fillId="0" borderId="81" xfId="155" applyNumberFormat="1" applyFont="1" applyBorder="1" applyAlignment="1">
      <alignment vertical="center"/>
    </xf>
    <xf numFmtId="192" fontId="67" fillId="0" borderId="1" xfId="155" applyNumberFormat="1" applyFont="1" applyBorder="1" applyAlignment="1">
      <alignment vertical="center"/>
    </xf>
    <xf numFmtId="0" fontId="21" fillId="0" borderId="0" xfId="12" applyBorder="1" applyAlignment="1"/>
    <xf numFmtId="38" fontId="31" fillId="0" borderId="0" xfId="156" applyFont="1" applyAlignment="1">
      <alignment vertical="center"/>
    </xf>
    <xf numFmtId="0" fontId="21" fillId="0" borderId="0" xfId="12" applyAlignment="1"/>
    <xf numFmtId="0" fontId="23" fillId="2" borderId="0" xfId="157" applyFont="1" applyFill="1" applyAlignment="1">
      <alignment horizontal="centerContinuous"/>
    </xf>
    <xf numFmtId="0" fontId="35" fillId="0" borderId="0" xfId="124" applyFont="1" applyAlignment="1" applyProtection="1">
      <alignment vertical="center"/>
    </xf>
    <xf numFmtId="0" fontId="28" fillId="2" borderId="0" xfId="157" applyFont="1" applyFill="1" applyAlignment="1">
      <alignment horizontal="right"/>
    </xf>
    <xf numFmtId="0" fontId="71" fillId="2" borderId="0" xfId="157" applyFont="1" applyFill="1" applyAlignment="1"/>
    <xf numFmtId="0" fontId="28" fillId="2" borderId="0" xfId="157" applyFont="1" applyFill="1" applyAlignment="1"/>
    <xf numFmtId="0" fontId="71" fillId="2" borderId="0" xfId="157" applyFont="1" applyFill="1" applyAlignment="1">
      <alignment vertical="center"/>
    </xf>
    <xf numFmtId="193" fontId="35" fillId="0" borderId="0" xfId="84" applyNumberFormat="1" applyFont="1" applyAlignment="1" applyProtection="1">
      <alignment horizontal="left" vertical="center"/>
    </xf>
    <xf numFmtId="3" fontId="35" fillId="0" borderId="0" xfId="124" applyNumberFormat="1" applyFont="1" applyAlignment="1" applyProtection="1">
      <alignment vertical="center"/>
    </xf>
    <xf numFmtId="0" fontId="26" fillId="2" borderId="0" xfId="157" applyFont="1" applyFill="1" applyAlignment="1">
      <alignment horizontal="right"/>
    </xf>
    <xf numFmtId="38" fontId="58" fillId="2" borderId="7" xfId="157" applyNumberFormat="1" applyFont="1" applyFill="1" applyBorder="1" applyAlignment="1">
      <alignment horizontal="center" vertical="center" shrinkToFit="1"/>
    </xf>
    <xf numFmtId="38" fontId="58" fillId="2" borderId="64" xfId="157" applyNumberFormat="1" applyFont="1" applyFill="1" applyBorder="1" applyAlignment="1">
      <alignment horizontal="center" vertical="center" shrinkToFit="1"/>
    </xf>
    <xf numFmtId="38" fontId="58" fillId="2" borderId="65" xfId="157" applyNumberFormat="1" applyFont="1" applyFill="1" applyBorder="1" applyAlignment="1">
      <alignment horizontal="center" vertical="center" shrinkToFit="1"/>
    </xf>
    <xf numFmtId="3" fontId="28" fillId="0" borderId="7" xfId="157" applyNumberFormat="1" applyFont="1" applyBorder="1" applyAlignment="1">
      <alignment horizontal="center" vertical="center"/>
    </xf>
    <xf numFmtId="3" fontId="28" fillId="0" borderId="64" xfId="157" applyNumberFormat="1" applyFont="1" applyBorder="1" applyAlignment="1">
      <alignment horizontal="center" vertical="center"/>
    </xf>
    <xf numFmtId="3" fontId="28" fillId="0" borderId="64" xfId="157" applyNumberFormat="1" applyFont="1" applyBorder="1" applyAlignment="1">
      <alignment horizontal="center" vertical="center" wrapText="1"/>
    </xf>
    <xf numFmtId="0" fontId="28" fillId="0" borderId="64" xfId="157" applyFont="1" applyBorder="1" applyAlignment="1">
      <alignment horizontal="centerContinuous" vertical="center" wrapText="1"/>
    </xf>
    <xf numFmtId="0" fontId="28" fillId="0" borderId="64" xfId="157" applyFont="1" applyBorder="1" applyAlignment="1">
      <alignment horizontal="centerContinuous" vertical="center"/>
    </xf>
    <xf numFmtId="0" fontId="28" fillId="0" borderId="64" xfId="157" applyFont="1" applyBorder="1" applyAlignment="1">
      <alignment horizontal="center" vertical="center"/>
    </xf>
    <xf numFmtId="0" fontId="64" fillId="0" borderId="64" xfId="157" applyFont="1" applyBorder="1" applyAlignment="1">
      <alignment horizontal="center" vertical="center" wrapText="1"/>
    </xf>
    <xf numFmtId="0" fontId="28" fillId="0" borderId="92" xfId="157" applyFont="1" applyBorder="1" applyAlignment="1">
      <alignment horizontal="centerContinuous" vertical="center"/>
    </xf>
    <xf numFmtId="0" fontId="28" fillId="0" borderId="65" xfId="157" applyFont="1" applyBorder="1" applyAlignment="1">
      <alignment horizontal="center" vertical="center"/>
    </xf>
    <xf numFmtId="38" fontId="27" fillId="2" borderId="0" xfId="158" applyFont="1" applyFill="1" applyAlignment="1"/>
    <xf numFmtId="38" fontId="27" fillId="0" borderId="0" xfId="158" applyFont="1" applyAlignment="1"/>
    <xf numFmtId="38" fontId="27" fillId="0" borderId="0" xfId="158" applyFont="1" applyAlignment="1">
      <alignment horizontal="right"/>
    </xf>
    <xf numFmtId="49" fontId="35" fillId="0" borderId="15" xfId="124" applyNumberFormat="1" applyFont="1" applyBorder="1" applyAlignment="1">
      <alignment horizontal="center" vertical="center" shrinkToFit="1"/>
    </xf>
    <xf numFmtId="49" fontId="35" fillId="39" borderId="47" xfId="124" applyNumberFormat="1" applyFont="1" applyFill="1" applyBorder="1" applyAlignment="1">
      <alignment horizontal="center" vertical="center"/>
    </xf>
    <xf numFmtId="0" fontId="35" fillId="39" borderId="72" xfId="124" applyFont="1" applyFill="1" applyBorder="1" applyAlignment="1" applyProtection="1">
      <alignment vertical="center" shrinkToFit="1"/>
    </xf>
    <xf numFmtId="3" fontId="35" fillId="39" borderId="0" xfId="124" applyNumberFormat="1" applyFont="1" applyFill="1" applyBorder="1" applyAlignment="1" applyProtection="1">
      <alignment horizontal="center" vertical="center"/>
    </xf>
    <xf numFmtId="192" fontId="25" fillId="39" borderId="144" xfId="124" applyNumberFormat="1" applyFont="1" applyFill="1" applyBorder="1" applyAlignment="1" applyProtection="1">
      <alignment horizontal="right" vertical="center"/>
    </xf>
    <xf numFmtId="192" fontId="25" fillId="39" borderId="72" xfId="124" applyNumberFormat="1" applyFont="1" applyFill="1" applyBorder="1" applyAlignment="1" applyProtection="1">
      <alignment horizontal="right" vertical="center"/>
    </xf>
    <xf numFmtId="192" fontId="25" fillId="40" borderId="72" xfId="124" applyNumberFormat="1" applyFont="1" applyFill="1" applyBorder="1" applyAlignment="1" applyProtection="1">
      <alignment horizontal="right" vertical="center"/>
    </xf>
    <xf numFmtId="192" fontId="25" fillId="39" borderId="47" xfId="124" applyNumberFormat="1" applyFont="1" applyFill="1" applyBorder="1" applyAlignment="1">
      <alignment horizontal="right" vertical="center" wrapText="1"/>
    </xf>
    <xf numFmtId="192" fontId="25" fillId="28" borderId="4" xfId="124" applyNumberFormat="1" applyFont="1" applyFill="1" applyBorder="1" applyAlignment="1" applyProtection="1">
      <alignment horizontal="right" vertical="center"/>
    </xf>
    <xf numFmtId="192" fontId="25" fillId="28" borderId="72" xfId="124" applyNumberFormat="1" applyFont="1" applyFill="1" applyBorder="1" applyAlignment="1" applyProtection="1">
      <alignment horizontal="right" vertical="center"/>
    </xf>
    <xf numFmtId="192" fontId="25" fillId="39" borderId="95" xfId="124" applyNumberFormat="1" applyFont="1" applyFill="1" applyBorder="1" applyAlignment="1" applyProtection="1">
      <alignment horizontal="right" vertical="center"/>
    </xf>
    <xf numFmtId="192" fontId="25" fillId="39" borderId="96" xfId="124" applyNumberFormat="1" applyFont="1" applyFill="1" applyBorder="1" applyAlignment="1" applyProtection="1">
      <alignment vertical="center"/>
    </xf>
    <xf numFmtId="3" fontId="35" fillId="0" borderId="15" xfId="124" applyNumberFormat="1" applyFont="1" applyBorder="1" applyAlignment="1">
      <alignment horizontal="center" vertical="center" shrinkToFit="1"/>
    </xf>
    <xf numFmtId="3" fontId="35" fillId="0" borderId="50" xfId="124" applyNumberFormat="1" applyFont="1" applyBorder="1" applyAlignment="1">
      <alignment horizontal="center" vertical="center"/>
    </xf>
    <xf numFmtId="3" fontId="35" fillId="0" borderId="6" xfId="124" applyNumberFormat="1" applyFont="1" applyBorder="1" applyAlignment="1" applyProtection="1">
      <alignment vertical="center" shrinkToFit="1"/>
    </xf>
    <xf numFmtId="3" fontId="35" fillId="0" borderId="46" xfId="124" applyNumberFormat="1" applyFont="1" applyBorder="1" applyAlignment="1" applyProtection="1">
      <alignment horizontal="center" vertical="center"/>
    </xf>
    <xf numFmtId="192" fontId="25" fillId="0" borderId="25" xfId="124" applyNumberFormat="1" applyFont="1" applyFill="1" applyBorder="1" applyAlignment="1" applyProtection="1">
      <alignment horizontal="right" vertical="center"/>
    </xf>
    <xf numFmtId="192" fontId="25" fillId="0" borderId="3" xfId="124" applyNumberFormat="1" applyFont="1" applyFill="1" applyBorder="1" applyAlignment="1" applyProtection="1">
      <alignment horizontal="right" vertical="center"/>
    </xf>
    <xf numFmtId="192" fontId="25" fillId="24" borderId="3" xfId="124" applyNumberFormat="1" applyFont="1" applyFill="1" applyBorder="1" applyAlignment="1" applyProtection="1">
      <alignment horizontal="right" vertical="center"/>
    </xf>
    <xf numFmtId="192" fontId="25" fillId="2" borderId="3" xfId="124" applyNumberFormat="1" applyFont="1" applyFill="1" applyBorder="1" applyAlignment="1" applyProtection="1">
      <alignment horizontal="right" vertical="center"/>
    </xf>
    <xf numFmtId="192" fontId="25" fillId="40" borderId="3" xfId="124" applyNumberFormat="1" applyFont="1" applyFill="1" applyBorder="1" applyAlignment="1" applyProtection="1">
      <alignment horizontal="right" vertical="center"/>
    </xf>
    <xf numFmtId="192" fontId="25" fillId="24" borderId="50" xfId="124" applyNumberFormat="1" applyFont="1" applyFill="1" applyBorder="1" applyAlignment="1" applyProtection="1">
      <alignment horizontal="right" vertical="center"/>
    </xf>
    <xf numFmtId="192" fontId="25" fillId="0" borderId="71" xfId="124" applyNumberFormat="1" applyFont="1" applyFill="1" applyBorder="1" applyAlignment="1" applyProtection="1">
      <alignment horizontal="right" vertical="center"/>
    </xf>
    <xf numFmtId="192" fontId="25" fillId="0" borderId="99" xfId="124" applyNumberFormat="1" applyFont="1" applyBorder="1" applyAlignment="1" applyProtection="1">
      <alignment vertical="center"/>
    </xf>
    <xf numFmtId="3" fontId="35" fillId="0" borderId="68" xfId="124" applyNumberFormat="1" applyFont="1" applyFill="1" applyBorder="1" applyAlignment="1" applyProtection="1">
      <alignment vertical="center" shrinkToFit="1"/>
    </xf>
    <xf numFmtId="3" fontId="35" fillId="0" borderId="13" xfId="124" applyNumberFormat="1" applyFont="1" applyBorder="1" applyAlignment="1" applyProtection="1">
      <alignment horizontal="center" vertical="center"/>
    </xf>
    <xf numFmtId="192" fontId="25" fillId="0" borderId="5" xfId="124" applyNumberFormat="1" applyFont="1" applyFill="1" applyBorder="1" applyAlignment="1" applyProtection="1">
      <alignment horizontal="right" vertical="center"/>
    </xf>
    <xf numFmtId="192" fontId="25" fillId="0" borderId="100" xfId="124" applyNumberFormat="1" applyFont="1" applyFill="1" applyBorder="1" applyAlignment="1" applyProtection="1">
      <alignment horizontal="right" vertical="center"/>
    </xf>
    <xf numFmtId="192" fontId="25" fillId="0" borderId="101" xfId="124" applyNumberFormat="1" applyFont="1" applyFill="1" applyBorder="1" applyAlignment="1" applyProtection="1">
      <alignment horizontal="right" vertical="center"/>
    </xf>
    <xf numFmtId="192" fontId="25" fillId="0" borderId="102" xfId="124" applyNumberFormat="1" applyFont="1" applyFill="1" applyBorder="1" applyAlignment="1" applyProtection="1">
      <alignment vertical="center"/>
    </xf>
    <xf numFmtId="0" fontId="35" fillId="0" borderId="10" xfId="124" applyFont="1" applyBorder="1" applyAlignment="1">
      <alignment horizontal="center" vertical="center" shrinkToFit="1"/>
    </xf>
    <xf numFmtId="3" fontId="35" fillId="0" borderId="69" xfId="124" applyNumberFormat="1" applyFont="1" applyFill="1" applyBorder="1" applyAlignment="1" applyProtection="1">
      <alignment vertical="center" shrinkToFit="1"/>
    </xf>
    <xf numFmtId="3" fontId="35" fillId="0" borderId="26" xfId="124" applyNumberFormat="1" applyFont="1" applyBorder="1" applyAlignment="1" applyProtection="1">
      <alignment horizontal="center" vertical="center"/>
    </xf>
    <xf numFmtId="192" fontId="25" fillId="40" borderId="4" xfId="124" applyNumberFormat="1" applyFont="1" applyFill="1" applyBorder="1" applyAlignment="1" applyProtection="1">
      <alignment horizontal="right" vertical="center"/>
    </xf>
    <xf numFmtId="3" fontId="35" fillId="0" borderId="76" xfId="124" applyNumberFormat="1" applyFont="1" applyBorder="1" applyAlignment="1">
      <alignment horizontal="center" vertical="center" shrinkToFit="1"/>
    </xf>
    <xf numFmtId="3" fontId="35" fillId="41" borderId="50" xfId="124" applyNumberFormat="1" applyFont="1" applyFill="1" applyBorder="1" applyAlignment="1">
      <alignment horizontal="center" vertical="center"/>
    </xf>
    <xf numFmtId="3" fontId="35" fillId="41" borderId="68" xfId="124" applyNumberFormat="1" applyFont="1" applyFill="1" applyBorder="1" applyAlignment="1" applyProtection="1">
      <alignment vertical="center" shrinkToFit="1"/>
    </xf>
    <xf numFmtId="3" fontId="35" fillId="41" borderId="69" xfId="124" applyNumberFormat="1" applyFont="1" applyFill="1" applyBorder="1" applyAlignment="1" applyProtection="1">
      <alignment horizontal="center" vertical="center"/>
    </xf>
    <xf numFmtId="192" fontId="25" fillId="41" borderId="25" xfId="124" applyNumberFormat="1" applyFont="1" applyFill="1" applyBorder="1" applyAlignment="1" applyProtection="1">
      <alignment horizontal="right" vertical="center"/>
    </xf>
    <xf numFmtId="192" fontId="25" fillId="41" borderId="3" xfId="124" applyNumberFormat="1" applyFont="1" applyFill="1" applyBorder="1" applyAlignment="1" applyProtection="1">
      <alignment horizontal="right" vertical="center"/>
    </xf>
    <xf numFmtId="192" fontId="25" fillId="41" borderId="71" xfId="124" applyNumberFormat="1" applyFont="1" applyFill="1" applyBorder="1" applyAlignment="1" applyProtection="1">
      <alignment horizontal="right" vertical="center"/>
    </xf>
    <xf numFmtId="192" fontId="25" fillId="41" borderId="102" xfId="124" applyNumberFormat="1" applyFont="1" applyFill="1" applyBorder="1" applyAlignment="1" applyProtection="1">
      <alignment vertical="center"/>
    </xf>
    <xf numFmtId="3" fontId="35" fillId="0" borderId="14" xfId="124" applyNumberFormat="1" applyFont="1" applyBorder="1" applyAlignment="1">
      <alignment horizontal="centerContinuous" vertical="center" shrinkToFit="1"/>
    </xf>
    <xf numFmtId="0" fontId="35" fillId="0" borderId="15" xfId="124" applyFont="1" applyBorder="1" applyAlignment="1">
      <alignment horizontal="centerContinuous" vertical="center" shrinkToFit="1"/>
    </xf>
    <xf numFmtId="3" fontId="35" fillId="0" borderId="69" xfId="124" applyNumberFormat="1" applyFont="1" applyFill="1" applyBorder="1" applyAlignment="1" applyProtection="1">
      <alignment horizontal="center" vertical="center"/>
    </xf>
    <xf numFmtId="192" fontId="25" fillId="0" borderId="102" xfId="124" applyNumberFormat="1" applyFont="1" applyBorder="1" applyAlignment="1" applyProtection="1">
      <alignment vertical="center"/>
    </xf>
    <xf numFmtId="0" fontId="35" fillId="0" borderId="10" xfId="124" applyFont="1" applyBorder="1" applyAlignment="1">
      <alignment horizontal="centerContinuous" vertical="center" shrinkToFit="1"/>
    </xf>
    <xf numFmtId="192" fontId="25" fillId="41" borderId="131" xfId="124" applyNumberFormat="1" applyFont="1" applyFill="1" applyBorder="1" applyAlignment="1" applyProtection="1">
      <alignment horizontal="right" vertical="center"/>
    </xf>
    <xf numFmtId="192" fontId="25" fillId="2" borderId="50" xfId="124" applyNumberFormat="1" applyFont="1" applyFill="1" applyBorder="1" applyAlignment="1" applyProtection="1">
      <alignment horizontal="right" vertical="center"/>
    </xf>
    <xf numFmtId="192" fontId="25" fillId="41" borderId="5" xfId="124" applyNumberFormat="1" applyFont="1" applyFill="1" applyBorder="1" applyAlignment="1" applyProtection="1">
      <alignment horizontal="right" vertical="center"/>
    </xf>
    <xf numFmtId="192" fontId="25" fillId="41" borderId="100" xfId="124" applyNumberFormat="1" applyFont="1" applyFill="1" applyBorder="1" applyAlignment="1" applyProtection="1">
      <alignment horizontal="right" vertical="center"/>
    </xf>
    <xf numFmtId="192" fontId="25" fillId="24" borderId="6" xfId="124" applyNumberFormat="1" applyFont="1" applyFill="1" applyBorder="1" applyAlignment="1" applyProtection="1">
      <alignment horizontal="right" vertical="center"/>
    </xf>
    <xf numFmtId="3" fontId="35" fillId="39" borderId="50" xfId="124" applyNumberFormat="1" applyFont="1" applyFill="1" applyBorder="1" applyAlignment="1">
      <alignment horizontal="center" vertical="center"/>
    </xf>
    <xf numFmtId="3" fontId="35" fillId="39" borderId="68" xfId="124" applyNumberFormat="1" applyFont="1" applyFill="1" applyBorder="1" applyAlignment="1" applyProtection="1">
      <alignment vertical="center" shrinkToFit="1"/>
    </xf>
    <xf numFmtId="3" fontId="35" fillId="39" borderId="69" xfId="124" applyNumberFormat="1" applyFont="1" applyFill="1" applyBorder="1" applyAlignment="1" applyProtection="1">
      <alignment horizontal="center" vertical="center"/>
    </xf>
    <xf numFmtId="192" fontId="25" fillId="39" borderId="131" xfId="124" applyNumberFormat="1" applyFont="1" applyFill="1" applyBorder="1" applyAlignment="1" applyProtection="1">
      <alignment horizontal="right" vertical="center"/>
    </xf>
    <xf numFmtId="192" fontId="25" fillId="39" borderId="3" xfId="124" applyNumberFormat="1" applyFont="1" applyFill="1" applyBorder="1" applyAlignment="1" applyProtection="1">
      <alignment horizontal="right" vertical="center"/>
    </xf>
    <xf numFmtId="192" fontId="25" fillId="39" borderId="4" xfId="124" applyNumberFormat="1" applyFont="1" applyFill="1" applyBorder="1" applyAlignment="1" applyProtection="1">
      <alignment horizontal="right" vertical="center"/>
    </xf>
    <xf numFmtId="192" fontId="25" fillId="39" borderId="50" xfId="124" applyNumberFormat="1" applyFont="1" applyFill="1" applyBorder="1" applyAlignment="1" applyProtection="1">
      <alignment horizontal="right" vertical="center"/>
    </xf>
    <xf numFmtId="192" fontId="25" fillId="39" borderId="71" xfId="124" applyNumberFormat="1" applyFont="1" applyFill="1" applyBorder="1" applyAlignment="1" applyProtection="1">
      <alignment horizontal="right" vertical="center"/>
    </xf>
    <xf numFmtId="192" fontId="25" fillId="39" borderId="102" xfId="124" applyNumberFormat="1" applyFont="1" applyFill="1" applyBorder="1" applyAlignment="1" applyProtection="1">
      <alignment vertical="center"/>
    </xf>
    <xf numFmtId="3" fontId="35" fillId="0" borderId="75" xfId="124" applyNumberFormat="1" applyFont="1" applyBorder="1" applyAlignment="1">
      <alignment horizontal="center" vertical="center" shrinkToFit="1"/>
    </xf>
    <xf numFmtId="3" fontId="35" fillId="0" borderId="68" xfId="124" applyNumberFormat="1" applyFont="1" applyBorder="1" applyAlignment="1" applyProtection="1">
      <alignment vertical="center" shrinkToFit="1"/>
    </xf>
    <xf numFmtId="3" fontId="35" fillId="0" borderId="69" xfId="124" applyNumberFormat="1" applyFont="1" applyBorder="1" applyAlignment="1" applyProtection="1">
      <alignment horizontal="center" vertical="center"/>
    </xf>
    <xf numFmtId="192" fontId="25" fillId="24" borderId="5" xfId="124" applyNumberFormat="1" applyFont="1" applyFill="1" applyBorder="1" applyAlignment="1" applyProtection="1">
      <alignment horizontal="right" vertical="center"/>
    </xf>
    <xf numFmtId="192" fontId="25" fillId="0" borderId="100" xfId="124" applyNumberFormat="1" applyFont="1" applyBorder="1" applyAlignment="1" applyProtection="1">
      <alignment horizontal="right" vertical="center"/>
    </xf>
    <xf numFmtId="192" fontId="25" fillId="0" borderId="6" xfId="124" applyNumberFormat="1" applyFont="1" applyFill="1" applyBorder="1" applyAlignment="1" applyProtection="1">
      <alignment horizontal="right" vertical="center"/>
    </xf>
    <xf numFmtId="192" fontId="25" fillId="24" borderId="86" xfId="124" applyNumberFormat="1" applyFont="1" applyFill="1" applyBorder="1" applyAlignment="1" applyProtection="1">
      <alignment horizontal="right" vertical="center"/>
    </xf>
    <xf numFmtId="192" fontId="25" fillId="40" borderId="68" xfId="124" applyNumberFormat="1" applyFont="1" applyFill="1" applyBorder="1" applyAlignment="1" applyProtection="1">
      <alignment horizontal="right" vertical="center"/>
    </xf>
    <xf numFmtId="192" fontId="25" fillId="2" borderId="5" xfId="124" applyNumberFormat="1" applyFont="1" applyFill="1" applyBorder="1" applyAlignment="1" applyProtection="1">
      <alignment horizontal="right" vertical="center"/>
    </xf>
    <xf numFmtId="192" fontId="25" fillId="24" borderId="68" xfId="124" applyNumberFormat="1" applyFont="1" applyFill="1" applyBorder="1" applyAlignment="1" applyProtection="1">
      <alignment horizontal="right" vertical="center"/>
    </xf>
    <xf numFmtId="192" fontId="25" fillId="24" borderId="4" xfId="124" applyNumberFormat="1" applyFont="1" applyFill="1" applyBorder="1" applyAlignment="1" applyProtection="1">
      <alignment horizontal="right" vertical="center"/>
    </xf>
    <xf numFmtId="192" fontId="25" fillId="2" borderId="100" xfId="124" applyNumberFormat="1" applyFont="1" applyFill="1" applyBorder="1" applyAlignment="1" applyProtection="1">
      <alignment horizontal="right" vertical="center"/>
    </xf>
    <xf numFmtId="192" fontId="25" fillId="2" borderId="68" xfId="124" applyNumberFormat="1" applyFont="1" applyFill="1" applyBorder="1" applyAlignment="1" applyProtection="1">
      <alignment horizontal="right" vertical="center"/>
    </xf>
    <xf numFmtId="192" fontId="25" fillId="40" borderId="6" xfId="124" applyNumberFormat="1" applyFont="1" applyFill="1" applyBorder="1" applyAlignment="1" applyProtection="1">
      <alignment horizontal="right" vertical="center"/>
    </xf>
    <xf numFmtId="192" fontId="25" fillId="0" borderId="131" xfId="124" applyNumberFormat="1" applyFont="1" applyFill="1" applyBorder="1" applyAlignment="1" applyProtection="1">
      <alignment horizontal="right" vertical="center"/>
    </xf>
    <xf numFmtId="192" fontId="25" fillId="0" borderId="50" xfId="124" applyNumberFormat="1" applyFont="1" applyFill="1" applyBorder="1" applyAlignment="1" applyProtection="1">
      <alignment horizontal="right" vertical="center"/>
    </xf>
    <xf numFmtId="192" fontId="25" fillId="40" borderId="50" xfId="124" applyNumberFormat="1" applyFont="1" applyFill="1" applyBorder="1" applyAlignment="1" applyProtection="1">
      <alignment horizontal="right" vertical="center"/>
    </xf>
    <xf numFmtId="192" fontId="25" fillId="0" borderId="105" xfId="124" applyNumberFormat="1" applyFont="1" applyFill="1" applyBorder="1" applyAlignment="1" applyProtection="1">
      <alignment horizontal="right" vertical="center"/>
    </xf>
    <xf numFmtId="192" fontId="25" fillId="0" borderId="106" xfId="124" applyNumberFormat="1" applyFont="1" applyBorder="1" applyAlignment="1" applyProtection="1">
      <alignment vertical="center"/>
    </xf>
    <xf numFmtId="192" fontId="25" fillId="0" borderId="131" xfId="124" applyNumberFormat="1" applyFont="1" applyBorder="1" applyAlignment="1" applyProtection="1">
      <alignment horizontal="right" vertical="center"/>
    </xf>
    <xf numFmtId="192" fontId="25" fillId="0" borderId="73" xfId="124" applyNumberFormat="1" applyFont="1" applyBorder="1" applyAlignment="1" applyProtection="1">
      <alignment horizontal="right" vertical="center"/>
    </xf>
    <xf numFmtId="192" fontId="25" fillId="40" borderId="73" xfId="124" applyNumberFormat="1" applyFont="1" applyFill="1" applyBorder="1" applyAlignment="1" applyProtection="1">
      <alignment horizontal="right" vertical="center"/>
    </xf>
    <xf numFmtId="192" fontId="25" fillId="2" borderId="73" xfId="124" applyNumberFormat="1" applyFont="1" applyFill="1" applyBorder="1" applyAlignment="1" applyProtection="1">
      <alignment horizontal="right" vertical="center"/>
    </xf>
    <xf numFmtId="192" fontId="25" fillId="0" borderId="50" xfId="124" applyNumberFormat="1" applyFont="1" applyBorder="1" applyAlignment="1">
      <alignment horizontal="right" vertical="center" wrapText="1"/>
    </xf>
    <xf numFmtId="192" fontId="25" fillId="0" borderId="105" xfId="124" applyNumberFormat="1" applyFont="1" applyBorder="1" applyAlignment="1" applyProtection="1">
      <alignment horizontal="right" vertical="center"/>
    </xf>
    <xf numFmtId="3" fontId="35" fillId="0" borderId="3" xfId="124" applyNumberFormat="1" applyFont="1" applyBorder="1" applyAlignment="1" applyProtection="1">
      <alignment vertical="center" shrinkToFit="1"/>
    </xf>
    <xf numFmtId="192" fontId="25" fillId="39" borderId="25" xfId="124" applyNumberFormat="1" applyFont="1" applyFill="1" applyBorder="1" applyAlignment="1" applyProtection="1">
      <alignment horizontal="right" vertical="center"/>
    </xf>
    <xf numFmtId="3" fontId="35" fillId="0" borderId="14" xfId="124" applyNumberFormat="1" applyFont="1" applyBorder="1" applyAlignment="1">
      <alignment horizontal="center" vertical="center" shrinkToFit="1"/>
    </xf>
    <xf numFmtId="3" fontId="35" fillId="0" borderId="3" xfId="124" applyNumberFormat="1" applyFont="1" applyBorder="1" applyAlignment="1">
      <alignment horizontal="center" vertical="center"/>
    </xf>
    <xf numFmtId="3" fontId="35" fillId="0" borderId="0" xfId="124" applyNumberFormat="1" applyFont="1" applyFill="1" applyBorder="1" applyAlignment="1" applyProtection="1">
      <alignment vertical="center" shrinkToFit="1"/>
    </xf>
    <xf numFmtId="3" fontId="35" fillId="39" borderId="6" xfId="124" applyNumberFormat="1" applyFont="1" applyFill="1" applyBorder="1" applyAlignment="1" applyProtection="1">
      <alignment vertical="center" shrinkToFit="1"/>
    </xf>
    <xf numFmtId="3" fontId="35" fillId="39" borderId="46" xfId="124" applyNumberFormat="1" applyFont="1" applyFill="1" applyBorder="1" applyAlignment="1" applyProtection="1">
      <alignment horizontal="center" vertical="center"/>
    </xf>
    <xf numFmtId="192" fontId="25" fillId="39" borderId="133" xfId="124" applyNumberFormat="1" applyFont="1" applyFill="1" applyBorder="1" applyAlignment="1" applyProtection="1">
      <alignment horizontal="right" vertical="center"/>
    </xf>
    <xf numFmtId="192" fontId="25" fillId="39" borderId="38" xfId="124" applyNumberFormat="1" applyFont="1" applyFill="1" applyBorder="1" applyAlignment="1" applyProtection="1">
      <alignment horizontal="right" vertical="center"/>
    </xf>
    <xf numFmtId="192" fontId="25" fillId="0" borderId="131" xfId="84" applyNumberFormat="1" applyFont="1" applyFill="1" applyBorder="1" applyAlignment="1" applyProtection="1">
      <alignment horizontal="right" vertical="center"/>
    </xf>
    <xf numFmtId="192" fontId="25" fillId="0" borderId="86" xfId="124" applyNumberFormat="1" applyFont="1" applyFill="1" applyBorder="1" applyAlignment="1" applyProtection="1">
      <alignment horizontal="right" vertical="center"/>
    </xf>
    <xf numFmtId="192" fontId="25" fillId="0" borderId="96" xfId="124" applyNumberFormat="1" applyFont="1" applyBorder="1" applyAlignment="1" applyProtection="1">
      <alignment vertical="center"/>
    </xf>
    <xf numFmtId="3" fontId="35" fillId="0" borderId="84" xfId="124" applyNumberFormat="1" applyFont="1" applyBorder="1" applyAlignment="1" applyProtection="1">
      <alignment horizontal="center" vertical="center"/>
    </xf>
    <xf numFmtId="192" fontId="25" fillId="0" borderId="12" xfId="124" applyNumberFormat="1" applyFont="1" applyBorder="1" applyAlignment="1" applyProtection="1">
      <alignment horizontal="right" vertical="center"/>
    </xf>
    <xf numFmtId="192" fontId="25" fillId="0" borderId="3" xfId="124" applyNumberFormat="1" applyFont="1" applyBorder="1" applyAlignment="1" applyProtection="1">
      <alignment horizontal="right" vertical="center"/>
    </xf>
    <xf numFmtId="192" fontId="25" fillId="0" borderId="5" xfId="124" applyNumberFormat="1" applyFont="1" applyBorder="1" applyAlignment="1" applyProtection="1">
      <alignment horizontal="right" vertical="center"/>
    </xf>
    <xf numFmtId="3" fontId="35" fillId="39" borderId="3" xfId="124" applyNumberFormat="1" applyFont="1" applyFill="1" applyBorder="1" applyAlignment="1" applyProtection="1">
      <alignment vertical="center" shrinkToFit="1"/>
    </xf>
    <xf numFmtId="192" fontId="25" fillId="39" borderId="12" xfId="124" applyNumberFormat="1" applyFont="1" applyFill="1" applyBorder="1" applyAlignment="1" applyProtection="1">
      <alignment horizontal="right" vertical="center"/>
    </xf>
    <xf numFmtId="192" fontId="25" fillId="39" borderId="5" xfId="124" applyNumberFormat="1" applyFont="1" applyFill="1" applyBorder="1" applyAlignment="1" applyProtection="1">
      <alignment horizontal="right" vertical="center"/>
    </xf>
    <xf numFmtId="192" fontId="25" fillId="39" borderId="99" xfId="124" applyNumberFormat="1" applyFont="1" applyFill="1" applyBorder="1" applyAlignment="1" applyProtection="1">
      <alignment vertical="center"/>
    </xf>
    <xf numFmtId="3" fontId="35" fillId="0" borderId="12" xfId="124" applyNumberFormat="1" applyFont="1" applyBorder="1" applyAlignment="1">
      <alignment vertical="center" shrinkToFit="1"/>
    </xf>
    <xf numFmtId="0" fontId="35" fillId="0" borderId="3" xfId="124" applyFont="1" applyBorder="1" applyAlignment="1">
      <alignment horizontal="centerContinuous" vertical="center"/>
    </xf>
    <xf numFmtId="3" fontId="35" fillId="0" borderId="4" xfId="124" applyNumberFormat="1" applyFont="1" applyBorder="1" applyAlignment="1" applyProtection="1">
      <alignment vertical="center" shrinkToFit="1"/>
    </xf>
    <xf numFmtId="3" fontId="35" fillId="0" borderId="5" xfId="124" applyNumberFormat="1" applyFont="1" applyBorder="1" applyAlignment="1" applyProtection="1">
      <alignment horizontal="center" vertical="center"/>
    </xf>
    <xf numFmtId="0" fontId="35" fillId="0" borderId="3" xfId="124" applyFont="1" applyBorder="1" applyAlignment="1">
      <alignment horizontal="center"/>
    </xf>
    <xf numFmtId="192" fontId="25" fillId="40" borderId="5" xfId="124" applyNumberFormat="1" applyFont="1" applyFill="1" applyBorder="1" applyAlignment="1" applyProtection="1">
      <alignment horizontal="right" vertical="center"/>
    </xf>
    <xf numFmtId="192" fontId="25" fillId="0" borderId="6" xfId="124" applyNumberFormat="1" applyFont="1" applyBorder="1" applyAlignment="1" applyProtection="1">
      <alignment horizontal="right" vertical="center"/>
    </xf>
    <xf numFmtId="3" fontId="35" fillId="0" borderId="85" xfId="124" applyNumberFormat="1" applyFont="1" applyBorder="1" applyAlignment="1" applyProtection="1">
      <alignment vertical="center" shrinkToFit="1"/>
    </xf>
    <xf numFmtId="0" fontId="35" fillId="41" borderId="18" xfId="124" applyFont="1" applyFill="1" applyBorder="1" applyAlignment="1">
      <alignment horizontal="center"/>
    </xf>
    <xf numFmtId="3" fontId="35" fillId="41" borderId="50" xfId="124" applyNumberFormat="1" applyFont="1" applyFill="1" applyBorder="1" applyAlignment="1" applyProtection="1">
      <alignment vertical="center" shrinkToFit="1"/>
    </xf>
    <xf numFmtId="3" fontId="35" fillId="41" borderId="84" xfId="124" applyNumberFormat="1" applyFont="1" applyFill="1" applyBorder="1" applyAlignment="1" applyProtection="1">
      <alignment horizontal="center" vertical="center"/>
    </xf>
    <xf numFmtId="192" fontId="25" fillId="41" borderId="12" xfId="124" applyNumberFormat="1" applyFont="1" applyFill="1" applyBorder="1" applyAlignment="1" applyProtection="1">
      <alignment horizontal="right" vertical="center"/>
    </xf>
    <xf numFmtId="192" fontId="25" fillId="41" borderId="99" xfId="124" applyNumberFormat="1" applyFont="1" applyFill="1" applyBorder="1" applyAlignment="1" applyProtection="1">
      <alignment vertical="center"/>
    </xf>
    <xf numFmtId="0" fontId="35" fillId="0" borderId="77" xfId="124" applyFont="1" applyBorder="1" applyAlignment="1" applyProtection="1">
      <alignment vertical="center"/>
    </xf>
    <xf numFmtId="0" fontId="35" fillId="0" borderId="78" xfId="124" applyFont="1" applyBorder="1" applyAlignment="1" applyProtection="1">
      <alignment vertical="center"/>
    </xf>
    <xf numFmtId="0" fontId="35" fillId="0" borderId="110" xfId="124" applyFont="1" applyBorder="1" applyAlignment="1" applyProtection="1">
      <alignment vertical="center"/>
    </xf>
    <xf numFmtId="0" fontId="35" fillId="0" borderId="108" xfId="124" applyFont="1" applyBorder="1" applyAlignment="1" applyProtection="1">
      <alignment vertical="center"/>
    </xf>
    <xf numFmtId="192" fontId="25" fillId="0" borderId="110" xfId="124" applyNumberFormat="1" applyFont="1" applyBorder="1" applyAlignment="1" applyProtection="1">
      <alignment horizontal="right" vertical="center"/>
    </xf>
    <xf numFmtId="192" fontId="25" fillId="0" borderId="111" xfId="124" applyNumberFormat="1" applyFont="1" applyBorder="1" applyAlignment="1" applyProtection="1">
      <alignment horizontal="right" vertical="center"/>
    </xf>
    <xf numFmtId="192" fontId="25" fillId="0" borderId="113" xfId="124" applyNumberFormat="1" applyFont="1" applyBorder="1" applyAlignment="1" applyProtection="1">
      <alignment horizontal="right" vertical="center"/>
    </xf>
    <xf numFmtId="192" fontId="25" fillId="0" borderId="114" xfId="124" applyNumberFormat="1" applyFont="1" applyBorder="1" applyAlignment="1" applyProtection="1">
      <alignment vertical="center"/>
    </xf>
    <xf numFmtId="38" fontId="31" fillId="0" borderId="0" xfId="158" applyFont="1" applyAlignment="1">
      <alignment vertical="center"/>
    </xf>
    <xf numFmtId="0" fontId="0" fillId="0" borderId="0" xfId="0" applyAlignment="1">
      <alignment horizontal="left"/>
    </xf>
    <xf numFmtId="0" fontId="74" fillId="0" borderId="0" xfId="0" applyFont="1"/>
    <xf numFmtId="0" fontId="71" fillId="0" borderId="0" xfId="159" applyFont="1" applyFill="1">
      <alignment vertical="center"/>
    </xf>
    <xf numFmtId="0" fontId="28" fillId="0" borderId="0" xfId="159" applyFont="1" applyFill="1">
      <alignment vertical="center"/>
    </xf>
    <xf numFmtId="0" fontId="28" fillId="0" borderId="0" xfId="159" applyFont="1" applyFill="1" applyAlignment="1">
      <alignment vertical="center" wrapText="1"/>
    </xf>
    <xf numFmtId="0" fontId="71" fillId="0" borderId="2" xfId="159" applyFont="1" applyFill="1" applyBorder="1" applyAlignment="1">
      <alignment horizontal="right" vertical="center"/>
    </xf>
    <xf numFmtId="0" fontId="71" fillId="0" borderId="12" xfId="159" applyFont="1" applyFill="1" applyBorder="1" applyAlignment="1">
      <alignment horizontal="center" vertical="center"/>
    </xf>
    <xf numFmtId="0" fontId="71" fillId="0" borderId="3" xfId="159" applyFont="1" applyFill="1" applyBorder="1" applyAlignment="1">
      <alignment horizontal="center" vertical="center"/>
    </xf>
    <xf numFmtId="0" fontId="71" fillId="0" borderId="13" xfId="159" applyFont="1" applyFill="1" applyBorder="1" applyAlignment="1">
      <alignment horizontal="center" vertical="center"/>
    </xf>
    <xf numFmtId="0" fontId="71" fillId="0" borderId="74" xfId="159" applyFont="1" applyFill="1" applyBorder="1" applyAlignment="1">
      <alignment horizontal="center" vertical="center"/>
    </xf>
    <xf numFmtId="0" fontId="71" fillId="0" borderId="43" xfId="159" applyFont="1" applyFill="1" applyBorder="1" applyAlignment="1">
      <alignment horizontal="center" vertical="center"/>
    </xf>
    <xf numFmtId="0" fontId="71" fillId="0" borderId="80" xfId="159" applyFont="1" applyFill="1" applyBorder="1" applyAlignment="1">
      <alignment horizontal="center" vertical="center"/>
    </xf>
    <xf numFmtId="0" fontId="71" fillId="0" borderId="1" xfId="159" applyFont="1" applyFill="1" applyBorder="1" applyAlignment="1">
      <alignment horizontal="center" vertical="center"/>
    </xf>
    <xf numFmtId="0" fontId="71" fillId="0" borderId="43" xfId="159" applyFont="1" applyFill="1" applyBorder="1" applyAlignment="1">
      <alignment horizontal="center" vertical="center" wrapText="1"/>
    </xf>
    <xf numFmtId="0" fontId="71" fillId="0" borderId="44" xfId="159" applyFont="1" applyFill="1" applyBorder="1" applyAlignment="1">
      <alignment horizontal="center" vertical="center"/>
    </xf>
    <xf numFmtId="0" fontId="71" fillId="0" borderId="45" xfId="159" applyFont="1" applyFill="1" applyBorder="1" applyAlignment="1">
      <alignment horizontal="center" vertical="center"/>
    </xf>
    <xf numFmtId="0" fontId="28" fillId="0" borderId="34" xfId="159" applyFont="1" applyFill="1" applyBorder="1" applyAlignment="1">
      <alignment vertical="center"/>
    </xf>
    <xf numFmtId="0" fontId="28" fillId="0" borderId="130" xfId="159" applyFont="1" applyFill="1" applyBorder="1" applyAlignment="1">
      <alignment horizontal="distributed" vertical="center" wrapText="1"/>
    </xf>
    <xf numFmtId="0" fontId="28" fillId="0" borderId="24" xfId="159" applyFont="1" applyFill="1" applyBorder="1" applyAlignment="1">
      <alignment vertical="center"/>
    </xf>
    <xf numFmtId="180" fontId="65" fillId="0" borderId="3" xfId="121" applyNumberFormat="1" applyFont="1" applyFill="1" applyBorder="1">
      <alignment vertical="center"/>
    </xf>
    <xf numFmtId="180" fontId="65" fillId="0" borderId="13" xfId="121" applyNumberFormat="1" applyFont="1" applyFill="1" applyBorder="1">
      <alignment vertical="center"/>
    </xf>
    <xf numFmtId="180" fontId="65" fillId="0" borderId="6" xfId="121" applyNumberFormat="1" applyFont="1" applyFill="1" applyBorder="1" applyAlignment="1">
      <alignment horizontal="right"/>
    </xf>
    <xf numFmtId="180" fontId="65" fillId="0" borderId="3" xfId="121" applyNumberFormat="1" applyFont="1" applyFill="1" applyBorder="1" applyAlignment="1"/>
    <xf numFmtId="180" fontId="65" fillId="0" borderId="5" xfId="121" applyNumberFormat="1" applyFont="1" applyFill="1" applyBorder="1" applyAlignment="1"/>
    <xf numFmtId="194" fontId="65" fillId="0" borderId="30" xfId="121" applyNumberFormat="1" applyFont="1" applyFill="1" applyBorder="1" applyAlignment="1"/>
    <xf numFmtId="194" fontId="65" fillId="0" borderId="3" xfId="121" applyNumberFormat="1" applyFont="1" applyFill="1" applyBorder="1">
      <alignment vertical="center"/>
    </xf>
    <xf numFmtId="194" fontId="65" fillId="0" borderId="5" xfId="121" applyNumberFormat="1" applyFont="1" applyFill="1" applyBorder="1">
      <alignment vertical="center"/>
    </xf>
    <xf numFmtId="194" fontId="65" fillId="0" borderId="30" xfId="121" applyNumberFormat="1" applyFont="1" applyFill="1" applyBorder="1" applyAlignment="1">
      <alignment horizontal="right"/>
    </xf>
    <xf numFmtId="194" fontId="65" fillId="0" borderId="3" xfId="121" applyNumberFormat="1" applyFont="1" applyFill="1" applyBorder="1" applyAlignment="1">
      <alignment horizontal="right"/>
    </xf>
    <xf numFmtId="38" fontId="65" fillId="0" borderId="5" xfId="121" applyNumberFormat="1" applyFont="1" applyFill="1" applyBorder="1">
      <alignment vertical="center"/>
    </xf>
    <xf numFmtId="180" fontId="86" fillId="0" borderId="153" xfId="121" applyNumberFormat="1" applyFont="1" applyFill="1" applyBorder="1">
      <alignment vertical="center"/>
    </xf>
    <xf numFmtId="0" fontId="28" fillId="0" borderId="16" xfId="159" applyFont="1" applyFill="1" applyBorder="1" applyAlignment="1">
      <alignment vertical="center"/>
    </xf>
    <xf numFmtId="0" fontId="28" fillId="0" borderId="46" xfId="159" applyFont="1" applyFill="1" applyBorder="1" applyAlignment="1">
      <alignment horizontal="distributed" vertical="center" wrapText="1"/>
    </xf>
    <xf numFmtId="0" fontId="28" fillId="0" borderId="26" xfId="159" applyFont="1" applyFill="1" applyBorder="1" applyAlignment="1">
      <alignment vertical="center"/>
    </xf>
    <xf numFmtId="194" fontId="65" fillId="0" borderId="12" xfId="121" applyNumberFormat="1" applyFont="1" applyFill="1" applyBorder="1" applyAlignment="1"/>
    <xf numFmtId="194" fontId="65" fillId="0" borderId="12" xfId="121" applyNumberFormat="1" applyFont="1" applyFill="1" applyBorder="1" applyAlignment="1">
      <alignment horizontal="right"/>
    </xf>
    <xf numFmtId="180" fontId="86" fillId="0" borderId="97" xfId="121" applyNumberFormat="1" applyFont="1" applyFill="1" applyBorder="1">
      <alignment vertical="center"/>
    </xf>
    <xf numFmtId="38" fontId="65" fillId="0" borderId="5" xfId="83" applyFont="1" applyFill="1" applyBorder="1" applyAlignment="1">
      <alignment horizontal="right"/>
    </xf>
    <xf numFmtId="0" fontId="71" fillId="0" borderId="0" xfId="159" applyFont="1" applyFill="1" applyBorder="1">
      <alignment vertical="center"/>
    </xf>
    <xf numFmtId="0" fontId="28" fillId="0" borderId="46" xfId="159" applyFont="1" applyFill="1" applyBorder="1" applyAlignment="1">
      <alignment horizontal="distributed" vertical="center"/>
    </xf>
    <xf numFmtId="194" fontId="65" fillId="0" borderId="5" xfId="121" applyNumberFormat="1" applyFont="1" applyFill="1" applyBorder="1" applyAlignment="1">
      <alignment horizontal="right"/>
    </xf>
    <xf numFmtId="0" fontId="28" fillId="0" borderId="52" xfId="159" applyFont="1" applyFill="1" applyBorder="1" applyAlignment="1">
      <alignment vertical="center"/>
    </xf>
    <xf numFmtId="0" fontId="28" fillId="0" borderId="89" xfId="159" applyFont="1" applyFill="1" applyBorder="1" applyAlignment="1">
      <alignment horizontal="distributed" vertical="center" wrapText="1"/>
    </xf>
    <xf numFmtId="0" fontId="28" fillId="0" borderId="90" xfId="159" applyFont="1" applyFill="1" applyBorder="1" applyAlignment="1">
      <alignment vertical="center"/>
    </xf>
    <xf numFmtId="180" fontId="65" fillId="0" borderId="50" xfId="121" applyNumberFormat="1" applyFont="1" applyFill="1" applyBorder="1">
      <alignment vertical="center"/>
    </xf>
    <xf numFmtId="180" fontId="65" fillId="0" borderId="51" xfId="121" applyNumberFormat="1" applyFont="1" applyFill="1" applyBorder="1">
      <alignment vertical="center"/>
    </xf>
    <xf numFmtId="180" fontId="65" fillId="0" borderId="73" xfId="121" applyNumberFormat="1" applyFont="1" applyFill="1" applyBorder="1" applyAlignment="1">
      <alignment horizontal="right"/>
    </xf>
    <xf numFmtId="180" fontId="65" fillId="0" borderId="50" xfId="121" applyNumberFormat="1" applyFont="1" applyFill="1" applyBorder="1" applyAlignment="1"/>
    <xf numFmtId="180" fontId="65" fillId="0" borderId="86" xfId="121" applyNumberFormat="1" applyFont="1" applyFill="1" applyBorder="1" applyAlignment="1"/>
    <xf numFmtId="194" fontId="65" fillId="0" borderId="14" xfId="121" applyNumberFormat="1" applyFont="1" applyFill="1" applyBorder="1" applyAlignment="1"/>
    <xf numFmtId="194" fontId="65" fillId="0" borderId="50" xfId="121" applyNumberFormat="1" applyFont="1" applyFill="1" applyBorder="1">
      <alignment vertical="center"/>
    </xf>
    <xf numFmtId="194" fontId="65" fillId="0" borderId="86" xfId="121" applyNumberFormat="1" applyFont="1" applyFill="1" applyBorder="1">
      <alignment vertical="center"/>
    </xf>
    <xf numFmtId="194" fontId="65" fillId="0" borderId="14" xfId="121" applyNumberFormat="1" applyFont="1" applyFill="1" applyBorder="1" applyAlignment="1">
      <alignment horizontal="right"/>
    </xf>
    <xf numFmtId="194" fontId="65" fillId="0" borderId="50" xfId="121" applyNumberFormat="1" applyFont="1" applyFill="1" applyBorder="1" applyAlignment="1">
      <alignment horizontal="right"/>
    </xf>
    <xf numFmtId="38" fontId="65" fillId="0" borderId="86" xfId="121" applyNumberFormat="1" applyFont="1" applyFill="1" applyBorder="1">
      <alignment vertical="center"/>
    </xf>
    <xf numFmtId="180" fontId="86" fillId="0" borderId="103" xfId="121" applyNumberFormat="1" applyFont="1" applyFill="1" applyBorder="1">
      <alignment vertical="center"/>
    </xf>
    <xf numFmtId="0" fontId="28" fillId="0" borderId="36" xfId="159" applyFont="1" applyFill="1" applyBorder="1" applyAlignment="1">
      <alignment vertical="center"/>
    </xf>
    <xf numFmtId="0" fontId="28" fillId="0" borderId="37" xfId="159" applyFont="1" applyFill="1" applyBorder="1" applyAlignment="1">
      <alignment horizontal="center" vertical="center" wrapText="1"/>
    </xf>
    <xf numFmtId="0" fontId="28" fillId="0" borderId="1" xfId="159" applyFont="1" applyFill="1" applyBorder="1" applyAlignment="1">
      <alignment vertical="center"/>
    </xf>
    <xf numFmtId="180" fontId="86" fillId="0" borderId="163" xfId="121" applyNumberFormat="1" applyFont="1" applyFill="1" applyBorder="1">
      <alignment vertical="center"/>
    </xf>
    <xf numFmtId="180" fontId="86" fillId="0" borderId="111" xfId="121" applyNumberFormat="1" applyFont="1" applyFill="1" applyBorder="1">
      <alignment vertical="center"/>
    </xf>
    <xf numFmtId="180" fontId="86" fillId="0" borderId="108" xfId="121" applyNumberFormat="1" applyFont="1" applyFill="1" applyBorder="1">
      <alignment vertical="center"/>
    </xf>
    <xf numFmtId="180" fontId="86" fillId="0" borderId="110" xfId="121" applyNumberFormat="1" applyFont="1" applyFill="1" applyBorder="1">
      <alignment vertical="center"/>
    </xf>
    <xf numFmtId="180" fontId="86" fillId="0" borderId="113" xfId="121" applyNumberFormat="1" applyFont="1" applyFill="1" applyBorder="1">
      <alignment vertical="center"/>
    </xf>
    <xf numFmtId="180" fontId="86" fillId="0" borderId="109" xfId="121" applyNumberFormat="1" applyFont="1" applyFill="1" applyBorder="1">
      <alignment vertical="center"/>
    </xf>
    <xf numFmtId="0" fontId="71" fillId="0" borderId="0" xfId="159" applyFont="1" applyFill="1" applyAlignment="1">
      <alignment vertical="center" wrapText="1"/>
    </xf>
    <xf numFmtId="180" fontId="71" fillId="0" borderId="0" xfId="159" applyNumberFormat="1" applyFont="1" applyFill="1">
      <alignment vertical="center"/>
    </xf>
    <xf numFmtId="0" fontId="28" fillId="0" borderId="0" xfId="159" applyFont="1" applyFill="1" applyBorder="1">
      <alignment vertical="center"/>
    </xf>
    <xf numFmtId="0" fontId="28" fillId="0" borderId="0" xfId="159" applyFont="1" applyFill="1" applyBorder="1" applyAlignment="1">
      <alignment vertical="center" wrapText="1"/>
    </xf>
    <xf numFmtId="0" fontId="71" fillId="0" borderId="0" xfId="159" applyFont="1">
      <alignment vertical="center"/>
    </xf>
    <xf numFmtId="0" fontId="28" fillId="0" borderId="0" xfId="159" applyFont="1">
      <alignment vertical="center"/>
    </xf>
    <xf numFmtId="0" fontId="28" fillId="0" borderId="0" xfId="159" applyFont="1" applyAlignment="1">
      <alignment vertical="center" wrapText="1"/>
    </xf>
    <xf numFmtId="0" fontId="71" fillId="0" borderId="2" xfId="159" applyFont="1" applyBorder="1" applyAlignment="1">
      <alignment horizontal="right" vertical="center"/>
    </xf>
    <xf numFmtId="0" fontId="71" fillId="0" borderId="12" xfId="159" applyFont="1" applyBorder="1" applyAlignment="1">
      <alignment horizontal="center" vertical="center"/>
    </xf>
    <xf numFmtId="0" fontId="71" fillId="0" borderId="3" xfId="159" applyFont="1" applyBorder="1" applyAlignment="1">
      <alignment horizontal="center" vertical="center"/>
    </xf>
    <xf numFmtId="0" fontId="71" fillId="0" borderId="13" xfId="159" applyFont="1" applyBorder="1" applyAlignment="1">
      <alignment horizontal="center" vertical="center"/>
    </xf>
    <xf numFmtId="0" fontId="71" fillId="0" borderId="74" xfId="159" applyFont="1" applyBorder="1" applyAlignment="1">
      <alignment horizontal="center" vertical="center"/>
    </xf>
    <xf numFmtId="0" fontId="71" fillId="0" borderId="43" xfId="159" applyFont="1" applyBorder="1" applyAlignment="1">
      <alignment horizontal="center" vertical="center"/>
    </xf>
    <xf numFmtId="0" fontId="71" fillId="0" borderId="80" xfId="159" applyFont="1" applyBorder="1" applyAlignment="1">
      <alignment horizontal="center" vertical="center"/>
    </xf>
    <xf numFmtId="0" fontId="71" fillId="0" borderId="1" xfId="159" applyFont="1" applyBorder="1" applyAlignment="1">
      <alignment horizontal="center" vertical="center"/>
    </xf>
    <xf numFmtId="0" fontId="71" fillId="0" borderId="43" xfId="159" applyFont="1" applyBorder="1" applyAlignment="1">
      <alignment horizontal="center" vertical="center" wrapText="1"/>
    </xf>
    <xf numFmtId="0" fontId="71" fillId="0" borderId="44" xfId="159" applyFont="1" applyBorder="1" applyAlignment="1">
      <alignment horizontal="center" vertical="center"/>
    </xf>
    <xf numFmtId="0" fontId="71" fillId="0" borderId="45" xfId="159" applyFont="1" applyBorder="1" applyAlignment="1">
      <alignment horizontal="center" vertical="center"/>
    </xf>
    <xf numFmtId="0" fontId="28" fillId="0" borderId="34" xfId="159" applyFont="1" applyBorder="1" applyAlignment="1">
      <alignment vertical="center"/>
    </xf>
    <xf numFmtId="0" fontId="28" fillId="0" borderId="130" xfId="159" applyFont="1" applyBorder="1" applyAlignment="1">
      <alignment horizontal="distributed" vertical="center" wrapText="1"/>
    </xf>
    <xf numFmtId="0" fontId="28" fillId="0" borderId="24" xfId="159" applyFont="1" applyBorder="1" applyAlignment="1">
      <alignment vertical="center"/>
    </xf>
    <xf numFmtId="38" fontId="71" fillId="0" borderId="10" xfId="83" applyFont="1" applyBorder="1">
      <alignment vertical="center"/>
    </xf>
    <xf numFmtId="38" fontId="71" fillId="0" borderId="4" xfId="83" applyFont="1" applyBorder="1">
      <alignment vertical="center"/>
    </xf>
    <xf numFmtId="38" fontId="71" fillId="0" borderId="11" xfId="83" applyFont="1" applyBorder="1">
      <alignment vertical="center"/>
    </xf>
    <xf numFmtId="38" fontId="71" fillId="0" borderId="28" xfId="83" applyFont="1" applyBorder="1">
      <alignment vertical="center"/>
    </xf>
    <xf numFmtId="0" fontId="28" fillId="0" borderId="16" xfId="159" applyFont="1" applyBorder="1" applyAlignment="1">
      <alignment vertical="center"/>
    </xf>
    <xf numFmtId="0" fontId="28" fillId="0" borderId="46" xfId="159" applyFont="1" applyBorder="1" applyAlignment="1">
      <alignment horizontal="distributed" vertical="center" wrapText="1"/>
    </xf>
    <xf numFmtId="0" fontId="28" fillId="0" borderId="26" xfId="159" applyFont="1" applyBorder="1" applyAlignment="1">
      <alignment vertical="center"/>
    </xf>
    <xf numFmtId="38" fontId="71" fillId="0" borderId="12" xfId="83" applyFont="1" applyBorder="1">
      <alignment vertical="center"/>
    </xf>
    <xf numFmtId="38" fontId="71" fillId="0" borderId="3" xfId="83" applyFont="1" applyBorder="1">
      <alignment vertical="center"/>
    </xf>
    <xf numFmtId="38" fontId="71" fillId="0" borderId="13" xfId="83" applyFont="1" applyBorder="1">
      <alignment vertical="center"/>
    </xf>
    <xf numFmtId="38" fontId="71" fillId="0" borderId="26" xfId="83" applyFont="1" applyBorder="1">
      <alignment vertical="center"/>
    </xf>
    <xf numFmtId="0" fontId="71" fillId="0" borderId="0" xfId="159" applyFont="1" applyBorder="1">
      <alignment vertical="center"/>
    </xf>
    <xf numFmtId="38" fontId="71" fillId="0" borderId="75" xfId="83" applyFont="1" applyBorder="1">
      <alignment vertical="center"/>
    </xf>
    <xf numFmtId="38" fontId="71" fillId="0" borderId="39" xfId="83" applyFont="1" applyBorder="1">
      <alignment vertical="center"/>
    </xf>
    <xf numFmtId="38" fontId="71" fillId="0" borderId="41" xfId="83" applyFont="1" applyBorder="1">
      <alignment vertical="center"/>
    </xf>
    <xf numFmtId="38" fontId="71" fillId="0" borderId="42" xfId="83" applyFont="1" applyBorder="1">
      <alignment vertical="center"/>
    </xf>
    <xf numFmtId="38" fontId="71" fillId="0" borderId="90" xfId="83" applyFont="1" applyBorder="1">
      <alignment vertical="center"/>
    </xf>
    <xf numFmtId="38" fontId="71" fillId="0" borderId="43" xfId="83" applyFont="1" applyBorder="1">
      <alignment vertical="center"/>
    </xf>
    <xf numFmtId="38" fontId="71" fillId="0" borderId="44" xfId="83" applyFont="1" applyBorder="1">
      <alignment vertical="center"/>
    </xf>
    <xf numFmtId="38" fontId="71" fillId="0" borderId="45" xfId="83" applyFont="1" applyBorder="1">
      <alignment vertical="center"/>
    </xf>
    <xf numFmtId="38" fontId="71" fillId="0" borderId="1" xfId="83" applyFont="1" applyBorder="1">
      <alignment vertical="center"/>
    </xf>
    <xf numFmtId="0" fontId="59" fillId="0" borderId="0" xfId="121">
      <alignment vertical="center"/>
    </xf>
    <xf numFmtId="38" fontId="16" fillId="0" borderId="0" xfId="83" applyFont="1" applyFill="1" applyBorder="1" applyAlignment="1" applyProtection="1">
      <alignment horizontal="left" vertical="center"/>
    </xf>
    <xf numFmtId="0" fontId="28" fillId="0" borderId="0" xfId="159" applyFont="1" applyBorder="1">
      <alignment vertical="center"/>
    </xf>
    <xf numFmtId="0" fontId="28" fillId="0" borderId="0" xfId="159" applyFont="1" applyBorder="1" applyAlignment="1">
      <alignment vertical="center" wrapText="1"/>
    </xf>
    <xf numFmtId="0" fontId="91" fillId="0" borderId="0" xfId="159" applyFont="1" applyAlignment="1">
      <alignment vertical="center"/>
    </xf>
    <xf numFmtId="0" fontId="28" fillId="0" borderId="0" xfId="121" applyFont="1">
      <alignment vertical="center"/>
    </xf>
    <xf numFmtId="0" fontId="28" fillId="0" borderId="0" xfId="121" applyFont="1" applyAlignment="1">
      <alignment horizontal="center" vertical="center"/>
    </xf>
    <xf numFmtId="0" fontId="74" fillId="0" borderId="0" xfId="121" applyFont="1">
      <alignment vertical="center"/>
    </xf>
    <xf numFmtId="0" fontId="28" fillId="0" borderId="17" xfId="121" applyFont="1" applyFill="1" applyBorder="1" applyAlignment="1">
      <alignment horizontal="center" vertical="center"/>
    </xf>
    <xf numFmtId="0" fontId="28" fillId="0" borderId="18" xfId="121" applyFont="1" applyFill="1" applyBorder="1" applyAlignment="1">
      <alignment horizontal="center" vertical="center"/>
    </xf>
    <xf numFmtId="0" fontId="28" fillId="0" borderId="19" xfId="121" applyFont="1" applyFill="1" applyBorder="1" applyAlignment="1">
      <alignment horizontal="center" vertical="center"/>
    </xf>
    <xf numFmtId="0" fontId="28" fillId="0" borderId="164" xfId="121" applyFont="1" applyFill="1" applyBorder="1" applyAlignment="1">
      <alignment horizontal="center" vertical="center"/>
    </xf>
    <xf numFmtId="0" fontId="28" fillId="26" borderId="34" xfId="159" applyFont="1" applyFill="1" applyBorder="1" applyAlignment="1">
      <alignment vertical="center"/>
    </xf>
    <xf numFmtId="0" fontId="28" fillId="26" borderId="130" xfId="159" applyFont="1" applyFill="1" applyBorder="1" applyAlignment="1">
      <alignment horizontal="distributed" vertical="center" wrapText="1"/>
    </xf>
    <xf numFmtId="0" fontId="28" fillId="26" borderId="24" xfId="159" applyFont="1" applyFill="1" applyBorder="1" applyAlignment="1">
      <alignment vertical="center"/>
    </xf>
    <xf numFmtId="38" fontId="65" fillId="0" borderId="3" xfId="160" applyFont="1" applyFill="1" applyBorder="1" applyAlignment="1">
      <alignment horizontal="right"/>
    </xf>
    <xf numFmtId="38" fontId="65" fillId="0" borderId="13" xfId="160" applyFont="1" applyFill="1" applyBorder="1" applyAlignment="1">
      <alignment horizontal="right"/>
    </xf>
    <xf numFmtId="38" fontId="65" fillId="0" borderId="6" xfId="160" applyFont="1" applyFill="1" applyBorder="1" applyAlignment="1">
      <alignment horizontal="right"/>
    </xf>
    <xf numFmtId="193" fontId="65" fillId="0" borderId="6" xfId="83" applyNumberFormat="1" applyFont="1" applyFill="1" applyBorder="1" applyAlignment="1" applyProtection="1">
      <alignment horizontal="center" vertical="center"/>
    </xf>
    <xf numFmtId="193" fontId="65" fillId="0" borderId="3" xfId="83" applyNumberFormat="1" applyFont="1" applyFill="1" applyBorder="1" applyAlignment="1" applyProtection="1">
      <alignment horizontal="center" vertical="center"/>
    </xf>
    <xf numFmtId="193" fontId="65" fillId="0" borderId="13" xfId="83" applyNumberFormat="1" applyFont="1" applyFill="1" applyBorder="1" applyAlignment="1" applyProtection="1">
      <alignment horizontal="center" vertical="center"/>
    </xf>
    <xf numFmtId="0" fontId="28" fillId="26" borderId="16" xfId="159" applyFont="1" applyFill="1" applyBorder="1" applyAlignment="1">
      <alignment vertical="center"/>
    </xf>
    <xf numFmtId="0" fontId="28" fillId="26" borderId="46" xfId="159" applyFont="1" applyFill="1" applyBorder="1" applyAlignment="1">
      <alignment horizontal="distributed" vertical="center" wrapText="1"/>
    </xf>
    <xf numFmtId="0" fontId="28" fillId="26" borderId="26" xfId="159" applyFont="1" applyFill="1" applyBorder="1" applyAlignment="1">
      <alignment vertical="center"/>
    </xf>
    <xf numFmtId="0" fontId="28" fillId="26" borderId="46" xfId="159" applyFont="1" applyFill="1" applyBorder="1" applyAlignment="1">
      <alignment horizontal="distributed" vertical="center"/>
    </xf>
    <xf numFmtId="0" fontId="28" fillId="26" borderId="52" xfId="159" applyFont="1" applyFill="1" applyBorder="1" applyAlignment="1">
      <alignment vertical="center"/>
    </xf>
    <xf numFmtId="0" fontId="28" fillId="26" borderId="89" xfId="159" applyFont="1" applyFill="1" applyBorder="1" applyAlignment="1">
      <alignment horizontal="distributed" vertical="center" wrapText="1"/>
    </xf>
    <xf numFmtId="0" fontId="28" fillId="26" borderId="90" xfId="159" applyFont="1" applyFill="1" applyBorder="1" applyAlignment="1">
      <alignment vertical="center"/>
    </xf>
    <xf numFmtId="38" fontId="65" fillId="0" borderId="50" xfId="160" applyFont="1" applyFill="1" applyBorder="1" applyAlignment="1">
      <alignment horizontal="right"/>
    </xf>
    <xf numFmtId="38" fontId="65" fillId="0" borderId="86" xfId="160" applyFont="1" applyFill="1" applyBorder="1" applyAlignment="1">
      <alignment horizontal="right"/>
    </xf>
    <xf numFmtId="38" fontId="65" fillId="0" borderId="14" xfId="160" applyFont="1" applyFill="1" applyBorder="1" applyAlignment="1">
      <alignment horizontal="right"/>
    </xf>
    <xf numFmtId="38" fontId="65" fillId="0" borderId="51" xfId="160" applyFont="1" applyFill="1" applyBorder="1" applyAlignment="1">
      <alignment horizontal="right"/>
    </xf>
    <xf numFmtId="193" fontId="65" fillId="0" borderId="14" xfId="83" applyNumberFormat="1" applyFont="1" applyFill="1" applyBorder="1" applyAlignment="1" applyProtection="1">
      <alignment horizontal="center" vertical="center"/>
    </xf>
    <xf numFmtId="193" fontId="65" fillId="0" borderId="50" xfId="83" applyNumberFormat="1" applyFont="1" applyFill="1" applyBorder="1" applyAlignment="1" applyProtection="1">
      <alignment horizontal="center" vertical="center"/>
    </xf>
    <xf numFmtId="193" fontId="65" fillId="0" borderId="51" xfId="83" applyNumberFormat="1" applyFont="1" applyFill="1" applyBorder="1" applyAlignment="1" applyProtection="1">
      <alignment horizontal="center" vertical="center"/>
    </xf>
    <xf numFmtId="0" fontId="28" fillId="26" borderId="36" xfId="159" applyFont="1" applyFill="1" applyBorder="1" applyAlignment="1">
      <alignment vertical="center"/>
    </xf>
    <xf numFmtId="0" fontId="28" fillId="26" borderId="37" xfId="159" applyFont="1" applyFill="1" applyBorder="1" applyAlignment="1">
      <alignment horizontal="center" vertical="center" wrapText="1"/>
    </xf>
    <xf numFmtId="0" fontId="28" fillId="26" borderId="1" xfId="159" applyFont="1" applyFill="1" applyBorder="1" applyAlignment="1">
      <alignment vertical="center"/>
    </xf>
    <xf numFmtId="38" fontId="65" fillId="0" borderId="163" xfId="83" applyFont="1" applyFill="1" applyBorder="1" applyAlignment="1" applyProtection="1">
      <alignment horizontal="right" vertical="center"/>
    </xf>
    <xf numFmtId="38" fontId="65" fillId="0" borderId="111" xfId="83" applyFont="1" applyFill="1" applyBorder="1" applyAlignment="1" applyProtection="1">
      <alignment horizontal="right" vertical="center"/>
    </xf>
    <xf numFmtId="38" fontId="65" fillId="0" borderId="113" xfId="83" applyFont="1" applyFill="1" applyBorder="1" applyAlignment="1" applyProtection="1">
      <alignment horizontal="right" vertical="center"/>
    </xf>
    <xf numFmtId="38" fontId="65" fillId="0" borderId="108" xfId="83" applyFont="1" applyFill="1" applyBorder="1" applyAlignment="1" applyProtection="1">
      <alignment horizontal="right" vertical="center"/>
    </xf>
    <xf numFmtId="193" fontId="65" fillId="0" borderId="163" xfId="83" applyNumberFormat="1" applyFont="1" applyFill="1" applyBorder="1" applyAlignment="1" applyProtection="1">
      <alignment horizontal="center" vertical="center"/>
    </xf>
    <xf numFmtId="193" fontId="65" fillId="0" borderId="110" xfId="83" applyNumberFormat="1" applyFont="1" applyFill="1" applyBorder="1" applyAlignment="1" applyProtection="1">
      <alignment horizontal="center" vertical="center"/>
    </xf>
    <xf numFmtId="193" fontId="65" fillId="0" borderId="79" xfId="83" applyNumberFormat="1" applyFont="1" applyFill="1" applyBorder="1" applyAlignment="1" applyProtection="1">
      <alignment horizontal="center" vertical="center"/>
    </xf>
    <xf numFmtId="0" fontId="71" fillId="0" borderId="0" xfId="159" applyFont="1" applyAlignment="1">
      <alignment vertical="center" wrapText="1"/>
    </xf>
    <xf numFmtId="0" fontId="74" fillId="0" borderId="164" xfId="121" applyFont="1" applyFill="1" applyBorder="1" applyAlignment="1">
      <alignment horizontal="center" vertical="center"/>
    </xf>
    <xf numFmtId="0" fontId="74" fillId="0" borderId="18" xfId="121" applyFont="1" applyFill="1" applyBorder="1" applyAlignment="1">
      <alignment horizontal="center" vertical="center"/>
    </xf>
    <xf numFmtId="0" fontId="74" fillId="0" borderId="19" xfId="121" applyFont="1" applyFill="1" applyBorder="1" applyAlignment="1">
      <alignment horizontal="center" vertical="center"/>
    </xf>
    <xf numFmtId="0" fontId="74" fillId="0" borderId="31" xfId="121" applyFont="1" applyFill="1" applyBorder="1" applyAlignment="1">
      <alignment horizontal="center" vertical="center"/>
    </xf>
    <xf numFmtId="195" fontId="65" fillId="0" borderId="6" xfId="160" applyNumberFormat="1" applyFont="1" applyFill="1" applyBorder="1" applyAlignment="1">
      <alignment horizontal="right"/>
    </xf>
    <xf numFmtId="180" fontId="65" fillId="0" borderId="6" xfId="121" applyNumberFormat="1" applyFont="1" applyFill="1" applyBorder="1" applyAlignment="1">
      <alignment horizontal="right" vertical="center"/>
    </xf>
    <xf numFmtId="180" fontId="65" fillId="0" borderId="5" xfId="121" applyNumberFormat="1" applyFont="1" applyFill="1" applyBorder="1">
      <alignment vertical="center"/>
    </xf>
    <xf numFmtId="195" fontId="65" fillId="0" borderId="14" xfId="160" applyNumberFormat="1" applyFont="1" applyFill="1" applyBorder="1" applyAlignment="1">
      <alignment horizontal="right"/>
    </xf>
    <xf numFmtId="180" fontId="65" fillId="0" borderId="14" xfId="121" applyNumberFormat="1" applyFont="1" applyFill="1" applyBorder="1" applyAlignment="1">
      <alignment horizontal="right" vertical="center"/>
    </xf>
    <xf numFmtId="180" fontId="65" fillId="0" borderId="86" xfId="121" applyNumberFormat="1" applyFont="1" applyFill="1" applyBorder="1">
      <alignment vertical="center"/>
    </xf>
    <xf numFmtId="195" fontId="65" fillId="0" borderId="163" xfId="83" applyNumberFormat="1" applyFont="1" applyFill="1" applyBorder="1" applyAlignment="1" applyProtection="1">
      <alignment horizontal="right" vertical="center"/>
    </xf>
    <xf numFmtId="180" fontId="86" fillId="0" borderId="78" xfId="121" applyNumberFormat="1" applyFont="1" applyFill="1" applyBorder="1">
      <alignment vertical="center"/>
    </xf>
    <xf numFmtId="3" fontId="81" fillId="0" borderId="0" xfId="151" applyNumberFormat="1"/>
    <xf numFmtId="0" fontId="16" fillId="0" borderId="0" xfId="137" applyFill="1"/>
    <xf numFmtId="0" fontId="16" fillId="0" borderId="0" xfId="137" applyFill="1" applyAlignment="1">
      <alignment horizontal="center"/>
    </xf>
    <xf numFmtId="181" fontId="16" fillId="0" borderId="0" xfId="137" applyNumberFormat="1" applyFill="1"/>
    <xf numFmtId="0" fontId="49" fillId="0" borderId="0" xfId="137" applyFont="1" applyFill="1"/>
    <xf numFmtId="0" fontId="0" fillId="0" borderId="0" xfId="137" applyFont="1" applyFill="1" applyAlignment="1">
      <alignment horizontal="center"/>
    </xf>
    <xf numFmtId="0" fontId="16" fillId="0" borderId="0" xfId="137" applyFill="1" applyAlignment="1">
      <alignment horizontal="left"/>
    </xf>
    <xf numFmtId="180" fontId="0" fillId="0" borderId="0" xfId="137" applyNumberFormat="1" applyFont="1" applyFill="1"/>
    <xf numFmtId="0" fontId="16" fillId="0" borderId="7" xfId="137" applyFill="1" applyBorder="1" applyAlignment="1">
      <alignment horizontal="center" vertical="center"/>
    </xf>
    <xf numFmtId="0" fontId="16" fillId="0" borderId="65" xfId="137" applyFill="1" applyBorder="1" applyAlignment="1">
      <alignment horizontal="center" vertical="center"/>
    </xf>
    <xf numFmtId="0" fontId="16" fillId="0" borderId="82" xfId="137" applyFill="1" applyBorder="1" applyAlignment="1">
      <alignment horizontal="center" vertical="center"/>
    </xf>
    <xf numFmtId="0" fontId="16" fillId="0" borderId="91" xfId="137" applyFont="1" applyFill="1" applyBorder="1" applyAlignment="1">
      <alignment horizontal="center" vertical="center"/>
    </xf>
    <xf numFmtId="0" fontId="0" fillId="0" borderId="91" xfId="137" applyFont="1" applyFill="1" applyBorder="1" applyAlignment="1">
      <alignment horizontal="center" vertical="center"/>
    </xf>
    <xf numFmtId="180" fontId="16" fillId="0" borderId="48" xfId="137" applyNumberFormat="1" applyFont="1" applyFill="1" applyBorder="1" applyAlignment="1">
      <alignment horizontal="center"/>
    </xf>
    <xf numFmtId="180" fontId="16" fillId="0" borderId="32" xfId="137" applyNumberFormat="1" applyFont="1" applyFill="1" applyBorder="1" applyAlignment="1">
      <alignment horizontal="center"/>
    </xf>
    <xf numFmtId="180" fontId="16" fillId="0" borderId="91" xfId="137" applyNumberFormat="1" applyFont="1" applyFill="1" applyBorder="1" applyAlignment="1">
      <alignment horizontal="center"/>
    </xf>
    <xf numFmtId="0" fontId="16" fillId="0" borderId="10" xfId="137" applyFill="1" applyBorder="1"/>
    <xf numFmtId="0" fontId="16" fillId="0" borderId="28" xfId="137" applyFill="1" applyBorder="1" applyAlignment="1">
      <alignment horizontal="center"/>
    </xf>
    <xf numFmtId="181" fontId="16" fillId="0" borderId="22" xfId="137" applyNumberFormat="1" applyFill="1" applyBorder="1"/>
    <xf numFmtId="38" fontId="16" fillId="0" borderId="49" xfId="83" applyFill="1" applyBorder="1" applyAlignment="1"/>
    <xf numFmtId="189" fontId="16" fillId="0" borderId="49" xfId="161" applyNumberFormat="1" applyFont="1" applyFill="1" applyBorder="1" applyAlignment="1">
      <alignment vertical="center"/>
    </xf>
    <xf numFmtId="38" fontId="16" fillId="0" borderId="34" xfId="142" applyNumberFormat="1" applyFill="1" applyBorder="1">
      <alignment vertical="center"/>
    </xf>
    <xf numFmtId="189" fontId="16" fillId="0" borderId="34" xfId="115" applyNumberFormat="1" applyFont="1" applyFill="1" applyBorder="1">
      <alignment vertical="center"/>
    </xf>
    <xf numFmtId="189" fontId="92" fillId="0" borderId="49" xfId="115" applyNumberFormat="1" applyFont="1" applyFill="1" applyBorder="1">
      <alignment vertical="center"/>
    </xf>
    <xf numFmtId="0" fontId="16" fillId="0" borderId="12" xfId="137" applyFill="1" applyBorder="1"/>
    <xf numFmtId="0" fontId="16" fillId="0" borderId="26" xfId="137" applyFill="1" applyBorder="1" applyAlignment="1">
      <alignment horizontal="center"/>
    </xf>
    <xf numFmtId="181" fontId="16" fillId="0" borderId="5" xfId="137" applyNumberFormat="1" applyFill="1" applyBorder="1"/>
    <xf numFmtId="38" fontId="16" fillId="0" borderId="97" xfId="83" applyFill="1" applyBorder="1" applyAlignment="1"/>
    <xf numFmtId="189" fontId="16" fillId="0" borderId="97" xfId="161" applyNumberFormat="1" applyFont="1" applyFill="1" applyBorder="1" applyAlignment="1">
      <alignment vertical="center"/>
    </xf>
    <xf numFmtId="38" fontId="16" fillId="0" borderId="16" xfId="142" applyNumberFormat="1" applyFill="1" applyBorder="1">
      <alignment vertical="center"/>
    </xf>
    <xf numFmtId="189" fontId="16" fillId="0" borderId="16" xfId="115" applyNumberFormat="1" applyFont="1" applyFill="1" applyBorder="1">
      <alignment vertical="center"/>
    </xf>
    <xf numFmtId="189" fontId="92" fillId="0" borderId="97" xfId="115" applyNumberFormat="1" applyFont="1" applyFill="1" applyBorder="1">
      <alignment vertical="center"/>
    </xf>
    <xf numFmtId="38" fontId="93" fillId="0" borderId="16" xfId="142" applyNumberFormat="1" applyFont="1" applyFill="1" applyBorder="1">
      <alignment vertical="center"/>
    </xf>
    <xf numFmtId="38" fontId="16" fillId="0" borderId="0" xfId="142" applyNumberFormat="1" applyFill="1" applyBorder="1">
      <alignment vertical="center"/>
    </xf>
    <xf numFmtId="180" fontId="16" fillId="0" borderId="16" xfId="137" applyNumberFormat="1" applyFill="1" applyBorder="1"/>
    <xf numFmtId="0" fontId="16" fillId="0" borderId="14" xfId="137" applyFill="1" applyBorder="1"/>
    <xf numFmtId="0" fontId="16" fillId="0" borderId="154" xfId="137" applyFill="1" applyBorder="1" applyAlignment="1">
      <alignment horizontal="center"/>
    </xf>
    <xf numFmtId="181" fontId="16" fillId="0" borderId="86" xfId="137" applyNumberFormat="1" applyFill="1" applyBorder="1"/>
    <xf numFmtId="38" fontId="16" fillId="0" borderId="103" xfId="83" applyFill="1" applyBorder="1" applyAlignment="1"/>
    <xf numFmtId="189" fontId="16" fillId="0" borderId="103" xfId="161" applyNumberFormat="1" applyFont="1" applyFill="1" applyBorder="1" applyAlignment="1">
      <alignment vertical="center"/>
    </xf>
    <xf numFmtId="38" fontId="16" fillId="0" borderId="136" xfId="142" applyNumberFormat="1" applyFill="1" applyBorder="1">
      <alignment vertical="center"/>
    </xf>
    <xf numFmtId="189" fontId="16" fillId="0" borderId="136" xfId="115" applyNumberFormat="1" applyFont="1" applyFill="1" applyBorder="1">
      <alignment vertical="center"/>
    </xf>
    <xf numFmtId="189" fontId="92" fillId="0" borderId="103" xfId="115" applyNumberFormat="1" applyFont="1" applyFill="1" applyBorder="1">
      <alignment vertical="center"/>
    </xf>
    <xf numFmtId="181" fontId="16" fillId="0" borderId="166" xfId="137" applyNumberFormat="1" applyFill="1" applyBorder="1"/>
    <xf numFmtId="181" fontId="16" fillId="0" borderId="91" xfId="137" applyNumberFormat="1" applyFill="1" applyBorder="1"/>
    <xf numFmtId="181" fontId="16" fillId="0" borderId="91" xfId="137" applyNumberFormat="1" applyFont="1" applyFill="1" applyBorder="1"/>
    <xf numFmtId="181" fontId="93" fillId="0" borderId="91" xfId="137" applyNumberFormat="1" applyFont="1" applyFill="1" applyBorder="1"/>
    <xf numFmtId="189" fontId="16" fillId="0" borderId="165" xfId="115" applyNumberFormat="1" applyFont="1" applyFill="1" applyBorder="1">
      <alignment vertical="center"/>
    </xf>
    <xf numFmtId="189" fontId="92" fillId="0" borderId="91" xfId="115" applyNumberFormat="1" applyFont="1" applyFill="1" applyBorder="1">
      <alignment vertical="center"/>
    </xf>
    <xf numFmtId="0" fontId="19" fillId="0" borderId="20" xfId="4" applyFont="1" applyBorder="1" applyAlignment="1">
      <alignment horizontal="center" vertical="center"/>
    </xf>
    <xf numFmtId="0" fontId="19" fillId="0" borderId="3" xfId="4" applyFont="1" applyBorder="1" applyAlignment="1">
      <alignment horizontal="center"/>
    </xf>
    <xf numFmtId="0" fontId="19" fillId="0" borderId="5" xfId="4" applyFont="1" applyBorder="1" applyAlignment="1">
      <alignment horizontal="center" vertical="center"/>
    </xf>
    <xf numFmtId="38" fontId="16" fillId="0" borderId="0" xfId="152" applyNumberFormat="1"/>
    <xf numFmtId="38" fontId="94" fillId="2" borderId="97" xfId="83" applyFont="1" applyFill="1" applyBorder="1" applyAlignment="1">
      <alignment horizontal="right"/>
    </xf>
    <xf numFmtId="38" fontId="94" fillId="0" borderId="97" xfId="83" applyFont="1" applyBorder="1" applyAlignment="1">
      <alignment horizontal="right"/>
    </xf>
    <xf numFmtId="38" fontId="94" fillId="0" borderId="26" xfId="83" applyFont="1" applyBorder="1" applyAlignment="1">
      <alignment horizontal="right"/>
    </xf>
    <xf numFmtId="38" fontId="65" fillId="0" borderId="3" xfId="160" applyFont="1" applyBorder="1" applyAlignment="1"/>
    <xf numFmtId="38" fontId="65" fillId="0" borderId="3" xfId="160" applyFont="1" applyFill="1" applyBorder="1" applyAlignment="1"/>
    <xf numFmtId="190" fontId="65" fillId="0" borderId="68" xfId="142" applyNumberFormat="1" applyFont="1" applyFill="1" applyBorder="1" applyAlignment="1">
      <alignment horizontal="right"/>
    </xf>
    <xf numFmtId="38" fontId="86" fillId="0" borderId="3" xfId="160" applyFont="1" applyBorder="1" applyAlignment="1"/>
    <xf numFmtId="3" fontId="65" fillId="36" borderId="69" xfId="142" applyNumberFormat="1" applyFont="1" applyFill="1" applyBorder="1" applyAlignment="1">
      <alignment horizontal="center" vertical="center"/>
    </xf>
    <xf numFmtId="3" fontId="65" fillId="36" borderId="69" xfId="142" applyNumberFormat="1" applyFont="1" applyFill="1" applyBorder="1" applyAlignment="1">
      <alignment horizontal="center" vertical="center" shrinkToFit="1"/>
    </xf>
    <xf numFmtId="3" fontId="65" fillId="0" borderId="83" xfId="142" applyNumberFormat="1" applyFont="1" applyFill="1" applyBorder="1" applyAlignment="1">
      <alignment horizontal="center" vertical="center"/>
    </xf>
    <xf numFmtId="3" fontId="65" fillId="2" borderId="69" xfId="142" applyNumberFormat="1" applyFont="1" applyFill="1" applyBorder="1" applyAlignment="1">
      <alignment horizontal="center" vertical="center"/>
    </xf>
    <xf numFmtId="38" fontId="28" fillId="2" borderId="32" xfId="142" applyNumberFormat="1" applyFont="1" applyFill="1" applyBorder="1" applyAlignment="1">
      <alignment horizontal="center" vertical="center"/>
    </xf>
    <xf numFmtId="38" fontId="65" fillId="2" borderId="36" xfId="142" applyNumberFormat="1" applyFont="1" applyFill="1" applyBorder="1" applyAlignment="1">
      <alignment horizontal="center" vertical="center"/>
    </xf>
    <xf numFmtId="0" fontId="65" fillId="36" borderId="83" xfId="142" applyFont="1" applyFill="1" applyBorder="1" applyAlignment="1"/>
    <xf numFmtId="38" fontId="65" fillId="0" borderId="12" xfId="142" applyNumberFormat="1" applyFont="1" applyFill="1" applyBorder="1" applyAlignment="1"/>
    <xf numFmtId="38" fontId="65" fillId="0" borderId="12" xfId="160" applyFont="1" applyBorder="1" applyAlignment="1"/>
    <xf numFmtId="37" fontId="65" fillId="36" borderId="83" xfId="142" applyNumberFormat="1" applyFont="1" applyFill="1" applyBorder="1">
      <alignment vertical="center"/>
    </xf>
    <xf numFmtId="37" fontId="65" fillId="0" borderId="83" xfId="142" applyNumberFormat="1" applyFont="1" applyFill="1" applyBorder="1">
      <alignment vertical="center"/>
    </xf>
    <xf numFmtId="38" fontId="65" fillId="0" borderId="12" xfId="142" applyNumberFormat="1" applyFont="1" applyFill="1" applyBorder="1">
      <alignment vertical="center"/>
    </xf>
    <xf numFmtId="37" fontId="65" fillId="36" borderId="16" xfId="142" applyNumberFormat="1" applyFont="1" applyFill="1" applyBorder="1" applyAlignment="1"/>
    <xf numFmtId="37" fontId="65" fillId="36" borderId="83" xfId="142" applyNumberFormat="1" applyFont="1" applyFill="1" applyBorder="1" applyAlignment="1"/>
    <xf numFmtId="37" fontId="65" fillId="0" borderId="83" xfId="142" applyNumberFormat="1" applyFont="1" applyFill="1" applyBorder="1" applyAlignment="1"/>
    <xf numFmtId="38" fontId="65" fillId="0" borderId="12" xfId="160" applyFont="1" applyFill="1" applyBorder="1" applyAlignment="1"/>
    <xf numFmtId="38" fontId="65" fillId="0" borderId="10" xfId="142" applyNumberFormat="1" applyFont="1" applyFill="1" applyBorder="1" applyAlignment="1">
      <alignment horizontal="right" vertical="center" shrinkToFit="1"/>
    </xf>
    <xf numFmtId="38" fontId="65" fillId="0" borderId="17" xfId="142" applyNumberFormat="1" applyFont="1" applyFill="1" applyBorder="1">
      <alignment vertical="center"/>
    </xf>
    <xf numFmtId="38" fontId="65" fillId="0" borderId="18" xfId="142" applyNumberFormat="1" applyFont="1" applyFill="1" applyBorder="1">
      <alignment vertical="center"/>
    </xf>
    <xf numFmtId="38" fontId="65" fillId="0" borderId="5" xfId="142" applyNumberFormat="1" applyFont="1" applyFill="1" applyBorder="1" applyAlignment="1"/>
    <xf numFmtId="38" fontId="65" fillId="0" borderId="5" xfId="160" applyFont="1" applyBorder="1" applyAlignment="1"/>
    <xf numFmtId="38" fontId="65" fillId="0" borderId="46" xfId="142" applyNumberFormat="1" applyFont="1" applyFill="1" applyBorder="1">
      <alignment vertical="center"/>
    </xf>
    <xf numFmtId="38" fontId="65" fillId="0" borderId="5" xfId="160" applyFont="1" applyFill="1" applyBorder="1" applyAlignment="1"/>
    <xf numFmtId="38" fontId="65" fillId="0" borderId="69" xfId="142" applyNumberFormat="1" applyFont="1" applyFill="1" applyBorder="1" applyAlignment="1">
      <alignment horizontal="right" vertical="center" shrinkToFit="1"/>
    </xf>
    <xf numFmtId="38" fontId="65" fillId="0" borderId="31" xfId="142" applyNumberFormat="1" applyFont="1" applyFill="1" applyBorder="1">
      <alignment vertical="center"/>
    </xf>
    <xf numFmtId="38" fontId="28" fillId="2" borderId="48" xfId="142" applyNumberFormat="1" applyFont="1" applyFill="1" applyBorder="1" applyAlignment="1">
      <alignment horizontal="center" vertical="center"/>
    </xf>
    <xf numFmtId="38" fontId="65" fillId="2" borderId="169" xfId="142" applyNumberFormat="1" applyFont="1" applyFill="1" applyBorder="1" applyAlignment="1">
      <alignment horizontal="center" vertical="center"/>
    </xf>
    <xf numFmtId="0" fontId="65" fillId="36" borderId="49" xfId="142" applyFont="1" applyFill="1" applyBorder="1" applyAlignment="1"/>
    <xf numFmtId="37" fontId="65" fillId="0" borderId="49" xfId="142" applyNumberFormat="1" applyFont="1" applyFill="1" applyBorder="1" applyAlignment="1"/>
    <xf numFmtId="38" fontId="65" fillId="0" borderId="97" xfId="142" applyNumberFormat="1" applyFont="1" applyFill="1" applyBorder="1" applyAlignment="1"/>
    <xf numFmtId="38" fontId="65" fillId="0" borderId="97" xfId="160" applyFont="1" applyBorder="1" applyAlignment="1"/>
    <xf numFmtId="37" fontId="65" fillId="36" borderId="49" xfId="142" applyNumberFormat="1" applyFont="1" applyFill="1" applyBorder="1">
      <alignment vertical="center"/>
    </xf>
    <xf numFmtId="37" fontId="65" fillId="0" borderId="49" xfId="142" applyNumberFormat="1" applyFont="1" applyFill="1" applyBorder="1">
      <alignment vertical="center"/>
    </xf>
    <xf numFmtId="37" fontId="65" fillId="36" borderId="49" xfId="142" applyNumberFormat="1" applyFont="1" applyFill="1" applyBorder="1" applyAlignment="1"/>
    <xf numFmtId="37" fontId="65" fillId="0" borderId="169" xfId="142" applyNumberFormat="1" applyFont="1" applyFill="1" applyBorder="1" applyAlignment="1"/>
    <xf numFmtId="3" fontId="65" fillId="0" borderId="130" xfId="142" applyNumberFormat="1" applyFont="1" applyFill="1" applyBorder="1" applyAlignment="1">
      <alignment horizontal="center" vertical="center"/>
    </xf>
    <xf numFmtId="3" fontId="28" fillId="0" borderId="35" xfId="142" applyNumberFormat="1" applyFont="1" applyFill="1" applyBorder="1" applyAlignment="1">
      <alignment vertical="center" shrinkToFit="1"/>
    </xf>
    <xf numFmtId="3" fontId="28" fillId="0" borderId="68" xfId="142" applyNumberFormat="1" applyFont="1" applyFill="1" applyBorder="1" applyAlignment="1">
      <alignment vertical="center" shrinkToFit="1"/>
    </xf>
    <xf numFmtId="3" fontId="28" fillId="0" borderId="80" xfId="142" applyNumberFormat="1" applyFont="1" applyFill="1" applyBorder="1" applyAlignment="1">
      <alignment horizontal="center" vertical="center" shrinkToFit="1"/>
    </xf>
    <xf numFmtId="38" fontId="65" fillId="0" borderId="30" xfId="142" applyNumberFormat="1" applyFont="1" applyFill="1" applyBorder="1">
      <alignment vertical="center"/>
    </xf>
    <xf numFmtId="38" fontId="65" fillId="0" borderId="35" xfId="142" applyNumberFormat="1" applyFont="1" applyFill="1" applyBorder="1">
      <alignment vertical="center"/>
    </xf>
    <xf numFmtId="38" fontId="86" fillId="0" borderId="12" xfId="160" applyFont="1" applyBorder="1" applyAlignment="1"/>
    <xf numFmtId="38" fontId="86" fillId="0" borderId="17" xfId="160" applyFont="1" applyBorder="1" applyAlignment="1"/>
    <xf numFmtId="38" fontId="86" fillId="0" borderId="18" xfId="160" applyFont="1" applyBorder="1" applyAlignment="1"/>
    <xf numFmtId="38" fontId="65" fillId="0" borderId="130" xfId="142" applyNumberFormat="1" applyFont="1" applyFill="1" applyBorder="1">
      <alignment vertical="center"/>
    </xf>
    <xf numFmtId="38" fontId="86" fillId="0" borderId="5" xfId="160" applyFont="1" applyBorder="1" applyAlignment="1"/>
    <xf numFmtId="38" fontId="86" fillId="0" borderId="31" xfId="160" applyFont="1" applyBorder="1" applyAlignment="1"/>
    <xf numFmtId="38" fontId="65" fillId="0" borderId="153" xfId="142" applyNumberFormat="1" applyFont="1" applyFill="1" applyBorder="1">
      <alignment vertical="center"/>
    </xf>
    <xf numFmtId="38" fontId="86" fillId="0" borderId="97" xfId="160" applyFont="1" applyBorder="1" applyAlignment="1"/>
    <xf numFmtId="38" fontId="86" fillId="0" borderId="155" xfId="160" applyFont="1" applyBorder="1" applyAlignment="1"/>
    <xf numFmtId="38" fontId="28" fillId="2" borderId="53" xfId="142" applyNumberFormat="1" applyFont="1" applyFill="1" applyBorder="1" applyAlignment="1">
      <alignment horizontal="center" vertical="center"/>
    </xf>
    <xf numFmtId="38" fontId="65" fillId="2" borderId="43" xfId="142" applyNumberFormat="1" applyFont="1" applyFill="1" applyBorder="1" applyAlignment="1">
      <alignment horizontal="center" vertical="center"/>
    </xf>
    <xf numFmtId="0" fontId="65" fillId="36" borderId="10" xfId="142" applyFont="1" applyFill="1" applyBorder="1" applyAlignment="1"/>
    <xf numFmtId="37" fontId="65" fillId="36" borderId="10" xfId="142" applyNumberFormat="1" applyFont="1" applyFill="1" applyBorder="1">
      <alignment vertical="center"/>
    </xf>
    <xf numFmtId="37" fontId="65" fillId="0" borderId="10" xfId="142" applyNumberFormat="1" applyFont="1" applyFill="1" applyBorder="1">
      <alignment vertical="center"/>
    </xf>
    <xf numFmtId="37" fontId="65" fillId="36" borderId="12" xfId="142" applyNumberFormat="1" applyFont="1" applyFill="1" applyBorder="1" applyAlignment="1"/>
    <xf numFmtId="37" fontId="65" fillId="36" borderId="10" xfId="142" applyNumberFormat="1" applyFont="1" applyFill="1" applyBorder="1" applyAlignment="1"/>
    <xf numFmtId="37" fontId="65" fillId="0" borderId="10" xfId="142" applyNumberFormat="1" applyFont="1" applyFill="1" applyBorder="1" applyAlignment="1"/>
    <xf numFmtId="180" fontId="95" fillId="0" borderId="0" xfId="7" applyNumberFormat="1" applyFont="1">
      <alignment vertical="center"/>
    </xf>
    <xf numFmtId="0" fontId="97" fillId="2" borderId="0" xfId="2" applyFont="1" applyFill="1" applyAlignment="1">
      <alignment horizontal="centerContinuous"/>
    </xf>
    <xf numFmtId="0" fontId="98" fillId="2" borderId="0" xfId="2" applyFont="1" applyFill="1"/>
    <xf numFmtId="0" fontId="98" fillId="2" borderId="0" xfId="2" applyFont="1" applyFill="1" applyAlignment="1">
      <alignment vertical="center"/>
    </xf>
    <xf numFmtId="0" fontId="99" fillId="2" borderId="0" xfId="2" applyFont="1" applyFill="1" applyAlignment="1">
      <alignment vertical="center"/>
    </xf>
    <xf numFmtId="0" fontId="99" fillId="2" borderId="0" xfId="2" applyFont="1" applyFill="1" applyBorder="1" applyAlignment="1">
      <alignment vertical="center"/>
    </xf>
    <xf numFmtId="0" fontId="99" fillId="2" borderId="0" xfId="2" applyFont="1" applyFill="1" applyAlignment="1">
      <alignment horizontal="right"/>
    </xf>
    <xf numFmtId="0" fontId="98" fillId="0" borderId="7" xfId="2" applyNumberFormat="1" applyFont="1" applyFill="1" applyBorder="1" applyAlignment="1">
      <alignment horizontal="center" vertical="center" wrapText="1" shrinkToFit="1"/>
    </xf>
    <xf numFmtId="38" fontId="100" fillId="0" borderId="82" xfId="2" applyNumberFormat="1" applyFont="1" applyFill="1" applyBorder="1" applyAlignment="1">
      <alignment horizontal="center" vertical="center" wrapText="1" shrinkToFit="1"/>
    </xf>
    <xf numFmtId="3" fontId="98" fillId="0" borderId="7" xfId="2" applyNumberFormat="1" applyFont="1" applyBorder="1" applyAlignment="1">
      <alignment horizontal="center" vertical="center" wrapText="1" shrinkToFit="1"/>
    </xf>
    <xf numFmtId="3" fontId="98" fillId="0" borderId="64" xfId="2" applyNumberFormat="1" applyFont="1" applyBorder="1" applyAlignment="1">
      <alignment horizontal="center" vertical="center" wrapText="1" shrinkToFit="1"/>
    </xf>
    <xf numFmtId="0" fontId="98" fillId="0" borderId="64" xfId="2" applyFont="1" applyBorder="1" applyAlignment="1">
      <alignment horizontal="center" vertical="center" wrapText="1" shrinkToFit="1"/>
    </xf>
    <xf numFmtId="0" fontId="98" fillId="0" borderId="82" xfId="2" applyFont="1" applyBorder="1" applyAlignment="1">
      <alignment horizontal="center" vertical="center" wrapText="1" shrinkToFit="1"/>
    </xf>
    <xf numFmtId="3" fontId="98" fillId="0" borderId="8" xfId="2" applyNumberFormat="1" applyFont="1" applyBorder="1" applyAlignment="1">
      <alignment horizontal="center" vertical="center" wrapText="1" shrinkToFit="1"/>
    </xf>
    <xf numFmtId="0" fontId="98" fillId="0" borderId="8" xfId="2" applyFont="1" applyBorder="1" applyAlignment="1">
      <alignment horizontal="center" vertical="center" wrapText="1" shrinkToFit="1"/>
    </xf>
    <xf numFmtId="0" fontId="98" fillId="0" borderId="9" xfId="2" applyFont="1" applyBorder="1" applyAlignment="1">
      <alignment horizontal="center" vertical="center" wrapText="1" shrinkToFit="1"/>
    </xf>
    <xf numFmtId="0" fontId="98" fillId="0" borderId="65" xfId="2" applyFont="1" applyBorder="1" applyAlignment="1">
      <alignment horizontal="center" vertical="center" wrapText="1" shrinkToFit="1"/>
    </xf>
    <xf numFmtId="0" fontId="101" fillId="0" borderId="10" xfId="2" applyNumberFormat="1" applyFont="1" applyFill="1" applyBorder="1" applyAlignment="1">
      <alignment vertical="center" shrinkToFit="1"/>
    </xf>
    <xf numFmtId="38" fontId="102" fillId="0" borderId="69" xfId="2" applyNumberFormat="1" applyFont="1" applyFill="1" applyBorder="1" applyAlignment="1">
      <alignment horizontal="center" vertical="center"/>
    </xf>
    <xf numFmtId="38" fontId="103" fillId="0" borderId="10" xfId="9" applyFont="1" applyFill="1" applyBorder="1"/>
    <xf numFmtId="38" fontId="103" fillId="0" borderId="4" xfId="9" applyFont="1" applyFill="1" applyBorder="1"/>
    <xf numFmtId="38" fontId="103" fillId="0" borderId="4" xfId="9" applyFont="1" applyFill="1" applyBorder="1" applyAlignment="1" applyProtection="1">
      <alignment horizontal="right" vertical="center"/>
    </xf>
    <xf numFmtId="38" fontId="103" fillId="0" borderId="69" xfId="9" applyFont="1" applyFill="1" applyBorder="1"/>
    <xf numFmtId="38" fontId="103" fillId="0" borderId="11" xfId="9" applyFont="1" applyFill="1" applyBorder="1"/>
    <xf numFmtId="38" fontId="103" fillId="0" borderId="28" xfId="9" applyFont="1" applyFill="1" applyBorder="1"/>
    <xf numFmtId="38" fontId="102" fillId="0" borderId="69" xfId="2" applyNumberFormat="1" applyFont="1" applyFill="1" applyBorder="1" applyAlignment="1">
      <alignment horizontal="center" vertical="center" shrinkToFit="1"/>
    </xf>
    <xf numFmtId="38" fontId="103" fillId="0" borderId="12" xfId="9" applyFont="1" applyFill="1" applyBorder="1"/>
    <xf numFmtId="38" fontId="103" fillId="0" borderId="3" xfId="9" applyFont="1" applyFill="1" applyBorder="1"/>
    <xf numFmtId="38" fontId="103" fillId="0" borderId="3" xfId="9" applyFont="1" applyFill="1" applyBorder="1" applyAlignment="1" applyProtection="1">
      <alignment horizontal="right" vertical="center"/>
    </xf>
    <xf numFmtId="38" fontId="103" fillId="0" borderId="46" xfId="9" applyFont="1" applyFill="1" applyBorder="1"/>
    <xf numFmtId="38" fontId="103" fillId="0" borderId="13" xfId="9" applyFont="1" applyFill="1" applyBorder="1"/>
    <xf numFmtId="38" fontId="103" fillId="0" borderId="26" xfId="9" applyFont="1" applyFill="1" applyBorder="1"/>
    <xf numFmtId="0" fontId="101" fillId="0" borderId="83" xfId="2" applyNumberFormat="1" applyFont="1" applyFill="1" applyBorder="1" applyAlignment="1">
      <alignment vertical="center" shrinkToFit="1"/>
    </xf>
    <xf numFmtId="38" fontId="102" fillId="0" borderId="38" xfId="2" applyNumberFormat="1" applyFont="1" applyFill="1" applyBorder="1" applyAlignment="1">
      <alignment horizontal="center" vertical="center" shrinkToFit="1"/>
    </xf>
    <xf numFmtId="0" fontId="101" fillId="0" borderId="15" xfId="2" applyNumberFormat="1" applyFont="1" applyFill="1" applyBorder="1" applyAlignment="1">
      <alignment vertical="center" shrinkToFit="1"/>
    </xf>
    <xf numFmtId="38" fontId="102" fillId="0" borderId="0" xfId="2" applyNumberFormat="1" applyFont="1" applyFill="1" applyBorder="1" applyAlignment="1">
      <alignment horizontal="center" vertical="center"/>
    </xf>
    <xf numFmtId="38" fontId="103" fillId="0" borderId="47" xfId="9" applyFont="1" applyFill="1" applyBorder="1" applyAlignment="1" applyProtection="1">
      <alignment horizontal="right" vertical="center"/>
    </xf>
    <xf numFmtId="0" fontId="101" fillId="0" borderId="12" xfId="2" applyNumberFormat="1" applyFont="1" applyFill="1" applyBorder="1" applyAlignment="1">
      <alignment vertical="center" shrinkToFit="1"/>
    </xf>
    <xf numFmtId="38" fontId="102" fillId="0" borderId="46" xfId="2" applyNumberFormat="1" applyFont="1" applyFill="1" applyBorder="1" applyAlignment="1">
      <alignment horizontal="center" vertical="center"/>
    </xf>
    <xf numFmtId="0" fontId="101" fillId="0" borderId="87" xfId="2" applyNumberFormat="1" applyFont="1" applyFill="1" applyBorder="1" applyAlignment="1">
      <alignment vertical="center" shrinkToFit="1"/>
    </xf>
    <xf numFmtId="38" fontId="102" fillId="0" borderId="88" xfId="2" applyNumberFormat="1" applyFont="1" applyFill="1" applyBorder="1" applyAlignment="1">
      <alignment horizontal="center" vertical="center"/>
    </xf>
    <xf numFmtId="38" fontId="103" fillId="0" borderId="39" xfId="9" applyFont="1" applyFill="1" applyBorder="1"/>
    <xf numFmtId="38" fontId="103" fillId="0" borderId="41" xfId="9" applyFont="1" applyFill="1" applyBorder="1"/>
    <xf numFmtId="38" fontId="103" fillId="0" borderId="41" xfId="9" applyFont="1" applyFill="1" applyBorder="1" applyAlignment="1" applyProtection="1">
      <alignment horizontal="right" vertical="center"/>
    </xf>
    <xf numFmtId="38" fontId="103" fillId="0" borderId="89" xfId="9" applyFont="1" applyFill="1" applyBorder="1"/>
    <xf numFmtId="38" fontId="103" fillId="0" borderId="42" xfId="9" applyFont="1" applyFill="1" applyBorder="1"/>
    <xf numFmtId="38" fontId="103" fillId="0" borderId="90" xfId="9" applyFont="1" applyFill="1" applyBorder="1"/>
    <xf numFmtId="38" fontId="103" fillId="0" borderId="43" xfId="9" applyFont="1" applyFill="1" applyBorder="1"/>
    <xf numFmtId="38" fontId="103" fillId="0" borderId="44" xfId="9" applyFont="1" applyFill="1" applyBorder="1"/>
    <xf numFmtId="38" fontId="103" fillId="0" borderId="44" xfId="9" applyFont="1" applyFill="1" applyBorder="1" applyAlignment="1" applyProtection="1">
      <alignment horizontal="right" vertical="center"/>
    </xf>
    <xf numFmtId="38" fontId="103" fillId="0" borderId="37" xfId="9" applyFont="1" applyFill="1" applyBorder="1"/>
    <xf numFmtId="38" fontId="103" fillId="0" borderId="45" xfId="9" applyFont="1" applyFill="1" applyBorder="1"/>
    <xf numFmtId="38" fontId="103" fillId="0" borderId="1" xfId="9" applyFont="1" applyFill="1" applyBorder="1"/>
    <xf numFmtId="0" fontId="37" fillId="0" borderId="0" xfId="6" applyFont="1"/>
    <xf numFmtId="38" fontId="100" fillId="0" borderId="0" xfId="2" applyNumberFormat="1" applyFont="1" applyFill="1" applyBorder="1" applyAlignment="1">
      <alignment horizontal="center" vertical="center"/>
    </xf>
    <xf numFmtId="38" fontId="99" fillId="0" borderId="0" xfId="9" applyFont="1" applyFill="1" applyBorder="1"/>
    <xf numFmtId="181" fontId="104" fillId="0" borderId="0" xfId="137" applyNumberFormat="1" applyFont="1"/>
    <xf numFmtId="0" fontId="96" fillId="2" borderId="0" xfId="2" applyFont="1" applyFill="1" applyAlignment="1">
      <alignment horizontal="centerContinuous"/>
    </xf>
    <xf numFmtId="0" fontId="37" fillId="0" borderId="0" xfId="7" applyFont="1">
      <alignment vertical="center"/>
    </xf>
    <xf numFmtId="0" fontId="98" fillId="2" borderId="0" xfId="2" applyFont="1" applyFill="1" applyAlignment="1">
      <alignment horizontal="right"/>
    </xf>
    <xf numFmtId="0" fontId="99" fillId="2" borderId="37" xfId="2" applyFont="1" applyFill="1" applyBorder="1" applyAlignment="1">
      <alignment vertical="center"/>
    </xf>
    <xf numFmtId="38" fontId="101" fillId="2" borderId="7" xfId="2" applyNumberFormat="1" applyFont="1" applyFill="1" applyBorder="1" applyAlignment="1">
      <alignment horizontal="center" vertical="center" shrinkToFit="1"/>
    </xf>
    <xf numFmtId="38" fontId="101" fillId="2" borderId="64" xfId="2" applyNumberFormat="1" applyFont="1" applyFill="1" applyBorder="1" applyAlignment="1">
      <alignment horizontal="center" vertical="center" shrinkToFit="1"/>
    </xf>
    <xf numFmtId="38" fontId="101" fillId="2" borderId="65" xfId="2" applyNumberFormat="1" applyFont="1" applyFill="1" applyBorder="1" applyAlignment="1">
      <alignment horizontal="center" vertical="center" shrinkToFit="1"/>
    </xf>
    <xf numFmtId="3" fontId="98" fillId="0" borderId="53" xfId="2" applyNumberFormat="1" applyFont="1" applyBorder="1" applyAlignment="1">
      <alignment horizontal="center" vertical="center"/>
    </xf>
    <xf numFmtId="3" fontId="98" fillId="0" borderId="66" xfId="2" applyNumberFormat="1" applyFont="1" applyBorder="1" applyAlignment="1">
      <alignment horizontal="center" vertical="center"/>
    </xf>
    <xf numFmtId="3" fontId="98" fillId="0" borderId="66" xfId="2" applyNumberFormat="1" applyFont="1" applyBorder="1" applyAlignment="1">
      <alignment horizontal="center" vertical="center" wrapText="1"/>
    </xf>
    <xf numFmtId="0" fontId="98" fillId="0" borderId="66" xfId="2" applyFont="1" applyBorder="1" applyAlignment="1">
      <alignment horizontal="centerContinuous" vertical="center" wrapText="1"/>
    </xf>
    <xf numFmtId="0" fontId="98" fillId="0" borderId="66" xfId="2" applyFont="1" applyBorder="1" applyAlignment="1">
      <alignment horizontal="centerContinuous" vertical="center"/>
    </xf>
    <xf numFmtId="0" fontId="98" fillId="0" borderId="66" xfId="2" applyFont="1" applyBorder="1" applyAlignment="1">
      <alignment horizontal="center" vertical="center"/>
    </xf>
    <xf numFmtId="0" fontId="105" fillId="0" borderId="66" xfId="2" applyFont="1" applyBorder="1" applyAlignment="1">
      <alignment horizontal="center" vertical="center" wrapText="1"/>
    </xf>
    <xf numFmtId="0" fontId="98" fillId="0" borderId="67" xfId="2" applyFont="1" applyBorder="1" applyAlignment="1">
      <alignment horizontal="centerContinuous" vertical="center"/>
    </xf>
    <xf numFmtId="0" fontId="98" fillId="0" borderId="2" xfId="2" applyFont="1" applyBorder="1" applyAlignment="1">
      <alignment horizontal="center" vertical="center"/>
    </xf>
    <xf numFmtId="38" fontId="106" fillId="2" borderId="15" xfId="2" applyNumberFormat="1" applyFont="1" applyFill="1" applyBorder="1" applyAlignment="1">
      <alignment horizontal="center" vertical="center" shrinkToFit="1"/>
    </xf>
    <xf numFmtId="38" fontId="106" fillId="30" borderId="68" xfId="2" applyNumberFormat="1" applyFont="1" applyFill="1" applyBorder="1" applyAlignment="1">
      <alignment horizontal="center" vertical="center"/>
    </xf>
    <xf numFmtId="0" fontId="106" fillId="30" borderId="68" xfId="2" applyNumberFormat="1" applyFont="1" applyFill="1" applyBorder="1" applyAlignment="1">
      <alignment vertical="center" shrinkToFit="1"/>
    </xf>
    <xf numFmtId="38" fontId="107" fillId="30" borderId="69" xfId="2" applyNumberFormat="1" applyFont="1" applyFill="1" applyBorder="1" applyAlignment="1">
      <alignment horizontal="center" vertical="center"/>
    </xf>
    <xf numFmtId="38" fontId="103" fillId="30" borderId="30" xfId="9" applyFont="1" applyFill="1" applyBorder="1"/>
    <xf numFmtId="38" fontId="103" fillId="30" borderId="21" xfId="9" applyFont="1" applyFill="1" applyBorder="1"/>
    <xf numFmtId="38" fontId="103" fillId="25" borderId="21" xfId="9" applyFont="1" applyFill="1" applyBorder="1" applyAlignment="1" applyProtection="1">
      <alignment horizontal="right" vertical="center"/>
    </xf>
    <xf numFmtId="38" fontId="103" fillId="30" borderId="21" xfId="9" applyFont="1" applyFill="1" applyBorder="1" applyAlignment="1" applyProtection="1">
      <alignment horizontal="right" vertical="center"/>
    </xf>
    <xf numFmtId="38" fontId="103" fillId="30" borderId="70" xfId="9" applyFont="1" applyFill="1" applyBorder="1"/>
    <xf numFmtId="38" fontId="103" fillId="30" borderId="24" xfId="9" applyFont="1" applyFill="1" applyBorder="1"/>
    <xf numFmtId="38" fontId="106" fillId="2" borderId="68" xfId="2" applyNumberFormat="1" applyFont="1" applyFill="1" applyBorder="1" applyAlignment="1">
      <alignment horizontal="center" vertical="center"/>
    </xf>
    <xf numFmtId="0" fontId="106" fillId="2" borderId="68" xfId="2" applyNumberFormat="1" applyFont="1" applyFill="1" applyBorder="1" applyAlignment="1">
      <alignment vertical="center" shrinkToFit="1"/>
    </xf>
    <xf numFmtId="38" fontId="107" fillId="2" borderId="69" xfId="2" applyNumberFormat="1" applyFont="1" applyFill="1" applyBorder="1" applyAlignment="1">
      <alignment horizontal="center" vertical="center" shrinkToFit="1"/>
    </xf>
    <xf numFmtId="38" fontId="103" fillId="0" borderId="12" xfId="9" applyFont="1" applyBorder="1"/>
    <xf numFmtId="38" fontId="103" fillId="0" borderId="3" xfId="9" applyFont="1" applyBorder="1"/>
    <xf numFmtId="38" fontId="103" fillId="26" borderId="3" xfId="9" applyFont="1" applyFill="1" applyBorder="1"/>
    <xf numFmtId="38" fontId="103" fillId="25" borderId="3" xfId="9" applyFont="1" applyFill="1" applyBorder="1" applyAlignment="1" applyProtection="1">
      <alignment horizontal="right" vertical="center"/>
    </xf>
    <xf numFmtId="38" fontId="103" fillId="27" borderId="3" xfId="9" applyFont="1" applyFill="1" applyBorder="1" applyAlignment="1" applyProtection="1">
      <alignment horizontal="right" vertical="center"/>
    </xf>
    <xf numFmtId="38" fontId="103" fillId="0" borderId="71" xfId="9" applyFont="1" applyBorder="1"/>
    <xf numFmtId="38" fontId="103" fillId="0" borderId="26" xfId="9" applyFont="1" applyBorder="1"/>
    <xf numFmtId="0" fontId="106" fillId="2" borderId="69" xfId="2" applyNumberFormat="1" applyFont="1" applyFill="1" applyBorder="1" applyAlignment="1">
      <alignment vertical="center" shrinkToFit="1"/>
    </xf>
    <xf numFmtId="38" fontId="107" fillId="2" borderId="38" xfId="2" applyNumberFormat="1" applyFont="1" applyFill="1" applyBorder="1" applyAlignment="1">
      <alignment horizontal="center" vertical="center" shrinkToFit="1"/>
    </xf>
    <xf numFmtId="38" fontId="106" fillId="2" borderId="10" xfId="2" applyNumberFormat="1" applyFont="1" applyFill="1" applyBorder="1" applyAlignment="1">
      <alignment horizontal="center" vertical="center" shrinkToFit="1"/>
    </xf>
    <xf numFmtId="38" fontId="107" fillId="30" borderId="69" xfId="2" applyNumberFormat="1" applyFont="1" applyFill="1" applyBorder="1" applyAlignment="1">
      <alignment horizontal="center" vertical="center" shrinkToFit="1"/>
    </xf>
    <xf numFmtId="38" fontId="103" fillId="30" borderId="12" xfId="9" applyFont="1" applyFill="1" applyBorder="1"/>
    <xf numFmtId="38" fontId="103" fillId="30" borderId="3" xfId="9" applyFont="1" applyFill="1" applyBorder="1"/>
    <xf numFmtId="38" fontId="103" fillId="30" borderId="3" xfId="9" applyFont="1" applyFill="1" applyBorder="1" applyAlignment="1" applyProtection="1">
      <alignment horizontal="right" vertical="center"/>
    </xf>
    <xf numFmtId="38" fontId="103" fillId="30" borderId="71" xfId="9" applyFont="1" applyFill="1" applyBorder="1"/>
    <xf numFmtId="38" fontId="103" fillId="30" borderId="26" xfId="9" applyFont="1" applyFill="1" applyBorder="1"/>
    <xf numFmtId="38" fontId="106" fillId="2" borderId="12" xfId="2" applyNumberFormat="1" applyFont="1" applyFill="1" applyBorder="1" applyAlignment="1">
      <alignment horizontal="center" vertical="center" shrinkToFit="1"/>
    </xf>
    <xf numFmtId="38" fontId="106" fillId="30" borderId="72" xfId="2" applyNumberFormat="1" applyFont="1" applyFill="1" applyBorder="1" applyAlignment="1">
      <alignment horizontal="center" vertical="center"/>
    </xf>
    <xf numFmtId="38" fontId="106" fillId="2" borderId="73" xfId="2" applyNumberFormat="1" applyFont="1" applyFill="1" applyBorder="1" applyAlignment="1">
      <alignment horizontal="center" vertical="center"/>
    </xf>
    <xf numFmtId="38" fontId="107" fillId="2" borderId="69" xfId="2" applyNumberFormat="1" applyFont="1" applyFill="1" applyBorder="1" applyAlignment="1">
      <alignment horizontal="center" vertical="center"/>
    </xf>
    <xf numFmtId="0" fontId="106" fillId="2" borderId="72" xfId="2" applyNumberFormat="1" applyFont="1" applyFill="1" applyBorder="1" applyAlignment="1">
      <alignment vertical="center" shrinkToFit="1"/>
    </xf>
    <xf numFmtId="38" fontId="107" fillId="2" borderId="0" xfId="2" applyNumberFormat="1" applyFont="1" applyFill="1" applyBorder="1" applyAlignment="1">
      <alignment horizontal="center" vertical="center"/>
    </xf>
    <xf numFmtId="38" fontId="103" fillId="25" borderId="47" xfId="9" applyFont="1" applyFill="1" applyBorder="1" applyAlignment="1" applyProtection="1">
      <alignment horizontal="right" vertical="center"/>
    </xf>
    <xf numFmtId="38" fontId="103" fillId="27" borderId="47" xfId="9" applyFont="1" applyFill="1" applyBorder="1" applyAlignment="1" applyProtection="1">
      <alignment horizontal="right" vertical="center"/>
    </xf>
    <xf numFmtId="0" fontId="106" fillId="2" borderId="6" xfId="2" applyNumberFormat="1" applyFont="1" applyFill="1" applyBorder="1" applyAlignment="1">
      <alignment vertical="center" shrinkToFit="1"/>
    </xf>
    <xf numFmtId="38" fontId="107" fillId="2" borderId="46" xfId="2" applyNumberFormat="1" applyFont="1" applyFill="1" applyBorder="1" applyAlignment="1">
      <alignment horizontal="center" vertical="center"/>
    </xf>
    <xf numFmtId="38" fontId="106" fillId="30" borderId="6" xfId="2" applyNumberFormat="1" applyFont="1" applyFill="1" applyBorder="1" applyAlignment="1">
      <alignment horizontal="center" vertical="center"/>
    </xf>
    <xf numFmtId="0" fontId="106" fillId="30" borderId="6" xfId="2" applyNumberFormat="1" applyFont="1" applyFill="1" applyBorder="1" applyAlignment="1">
      <alignment vertical="center" shrinkToFit="1"/>
    </xf>
    <xf numFmtId="38" fontId="107" fillId="30" borderId="0" xfId="2" applyNumberFormat="1" applyFont="1" applyFill="1" applyBorder="1" applyAlignment="1">
      <alignment horizontal="center" vertical="center"/>
    </xf>
    <xf numFmtId="38" fontId="106" fillId="2" borderId="75" xfId="2" applyNumberFormat="1" applyFont="1" applyFill="1" applyBorder="1" applyAlignment="1">
      <alignment horizontal="center" vertical="center" shrinkToFit="1"/>
    </xf>
    <xf numFmtId="38" fontId="106" fillId="2" borderId="47" xfId="2" applyNumberFormat="1" applyFont="1" applyFill="1" applyBorder="1" applyAlignment="1">
      <alignment horizontal="center" vertical="center"/>
    </xf>
    <xf numFmtId="38" fontId="106" fillId="2" borderId="50" xfId="2" applyNumberFormat="1" applyFont="1" applyFill="1" applyBorder="1" applyAlignment="1">
      <alignment horizontal="center" vertical="center"/>
    </xf>
    <xf numFmtId="38" fontId="106" fillId="30" borderId="50" xfId="2" applyNumberFormat="1" applyFont="1" applyFill="1" applyBorder="1" applyAlignment="1">
      <alignment horizontal="center" vertical="center"/>
    </xf>
    <xf numFmtId="38" fontId="106" fillId="2" borderId="10" xfId="2" applyNumberFormat="1" applyFont="1" applyFill="1" applyBorder="1" applyAlignment="1">
      <alignment horizontal="center" shrinkToFit="1"/>
    </xf>
    <xf numFmtId="38" fontId="103" fillId="25" borderId="3" xfId="9" applyFont="1" applyFill="1" applyBorder="1" applyAlignment="1">
      <alignment horizontal="right" vertical="center"/>
    </xf>
    <xf numFmtId="38" fontId="103" fillId="27" borderId="3" xfId="9" applyFont="1" applyFill="1" applyBorder="1" applyAlignment="1">
      <alignment horizontal="right" vertical="center"/>
    </xf>
    <xf numFmtId="38" fontId="106" fillId="30" borderId="73" xfId="2" applyNumberFormat="1" applyFont="1" applyFill="1" applyBorder="1" applyAlignment="1">
      <alignment horizontal="center" vertical="center"/>
    </xf>
    <xf numFmtId="38" fontId="103" fillId="30" borderId="3" xfId="9" applyFont="1" applyFill="1" applyBorder="1" applyAlignment="1">
      <alignment horizontal="right" vertical="center"/>
    </xf>
    <xf numFmtId="38" fontId="103" fillId="26" borderId="71" xfId="9" applyFont="1" applyFill="1" applyBorder="1"/>
    <xf numFmtId="38" fontId="106" fillId="2" borderId="15" xfId="2" applyNumberFormat="1" applyFont="1" applyFill="1" applyBorder="1" applyAlignment="1">
      <alignment horizontal="center" shrinkToFit="1"/>
    </xf>
    <xf numFmtId="38" fontId="106" fillId="2" borderId="15" xfId="2" applyNumberFormat="1" applyFont="1" applyFill="1" applyBorder="1" applyAlignment="1">
      <alignment vertical="center" shrinkToFit="1"/>
    </xf>
    <xf numFmtId="38" fontId="108" fillId="2" borderId="69" xfId="2" applyNumberFormat="1" applyFont="1" applyFill="1" applyBorder="1" applyAlignment="1">
      <alignment horizontal="center" vertical="center"/>
    </xf>
    <xf numFmtId="38" fontId="106" fillId="30" borderId="6" xfId="2" applyNumberFormat="1" applyFont="1" applyFill="1" applyBorder="1" applyAlignment="1">
      <alignment horizontal="centerContinuous" vertical="center"/>
    </xf>
    <xf numFmtId="38" fontId="106" fillId="2" borderId="68" xfId="2" applyNumberFormat="1" applyFont="1" applyFill="1" applyBorder="1" applyAlignment="1">
      <alignment horizontal="center"/>
    </xf>
    <xf numFmtId="38" fontId="106" fillId="2" borderId="72" xfId="2" applyNumberFormat="1" applyFont="1" applyFill="1" applyBorder="1" applyAlignment="1">
      <alignment horizontal="center" vertical="center"/>
    </xf>
    <xf numFmtId="38" fontId="106" fillId="2" borderId="10" xfId="2" applyNumberFormat="1" applyFont="1" applyFill="1" applyBorder="1" applyAlignment="1">
      <alignment vertical="center" shrinkToFit="1"/>
    </xf>
    <xf numFmtId="38" fontId="106" fillId="2" borderId="76" xfId="2" applyNumberFormat="1" applyFont="1" applyFill="1" applyBorder="1" applyAlignment="1">
      <alignment horizontal="center" vertical="center" shrinkToFit="1"/>
    </xf>
    <xf numFmtId="38" fontId="106" fillId="30" borderId="41" xfId="2" applyNumberFormat="1" applyFont="1" applyFill="1" applyBorder="1" applyAlignment="1">
      <alignment horizontal="centerContinuous" vertical="center"/>
    </xf>
    <xf numFmtId="38" fontId="104" fillId="2" borderId="77" xfId="2" applyNumberFormat="1" applyFont="1" applyFill="1" applyBorder="1" applyAlignment="1">
      <alignment horizontal="centerContinuous"/>
    </xf>
    <xf numFmtId="38" fontId="104" fillId="2" borderId="78" xfId="2" applyNumberFormat="1" applyFont="1" applyFill="1" applyBorder="1" applyAlignment="1">
      <alignment horizontal="centerContinuous"/>
    </xf>
    <xf numFmtId="38" fontId="104" fillId="2" borderId="79" xfId="2" applyNumberFormat="1" applyFont="1" applyFill="1" applyBorder="1" applyAlignment="1">
      <alignment horizontal="centerContinuous"/>
    </xf>
    <xf numFmtId="38" fontId="103" fillId="0" borderId="80" xfId="2" applyNumberFormat="1" applyFont="1" applyBorder="1" applyAlignment="1">
      <alignment vertical="center"/>
    </xf>
    <xf numFmtId="38" fontId="103" fillId="0" borderId="44" xfId="2" applyNumberFormat="1" applyFont="1" applyBorder="1" applyAlignment="1">
      <alignment vertical="center"/>
    </xf>
    <xf numFmtId="38" fontId="103" fillId="0" borderId="81" xfId="2" applyNumberFormat="1" applyFont="1" applyBorder="1" applyAlignment="1">
      <alignment vertical="center"/>
    </xf>
    <xf numFmtId="38" fontId="103" fillId="0" borderId="1" xfId="2" applyNumberFormat="1" applyFont="1" applyBorder="1" applyAlignment="1">
      <alignment vertical="center"/>
    </xf>
    <xf numFmtId="180" fontId="109" fillId="0" borderId="0" xfId="7" applyNumberFormat="1" applyFont="1">
      <alignment vertical="center"/>
    </xf>
    <xf numFmtId="38" fontId="110" fillId="0" borderId="6" xfId="2" applyNumberFormat="1" applyFont="1" applyFill="1" applyBorder="1" applyAlignment="1">
      <alignment vertical="center" shrinkToFit="1"/>
    </xf>
    <xf numFmtId="38" fontId="110" fillId="0" borderId="3" xfId="2" applyNumberFormat="1" applyFont="1" applyFill="1" applyBorder="1" applyAlignment="1">
      <alignment horizontal="center" vertical="center" shrinkToFit="1"/>
    </xf>
    <xf numFmtId="0" fontId="110" fillId="0" borderId="6" xfId="2" applyNumberFormat="1" applyFont="1" applyFill="1" applyBorder="1" applyAlignment="1">
      <alignment vertical="center" shrinkToFit="1"/>
    </xf>
    <xf numFmtId="38" fontId="110" fillId="0" borderId="3" xfId="9" applyFont="1" applyFill="1" applyBorder="1" applyAlignment="1">
      <alignment horizontal="center" vertical="center"/>
    </xf>
    <xf numFmtId="179" fontId="110" fillId="0" borderId="3" xfId="10" applyNumberFormat="1" applyFont="1" applyFill="1" applyBorder="1" applyAlignment="1">
      <alignment vertical="center" shrinkToFit="1"/>
    </xf>
    <xf numFmtId="0" fontId="110" fillId="0" borderId="6" xfId="2" applyNumberFormat="1" applyFont="1" applyFill="1" applyBorder="1" applyAlignment="1">
      <alignment vertical="center"/>
    </xf>
    <xf numFmtId="38" fontId="26" fillId="0" borderId="0" xfId="7" applyNumberFormat="1" applyFont="1" applyBorder="1">
      <alignment vertical="center"/>
    </xf>
    <xf numFmtId="38" fontId="32" fillId="0" borderId="3" xfId="2" applyNumberFormat="1" applyFont="1" applyFill="1" applyBorder="1" applyAlignment="1">
      <alignment horizontal="distributed" vertical="center" indent="1"/>
    </xf>
    <xf numFmtId="38" fontId="32" fillId="0" borderId="0" xfId="2" applyNumberFormat="1" applyFont="1" applyFill="1" applyBorder="1" applyAlignment="1">
      <alignment vertical="center" shrinkToFit="1"/>
    </xf>
    <xf numFmtId="0" fontId="32" fillId="0" borderId="0" xfId="2" applyFont="1" applyFill="1" applyBorder="1" applyAlignment="1">
      <alignment horizontal="center"/>
    </xf>
    <xf numFmtId="177" fontId="31" fillId="0" borderId="0" xfId="9" applyNumberFormat="1" applyFont="1" applyBorder="1" applyAlignment="1">
      <alignment vertical="center"/>
    </xf>
    <xf numFmtId="38" fontId="32" fillId="0" borderId="0" xfId="2" applyNumberFormat="1" applyFont="1" applyFill="1" applyBorder="1" applyAlignment="1">
      <alignment horizontal="center" vertical="center" shrinkToFit="1"/>
    </xf>
    <xf numFmtId="177" fontId="32" fillId="0" borderId="0" xfId="9" applyNumberFormat="1" applyFont="1" applyFill="1" applyBorder="1" applyAlignment="1">
      <alignment horizontal="center" vertical="center" shrinkToFit="1"/>
    </xf>
    <xf numFmtId="38" fontId="33" fillId="0" borderId="0" xfId="2" applyNumberFormat="1" applyFont="1" applyFill="1" applyBorder="1" applyAlignment="1">
      <alignment horizontal="distributed" vertical="center" indent="1"/>
    </xf>
    <xf numFmtId="38" fontId="33" fillId="0" borderId="0" xfId="9" applyFont="1" applyFill="1" applyBorder="1" applyAlignment="1">
      <alignment horizontal="right" vertical="center"/>
    </xf>
    <xf numFmtId="176" fontId="32" fillId="0" borderId="0" xfId="10" applyNumberFormat="1" applyFont="1" applyFill="1" applyBorder="1" applyAlignment="1">
      <alignment horizontal="right" vertical="center" shrinkToFit="1"/>
    </xf>
    <xf numFmtId="38" fontId="32" fillId="0" borderId="0" xfId="2" applyNumberFormat="1" applyFont="1" applyFill="1" applyBorder="1" applyAlignment="1">
      <alignment horizontal="distributed" vertical="center" indent="1"/>
    </xf>
    <xf numFmtId="38" fontId="32" fillId="0" borderId="0" xfId="9" applyFont="1" applyFill="1" applyBorder="1" applyAlignment="1">
      <alignment horizontal="right" vertical="center"/>
    </xf>
    <xf numFmtId="177" fontId="32" fillId="0" borderId="0" xfId="9" applyNumberFormat="1" applyFont="1" applyFill="1" applyBorder="1" applyAlignment="1">
      <alignment horizontal="right" vertical="center"/>
    </xf>
    <xf numFmtId="38" fontId="31" fillId="0" borderId="0" xfId="9" applyNumberFormat="1" applyFont="1" applyAlignment="1">
      <alignment vertical="center"/>
    </xf>
    <xf numFmtId="38" fontId="21" fillId="0" borderId="3" xfId="9" applyFont="1" applyBorder="1" applyAlignment="1">
      <alignment vertical="center"/>
    </xf>
    <xf numFmtId="177" fontId="21" fillId="0" borderId="13" xfId="9" applyNumberFormat="1" applyFont="1" applyBorder="1" applyAlignment="1">
      <alignment vertical="center"/>
    </xf>
    <xf numFmtId="38" fontId="21" fillId="0" borderId="18" xfId="9" applyFont="1" applyBorder="1" applyAlignment="1">
      <alignment vertical="center"/>
    </xf>
    <xf numFmtId="177" fontId="21" fillId="0" borderId="19" xfId="9" applyNumberFormat="1" applyFont="1" applyBorder="1" applyAlignment="1">
      <alignment vertical="center"/>
    </xf>
    <xf numFmtId="38" fontId="32" fillId="0" borderId="73" xfId="2" applyNumberFormat="1" applyFont="1" applyFill="1" applyBorder="1" applyAlignment="1">
      <alignment horizontal="center" vertical="center" shrinkToFit="1"/>
    </xf>
    <xf numFmtId="38" fontId="32" fillId="0" borderId="6" xfId="9" applyFont="1" applyFill="1" applyBorder="1" applyAlignment="1">
      <alignment horizontal="right" vertical="center"/>
    </xf>
    <xf numFmtId="38" fontId="32" fillId="0" borderId="80" xfId="9" applyFont="1" applyFill="1" applyBorder="1" applyAlignment="1">
      <alignment horizontal="right" vertical="center"/>
    </xf>
    <xf numFmtId="38" fontId="32" fillId="0" borderId="12" xfId="9" applyFont="1" applyFill="1" applyBorder="1" applyAlignment="1">
      <alignment horizontal="right" vertical="center"/>
    </xf>
    <xf numFmtId="38" fontId="32" fillId="0" borderId="43" xfId="9" applyFont="1" applyFill="1" applyBorder="1" applyAlignment="1">
      <alignment horizontal="right" vertical="center"/>
    </xf>
    <xf numFmtId="0" fontId="98" fillId="2" borderId="0" xfId="138" applyFont="1" applyFill="1" applyAlignment="1">
      <alignment horizontal="right"/>
    </xf>
    <xf numFmtId="0" fontId="98" fillId="2" borderId="0" xfId="138" applyFont="1" applyFill="1" applyAlignment="1"/>
    <xf numFmtId="0" fontId="98" fillId="2" borderId="0" xfId="138" applyFont="1" applyFill="1" applyAlignment="1">
      <alignment vertical="center"/>
    </xf>
    <xf numFmtId="0" fontId="98" fillId="2" borderId="37" xfId="138" applyFont="1" applyFill="1" applyBorder="1" applyAlignment="1">
      <alignment vertical="center"/>
    </xf>
    <xf numFmtId="0" fontId="98" fillId="2" borderId="0" xfId="7" applyFont="1" applyFill="1">
      <alignment vertical="center"/>
    </xf>
    <xf numFmtId="38" fontId="106" fillId="2" borderId="7" xfId="138" applyNumberFormat="1" applyFont="1" applyFill="1" applyBorder="1" applyAlignment="1">
      <alignment horizontal="center" vertical="center" shrinkToFit="1"/>
    </xf>
    <xf numFmtId="38" fontId="106" fillId="2" borderId="64" xfId="138" applyNumberFormat="1" applyFont="1" applyFill="1" applyBorder="1" applyAlignment="1">
      <alignment horizontal="center" vertical="center" shrinkToFit="1"/>
    </xf>
    <xf numFmtId="38" fontId="106" fillId="2" borderId="65" xfId="138" applyNumberFormat="1" applyFont="1" applyFill="1" applyBorder="1" applyAlignment="1">
      <alignment horizontal="center" vertical="center" shrinkToFit="1"/>
    </xf>
    <xf numFmtId="38" fontId="106" fillId="2" borderId="91" xfId="138" applyNumberFormat="1" applyFont="1" applyFill="1" applyBorder="1" applyAlignment="1">
      <alignment horizontal="center" vertical="center" shrinkToFit="1"/>
    </xf>
    <xf numFmtId="3" fontId="98" fillId="0" borderId="7" xfId="138" applyNumberFormat="1" applyFont="1" applyBorder="1" applyAlignment="1">
      <alignment horizontal="center" vertical="center"/>
    </xf>
    <xf numFmtId="3" fontId="98" fillId="0" borderId="64" xfId="138" applyNumberFormat="1" applyFont="1" applyBorder="1" applyAlignment="1">
      <alignment horizontal="center" vertical="center"/>
    </xf>
    <xf numFmtId="3" fontId="98" fillId="0" borderId="64" xfId="138" applyNumberFormat="1" applyFont="1" applyBorder="1" applyAlignment="1">
      <alignment horizontal="center" vertical="center" wrapText="1"/>
    </xf>
    <xf numFmtId="0" fontId="98" fillId="0" borderId="64" xfId="138" applyFont="1" applyBorder="1" applyAlignment="1">
      <alignment horizontal="centerContinuous" vertical="center" wrapText="1"/>
    </xf>
    <xf numFmtId="0" fontId="98" fillId="0" borderId="64" xfId="138" applyFont="1" applyBorder="1" applyAlignment="1">
      <alignment horizontal="centerContinuous" vertical="center"/>
    </xf>
    <xf numFmtId="0" fontId="98" fillId="0" borderId="64" xfId="138" applyFont="1" applyBorder="1" applyAlignment="1">
      <alignment horizontal="center" vertical="center"/>
    </xf>
    <xf numFmtId="0" fontId="105" fillId="0" borderId="64" xfId="138" applyFont="1" applyBorder="1" applyAlignment="1">
      <alignment horizontal="center" vertical="center" wrapText="1"/>
    </xf>
    <xf numFmtId="0" fontId="98" fillId="0" borderId="92" xfId="138" applyFont="1" applyBorder="1" applyAlignment="1">
      <alignment horizontal="centerContinuous" vertical="center"/>
    </xf>
    <xf numFmtId="0" fontId="98" fillId="0" borderId="65" xfId="138" applyFont="1" applyBorder="1" applyAlignment="1">
      <alignment horizontal="center" vertical="center"/>
    </xf>
    <xf numFmtId="49" fontId="106" fillId="0" borderId="15" xfId="138" applyNumberFormat="1" applyFont="1" applyBorder="1" applyAlignment="1">
      <alignment horizontal="center" vertical="center" shrinkToFit="1"/>
    </xf>
    <xf numFmtId="49" fontId="106" fillId="30" borderId="4" xfId="138" applyNumberFormat="1" applyFont="1" applyFill="1" applyBorder="1" applyAlignment="1">
      <alignment horizontal="center" vertical="center"/>
    </xf>
    <xf numFmtId="0" fontId="106" fillId="30" borderId="4" xfId="138" applyFont="1" applyFill="1" applyBorder="1" applyAlignment="1" applyProtection="1">
      <alignment vertical="center" shrinkToFit="1"/>
    </xf>
    <xf numFmtId="3" fontId="106" fillId="30" borderId="11" xfId="138" applyNumberFormat="1" applyFont="1" applyFill="1" applyBorder="1" applyAlignment="1" applyProtection="1">
      <alignment horizontal="center" vertical="center"/>
    </xf>
    <xf numFmtId="3" fontId="106" fillId="30" borderId="93" xfId="138" applyNumberFormat="1" applyFont="1" applyFill="1" applyBorder="1" applyAlignment="1" applyProtection="1">
      <alignment horizontal="center" vertical="center"/>
    </xf>
    <xf numFmtId="182" fontId="104" fillId="30" borderId="72" xfId="138" applyNumberFormat="1" applyFont="1" applyFill="1" applyBorder="1" applyAlignment="1" applyProtection="1">
      <alignment vertical="center"/>
    </xf>
    <xf numFmtId="182" fontId="104" fillId="30" borderId="72" xfId="138" applyNumberFormat="1" applyFont="1" applyFill="1" applyBorder="1" applyAlignment="1" applyProtection="1">
      <alignment vertical="center"/>
      <protection locked="0"/>
    </xf>
    <xf numFmtId="182" fontId="104" fillId="30" borderId="94" xfId="138" applyNumberFormat="1" applyFont="1" applyFill="1" applyBorder="1" applyAlignment="1" applyProtection="1">
      <alignment vertical="center"/>
      <protection locked="0"/>
    </xf>
    <xf numFmtId="182" fontId="104" fillId="29" borderId="4" xfId="138" applyNumberFormat="1" applyFont="1" applyFill="1" applyBorder="1" applyAlignment="1" applyProtection="1">
      <alignment vertical="center"/>
    </xf>
    <xf numFmtId="182" fontId="104" fillId="30" borderId="4" xfId="138" applyNumberFormat="1" applyFont="1" applyFill="1" applyBorder="1" applyAlignment="1" applyProtection="1">
      <alignment vertical="center"/>
      <protection locked="0"/>
    </xf>
    <xf numFmtId="182" fontId="104" fillId="30" borderId="47" xfId="138" applyNumberFormat="1" applyFont="1" applyFill="1" applyBorder="1" applyAlignment="1">
      <alignment vertical="center"/>
    </xf>
    <xf numFmtId="182" fontId="104" fillId="30" borderId="95" xfId="138" applyNumberFormat="1" applyFont="1" applyFill="1" applyBorder="1" applyAlignment="1" applyProtection="1">
      <alignment vertical="center"/>
    </xf>
    <xf numFmtId="38" fontId="104" fillId="30" borderId="96" xfId="139" applyFont="1" applyFill="1" applyBorder="1" applyAlignment="1" applyProtection="1">
      <alignment vertical="center"/>
    </xf>
    <xf numFmtId="3" fontId="106" fillId="0" borderId="15" xfId="138" applyNumberFormat="1" applyFont="1" applyBorder="1" applyAlignment="1">
      <alignment horizontal="center" vertical="center" shrinkToFit="1"/>
    </xf>
    <xf numFmtId="3" fontId="106" fillId="2" borderId="3" xfId="138" applyNumberFormat="1" applyFont="1" applyFill="1" applyBorder="1" applyAlignment="1">
      <alignment horizontal="center" vertical="center"/>
    </xf>
    <xf numFmtId="3" fontId="106" fillId="2" borderId="3" xfId="138" applyNumberFormat="1" applyFont="1" applyFill="1" applyBorder="1" applyAlignment="1" applyProtection="1">
      <alignment vertical="center" shrinkToFit="1"/>
    </xf>
    <xf numFmtId="3" fontId="106" fillId="2" borderId="13" xfId="138" applyNumberFormat="1" applyFont="1" applyFill="1" applyBorder="1" applyAlignment="1" applyProtection="1">
      <alignment horizontal="center" vertical="center"/>
    </xf>
    <xf numFmtId="3" fontId="106" fillId="2" borderId="97" xfId="138" applyNumberFormat="1" applyFont="1" applyFill="1" applyBorder="1" applyAlignment="1" applyProtection="1">
      <alignment horizontal="center" vertical="center"/>
    </xf>
    <xf numFmtId="182" fontId="104" fillId="2" borderId="6" xfId="139" applyNumberFormat="1" applyFont="1" applyFill="1" applyBorder="1" applyAlignment="1" applyProtection="1">
      <alignment vertical="center"/>
    </xf>
    <xf numFmtId="182" fontId="104" fillId="2" borderId="3" xfId="139" applyNumberFormat="1" applyFont="1" applyFill="1" applyBorder="1" applyAlignment="1" applyProtection="1">
      <alignment vertical="center"/>
      <protection locked="0"/>
    </xf>
    <xf numFmtId="182" fontId="104" fillId="2" borderId="3" xfId="139" applyNumberFormat="1" applyFont="1" applyFill="1" applyBorder="1" applyAlignment="1" applyProtection="1">
      <alignment vertical="center"/>
    </xf>
    <xf numFmtId="182" fontId="104" fillId="29" borderId="3" xfId="139" applyNumberFormat="1" applyFont="1" applyFill="1" applyBorder="1" applyAlignment="1" applyProtection="1">
      <alignment vertical="center"/>
    </xf>
    <xf numFmtId="182" fontId="104" fillId="2" borderId="71" xfId="139" applyNumberFormat="1" applyFont="1" applyFill="1" applyBorder="1" applyAlignment="1" applyProtection="1">
      <alignment vertical="center"/>
    </xf>
    <xf numFmtId="38" fontId="104" fillId="2" borderId="99" xfId="139" applyFont="1" applyFill="1" applyBorder="1" applyAlignment="1" applyProtection="1">
      <alignment vertical="center"/>
    </xf>
    <xf numFmtId="182" fontId="104" fillId="2" borderId="5" xfId="139" applyNumberFormat="1" applyFont="1" applyFill="1" applyBorder="1" applyAlignment="1" applyProtection="1">
      <alignment vertical="center"/>
    </xf>
    <xf numFmtId="182" fontId="104" fillId="2" borderId="100" xfId="139" applyNumberFormat="1" applyFont="1" applyFill="1" applyBorder="1" applyAlignment="1" applyProtection="1">
      <alignment vertical="center"/>
      <protection locked="0"/>
    </xf>
    <xf numFmtId="182" fontId="104" fillId="2" borderId="101" xfId="139" applyNumberFormat="1" applyFont="1" applyFill="1" applyBorder="1" applyAlignment="1" applyProtection="1">
      <alignment vertical="center"/>
    </xf>
    <xf numFmtId="38" fontId="104" fillId="2" borderId="102" xfId="139" applyFont="1" applyFill="1" applyBorder="1" applyAlignment="1" applyProtection="1">
      <alignment vertical="center"/>
    </xf>
    <xf numFmtId="0" fontId="106" fillId="0" borderId="10" xfId="138" applyFont="1" applyBorder="1" applyAlignment="1">
      <alignment horizontal="center" vertical="center" shrinkToFit="1"/>
    </xf>
    <xf numFmtId="3" fontId="106" fillId="0" borderId="14" xfId="138" applyNumberFormat="1" applyFont="1" applyBorder="1" applyAlignment="1">
      <alignment horizontal="centerContinuous" vertical="center" shrinkToFit="1"/>
    </xf>
    <xf numFmtId="3" fontId="106" fillId="30" borderId="3" xfId="138" applyNumberFormat="1" applyFont="1" applyFill="1" applyBorder="1" applyAlignment="1">
      <alignment horizontal="center" vertical="center"/>
    </xf>
    <xf numFmtId="3" fontId="106" fillId="30" borderId="3" xfId="138" applyNumberFormat="1" applyFont="1" applyFill="1" applyBorder="1" applyAlignment="1" applyProtection="1">
      <alignment vertical="center" shrinkToFit="1"/>
    </xf>
    <xf numFmtId="3" fontId="106" fillId="30" borderId="13" xfId="138" applyNumberFormat="1" applyFont="1" applyFill="1" applyBorder="1" applyAlignment="1" applyProtection="1">
      <alignment horizontal="center" vertical="center"/>
    </xf>
    <xf numFmtId="3" fontId="106" fillId="30" borderId="97" xfId="138" applyNumberFormat="1" applyFont="1" applyFill="1" applyBorder="1" applyAlignment="1" applyProtection="1">
      <alignment horizontal="center" vertical="center"/>
    </xf>
    <xf numFmtId="182" fontId="104" fillId="30" borderId="6" xfId="138" applyNumberFormat="1" applyFont="1" applyFill="1" applyBorder="1" applyAlignment="1" applyProtection="1">
      <alignment vertical="center"/>
    </xf>
    <xf numFmtId="182" fontId="104" fillId="30" borderId="3" xfId="138" applyNumberFormat="1" applyFont="1" applyFill="1" applyBorder="1" applyAlignment="1" applyProtection="1">
      <alignment vertical="center"/>
      <protection locked="0"/>
    </xf>
    <xf numFmtId="182" fontId="104" fillId="30" borderId="3" xfId="138" applyNumberFormat="1" applyFont="1" applyFill="1" applyBorder="1" applyAlignment="1" applyProtection="1">
      <alignment vertical="center"/>
    </xf>
    <xf numFmtId="182" fontId="104" fillId="29" borderId="3" xfId="138" applyNumberFormat="1" applyFont="1" applyFill="1" applyBorder="1" applyAlignment="1" applyProtection="1">
      <alignment vertical="center"/>
    </xf>
    <xf numFmtId="182" fontId="104" fillId="30" borderId="71" xfId="138" applyNumberFormat="1" applyFont="1" applyFill="1" applyBorder="1" applyAlignment="1" applyProtection="1">
      <alignment vertical="center"/>
    </xf>
    <xf numFmtId="38" fontId="104" fillId="30" borderId="102" xfId="139" applyFont="1" applyFill="1" applyBorder="1" applyAlignment="1" applyProtection="1">
      <alignment vertical="center"/>
    </xf>
    <xf numFmtId="0" fontId="106" fillId="0" borderId="15" xfId="138" applyFont="1" applyBorder="1" applyAlignment="1">
      <alignment horizontal="centerContinuous" vertical="center" shrinkToFit="1"/>
    </xf>
    <xf numFmtId="182" fontId="104" fillId="2" borderId="6" xfId="138" applyNumberFormat="1" applyFont="1" applyFill="1" applyBorder="1" applyAlignment="1" applyProtection="1">
      <alignment vertical="center"/>
    </xf>
    <xf numFmtId="182" fontId="104" fillId="2" borderId="3" xfId="138" applyNumberFormat="1" applyFont="1" applyFill="1" applyBorder="1" applyAlignment="1" applyProtection="1">
      <alignment vertical="center"/>
      <protection locked="0"/>
    </xf>
    <xf numFmtId="182" fontId="104" fillId="2" borderId="3" xfId="138" applyNumberFormat="1" applyFont="1" applyFill="1" applyBorder="1" applyAlignment="1" applyProtection="1">
      <alignment vertical="center"/>
    </xf>
    <xf numFmtId="182" fontId="104" fillId="2" borderId="71" xfId="138" applyNumberFormat="1" applyFont="1" applyFill="1" applyBorder="1" applyAlignment="1" applyProtection="1">
      <alignment vertical="center"/>
    </xf>
    <xf numFmtId="0" fontId="106" fillId="0" borderId="10" xfId="138" applyFont="1" applyBorder="1" applyAlignment="1">
      <alignment horizontal="centerContinuous" vertical="center" shrinkToFit="1"/>
    </xf>
    <xf numFmtId="3" fontId="106" fillId="0" borderId="76" xfId="138" applyNumberFormat="1" applyFont="1" applyFill="1" applyBorder="1" applyAlignment="1">
      <alignment horizontal="center" vertical="center" shrinkToFit="1"/>
    </xf>
    <xf numFmtId="3" fontId="106" fillId="30" borderId="103" xfId="138" applyNumberFormat="1" applyFont="1" applyFill="1" applyBorder="1" applyAlignment="1" applyProtection="1">
      <alignment horizontal="center" vertical="center"/>
    </xf>
    <xf numFmtId="182" fontId="104" fillId="30" borderId="73" xfId="138" applyNumberFormat="1" applyFont="1" applyFill="1" applyBorder="1" applyAlignment="1" applyProtection="1">
      <alignment vertical="center"/>
    </xf>
    <xf numFmtId="3" fontId="106" fillId="0" borderId="76" xfId="138" applyNumberFormat="1" applyFont="1" applyBorder="1" applyAlignment="1">
      <alignment horizontal="center" vertical="center" shrinkToFit="1"/>
    </xf>
    <xf numFmtId="3" fontId="106" fillId="0" borderId="75" xfId="138" applyNumberFormat="1" applyFont="1" applyBorder="1" applyAlignment="1">
      <alignment horizontal="center" vertical="center" shrinkToFit="1"/>
    </xf>
    <xf numFmtId="182" fontId="104" fillId="29" borderId="3" xfId="138" applyNumberFormat="1" applyFont="1" applyFill="1" applyBorder="1" applyAlignment="1" applyProtection="1">
      <alignment vertical="center"/>
      <protection locked="0"/>
    </xf>
    <xf numFmtId="3" fontId="106" fillId="2" borderId="103" xfId="138" applyNumberFormat="1" applyFont="1" applyFill="1" applyBorder="1" applyAlignment="1" applyProtection="1">
      <alignment horizontal="center" vertical="center"/>
    </xf>
    <xf numFmtId="182" fontId="104" fillId="2" borderId="73" xfId="138" applyNumberFormat="1" applyFont="1" applyFill="1" applyBorder="1" applyAlignment="1" applyProtection="1">
      <alignment vertical="center"/>
    </xf>
    <xf numFmtId="182" fontId="104" fillId="2" borderId="50" xfId="138" applyNumberFormat="1" applyFont="1" applyFill="1" applyBorder="1" applyAlignment="1" applyProtection="1">
      <alignment vertical="center"/>
    </xf>
    <xf numFmtId="182" fontId="104" fillId="2" borderId="105" xfId="138" applyNumberFormat="1" applyFont="1" applyFill="1" applyBorder="1" applyAlignment="1" applyProtection="1">
      <alignment vertical="center"/>
    </xf>
    <xf numFmtId="38" fontId="104" fillId="2" borderId="106" xfId="139" applyFont="1" applyFill="1" applyBorder="1" applyAlignment="1" applyProtection="1">
      <alignment vertical="center"/>
    </xf>
    <xf numFmtId="182" fontId="104" fillId="2" borderId="3" xfId="138" applyNumberFormat="1" applyFont="1" applyFill="1" applyBorder="1" applyAlignment="1">
      <alignment vertical="center" wrapText="1"/>
    </xf>
    <xf numFmtId="0" fontId="106" fillId="30" borderId="3" xfId="138" applyFont="1" applyFill="1" applyBorder="1" applyAlignment="1" applyProtection="1">
      <alignment vertical="center" shrinkToFit="1"/>
    </xf>
    <xf numFmtId="3" fontId="106" fillId="0" borderId="14" xfId="138" applyNumberFormat="1" applyFont="1" applyBorder="1" applyAlignment="1">
      <alignment horizontal="center" vertical="center" shrinkToFit="1"/>
    </xf>
    <xf numFmtId="3" fontId="106" fillId="2" borderId="50" xfId="138" applyNumberFormat="1" applyFont="1" applyFill="1" applyBorder="1" applyAlignment="1">
      <alignment horizontal="center" vertical="center"/>
    </xf>
    <xf numFmtId="3" fontId="106" fillId="2" borderId="50" xfId="138" applyNumberFormat="1" applyFont="1" applyFill="1" applyBorder="1" applyAlignment="1" applyProtection="1">
      <alignment vertical="center" shrinkToFit="1"/>
    </xf>
    <xf numFmtId="0" fontId="106" fillId="2" borderId="5" xfId="117" applyFont="1" applyFill="1" applyBorder="1" applyAlignment="1">
      <alignment horizontal="center" vertical="center"/>
    </xf>
    <xf numFmtId="0" fontId="106" fillId="2" borderId="3" xfId="117" applyFont="1" applyFill="1" applyBorder="1" applyAlignment="1">
      <alignment horizontal="left" vertical="center"/>
    </xf>
    <xf numFmtId="3" fontId="106" fillId="2" borderId="4" xfId="138" applyNumberFormat="1" applyFont="1" applyFill="1" applyBorder="1" applyAlignment="1" applyProtection="1">
      <alignment vertical="center" shrinkToFit="1"/>
    </xf>
    <xf numFmtId="3" fontId="106" fillId="0" borderId="10" xfId="138" applyNumberFormat="1" applyFont="1" applyBorder="1" applyAlignment="1">
      <alignment horizontal="center" vertical="center" shrinkToFit="1"/>
    </xf>
    <xf numFmtId="182" fontId="104" fillId="2" borderId="5" xfId="138" applyNumberFormat="1" applyFont="1" applyFill="1" applyBorder="1" applyAlignment="1" applyProtection="1">
      <alignment vertical="center"/>
    </xf>
    <xf numFmtId="3" fontId="106" fillId="0" borderId="83" xfId="138" applyNumberFormat="1" applyFont="1" applyBorder="1" applyAlignment="1">
      <alignment horizontal="center" vertical="center" shrinkToFit="1"/>
    </xf>
    <xf numFmtId="3" fontId="106" fillId="30" borderId="4" xfId="138" applyNumberFormat="1" applyFont="1" applyFill="1" applyBorder="1" applyAlignment="1">
      <alignment horizontal="center" vertical="center"/>
    </xf>
    <xf numFmtId="3" fontId="106" fillId="30" borderId="4" xfId="138" applyNumberFormat="1" applyFont="1" applyFill="1" applyBorder="1" applyAlignment="1" applyProtection="1">
      <alignment vertical="center" shrinkToFit="1"/>
    </xf>
    <xf numFmtId="3" fontId="106" fillId="30" borderId="49" xfId="138" applyNumberFormat="1" applyFont="1" applyFill="1" applyBorder="1" applyAlignment="1" applyProtection="1">
      <alignment horizontal="center" vertical="center"/>
    </xf>
    <xf numFmtId="3" fontId="111" fillId="0" borderId="14" xfId="138" applyNumberFormat="1" applyFont="1" applyBorder="1" applyAlignment="1">
      <alignment horizontal="center" vertical="center" shrinkToFit="1"/>
    </xf>
    <xf numFmtId="182" fontId="104" fillId="30" borderId="68" xfId="138" applyNumberFormat="1" applyFont="1" applyFill="1" applyBorder="1" applyAlignment="1" applyProtection="1">
      <alignment vertical="center"/>
    </xf>
    <xf numFmtId="3" fontId="111" fillId="0" borderId="75" xfId="138" applyNumberFormat="1" applyFont="1" applyBorder="1" applyAlignment="1">
      <alignment horizontal="center" vertical="center" shrinkToFit="1"/>
    </xf>
    <xf numFmtId="182" fontId="104" fillId="2" borderId="73" xfId="139" applyNumberFormat="1" applyFont="1" applyFill="1" applyBorder="1" applyAlignment="1" applyProtection="1">
      <alignment vertical="center"/>
    </xf>
    <xf numFmtId="182" fontId="104" fillId="2" borderId="86" xfId="138" applyNumberFormat="1" applyFont="1" applyFill="1" applyBorder="1" applyAlignment="1" applyProtection="1">
      <alignment vertical="center"/>
    </xf>
    <xf numFmtId="3" fontId="111" fillId="0" borderId="75" xfId="138" applyNumberFormat="1" applyFont="1" applyBorder="1" applyAlignment="1">
      <alignment horizontal="center" vertical="top" shrinkToFit="1"/>
    </xf>
    <xf numFmtId="3" fontId="111" fillId="0" borderId="12" xfId="138" applyNumberFormat="1" applyFont="1" applyBorder="1" applyAlignment="1">
      <alignment horizontal="center" vertical="center" shrinkToFit="1"/>
    </xf>
    <xf numFmtId="38" fontId="104" fillId="30" borderId="99" xfId="139" applyFont="1" applyFill="1" applyBorder="1" applyAlignment="1" applyProtection="1">
      <alignment vertical="center"/>
    </xf>
    <xf numFmtId="0" fontId="106" fillId="2" borderId="3" xfId="138" applyFont="1" applyFill="1" applyBorder="1" applyAlignment="1">
      <alignment horizontal="center"/>
    </xf>
    <xf numFmtId="182" fontId="104" fillId="2" borderId="4" xfId="138" applyNumberFormat="1" applyFont="1" applyFill="1" applyBorder="1" applyAlignment="1" applyProtection="1">
      <alignment vertical="center"/>
      <protection locked="0"/>
    </xf>
    <xf numFmtId="182" fontId="104" fillId="2" borderId="4" xfId="138" applyNumberFormat="1" applyFont="1" applyFill="1" applyBorder="1" applyAlignment="1" applyProtection="1">
      <alignment vertical="center"/>
    </xf>
    <xf numFmtId="182" fontId="104" fillId="2" borderId="107" xfId="138" applyNumberFormat="1" applyFont="1" applyFill="1" applyBorder="1" applyAlignment="1" applyProtection="1">
      <alignment vertical="center"/>
      <protection locked="0"/>
    </xf>
    <xf numFmtId="182" fontId="104" fillId="2" borderId="68" xfId="138" applyNumberFormat="1" applyFont="1" applyFill="1" applyBorder="1" applyAlignment="1" applyProtection="1">
      <alignment vertical="center"/>
      <protection locked="0"/>
    </xf>
    <xf numFmtId="3" fontId="106" fillId="0" borderId="39" xfId="138" applyNumberFormat="1" applyFont="1" applyBorder="1" applyAlignment="1">
      <alignment horizontal="center" vertical="center" shrinkToFit="1"/>
    </xf>
    <xf numFmtId="182" fontId="104" fillId="30" borderId="98" xfId="138" applyNumberFormat="1" applyFont="1" applyFill="1" applyBorder="1" applyAlignment="1" applyProtection="1">
      <alignment vertical="center"/>
      <protection locked="0"/>
    </xf>
    <xf numFmtId="182" fontId="104" fillId="30" borderId="6" xfId="138" applyNumberFormat="1" applyFont="1" applyFill="1" applyBorder="1" applyAlignment="1" applyProtection="1">
      <alignment vertical="center"/>
      <protection locked="0"/>
    </xf>
    <xf numFmtId="0" fontId="106" fillId="0" borderId="77" xfId="138" applyFont="1" applyBorder="1" applyAlignment="1" applyProtection="1">
      <alignment vertical="center"/>
    </xf>
    <xf numFmtId="0" fontId="106" fillId="0" borderId="78" xfId="138" applyFont="1" applyBorder="1" applyAlignment="1" applyProtection="1">
      <alignment vertical="center"/>
    </xf>
    <xf numFmtId="0" fontId="106" fillId="0" borderId="108" xfId="138" applyFont="1" applyBorder="1" applyAlignment="1" applyProtection="1">
      <alignment vertical="center"/>
    </xf>
    <xf numFmtId="0" fontId="106" fillId="0" borderId="109" xfId="138" applyFont="1" applyBorder="1" applyAlignment="1" applyProtection="1">
      <alignment vertical="center"/>
    </xf>
    <xf numFmtId="38" fontId="104" fillId="2" borderId="110" xfId="139" applyFont="1" applyFill="1" applyBorder="1" applyAlignment="1" applyProtection="1">
      <alignment vertical="center"/>
    </xf>
    <xf numFmtId="38" fontId="104" fillId="2" borderId="111" xfId="139" applyFont="1" applyFill="1" applyBorder="1" applyAlignment="1" applyProtection="1">
      <alignment vertical="center"/>
    </xf>
    <xf numFmtId="38" fontId="104" fillId="2" borderId="112" xfId="139" applyFont="1" applyFill="1" applyBorder="1" applyAlignment="1" applyProtection="1">
      <alignment vertical="center"/>
    </xf>
    <xf numFmtId="38" fontId="104" fillId="2" borderId="113" xfId="139" applyFont="1" applyFill="1" applyBorder="1" applyAlignment="1" applyProtection="1">
      <alignment vertical="center"/>
    </xf>
    <xf numFmtId="38" fontId="104" fillId="2" borderId="114" xfId="139" applyFont="1" applyFill="1" applyBorder="1" applyAlignment="1" applyProtection="1">
      <alignment vertical="center"/>
    </xf>
    <xf numFmtId="38" fontId="104" fillId="30" borderId="72" xfId="5" applyFont="1" applyFill="1" applyBorder="1" applyAlignment="1" applyProtection="1">
      <alignment vertical="center"/>
    </xf>
    <xf numFmtId="38" fontId="104" fillId="30" borderId="72" xfId="5" applyFont="1" applyFill="1" applyBorder="1" applyAlignment="1" applyProtection="1">
      <alignment vertical="center"/>
      <protection locked="0"/>
    </xf>
    <xf numFmtId="38" fontId="104" fillId="30" borderId="94" xfId="5" applyFont="1" applyFill="1" applyBorder="1" applyAlignment="1" applyProtection="1">
      <alignment vertical="center"/>
      <protection locked="0"/>
    </xf>
    <xf numFmtId="38" fontId="104" fillId="29" borderId="4" xfId="5" applyFont="1" applyFill="1" applyBorder="1" applyAlignment="1" applyProtection="1">
      <alignment vertical="center"/>
    </xf>
    <xf numFmtId="38" fontId="104" fillId="30" borderId="4" xfId="5" applyFont="1" applyFill="1" applyBorder="1" applyAlignment="1" applyProtection="1">
      <alignment vertical="center"/>
      <protection locked="0"/>
    </xf>
    <xf numFmtId="38" fontId="104" fillId="30" borderId="47" xfId="5" applyFont="1" applyFill="1" applyBorder="1" applyAlignment="1">
      <alignment vertical="center"/>
    </xf>
    <xf numFmtId="38" fontId="104" fillId="30" borderId="95" xfId="5" applyFont="1" applyFill="1" applyBorder="1" applyAlignment="1" applyProtection="1">
      <alignment vertical="center"/>
    </xf>
    <xf numFmtId="38" fontId="104" fillId="30" borderId="96" xfId="5" applyFont="1" applyFill="1" applyBorder="1" applyAlignment="1" applyProtection="1">
      <alignment vertical="center"/>
    </xf>
    <xf numFmtId="38" fontId="104" fillId="2" borderId="6" xfId="5" applyFont="1" applyFill="1" applyBorder="1" applyAlignment="1" applyProtection="1">
      <alignment vertical="center"/>
    </xf>
    <xf numFmtId="38" fontId="104" fillId="2" borderId="3" xfId="5" applyFont="1" applyFill="1" applyBorder="1" applyAlignment="1" applyProtection="1">
      <alignment vertical="center"/>
      <protection locked="0"/>
    </xf>
    <xf numFmtId="38" fontId="104" fillId="2" borderId="3" xfId="5" applyFont="1" applyFill="1" applyBorder="1" applyAlignment="1" applyProtection="1">
      <alignment vertical="center"/>
    </xf>
    <xf numFmtId="38" fontId="104" fillId="2" borderId="98" xfId="5" applyFont="1" applyFill="1" applyBorder="1" applyAlignment="1" applyProtection="1">
      <alignment vertical="center"/>
      <protection locked="0"/>
    </xf>
    <xf numFmtId="38" fontId="104" fillId="29" borderId="3" xfId="5" applyFont="1" applyFill="1" applyBorder="1" applyAlignment="1" applyProtection="1">
      <alignment vertical="center"/>
    </xf>
    <xf numFmtId="38" fontId="104" fillId="2" borderId="6" xfId="5" applyFont="1" applyFill="1" applyBorder="1" applyAlignment="1" applyProtection="1">
      <alignment vertical="center"/>
      <protection locked="0"/>
    </xf>
    <xf numFmtId="38" fontId="104" fillId="2" borderId="101" xfId="5" applyFont="1" applyFill="1" applyBorder="1" applyAlignment="1" applyProtection="1">
      <alignment vertical="center"/>
    </xf>
    <xf numFmtId="38" fontId="104" fillId="2" borderId="99" xfId="5" applyFont="1" applyFill="1" applyBorder="1" applyAlignment="1" applyProtection="1">
      <alignment vertical="center"/>
    </xf>
    <xf numFmtId="38" fontId="104" fillId="2" borderId="50" xfId="5" applyFont="1" applyFill="1" applyBorder="1" applyAlignment="1" applyProtection="1">
      <alignment vertical="center"/>
      <protection locked="0"/>
    </xf>
    <xf numFmtId="38" fontId="104" fillId="2" borderId="50" xfId="5" applyFont="1" applyFill="1" applyBorder="1" applyAlignment="1" applyProtection="1">
      <alignment vertical="center"/>
    </xf>
    <xf numFmtId="38" fontId="104" fillId="2" borderId="104" xfId="5" applyFont="1" applyFill="1" applyBorder="1" applyAlignment="1" applyProtection="1">
      <alignment vertical="center"/>
      <protection locked="0"/>
    </xf>
    <xf numFmtId="38" fontId="104" fillId="29" borderId="50" xfId="5" applyFont="1" applyFill="1" applyBorder="1" applyAlignment="1" applyProtection="1">
      <alignment vertical="center"/>
    </xf>
    <xf numFmtId="38" fontId="104" fillId="2" borderId="73" xfId="5" applyFont="1" applyFill="1" applyBorder="1" applyAlignment="1" applyProtection="1">
      <alignment vertical="center"/>
      <protection locked="0"/>
    </xf>
    <xf numFmtId="38" fontId="104" fillId="2" borderId="102" xfId="5" applyFont="1" applyFill="1" applyBorder="1" applyAlignment="1" applyProtection="1">
      <alignment vertical="center"/>
    </xf>
    <xf numFmtId="38" fontId="104" fillId="30" borderId="6" xfId="5" applyFont="1" applyFill="1" applyBorder="1" applyAlignment="1" applyProtection="1">
      <alignment vertical="center"/>
    </xf>
    <xf numFmtId="38" fontId="104" fillId="30" borderId="3" xfId="5" applyFont="1" applyFill="1" applyBorder="1" applyAlignment="1" applyProtection="1">
      <alignment vertical="center"/>
      <protection locked="0"/>
    </xf>
    <xf numFmtId="38" fontId="104" fillId="30" borderId="3" xfId="5" applyFont="1" applyFill="1" applyBorder="1" applyAlignment="1" applyProtection="1">
      <alignment vertical="center"/>
    </xf>
    <xf numFmtId="38" fontId="104" fillId="30" borderId="101" xfId="5" applyFont="1" applyFill="1" applyBorder="1" applyAlignment="1" applyProtection="1">
      <alignment vertical="center"/>
    </xf>
    <xf numFmtId="38" fontId="104" fillId="30" borderId="102" xfId="5" applyFont="1" applyFill="1" applyBorder="1" applyAlignment="1" applyProtection="1">
      <alignment vertical="center"/>
    </xf>
    <xf numFmtId="38" fontId="104" fillId="30" borderId="73" xfId="5" applyFont="1" applyFill="1" applyBorder="1" applyAlignment="1" applyProtection="1">
      <alignment vertical="center"/>
    </xf>
    <xf numFmtId="38" fontId="104" fillId="30" borderId="71" xfId="5" applyFont="1" applyFill="1" applyBorder="1" applyAlignment="1" applyProtection="1">
      <alignment vertical="center"/>
    </xf>
    <xf numFmtId="38" fontId="104" fillId="2" borderId="71" xfId="5" applyFont="1" applyFill="1" applyBorder="1" applyAlignment="1" applyProtection="1">
      <alignment vertical="center"/>
    </xf>
    <xf numFmtId="38" fontId="104" fillId="29" borderId="3" xfId="5" applyFont="1" applyFill="1" applyBorder="1" applyAlignment="1" applyProtection="1">
      <alignment vertical="center"/>
      <protection locked="0"/>
    </xf>
    <xf numFmtId="38" fontId="104" fillId="2" borderId="73" xfId="5" applyFont="1" applyFill="1" applyBorder="1" applyAlignment="1" applyProtection="1">
      <alignment vertical="center"/>
    </xf>
    <xf numFmtId="38" fontId="104" fillId="2" borderId="105" xfId="5" applyFont="1" applyFill="1" applyBorder="1" applyAlignment="1" applyProtection="1">
      <alignment vertical="center"/>
    </xf>
    <xf numFmtId="38" fontId="104" fillId="2" borderId="106" xfId="5" applyFont="1" applyFill="1" applyBorder="1" applyAlignment="1" applyProtection="1">
      <alignment vertical="center"/>
    </xf>
    <xf numFmtId="38" fontId="104" fillId="2" borderId="3" xfId="5" applyFont="1" applyFill="1" applyBorder="1" applyAlignment="1">
      <alignment vertical="center" wrapText="1"/>
    </xf>
    <xf numFmtId="38" fontId="104" fillId="2" borderId="5" xfId="5" applyFont="1" applyFill="1" applyBorder="1" applyAlignment="1" applyProtection="1">
      <alignment vertical="center"/>
    </xf>
    <xf numFmtId="38" fontId="104" fillId="30" borderId="68" xfId="5" applyFont="1" applyFill="1" applyBorder="1" applyAlignment="1" applyProtection="1">
      <alignment vertical="center"/>
    </xf>
    <xf numFmtId="38" fontId="104" fillId="2" borderId="86" xfId="5" applyFont="1" applyFill="1" applyBorder="1" applyAlignment="1" applyProtection="1">
      <alignment vertical="center"/>
    </xf>
    <xf numFmtId="38" fontId="104" fillId="30" borderId="98" xfId="5" applyFont="1" applyFill="1" applyBorder="1" applyAlignment="1" applyProtection="1">
      <alignment vertical="center"/>
      <protection locked="0"/>
    </xf>
    <xf numFmtId="38" fontId="104" fillId="30" borderId="6" xfId="5" applyFont="1" applyFill="1" applyBorder="1" applyAlignment="1" applyProtection="1">
      <alignment vertical="center"/>
      <protection locked="0"/>
    </xf>
    <xf numFmtId="38" fontId="104" fillId="30" borderId="99" xfId="5" applyFont="1" applyFill="1" applyBorder="1" applyAlignment="1" applyProtection="1">
      <alignment vertical="center"/>
    </xf>
    <xf numFmtId="38" fontId="104" fillId="2" borderId="4" xfId="5" applyFont="1" applyFill="1" applyBorder="1" applyAlignment="1" applyProtection="1">
      <alignment vertical="center"/>
      <protection locked="0"/>
    </xf>
    <xf numFmtId="38" fontId="28" fillId="2" borderId="0" xfId="139" applyFont="1" applyFill="1" applyAlignment="1"/>
    <xf numFmtId="38" fontId="28" fillId="0" borderId="0" xfId="139" applyFont="1" applyAlignment="1"/>
    <xf numFmtId="38" fontId="29" fillId="0" borderId="32" xfId="2" applyNumberFormat="1" applyFont="1" applyFill="1" applyBorder="1" applyAlignment="1">
      <alignment vertical="center" shrinkToFit="1"/>
    </xf>
    <xf numFmtId="38" fontId="29" fillId="0" borderId="33" xfId="2" applyNumberFormat="1" applyFont="1" applyFill="1" applyBorder="1" applyAlignment="1">
      <alignment vertical="center" shrinkToFit="1"/>
    </xf>
    <xf numFmtId="0" fontId="29" fillId="0" borderId="34" xfId="2" applyFont="1" applyFill="1" applyBorder="1" applyAlignment="1"/>
    <xf numFmtId="0" fontId="29" fillId="0" borderId="35" xfId="2" applyFont="1" applyFill="1" applyBorder="1" applyAlignment="1"/>
    <xf numFmtId="0" fontId="29" fillId="0" borderId="22" xfId="2" applyFont="1" applyFill="1" applyBorder="1" applyAlignment="1"/>
    <xf numFmtId="0" fontId="29" fillId="0" borderId="24" xfId="2" applyFont="1" applyFill="1" applyBorder="1" applyAlignment="1"/>
    <xf numFmtId="38" fontId="29" fillId="0" borderId="36" xfId="2" applyNumberFormat="1" applyFont="1" applyFill="1" applyBorder="1" applyAlignment="1">
      <alignment vertical="center" shrinkToFit="1"/>
    </xf>
    <xf numFmtId="38" fontId="29" fillId="0" borderId="37" xfId="2" applyNumberFormat="1" applyFont="1" applyFill="1" applyBorder="1" applyAlignment="1">
      <alignment vertical="center" shrinkToFit="1"/>
    </xf>
    <xf numFmtId="0" fontId="22" fillId="2" borderId="0" xfId="6" applyFont="1" applyFill="1" applyAlignment="1">
      <alignment horizontal="left"/>
    </xf>
    <xf numFmtId="0" fontId="26" fillId="2" borderId="0" xfId="6" applyFont="1" applyFill="1" applyAlignment="1">
      <alignment horizontal="left"/>
    </xf>
    <xf numFmtId="0" fontId="26" fillId="2" borderId="0" xfId="8" applyFont="1" applyFill="1" applyAlignment="1">
      <alignment horizontal="left"/>
    </xf>
    <xf numFmtId="0" fontId="26" fillId="2" borderId="0" xfId="6" applyFont="1" applyFill="1" applyBorder="1" applyAlignment="1">
      <alignment horizontal="left" vertical="center"/>
    </xf>
    <xf numFmtId="0" fontId="26" fillId="2" borderId="0" xfId="12" applyFont="1" applyFill="1" applyBorder="1" applyAlignment="1">
      <alignment horizontal="left"/>
    </xf>
    <xf numFmtId="0" fontId="21" fillId="0" borderId="0" xfId="6" applyFont="1" applyAlignment="1">
      <alignment horizontal="left"/>
    </xf>
    <xf numFmtId="38" fontId="110" fillId="0" borderId="50" xfId="2" applyNumberFormat="1" applyFont="1" applyFill="1" applyBorder="1" applyAlignment="1">
      <alignment horizontal="center" vertical="center" shrinkToFit="1"/>
    </xf>
    <xf numFmtId="38" fontId="110" fillId="0" borderId="3" xfId="2" applyNumberFormat="1" applyFont="1" applyFill="1" applyBorder="1" applyAlignment="1">
      <alignment vertical="center" shrinkToFit="1"/>
    </xf>
    <xf numFmtId="38" fontId="110" fillId="0" borderId="3" xfId="2" applyNumberFormat="1" applyFont="1" applyFill="1" applyBorder="1" applyAlignment="1">
      <alignment horizontal="distributed" vertical="center" indent="1"/>
    </xf>
    <xf numFmtId="38" fontId="110" fillId="0" borderId="3" xfId="9" applyFont="1" applyFill="1" applyBorder="1" applyAlignment="1">
      <alignment vertical="center"/>
    </xf>
    <xf numFmtId="38" fontId="110" fillId="0" borderId="53" xfId="2" applyNumberFormat="1" applyFont="1" applyFill="1" applyBorder="1" applyAlignment="1">
      <alignment vertical="center" shrinkToFit="1"/>
    </xf>
    <xf numFmtId="38" fontId="110" fillId="0" borderId="10" xfId="2" applyNumberFormat="1" applyFont="1" applyFill="1" applyBorder="1" applyAlignment="1">
      <alignment vertical="center" shrinkToFit="1"/>
    </xf>
    <xf numFmtId="38" fontId="110" fillId="0" borderId="51" xfId="2" applyNumberFormat="1" applyFont="1" applyFill="1" applyBorder="1" applyAlignment="1">
      <alignment horizontal="center" vertical="center" shrinkToFit="1"/>
    </xf>
    <xf numFmtId="38" fontId="110" fillId="0" borderId="12" xfId="2" applyNumberFormat="1" applyFont="1" applyFill="1" applyBorder="1" applyAlignment="1">
      <alignment horizontal="distributed" vertical="center" indent="1"/>
    </xf>
    <xf numFmtId="38" fontId="110" fillId="0" borderId="43" xfId="2" applyNumberFormat="1" applyFont="1" applyFill="1" applyBorder="1" applyAlignment="1">
      <alignment horizontal="distributed" vertical="center" indent="1"/>
    </xf>
    <xf numFmtId="196" fontId="32" fillId="0" borderId="0" xfId="2" applyNumberFormat="1" applyFont="1"/>
    <xf numFmtId="188" fontId="112" fillId="0" borderId="0" xfId="144" applyNumberFormat="1" applyFont="1"/>
    <xf numFmtId="38" fontId="112" fillId="0" borderId="0" xfId="9" applyFont="1" applyAlignment="1"/>
    <xf numFmtId="0" fontId="113" fillId="0" borderId="0" xfId="2" applyFont="1"/>
    <xf numFmtId="188" fontId="112" fillId="0" borderId="0" xfId="144" applyNumberFormat="1" applyFont="1" applyBorder="1" applyAlignment="1" applyProtection="1">
      <alignment vertical="center"/>
    </xf>
    <xf numFmtId="188" fontId="112" fillId="0" borderId="0" xfId="144" applyNumberFormat="1" applyFont="1" applyBorder="1" applyAlignment="1" applyProtection="1">
      <alignment horizontal="center" vertical="center"/>
    </xf>
    <xf numFmtId="188" fontId="112" fillId="0" borderId="0" xfId="144" applyNumberFormat="1" applyFont="1" applyAlignment="1">
      <alignment horizontal="centerContinuous" vertical="center"/>
    </xf>
    <xf numFmtId="188" fontId="112" fillId="0" borderId="0" xfId="144" applyNumberFormat="1" applyFont="1" applyBorder="1" applyAlignment="1" applyProtection="1">
      <alignment horizontal="right" vertical="center"/>
    </xf>
    <xf numFmtId="188" fontId="113" fillId="0" borderId="122" xfId="144" applyNumberFormat="1" applyFont="1" applyBorder="1" applyAlignment="1" applyProtection="1">
      <alignment horizontal="right" vertical="top"/>
    </xf>
    <xf numFmtId="188" fontId="113" fillId="0" borderId="123" xfId="144" applyNumberFormat="1" applyFont="1" applyBorder="1" applyAlignment="1">
      <alignment horizontal="center" vertical="center" wrapText="1"/>
    </xf>
    <xf numFmtId="188" fontId="113" fillId="0" borderId="124" xfId="144" applyNumberFormat="1" applyFont="1" applyBorder="1" applyAlignment="1">
      <alignment horizontal="center" vertical="center" wrapText="1"/>
    </xf>
    <xf numFmtId="0" fontId="114" fillId="0" borderId="0" xfId="117" applyFont="1">
      <alignment vertical="center"/>
    </xf>
    <xf numFmtId="188" fontId="113" fillId="0" borderId="125" xfId="144" applyNumberFormat="1" applyFont="1" applyBorder="1" applyAlignment="1" applyProtection="1">
      <alignment horizontal="center" vertical="center"/>
    </xf>
    <xf numFmtId="188" fontId="113" fillId="0" borderId="3" xfId="144" applyNumberFormat="1" applyFont="1" applyBorder="1" applyAlignment="1">
      <alignment horizontal="center" vertical="center"/>
    </xf>
    <xf numFmtId="188" fontId="113" fillId="0" borderId="126" xfId="144" applyNumberFormat="1" applyFont="1" applyBorder="1" applyAlignment="1">
      <alignment horizontal="center" vertical="center"/>
    </xf>
    <xf numFmtId="188" fontId="113" fillId="2" borderId="125" xfId="144" applyNumberFormat="1" applyFont="1" applyFill="1" applyBorder="1" applyAlignment="1" applyProtection="1">
      <alignment horizontal="center" vertical="center"/>
    </xf>
    <xf numFmtId="38" fontId="113" fillId="0" borderId="3" xfId="9" applyFont="1" applyBorder="1" applyAlignment="1">
      <alignment vertical="center"/>
    </xf>
    <xf numFmtId="38" fontId="113" fillId="0" borderId="126" xfId="9" applyFont="1" applyBorder="1" applyAlignment="1">
      <alignment vertical="center"/>
    </xf>
    <xf numFmtId="188" fontId="113" fillId="32" borderId="125" xfId="144" applyNumberFormat="1" applyFont="1" applyFill="1" applyBorder="1" applyAlignment="1" applyProtection="1">
      <alignment horizontal="center" vertical="center"/>
    </xf>
    <xf numFmtId="38" fontId="113" fillId="32" borderId="3" xfId="9" applyFont="1" applyFill="1" applyBorder="1" applyAlignment="1">
      <alignment vertical="center"/>
    </xf>
    <xf numFmtId="38" fontId="113" fillId="32" borderId="126" xfId="9" applyFont="1" applyFill="1" applyBorder="1" applyAlignment="1">
      <alignment vertical="center"/>
    </xf>
    <xf numFmtId="188" fontId="113" fillId="2" borderId="125" xfId="144" applyNumberFormat="1" applyFont="1" applyFill="1" applyBorder="1" applyAlignment="1" applyProtection="1">
      <alignment vertical="center" wrapText="1"/>
    </xf>
    <xf numFmtId="188" fontId="113" fillId="2" borderId="125" xfId="144" applyNumberFormat="1" applyFont="1" applyFill="1" applyBorder="1" applyAlignment="1" applyProtection="1">
      <alignment horizontal="left" vertical="center"/>
    </xf>
    <xf numFmtId="38" fontId="115" fillId="32" borderId="3" xfId="9" applyFont="1" applyFill="1" applyBorder="1" applyAlignment="1">
      <alignment vertical="center"/>
    </xf>
    <xf numFmtId="188" fontId="113" fillId="2" borderId="127" xfId="144" applyNumberFormat="1" applyFont="1" applyFill="1" applyBorder="1" applyAlignment="1" applyProtection="1">
      <alignment horizontal="center" vertical="center"/>
    </xf>
    <xf numFmtId="38" fontId="113" fillId="0" borderId="128" xfId="9" applyFont="1" applyBorder="1" applyAlignment="1">
      <alignment vertical="center"/>
    </xf>
    <xf numFmtId="38" fontId="113" fillId="0" borderId="129" xfId="9" applyFont="1" applyBorder="1" applyAlignment="1">
      <alignment vertical="center"/>
    </xf>
    <xf numFmtId="188" fontId="116" fillId="0" borderId="0" xfId="144" applyNumberFormat="1" applyFont="1"/>
    <xf numFmtId="188" fontId="116" fillId="0" borderId="0" xfId="144" applyNumberFormat="1" applyFont="1" applyAlignment="1">
      <alignment vertical="top"/>
    </xf>
    <xf numFmtId="188" fontId="117" fillId="0" borderId="0" xfId="144" applyNumberFormat="1" applyFont="1"/>
    <xf numFmtId="188" fontId="116" fillId="0" borderId="50" xfId="144" applyNumberFormat="1" applyFont="1" applyBorder="1" applyAlignment="1">
      <alignment horizontal="center" vertical="center" wrapText="1"/>
    </xf>
    <xf numFmtId="188" fontId="116" fillId="0" borderId="132" xfId="144" applyNumberFormat="1" applyFont="1" applyBorder="1" applyAlignment="1">
      <alignment horizontal="center" vertical="center"/>
    </xf>
    <xf numFmtId="188" fontId="116" fillId="0" borderId="44" xfId="144" applyNumberFormat="1" applyFont="1" applyBorder="1" applyAlignment="1">
      <alignment horizontal="center" vertical="center"/>
    </xf>
    <xf numFmtId="188" fontId="116" fillId="0" borderId="45" xfId="144" applyNumberFormat="1" applyFont="1" applyBorder="1" applyAlignment="1">
      <alignment horizontal="center" vertical="center"/>
    </xf>
    <xf numFmtId="188" fontId="116" fillId="2" borderId="83" xfId="144" applyNumberFormat="1" applyFont="1" applyFill="1" applyBorder="1" applyAlignment="1" applyProtection="1">
      <alignment horizontal="distributed" vertical="center"/>
    </xf>
    <xf numFmtId="38" fontId="116" fillId="0" borderId="133" xfId="146" applyFont="1" applyFill="1" applyBorder="1" applyAlignment="1">
      <alignment vertical="center"/>
    </xf>
    <xf numFmtId="38" fontId="116" fillId="0" borderId="4" xfId="146" applyFont="1" applyFill="1" applyBorder="1" applyAlignment="1">
      <alignment vertical="center"/>
    </xf>
    <xf numFmtId="38" fontId="116" fillId="0" borderId="11" xfId="146" applyFont="1" applyFill="1" applyBorder="1" applyAlignment="1">
      <alignment vertical="center"/>
    </xf>
    <xf numFmtId="188" fontId="116" fillId="2" borderId="16" xfId="144" applyNumberFormat="1" applyFont="1" applyFill="1" applyBorder="1" applyAlignment="1" applyProtection="1">
      <alignment horizontal="center" vertical="center"/>
    </xf>
    <xf numFmtId="38" fontId="116" fillId="0" borderId="25" xfId="146" applyFont="1" applyFill="1" applyBorder="1" applyAlignment="1">
      <alignment vertical="center"/>
    </xf>
    <xf numFmtId="9" fontId="116" fillId="0" borderId="3" xfId="147" applyFont="1" applyFill="1" applyBorder="1" applyAlignment="1">
      <alignment vertical="center"/>
    </xf>
    <xf numFmtId="9" fontId="116" fillId="0" borderId="13" xfId="147" applyFont="1" applyFill="1" applyBorder="1" applyAlignment="1">
      <alignment vertical="center"/>
    </xf>
    <xf numFmtId="188" fontId="116" fillId="2" borderId="16" xfId="144" applyNumberFormat="1" applyFont="1" applyFill="1" applyBorder="1" applyAlignment="1" applyProtection="1">
      <alignment horizontal="distributed" vertical="center"/>
    </xf>
    <xf numFmtId="38" fontId="116" fillId="0" borderId="3" xfId="146" applyFont="1" applyFill="1" applyBorder="1" applyAlignment="1">
      <alignment vertical="center"/>
    </xf>
    <xf numFmtId="38" fontId="116" fillId="0" borderId="13" xfId="146" applyFont="1" applyFill="1" applyBorder="1" applyAlignment="1">
      <alignment vertical="center"/>
    </xf>
    <xf numFmtId="188" fontId="116" fillId="2" borderId="16" xfId="144" applyNumberFormat="1" applyFont="1" applyFill="1" applyBorder="1" applyAlignment="1" applyProtection="1">
      <alignment horizontal="distributed" vertical="center" wrapText="1"/>
    </xf>
    <xf numFmtId="188" fontId="116" fillId="2" borderId="52" xfId="144" applyNumberFormat="1" applyFont="1" applyFill="1" applyBorder="1" applyAlignment="1" applyProtection="1">
      <alignment horizontal="center" vertical="center"/>
    </xf>
    <xf numFmtId="38" fontId="116" fillId="0" borderId="135" xfId="146" applyFont="1" applyFill="1" applyBorder="1" applyAlignment="1">
      <alignment vertical="center"/>
    </xf>
    <xf numFmtId="9" fontId="116" fillId="0" borderId="41" xfId="147" applyFont="1" applyFill="1" applyBorder="1" applyAlignment="1">
      <alignment vertical="center"/>
    </xf>
    <xf numFmtId="9" fontId="116" fillId="0" borderId="42" xfId="147" applyFont="1" applyFill="1" applyBorder="1" applyAlignment="1">
      <alignment vertical="center"/>
    </xf>
    <xf numFmtId="188" fontId="116" fillId="2" borderId="136" xfId="144" applyNumberFormat="1" applyFont="1" applyFill="1" applyBorder="1" applyAlignment="1" applyProtection="1">
      <alignment horizontal="center" vertical="center"/>
    </xf>
    <xf numFmtId="179" fontId="116" fillId="0" borderId="29" xfId="147" applyNumberFormat="1" applyFont="1" applyFill="1" applyBorder="1" applyAlignment="1">
      <alignment vertical="center"/>
    </xf>
    <xf numFmtId="9" fontId="116" fillId="0" borderId="18" xfId="147" applyFont="1" applyFill="1" applyBorder="1" applyAlignment="1">
      <alignment vertical="center"/>
    </xf>
    <xf numFmtId="9" fontId="116" fillId="0" borderId="19" xfId="147" applyFont="1" applyFill="1" applyBorder="1" applyAlignment="1">
      <alignment vertical="center"/>
    </xf>
    <xf numFmtId="188" fontId="118" fillId="0" borderId="0" xfId="144" applyNumberFormat="1" applyFont="1"/>
    <xf numFmtId="188" fontId="119" fillId="0" borderId="0" xfId="144" applyNumberFormat="1" applyFont="1"/>
    <xf numFmtId="179" fontId="71" fillId="0" borderId="0" xfId="117" applyNumberFormat="1" applyFont="1">
      <alignment vertical="center"/>
    </xf>
    <xf numFmtId="197" fontId="71" fillId="0" borderId="0" xfId="91" applyNumberFormat="1" applyFont="1">
      <alignment vertical="center"/>
    </xf>
    <xf numFmtId="197" fontId="71" fillId="0" borderId="0" xfId="117" applyNumberFormat="1" applyFont="1">
      <alignment vertical="center"/>
    </xf>
    <xf numFmtId="38" fontId="114" fillId="0" borderId="0" xfId="117" applyNumberFormat="1" applyFont="1">
      <alignment vertical="center"/>
    </xf>
    <xf numFmtId="38" fontId="114" fillId="0" borderId="0" xfId="9" applyFont="1" applyAlignment="1">
      <alignment vertical="center"/>
    </xf>
    <xf numFmtId="197" fontId="114" fillId="0" borderId="0" xfId="91" applyNumberFormat="1" applyFont="1">
      <alignment vertical="center"/>
    </xf>
    <xf numFmtId="197" fontId="114" fillId="0" borderId="0" xfId="117" applyNumberFormat="1" applyFont="1">
      <alignment vertical="center"/>
    </xf>
    <xf numFmtId="187" fontId="114" fillId="0" borderId="0" xfId="117" applyNumberFormat="1" applyFont="1">
      <alignment vertical="center"/>
    </xf>
    <xf numFmtId="0" fontId="98" fillId="0" borderId="0" xfId="117" applyFont="1" applyBorder="1">
      <alignment vertical="center"/>
    </xf>
    <xf numFmtId="0" fontId="114" fillId="0" borderId="0" xfId="117" applyFont="1" applyBorder="1">
      <alignment vertical="center"/>
    </xf>
    <xf numFmtId="0" fontId="114" fillId="31" borderId="0" xfId="117" applyFont="1" applyFill="1" applyBorder="1">
      <alignment vertical="center"/>
    </xf>
    <xf numFmtId="0" fontId="74" fillId="0" borderId="0" xfId="117" applyFont="1" applyBorder="1">
      <alignment vertical="center"/>
    </xf>
    <xf numFmtId="187" fontId="114" fillId="0" borderId="0" xfId="117" applyNumberFormat="1" applyFont="1" applyBorder="1">
      <alignment vertical="center"/>
    </xf>
    <xf numFmtId="187" fontId="114" fillId="31" borderId="0" xfId="117" applyNumberFormat="1" applyFont="1" applyFill="1" applyBorder="1" applyAlignment="1">
      <alignment horizontal="left" vertical="center"/>
    </xf>
    <xf numFmtId="187" fontId="114" fillId="31" borderId="0" xfId="117" applyNumberFormat="1" applyFont="1" applyFill="1" applyBorder="1">
      <alignment vertical="center"/>
    </xf>
    <xf numFmtId="187" fontId="114" fillId="31" borderId="0" xfId="117" applyNumberFormat="1" applyFont="1" applyFill="1" applyBorder="1" applyAlignment="1">
      <alignment horizontal="left" vertical="center" wrapText="1"/>
    </xf>
    <xf numFmtId="187" fontId="98" fillId="31" borderId="3" xfId="117" applyNumberFormat="1" applyFont="1" applyFill="1" applyBorder="1" applyAlignment="1">
      <alignment horizontal="left" vertical="center" wrapText="1"/>
    </xf>
    <xf numFmtId="188" fontId="78" fillId="0" borderId="33" xfId="144" applyNumberFormat="1" applyFont="1" applyBorder="1"/>
    <xf numFmtId="187" fontId="59" fillId="0" borderId="0" xfId="117" applyNumberFormat="1">
      <alignment vertical="center"/>
    </xf>
    <xf numFmtId="188" fontId="120" fillId="0" borderId="0" xfId="144" applyNumberFormat="1" applyFont="1" applyAlignment="1">
      <alignment vertical="top"/>
    </xf>
    <xf numFmtId="38" fontId="32" fillId="0" borderId="3" xfId="9" applyFont="1" applyBorder="1" applyAlignment="1">
      <alignment vertical="center"/>
    </xf>
    <xf numFmtId="38" fontId="32" fillId="0" borderId="126" xfId="9" applyFont="1" applyBorder="1" applyAlignment="1">
      <alignment vertical="center"/>
    </xf>
    <xf numFmtId="38" fontId="32" fillId="32" borderId="3" xfId="9" applyFont="1" applyFill="1" applyBorder="1" applyAlignment="1">
      <alignment vertical="center"/>
    </xf>
    <xf numFmtId="38" fontId="32" fillId="32" borderId="126" xfId="9" applyFont="1" applyFill="1" applyBorder="1" applyAlignment="1">
      <alignment vertical="center"/>
    </xf>
    <xf numFmtId="38" fontId="32" fillId="0" borderId="128" xfId="9" applyFont="1" applyBorder="1" applyAlignment="1">
      <alignment vertical="center"/>
    </xf>
    <xf numFmtId="38" fontId="32" fillId="0" borderId="129" xfId="9" applyFont="1" applyBorder="1" applyAlignment="1">
      <alignment vertical="center"/>
    </xf>
    <xf numFmtId="179" fontId="78" fillId="0" borderId="0" xfId="144" applyNumberFormat="1" applyFont="1"/>
    <xf numFmtId="199" fontId="69" fillId="0" borderId="0" xfId="144" applyNumberFormat="1" applyFont="1"/>
    <xf numFmtId="0" fontId="19" fillId="0" borderId="23" xfId="4" applyFont="1" applyBorder="1" applyAlignment="1">
      <alignment horizontal="center" vertical="center"/>
    </xf>
    <xf numFmtId="0" fontId="19" fillId="0" borderId="18" xfId="4" applyFont="1" applyBorder="1" applyAlignment="1">
      <alignment horizontal="center" vertical="center"/>
    </xf>
    <xf numFmtId="0" fontId="19" fillId="0" borderId="21" xfId="4" applyFont="1" applyBorder="1" applyAlignment="1">
      <alignment horizontal="center" vertical="center"/>
    </xf>
    <xf numFmtId="0" fontId="19" fillId="0" borderId="22" xfId="4" applyFont="1" applyBorder="1" applyAlignment="1">
      <alignment horizontal="center" vertical="center"/>
    </xf>
    <xf numFmtId="0" fontId="19" fillId="0" borderId="3" xfId="4" applyFont="1" applyBorder="1" applyAlignment="1">
      <alignment horizontal="center" vertical="center"/>
    </xf>
    <xf numFmtId="0" fontId="19" fillId="0" borderId="5" xfId="4" applyFont="1" applyBorder="1" applyAlignment="1">
      <alignment horizontal="center" vertical="center"/>
    </xf>
    <xf numFmtId="0" fontId="19" fillId="0" borderId="132" xfId="4" applyFont="1" applyBorder="1" applyAlignment="1">
      <alignment horizontal="center" vertical="center" wrapText="1"/>
    </xf>
    <xf numFmtId="0" fontId="19" fillId="0" borderId="44" xfId="4" applyFont="1" applyBorder="1" applyAlignment="1">
      <alignment horizontal="center" vertical="center" wrapText="1"/>
    </xf>
    <xf numFmtId="0" fontId="19" fillId="0" borderId="82" xfId="4" applyFont="1" applyBorder="1" applyAlignment="1">
      <alignment horizontal="center" vertical="center"/>
    </xf>
    <xf numFmtId="0" fontId="19" fillId="42" borderId="0" xfId="4" applyFont="1" applyFill="1"/>
    <xf numFmtId="0" fontId="19" fillId="42" borderId="46" xfId="4" applyFont="1" applyFill="1" applyBorder="1" applyAlignment="1">
      <alignment horizontal="center" vertical="center"/>
    </xf>
    <xf numFmtId="38" fontId="32" fillId="2" borderId="3" xfId="5" applyFont="1" applyFill="1" applyBorder="1" applyAlignment="1" applyProtection="1">
      <alignment horizontal="center" vertical="center"/>
    </xf>
    <xf numFmtId="38" fontId="29" fillId="0" borderId="3" xfId="5" applyFont="1" applyBorder="1" applyAlignment="1">
      <alignment vertical="center"/>
    </xf>
    <xf numFmtId="188" fontId="32" fillId="0" borderId="3" xfId="144" applyNumberFormat="1" applyFont="1" applyBorder="1" applyAlignment="1" applyProtection="1">
      <alignment horizontal="right" vertical="top"/>
    </xf>
    <xf numFmtId="188" fontId="32" fillId="0" borderId="3" xfId="144" applyNumberFormat="1" applyFont="1" applyBorder="1" applyAlignment="1">
      <alignment horizontal="center" vertical="center" wrapText="1"/>
    </xf>
    <xf numFmtId="188" fontId="32" fillId="0" borderId="3" xfId="144" applyNumberFormat="1" applyFont="1" applyBorder="1" applyAlignment="1" applyProtection="1">
      <alignment horizontal="center" vertical="center"/>
    </xf>
    <xf numFmtId="0" fontId="19" fillId="42" borderId="37" xfId="4" applyFont="1" applyFill="1" applyBorder="1" applyAlignment="1">
      <alignment vertical="center" wrapText="1"/>
    </xf>
    <xf numFmtId="0" fontId="19" fillId="42" borderId="130" xfId="4" applyFont="1" applyFill="1" applyBorder="1" applyAlignment="1">
      <alignment horizontal="center" vertical="center"/>
    </xf>
    <xf numFmtId="0" fontId="19" fillId="42" borderId="159" xfId="4" applyFont="1" applyFill="1" applyBorder="1" applyAlignment="1">
      <alignment horizontal="center" vertical="center"/>
    </xf>
    <xf numFmtId="0" fontId="19" fillId="42" borderId="69" xfId="4" applyFont="1" applyFill="1" applyBorder="1" applyAlignment="1">
      <alignment vertical="center"/>
    </xf>
    <xf numFmtId="0" fontId="19" fillId="42" borderId="46" xfId="4" applyFont="1" applyFill="1" applyBorder="1" applyAlignment="1">
      <alignment vertical="center"/>
    </xf>
    <xf numFmtId="0" fontId="19" fillId="42" borderId="159" xfId="4" applyFont="1" applyFill="1" applyBorder="1" applyAlignment="1">
      <alignment vertical="center"/>
    </xf>
    <xf numFmtId="0" fontId="19" fillId="0" borderId="9" xfId="4" applyFont="1" applyBorder="1" applyAlignment="1">
      <alignment horizontal="center" vertical="center" wrapText="1"/>
    </xf>
    <xf numFmtId="0" fontId="19" fillId="0" borderId="141" xfId="4" applyFont="1" applyBorder="1" applyAlignment="1">
      <alignment horizontal="center" vertical="center" wrapText="1"/>
    </xf>
    <xf numFmtId="0" fontId="19" fillId="0" borderId="22" xfId="4" applyFont="1" applyBorder="1" applyAlignment="1">
      <alignment vertical="center"/>
    </xf>
    <xf numFmtId="0" fontId="19" fillId="0" borderId="5" xfId="4" applyFont="1" applyBorder="1" applyAlignment="1">
      <alignment vertical="center"/>
    </xf>
    <xf numFmtId="0" fontId="19" fillId="0" borderId="31" xfId="4" applyFont="1" applyBorder="1" applyAlignment="1">
      <alignment vertical="center"/>
    </xf>
    <xf numFmtId="192" fontId="25" fillId="38" borderId="30" xfId="156" applyNumberFormat="1" applyFont="1" applyFill="1" applyBorder="1"/>
    <xf numFmtId="188" fontId="78" fillId="0" borderId="0" xfId="144" applyNumberFormat="1" applyFont="1"/>
    <xf numFmtId="188" fontId="35" fillId="0" borderId="0" xfId="144" applyNumberFormat="1" applyFont="1"/>
    <xf numFmtId="188" fontId="78" fillId="0" borderId="0" xfId="144" applyNumberFormat="1" applyFont="1"/>
    <xf numFmtId="188" fontId="35" fillId="0" borderId="0" xfId="144" applyNumberFormat="1" applyFont="1"/>
    <xf numFmtId="38" fontId="123" fillId="32" borderId="3" xfId="228" applyNumberFormat="1" applyFont="1" applyFill="1" applyBorder="1">
      <alignment vertical="center"/>
    </xf>
    <xf numFmtId="181" fontId="121" fillId="0" borderId="3" xfId="144" applyNumberFormat="1" applyFont="1" applyBorder="1" applyAlignment="1">
      <alignment vertical="center"/>
    </xf>
    <xf numFmtId="181" fontId="122" fillId="0" borderId="3" xfId="144" applyNumberFormat="1" applyFont="1" applyBorder="1" applyAlignment="1">
      <alignment vertical="center"/>
    </xf>
    <xf numFmtId="181" fontId="121" fillId="32" borderId="3" xfId="144" applyNumberFormat="1" applyFont="1" applyFill="1" applyBorder="1" applyAlignment="1">
      <alignment vertical="center"/>
    </xf>
    <xf numFmtId="38" fontId="123" fillId="32" borderId="3" xfId="229" applyFont="1" applyFill="1" applyBorder="1">
      <alignment vertical="center"/>
    </xf>
    <xf numFmtId="0" fontId="124" fillId="0" borderId="0" xfId="7" applyFont="1">
      <alignment vertical="center"/>
    </xf>
    <xf numFmtId="38" fontId="29" fillId="0" borderId="75" xfId="2" applyNumberFormat="1" applyFont="1" applyFill="1" applyBorder="1" applyAlignment="1">
      <alignment vertical="center"/>
    </xf>
    <xf numFmtId="38" fontId="29" fillId="0" borderId="0" xfId="2" applyNumberFormat="1" applyFont="1" applyFill="1" applyBorder="1" applyAlignment="1">
      <alignment vertical="center"/>
    </xf>
    <xf numFmtId="38" fontId="29" fillId="0" borderId="74" xfId="2" applyNumberFormat="1" applyFont="1" applyFill="1" applyBorder="1" applyAlignment="1">
      <alignment vertical="center"/>
    </xf>
    <xf numFmtId="38" fontId="110" fillId="0" borderId="3" xfId="2" applyNumberFormat="1" applyFont="1" applyFill="1" applyBorder="1" applyAlignment="1">
      <alignment vertical="center"/>
    </xf>
    <xf numFmtId="38" fontId="110" fillId="0" borderId="47" xfId="2" applyNumberFormat="1" applyFont="1" applyFill="1" applyBorder="1" applyAlignment="1">
      <alignment vertical="center"/>
    </xf>
    <xf numFmtId="38" fontId="110" fillId="0" borderId="5" xfId="2" applyNumberFormat="1" applyFont="1" applyFill="1" applyBorder="1" applyAlignment="1">
      <alignment horizontal="center" vertical="center" shrinkToFit="1"/>
    </xf>
    <xf numFmtId="38" fontId="110" fillId="0" borderId="47" xfId="2" applyNumberFormat="1" applyFont="1" applyFill="1" applyBorder="1" applyAlignment="1">
      <alignment vertical="center" shrinkToFit="1"/>
    </xf>
    <xf numFmtId="38" fontId="110" fillId="0" borderId="3" xfId="2" applyNumberFormat="1" applyFont="1" applyFill="1" applyBorder="1" applyAlignment="1">
      <alignment horizontal="left" vertical="center"/>
    </xf>
    <xf numFmtId="0" fontId="110" fillId="0" borderId="3" xfId="2" applyNumberFormat="1" applyFont="1" applyFill="1" applyBorder="1" applyAlignment="1">
      <alignment vertical="center" shrinkToFit="1"/>
    </xf>
    <xf numFmtId="0" fontId="124" fillId="0" borderId="0" xfId="6" applyFont="1"/>
    <xf numFmtId="0" fontId="110" fillId="0" borderId="3" xfId="2" applyNumberFormat="1" applyFont="1" applyFill="1" applyBorder="1" applyAlignment="1">
      <alignment vertical="center"/>
    </xf>
    <xf numFmtId="0" fontId="110" fillId="0" borderId="47" xfId="2" applyNumberFormat="1" applyFont="1" applyFill="1" applyBorder="1" applyAlignment="1">
      <alignment vertical="center"/>
    </xf>
    <xf numFmtId="179" fontId="110" fillId="0" borderId="5" xfId="10" applyNumberFormat="1" applyFont="1" applyFill="1" applyBorder="1" applyAlignment="1">
      <alignment vertical="center" shrinkToFit="1"/>
    </xf>
    <xf numFmtId="0" fontId="19" fillId="0" borderId="18" xfId="4" applyFont="1" applyBorder="1" applyAlignment="1">
      <alignment horizontal="center" vertical="center"/>
    </xf>
    <xf numFmtId="0" fontId="19" fillId="0" borderId="18" xfId="4" applyFont="1" applyBorder="1" applyAlignment="1">
      <alignment horizontal="center" vertical="center" wrapText="1"/>
    </xf>
    <xf numFmtId="0" fontId="19" fillId="0" borderId="21" xfId="4" applyFont="1" applyBorder="1" applyAlignment="1">
      <alignment horizontal="center" vertical="center"/>
    </xf>
    <xf numFmtId="0" fontId="19" fillId="0" borderId="3" xfId="4" applyFont="1" applyBorder="1" applyAlignment="1">
      <alignment horizontal="center" vertical="center"/>
    </xf>
    <xf numFmtId="0" fontId="21" fillId="0" borderId="0" xfId="6" applyFont="1" applyBorder="1"/>
    <xf numFmtId="38" fontId="21" fillId="0" borderId="17" xfId="9" applyFont="1" applyBorder="1" applyAlignment="1">
      <alignment vertical="center"/>
    </xf>
    <xf numFmtId="38" fontId="31" fillId="0" borderId="0" xfId="7" applyNumberFormat="1" applyFont="1" applyFill="1">
      <alignment vertical="center"/>
    </xf>
    <xf numFmtId="38" fontId="32" fillId="0" borderId="17" xfId="2" applyNumberFormat="1" applyFont="1" applyFill="1" applyBorder="1" applyAlignment="1">
      <alignment horizontal="center" vertical="center" shrinkToFit="1"/>
    </xf>
    <xf numFmtId="38" fontId="32" fillId="0" borderId="18" xfId="2" applyNumberFormat="1" applyFont="1" applyFill="1" applyBorder="1" applyAlignment="1">
      <alignment horizontal="center" vertical="center" shrinkToFit="1"/>
    </xf>
    <xf numFmtId="38" fontId="32" fillId="0" borderId="19" xfId="2" applyNumberFormat="1" applyFont="1" applyFill="1" applyBorder="1" applyAlignment="1">
      <alignment horizontal="center" vertical="center" shrinkToFit="1"/>
    </xf>
    <xf numFmtId="38" fontId="32" fillId="0" borderId="10" xfId="9" applyFont="1" applyFill="1" applyBorder="1" applyAlignment="1">
      <alignment horizontal="right" vertical="center" shrinkToFit="1"/>
    </xf>
    <xf numFmtId="176" fontId="32" fillId="0" borderId="4" xfId="10" applyNumberFormat="1" applyFont="1" applyFill="1" applyBorder="1" applyAlignment="1">
      <alignment vertical="center" shrinkToFit="1"/>
    </xf>
    <xf numFmtId="38" fontId="32" fillId="0" borderId="4" xfId="9" applyFont="1" applyFill="1" applyBorder="1"/>
    <xf numFmtId="177" fontId="32" fillId="0" borderId="11" xfId="9" applyNumberFormat="1" applyFont="1" applyFill="1" applyBorder="1" applyAlignment="1">
      <alignment vertical="center" shrinkToFit="1"/>
    </xf>
    <xf numFmtId="38" fontId="32" fillId="0" borderId="12" xfId="9" applyFont="1" applyFill="1" applyBorder="1" applyAlignment="1">
      <alignment horizontal="right" vertical="center" shrinkToFit="1"/>
    </xf>
    <xf numFmtId="176" fontId="32" fillId="0" borderId="3" xfId="10" applyNumberFormat="1" applyFont="1" applyFill="1" applyBorder="1" applyAlignment="1">
      <alignment vertical="center" shrinkToFit="1"/>
    </xf>
    <xf numFmtId="177" fontId="32" fillId="0" borderId="13" xfId="9" applyNumberFormat="1" applyFont="1" applyFill="1" applyBorder="1" applyAlignment="1">
      <alignment vertical="center" shrinkToFit="1"/>
    </xf>
    <xf numFmtId="38" fontId="32" fillId="0" borderId="39" xfId="9" applyFont="1" applyFill="1" applyBorder="1" applyAlignment="1">
      <alignment horizontal="right" vertical="center" shrinkToFit="1"/>
    </xf>
    <xf numFmtId="176" fontId="32" fillId="0" borderId="41" xfId="10" applyNumberFormat="1" applyFont="1" applyFill="1" applyBorder="1" applyAlignment="1">
      <alignment vertical="center" shrinkToFit="1"/>
    </xf>
    <xf numFmtId="38" fontId="32" fillId="0" borderId="41" xfId="9" applyFont="1" applyFill="1" applyBorder="1"/>
    <xf numFmtId="177" fontId="32" fillId="0" borderId="42" xfId="9" applyNumberFormat="1" applyFont="1" applyFill="1" applyBorder="1" applyAlignment="1">
      <alignment vertical="center" shrinkToFit="1"/>
    </xf>
    <xf numFmtId="38" fontId="32" fillId="0" borderId="43" xfId="9" applyFont="1" applyFill="1" applyBorder="1" applyAlignment="1">
      <alignment horizontal="right"/>
    </xf>
    <xf numFmtId="176" fontId="32" fillId="0" borderId="44" xfId="10" applyNumberFormat="1" applyFont="1" applyFill="1" applyBorder="1" applyAlignment="1">
      <alignment vertical="center" shrinkToFit="1"/>
    </xf>
    <xf numFmtId="38" fontId="32" fillId="0" borderId="111" xfId="9" applyFont="1" applyFill="1" applyBorder="1"/>
    <xf numFmtId="177" fontId="32" fillId="0" borderId="45" xfId="9" applyNumberFormat="1" applyFont="1" applyFill="1" applyBorder="1" applyAlignment="1">
      <alignment vertical="center" shrinkToFit="1"/>
    </xf>
    <xf numFmtId="38" fontId="25" fillId="30" borderId="30" xfId="9" applyFont="1" applyFill="1" applyBorder="1"/>
    <xf numFmtId="38" fontId="25" fillId="30" borderId="21" xfId="9" applyFont="1" applyFill="1" applyBorder="1"/>
    <xf numFmtId="38" fontId="25" fillId="25" borderId="21" xfId="9" applyFont="1" applyFill="1" applyBorder="1" applyAlignment="1" applyProtection="1">
      <alignment horizontal="right" vertical="center"/>
    </xf>
    <xf numFmtId="38" fontId="25" fillId="30" borderId="21" xfId="9" applyFont="1" applyFill="1" applyBorder="1" applyAlignment="1" applyProtection="1">
      <alignment horizontal="right" vertical="center"/>
    </xf>
    <xf numFmtId="38" fontId="25" fillId="30" borderId="70" xfId="9" applyFont="1" applyFill="1" applyBorder="1"/>
    <xf numFmtId="38" fontId="25" fillId="30" borderId="24" xfId="9" applyFont="1" applyFill="1" applyBorder="1"/>
    <xf numFmtId="38" fontId="25" fillId="0" borderId="12" xfId="9" applyFont="1" applyBorder="1"/>
    <xf numFmtId="38" fontId="25" fillId="0" borderId="3" xfId="9" applyFont="1" applyBorder="1"/>
    <xf numFmtId="38" fontId="25" fillId="26" borderId="3" xfId="9" applyFont="1" applyFill="1" applyBorder="1"/>
    <xf numFmtId="38" fontId="25" fillId="25" borderId="3" xfId="9" applyFont="1" applyFill="1" applyBorder="1" applyAlignment="1" applyProtection="1">
      <alignment horizontal="right" vertical="center"/>
    </xf>
    <xf numFmtId="38" fontId="25" fillId="27" borderId="3" xfId="9" applyFont="1" applyFill="1" applyBorder="1" applyAlignment="1" applyProtection="1">
      <alignment horizontal="right" vertical="center"/>
    </xf>
    <xf numFmtId="38" fontId="25" fillId="0" borderId="71" xfId="9" applyFont="1" applyBorder="1"/>
    <xf numFmtId="38" fontId="25" fillId="0" borderId="26" xfId="9" applyFont="1" applyBorder="1"/>
    <xf numFmtId="38" fontId="25" fillId="30" borderId="12" xfId="9" applyFont="1" applyFill="1" applyBorder="1"/>
    <xf numFmtId="38" fontId="25" fillId="30" borderId="3" xfId="9" applyFont="1" applyFill="1" applyBorder="1"/>
    <xf numFmtId="38" fontId="25" fillId="30" borderId="3" xfId="9" applyFont="1" applyFill="1" applyBorder="1" applyAlignment="1" applyProtection="1">
      <alignment horizontal="right" vertical="center"/>
    </xf>
    <xf numFmtId="38" fontId="25" fillId="30" borderId="71" xfId="9" applyFont="1" applyFill="1" applyBorder="1"/>
    <xf numFmtId="38" fontId="25" fillId="30" borderId="26" xfId="9" applyFont="1" applyFill="1" applyBorder="1"/>
    <xf numFmtId="38" fontId="25" fillId="25" borderId="47" xfId="9" applyFont="1" applyFill="1" applyBorder="1" applyAlignment="1" applyProtection="1">
      <alignment horizontal="right" vertical="center"/>
    </xf>
    <xf numFmtId="38" fontId="25" fillId="27" borderId="47" xfId="9" applyFont="1" applyFill="1" applyBorder="1" applyAlignment="1" applyProtection="1">
      <alignment horizontal="right" vertical="center"/>
    </xf>
    <xf numFmtId="38" fontId="25" fillId="25" borderId="3" xfId="9" applyFont="1" applyFill="1" applyBorder="1" applyAlignment="1">
      <alignment horizontal="right" vertical="center"/>
    </xf>
    <xf numFmtId="38" fontId="25" fillId="27" borderId="3" xfId="9" applyFont="1" applyFill="1" applyBorder="1" applyAlignment="1">
      <alignment horizontal="right" vertical="center"/>
    </xf>
    <xf numFmtId="38" fontId="25" fillId="30" borderId="3" xfId="9" applyFont="1" applyFill="1" applyBorder="1" applyAlignment="1">
      <alignment horizontal="right" vertical="center"/>
    </xf>
    <xf numFmtId="38" fontId="25" fillId="26" borderId="71" xfId="9" applyFont="1" applyFill="1" applyBorder="1"/>
    <xf numFmtId="38" fontId="25" fillId="0" borderId="80" xfId="2" applyNumberFormat="1" applyFont="1" applyBorder="1" applyAlignment="1">
      <alignment vertical="center"/>
    </xf>
    <xf numFmtId="38" fontId="25" fillId="0" borderId="44" xfId="2" applyNumberFormat="1" applyFont="1" applyBorder="1" applyAlignment="1">
      <alignment vertical="center"/>
    </xf>
    <xf numFmtId="38" fontId="25" fillId="0" borderId="81" xfId="2" applyNumberFormat="1" applyFont="1" applyBorder="1" applyAlignment="1">
      <alignment vertical="center"/>
    </xf>
    <xf numFmtId="38" fontId="25" fillId="0" borderId="1" xfId="2" applyNumberFormat="1" applyFont="1" applyBorder="1" applyAlignment="1">
      <alignment vertical="center"/>
    </xf>
    <xf numFmtId="179" fontId="74" fillId="0" borderId="0" xfId="117" applyNumberFormat="1" applyFont="1" applyFill="1">
      <alignment vertical="center"/>
    </xf>
    <xf numFmtId="179" fontId="74" fillId="0" borderId="0" xfId="117" applyNumberFormat="1" applyFont="1">
      <alignment vertical="center"/>
    </xf>
    <xf numFmtId="0" fontId="125" fillId="0" borderId="0" xfId="7" applyFont="1">
      <alignment vertical="center"/>
    </xf>
    <xf numFmtId="38" fontId="126" fillId="2" borderId="7" xfId="2" applyNumberFormat="1" applyFont="1" applyFill="1" applyBorder="1" applyAlignment="1">
      <alignment horizontal="center" vertical="center" shrinkToFit="1"/>
    </xf>
    <xf numFmtId="38" fontId="126" fillId="2" borderId="64" xfId="2" applyNumberFormat="1" applyFont="1" applyFill="1" applyBorder="1" applyAlignment="1">
      <alignment horizontal="center" vertical="center" shrinkToFit="1"/>
    </xf>
    <xf numFmtId="38" fontId="126" fillId="2" borderId="65" xfId="2" applyNumberFormat="1" applyFont="1" applyFill="1" applyBorder="1" applyAlignment="1">
      <alignment horizontal="center" vertical="center" shrinkToFit="1"/>
    </xf>
    <xf numFmtId="3" fontId="127" fillId="0" borderId="53" xfId="2" applyNumberFormat="1" applyFont="1" applyBorder="1" applyAlignment="1">
      <alignment horizontal="center" vertical="center"/>
    </xf>
    <xf numFmtId="3" fontId="127" fillId="0" borderId="66" xfId="2" applyNumberFormat="1" applyFont="1" applyBorder="1" applyAlignment="1">
      <alignment horizontal="center" vertical="center"/>
    </xf>
    <xf numFmtId="3" fontId="127" fillId="0" borderId="66" xfId="2" applyNumberFormat="1" applyFont="1" applyBorder="1" applyAlignment="1">
      <alignment horizontal="center" vertical="center" wrapText="1"/>
    </xf>
    <xf numFmtId="0" fontId="127" fillId="0" borderId="66" xfId="2" applyFont="1" applyBorder="1" applyAlignment="1">
      <alignment horizontal="centerContinuous" vertical="center" wrapText="1"/>
    </xf>
    <xf numFmtId="0" fontId="127" fillId="0" borderId="66" xfId="2" applyFont="1" applyBorder="1" applyAlignment="1">
      <alignment horizontal="centerContinuous" vertical="center"/>
    </xf>
    <xf numFmtId="0" fontId="127" fillId="0" borderId="66" xfId="2" applyFont="1" applyBorder="1" applyAlignment="1">
      <alignment horizontal="center" vertical="center"/>
    </xf>
    <xf numFmtId="0" fontId="128" fillId="0" borderId="66" xfId="2" applyFont="1" applyBorder="1" applyAlignment="1">
      <alignment horizontal="center" vertical="center" wrapText="1"/>
    </xf>
    <xf numFmtId="0" fontId="127" fillId="0" borderId="67" xfId="2" applyFont="1" applyBorder="1" applyAlignment="1">
      <alignment horizontal="centerContinuous" vertical="center"/>
    </xf>
    <xf numFmtId="0" fontId="127" fillId="0" borderId="2" xfId="2" applyFont="1" applyBorder="1" applyAlignment="1">
      <alignment horizontal="center" vertical="center"/>
    </xf>
    <xf numFmtId="38" fontId="125" fillId="0" borderId="0" xfId="9" applyFont="1"/>
    <xf numFmtId="38" fontId="129" fillId="2" borderId="15" xfId="2" applyNumberFormat="1" applyFont="1" applyFill="1" applyBorder="1" applyAlignment="1">
      <alignment horizontal="center" vertical="center" shrinkToFit="1"/>
    </xf>
    <xf numFmtId="38" fontId="129" fillId="30" borderId="68" xfId="2" applyNumberFormat="1" applyFont="1" applyFill="1" applyBorder="1" applyAlignment="1">
      <alignment horizontal="center" vertical="center"/>
    </xf>
    <xf numFmtId="0" fontId="129" fillId="30" borderId="68" xfId="2" applyNumberFormat="1" applyFont="1" applyFill="1" applyBorder="1" applyAlignment="1">
      <alignment vertical="center" shrinkToFit="1"/>
    </xf>
    <xf numFmtId="38" fontId="130" fillId="30" borderId="69" xfId="2" applyNumberFormat="1" applyFont="1" applyFill="1" applyBorder="1" applyAlignment="1">
      <alignment horizontal="center" vertical="center"/>
    </xf>
    <xf numFmtId="38" fontId="131" fillId="30" borderId="30" xfId="9" applyFont="1" applyFill="1" applyBorder="1"/>
    <xf numFmtId="38" fontId="131" fillId="30" borderId="21" xfId="9" applyFont="1" applyFill="1" applyBorder="1"/>
    <xf numFmtId="38" fontId="131" fillId="25" borderId="21" xfId="9" applyFont="1" applyFill="1" applyBorder="1" applyAlignment="1" applyProtection="1">
      <alignment horizontal="right" vertical="center"/>
    </xf>
    <xf numFmtId="38" fontId="131" fillId="30" borderId="21" xfId="9" applyFont="1" applyFill="1" applyBorder="1" applyAlignment="1" applyProtection="1">
      <alignment horizontal="right" vertical="center"/>
    </xf>
    <xf numFmtId="38" fontId="131" fillId="30" borderId="70" xfId="9" applyFont="1" applyFill="1" applyBorder="1"/>
    <xf numFmtId="38" fontId="131" fillId="30" borderId="24" xfId="9" applyFont="1" applyFill="1" applyBorder="1"/>
    <xf numFmtId="38" fontId="125" fillId="0" borderId="0" xfId="9" applyFont="1" applyBorder="1" applyAlignment="1">
      <alignment horizontal="center" vertical="distributed" textRotation="255"/>
    </xf>
    <xf numFmtId="38" fontId="129" fillId="2" borderId="68" xfId="2" applyNumberFormat="1" applyFont="1" applyFill="1" applyBorder="1" applyAlignment="1">
      <alignment horizontal="center" vertical="center"/>
    </xf>
    <xf numFmtId="0" fontId="129" fillId="2" borderId="68" xfId="2" applyNumberFormat="1" applyFont="1" applyFill="1" applyBorder="1" applyAlignment="1">
      <alignment vertical="center" shrinkToFit="1"/>
    </xf>
    <xf numFmtId="38" fontId="130" fillId="2" borderId="69" xfId="2" applyNumberFormat="1" applyFont="1" applyFill="1" applyBorder="1" applyAlignment="1">
      <alignment horizontal="center" vertical="center" shrinkToFit="1"/>
    </xf>
    <xf numFmtId="38" fontId="131" fillId="0" borderId="12" xfId="9" applyFont="1" applyBorder="1"/>
    <xf numFmtId="38" fontId="131" fillId="0" borderId="3" xfId="9" applyFont="1" applyBorder="1"/>
    <xf numFmtId="38" fontId="131" fillId="26" borderId="3" xfId="9" applyFont="1" applyFill="1" applyBorder="1"/>
    <xf numFmtId="38" fontId="131" fillId="25" borderId="3" xfId="9" applyFont="1" applyFill="1" applyBorder="1" applyAlignment="1" applyProtection="1">
      <alignment horizontal="right" vertical="center"/>
    </xf>
    <xf numFmtId="38" fontId="131" fillId="27" borderId="3" xfId="9" applyFont="1" applyFill="1" applyBorder="1" applyAlignment="1" applyProtection="1">
      <alignment horizontal="right" vertical="center"/>
    </xf>
    <xf numFmtId="38" fontId="131" fillId="0" borderId="71" xfId="9" applyFont="1" applyBorder="1"/>
    <xf numFmtId="38" fontId="131" fillId="0" borderId="26" xfId="9" applyFont="1" applyBorder="1"/>
    <xf numFmtId="0" fontId="125" fillId="0" borderId="0" xfId="7" applyFont="1" applyBorder="1" applyAlignment="1">
      <alignment horizontal="center" vertical="distributed" textRotation="255"/>
    </xf>
    <xf numFmtId="38" fontId="131" fillId="0" borderId="3" xfId="9" applyFont="1" applyFill="1" applyBorder="1" applyAlignment="1" applyProtection="1">
      <alignment horizontal="right" vertical="center"/>
    </xf>
    <xf numFmtId="3" fontId="125" fillId="0" borderId="0" xfId="7" applyNumberFormat="1" applyFont="1" applyBorder="1" applyAlignment="1">
      <alignment vertical="center"/>
    </xf>
    <xf numFmtId="0" fontId="129" fillId="2" borderId="69" xfId="2" applyNumberFormat="1" applyFont="1" applyFill="1" applyBorder="1" applyAlignment="1">
      <alignment vertical="center" shrinkToFit="1"/>
    </xf>
    <xf numFmtId="38" fontId="130" fillId="2" borderId="38" xfId="2" applyNumberFormat="1" applyFont="1" applyFill="1" applyBorder="1" applyAlignment="1">
      <alignment horizontal="center" vertical="center" shrinkToFit="1"/>
    </xf>
    <xf numFmtId="38" fontId="129" fillId="2" borderId="10" xfId="2" applyNumberFormat="1" applyFont="1" applyFill="1" applyBorder="1" applyAlignment="1">
      <alignment horizontal="center" vertical="center" shrinkToFit="1"/>
    </xf>
    <xf numFmtId="38" fontId="130" fillId="30" borderId="69" xfId="2" applyNumberFormat="1" applyFont="1" applyFill="1" applyBorder="1" applyAlignment="1">
      <alignment horizontal="center" vertical="center" shrinkToFit="1"/>
    </xf>
    <xf numFmtId="38" fontId="131" fillId="30" borderId="12" xfId="9" applyFont="1" applyFill="1" applyBorder="1"/>
    <xf numFmtId="38" fontId="131" fillId="30" borderId="3" xfId="9" applyFont="1" applyFill="1" applyBorder="1"/>
    <xf numFmtId="38" fontId="131" fillId="30" borderId="3" xfId="9" applyFont="1" applyFill="1" applyBorder="1" applyAlignment="1" applyProtection="1">
      <alignment horizontal="right" vertical="center"/>
    </xf>
    <xf numFmtId="38" fontId="131" fillId="30" borderId="71" xfId="9" applyFont="1" applyFill="1" applyBorder="1"/>
    <xf numFmtId="38" fontId="131" fillId="30" borderId="26" xfId="9" applyFont="1" applyFill="1" applyBorder="1"/>
    <xf numFmtId="38" fontId="129" fillId="2" borderId="12" xfId="2" applyNumberFormat="1" applyFont="1" applyFill="1" applyBorder="1" applyAlignment="1">
      <alignment horizontal="center" vertical="center" shrinkToFit="1"/>
    </xf>
    <xf numFmtId="38" fontId="129" fillId="30" borderId="72" xfId="2" applyNumberFormat="1" applyFont="1" applyFill="1" applyBorder="1" applyAlignment="1">
      <alignment horizontal="center" vertical="center"/>
    </xf>
    <xf numFmtId="38" fontId="129" fillId="2" borderId="73" xfId="2" applyNumberFormat="1" applyFont="1" applyFill="1" applyBorder="1" applyAlignment="1">
      <alignment horizontal="center" vertical="center"/>
    </xf>
    <xf numFmtId="38" fontId="130" fillId="2" borderId="69" xfId="2" applyNumberFormat="1" applyFont="1" applyFill="1" applyBorder="1" applyAlignment="1">
      <alignment horizontal="center" vertical="center"/>
    </xf>
    <xf numFmtId="0" fontId="129" fillId="2" borderId="72" xfId="2" applyNumberFormat="1" applyFont="1" applyFill="1" applyBorder="1" applyAlignment="1">
      <alignment vertical="center" shrinkToFit="1"/>
    </xf>
    <xf numFmtId="38" fontId="130" fillId="2" borderId="0" xfId="2" applyNumberFormat="1" applyFont="1" applyFill="1" applyBorder="1" applyAlignment="1">
      <alignment horizontal="center" vertical="center"/>
    </xf>
    <xf numFmtId="38" fontId="131" fillId="25" borderId="47" xfId="9" applyFont="1" applyFill="1" applyBorder="1" applyAlignment="1" applyProtection="1">
      <alignment horizontal="right" vertical="center"/>
    </xf>
    <xf numFmtId="38" fontId="131" fillId="27" borderId="47" xfId="9" applyFont="1" applyFill="1" applyBorder="1" applyAlignment="1" applyProtection="1">
      <alignment horizontal="right" vertical="center"/>
    </xf>
    <xf numFmtId="0" fontId="129" fillId="2" borderId="6" xfId="2" applyNumberFormat="1" applyFont="1" applyFill="1" applyBorder="1" applyAlignment="1">
      <alignment vertical="center" shrinkToFit="1"/>
    </xf>
    <xf numFmtId="38" fontId="130" fillId="2" borderId="46" xfId="2" applyNumberFormat="1" applyFont="1" applyFill="1" applyBorder="1" applyAlignment="1">
      <alignment horizontal="center" vertical="center"/>
    </xf>
    <xf numFmtId="38" fontId="129" fillId="30" borderId="6" xfId="2" applyNumberFormat="1" applyFont="1" applyFill="1" applyBorder="1" applyAlignment="1">
      <alignment horizontal="center" vertical="center"/>
    </xf>
    <xf numFmtId="0" fontId="129" fillId="30" borderId="6" xfId="2" applyNumberFormat="1" applyFont="1" applyFill="1" applyBorder="1" applyAlignment="1">
      <alignment vertical="center" shrinkToFit="1"/>
    </xf>
    <xf numFmtId="38" fontId="130" fillId="30" borderId="0" xfId="2" applyNumberFormat="1" applyFont="1" applyFill="1" applyBorder="1" applyAlignment="1">
      <alignment horizontal="center" vertical="center"/>
    </xf>
    <xf numFmtId="38" fontId="129" fillId="2" borderId="75" xfId="2" applyNumberFormat="1" applyFont="1" applyFill="1" applyBorder="1" applyAlignment="1">
      <alignment horizontal="center" vertical="center" shrinkToFit="1"/>
    </xf>
    <xf numFmtId="38" fontId="129" fillId="2" borderId="47" xfId="2" applyNumberFormat="1" applyFont="1" applyFill="1" applyBorder="1" applyAlignment="1">
      <alignment horizontal="center" vertical="center"/>
    </xf>
    <xf numFmtId="38" fontId="129" fillId="2" borderId="50" xfId="2" applyNumberFormat="1" applyFont="1" applyFill="1" applyBorder="1" applyAlignment="1">
      <alignment horizontal="center" vertical="center"/>
    </xf>
    <xf numFmtId="38" fontId="131" fillId="0" borderId="3" xfId="9" applyFont="1" applyFill="1" applyBorder="1"/>
    <xf numFmtId="38" fontId="129" fillId="30" borderId="50" xfId="2" applyNumberFormat="1" applyFont="1" applyFill="1" applyBorder="1" applyAlignment="1">
      <alignment horizontal="center" vertical="center"/>
    </xf>
    <xf numFmtId="0" fontId="125" fillId="0" borderId="0" xfId="7" applyFont="1" applyBorder="1" applyAlignment="1">
      <alignment vertical="center"/>
    </xf>
    <xf numFmtId="38" fontId="129" fillId="2" borderId="10" xfId="2" applyNumberFormat="1" applyFont="1" applyFill="1" applyBorder="1" applyAlignment="1">
      <alignment horizontal="center" shrinkToFit="1"/>
    </xf>
    <xf numFmtId="38" fontId="131" fillId="25" borderId="3" xfId="9" applyFont="1" applyFill="1" applyBorder="1" applyAlignment="1">
      <alignment horizontal="right" vertical="center"/>
    </xf>
    <xf numFmtId="38" fontId="131" fillId="27" borderId="3" xfId="9" applyFont="1" applyFill="1" applyBorder="1" applyAlignment="1">
      <alignment horizontal="right" vertical="center"/>
    </xf>
    <xf numFmtId="38" fontId="129" fillId="30" borderId="73" xfId="2" applyNumberFormat="1" applyFont="1" applyFill="1" applyBorder="1" applyAlignment="1">
      <alignment horizontal="center" vertical="center"/>
    </xf>
    <xf numFmtId="38" fontId="131" fillId="30" borderId="3" xfId="9" applyFont="1" applyFill="1" applyBorder="1" applyAlignment="1">
      <alignment horizontal="right" vertical="center"/>
    </xf>
    <xf numFmtId="38" fontId="131" fillId="26" borderId="71" xfId="9" applyFont="1" applyFill="1" applyBorder="1"/>
    <xf numFmtId="38" fontId="129" fillId="2" borderId="15" xfId="2" applyNumberFormat="1" applyFont="1" applyFill="1" applyBorder="1" applyAlignment="1">
      <alignment horizontal="center" shrinkToFit="1"/>
    </xf>
    <xf numFmtId="38" fontId="129" fillId="2" borderId="15" xfId="2" applyNumberFormat="1" applyFont="1" applyFill="1" applyBorder="1" applyAlignment="1">
      <alignment vertical="center" shrinkToFit="1"/>
    </xf>
    <xf numFmtId="38" fontId="132" fillId="2" borderId="69" xfId="2" applyNumberFormat="1" applyFont="1" applyFill="1" applyBorder="1" applyAlignment="1">
      <alignment horizontal="center" vertical="center"/>
    </xf>
    <xf numFmtId="38" fontId="129" fillId="30" borderId="6" xfId="2" applyNumberFormat="1" applyFont="1" applyFill="1" applyBorder="1" applyAlignment="1">
      <alignment horizontal="centerContinuous" vertical="center"/>
    </xf>
    <xf numFmtId="38" fontId="129" fillId="2" borderId="68" xfId="2" applyNumberFormat="1" applyFont="1" applyFill="1" applyBorder="1" applyAlignment="1">
      <alignment horizontal="center"/>
    </xf>
    <xf numFmtId="0" fontId="125" fillId="0" borderId="0" xfId="7" applyFont="1" applyFill="1" applyBorder="1" applyAlignment="1">
      <alignment vertical="center"/>
    </xf>
    <xf numFmtId="38" fontId="129" fillId="2" borderId="72" xfId="2" applyNumberFormat="1" applyFont="1" applyFill="1" applyBorder="1" applyAlignment="1">
      <alignment horizontal="center" vertical="center"/>
    </xf>
    <xf numFmtId="38" fontId="129" fillId="2" borderId="10" xfId="2" applyNumberFormat="1" applyFont="1" applyFill="1" applyBorder="1" applyAlignment="1">
      <alignment vertical="center" shrinkToFit="1"/>
    </xf>
    <xf numFmtId="0" fontId="133" fillId="0" borderId="0" xfId="7" applyFont="1" applyBorder="1" applyAlignment="1">
      <alignment vertical="center"/>
    </xf>
    <xf numFmtId="38" fontId="129" fillId="2" borderId="76" xfId="2" applyNumberFormat="1" applyFont="1" applyFill="1" applyBorder="1" applyAlignment="1">
      <alignment horizontal="center" vertical="center" shrinkToFit="1"/>
    </xf>
    <xf numFmtId="38" fontId="129" fillId="30" borderId="41" xfId="2" applyNumberFormat="1" applyFont="1" applyFill="1" applyBorder="1" applyAlignment="1">
      <alignment horizontal="centerContinuous" vertical="center"/>
    </xf>
    <xf numFmtId="38" fontId="134" fillId="2" borderId="77" xfId="2" applyNumberFormat="1" applyFont="1" applyFill="1" applyBorder="1" applyAlignment="1">
      <alignment horizontal="centerContinuous"/>
    </xf>
    <xf numFmtId="38" fontId="134" fillId="2" borderId="78" xfId="2" applyNumberFormat="1" applyFont="1" applyFill="1" applyBorder="1" applyAlignment="1">
      <alignment horizontal="centerContinuous"/>
    </xf>
    <xf numFmtId="38" fontId="134" fillId="2" borderId="79" xfId="2" applyNumberFormat="1" applyFont="1" applyFill="1" applyBorder="1" applyAlignment="1">
      <alignment horizontal="centerContinuous"/>
    </xf>
    <xf numFmtId="38" fontId="131" fillId="0" borderId="80" xfId="2" applyNumberFormat="1" applyFont="1" applyBorder="1" applyAlignment="1">
      <alignment vertical="center"/>
    </xf>
    <xf numFmtId="38" fontId="131" fillId="0" borderId="44" xfId="2" applyNumberFormat="1" applyFont="1" applyBorder="1" applyAlignment="1">
      <alignment vertical="center"/>
    </xf>
    <xf numFmtId="38" fontId="131" fillId="0" borderId="81" xfId="2" applyNumberFormat="1" applyFont="1" applyBorder="1" applyAlignment="1">
      <alignment vertical="center"/>
    </xf>
    <xf numFmtId="38" fontId="131" fillId="0" borderId="1" xfId="2" applyNumberFormat="1" applyFont="1" applyBorder="1" applyAlignment="1">
      <alignment vertical="center"/>
    </xf>
    <xf numFmtId="0" fontId="127" fillId="0" borderId="7" xfId="2" applyNumberFormat="1" applyFont="1" applyFill="1" applyBorder="1" applyAlignment="1">
      <alignment horizontal="center" vertical="center" wrapText="1" shrinkToFit="1"/>
    </xf>
    <xf numFmtId="38" fontId="135" fillId="0" borderId="82" xfId="2" applyNumberFormat="1" applyFont="1" applyFill="1" applyBorder="1" applyAlignment="1">
      <alignment horizontal="center" vertical="center" wrapText="1" shrinkToFit="1"/>
    </xf>
    <xf numFmtId="3" fontId="127" fillId="0" borderId="7" xfId="2" applyNumberFormat="1" applyFont="1" applyBorder="1" applyAlignment="1">
      <alignment horizontal="center" vertical="center" wrapText="1" shrinkToFit="1"/>
    </xf>
    <xf numFmtId="3" fontId="127" fillId="0" borderId="64" xfId="2" applyNumberFormat="1" applyFont="1" applyBorder="1" applyAlignment="1">
      <alignment horizontal="center" vertical="center" wrapText="1" shrinkToFit="1"/>
    </xf>
    <xf numFmtId="0" fontId="127" fillId="0" borderId="64" xfId="2" applyFont="1" applyBorder="1" applyAlignment="1">
      <alignment horizontal="center" vertical="center" wrapText="1" shrinkToFit="1"/>
    </xf>
    <xf numFmtId="0" fontId="127" fillId="0" borderId="82" xfId="2" applyFont="1" applyBorder="1" applyAlignment="1">
      <alignment horizontal="center" vertical="center" wrapText="1" shrinkToFit="1"/>
    </xf>
    <xf numFmtId="3" fontId="127" fillId="0" borderId="8" xfId="2" applyNumberFormat="1" applyFont="1" applyBorder="1" applyAlignment="1">
      <alignment horizontal="center" vertical="center" wrapText="1" shrinkToFit="1"/>
    </xf>
    <xf numFmtId="0" fontId="127" fillId="0" borderId="8" xfId="2" applyFont="1" applyBorder="1" applyAlignment="1">
      <alignment horizontal="center" vertical="center" wrapText="1" shrinkToFit="1"/>
    </xf>
    <xf numFmtId="0" fontId="127" fillId="0" borderId="9" xfId="2" applyFont="1" applyBorder="1" applyAlignment="1">
      <alignment horizontal="center" vertical="center" wrapText="1" shrinkToFit="1"/>
    </xf>
    <xf numFmtId="0" fontId="127" fillId="0" borderId="65" xfId="2" applyFont="1" applyBorder="1" applyAlignment="1">
      <alignment horizontal="center" vertical="center" wrapText="1" shrinkToFit="1"/>
    </xf>
    <xf numFmtId="0" fontId="126" fillId="0" borderId="10" xfId="2" applyNumberFormat="1" applyFont="1" applyFill="1" applyBorder="1" applyAlignment="1">
      <alignment vertical="center" shrinkToFit="1"/>
    </xf>
    <xf numFmtId="38" fontId="136" fillId="0" borderId="69" xfId="2" applyNumberFormat="1" applyFont="1" applyFill="1" applyBorder="1" applyAlignment="1">
      <alignment horizontal="center" vertical="center"/>
    </xf>
    <xf numFmtId="38" fontId="131" fillId="0" borderId="10" xfId="9" applyFont="1" applyFill="1" applyBorder="1"/>
    <xf numFmtId="38" fontId="131" fillId="0" borderId="4" xfId="9" applyFont="1" applyFill="1" applyBorder="1"/>
    <xf numFmtId="38" fontId="131" fillId="0" borderId="4" xfId="9" applyFont="1" applyFill="1" applyBorder="1" applyAlignment="1" applyProtection="1">
      <alignment horizontal="right" vertical="center"/>
    </xf>
    <xf numFmtId="38" fontId="131" fillId="0" borderId="69" xfId="9" applyFont="1" applyFill="1" applyBorder="1"/>
    <xf numFmtId="38" fontId="131" fillId="0" borderId="11" xfId="9" applyFont="1" applyFill="1" applyBorder="1"/>
    <xf numFmtId="38" fontId="131" fillId="0" borderId="28" xfId="9" applyFont="1" applyFill="1" applyBorder="1"/>
    <xf numFmtId="38" fontId="136" fillId="0" borderId="69" xfId="2" applyNumberFormat="1" applyFont="1" applyFill="1" applyBorder="1" applyAlignment="1">
      <alignment horizontal="center" vertical="center" shrinkToFit="1"/>
    </xf>
    <xf numFmtId="38" fontId="131" fillId="0" borderId="12" xfId="9" applyFont="1" applyFill="1" applyBorder="1"/>
    <xf numFmtId="38" fontId="131" fillId="0" borderId="46" xfId="9" applyFont="1" applyFill="1" applyBorder="1"/>
    <xf numFmtId="38" fontId="131" fillId="0" borderId="13" xfId="9" applyFont="1" applyFill="1" applyBorder="1"/>
    <xf numFmtId="38" fontId="131" fillId="0" borderId="26" xfId="9" applyFont="1" applyFill="1" applyBorder="1"/>
    <xf numFmtId="0" fontId="126" fillId="0" borderId="83" xfId="2" applyNumberFormat="1" applyFont="1" applyFill="1" applyBorder="1" applyAlignment="1">
      <alignment vertical="center" shrinkToFit="1"/>
    </xf>
    <xf numFmtId="38" fontId="136" fillId="0" borderId="38" xfId="2" applyNumberFormat="1" applyFont="1" applyFill="1" applyBorder="1" applyAlignment="1">
      <alignment horizontal="center" vertical="center" shrinkToFit="1"/>
    </xf>
    <xf numFmtId="0" fontId="126" fillId="0" borderId="15" xfId="2" applyNumberFormat="1" applyFont="1" applyFill="1" applyBorder="1" applyAlignment="1">
      <alignment vertical="center" shrinkToFit="1"/>
    </xf>
    <xf numFmtId="38" fontId="136" fillId="0" borderId="0" xfId="2" applyNumberFormat="1" applyFont="1" applyFill="1" applyBorder="1" applyAlignment="1">
      <alignment horizontal="center" vertical="center"/>
    </xf>
    <xf numFmtId="38" fontId="131" fillId="0" borderId="47" xfId="9" applyFont="1" applyFill="1" applyBorder="1" applyAlignment="1" applyProtection="1">
      <alignment horizontal="right" vertical="center"/>
    </xf>
    <xf numFmtId="0" fontId="126" fillId="0" borderId="12" xfId="2" applyNumberFormat="1" applyFont="1" applyFill="1" applyBorder="1" applyAlignment="1">
      <alignment vertical="center" shrinkToFit="1"/>
    </xf>
    <xf numFmtId="38" fontId="136" fillId="0" borderId="46" xfId="2" applyNumberFormat="1" applyFont="1" applyFill="1" applyBorder="1" applyAlignment="1">
      <alignment horizontal="center" vertical="center"/>
    </xf>
    <xf numFmtId="0" fontId="126" fillId="0" borderId="87" xfId="2" applyNumberFormat="1" applyFont="1" applyFill="1" applyBorder="1" applyAlignment="1">
      <alignment vertical="center" shrinkToFit="1"/>
    </xf>
    <xf numFmtId="38" fontId="136" fillId="0" borderId="88" xfId="2" applyNumberFormat="1" applyFont="1" applyFill="1" applyBorder="1" applyAlignment="1">
      <alignment horizontal="center" vertical="center"/>
    </xf>
    <xf numFmtId="38" fontId="131" fillId="0" borderId="39" xfId="9" applyFont="1" applyFill="1" applyBorder="1"/>
    <xf numFmtId="38" fontId="131" fillId="0" borderId="41" xfId="9" applyFont="1" applyFill="1" applyBorder="1"/>
    <xf numFmtId="38" fontId="131" fillId="0" borderId="41" xfId="9" applyFont="1" applyFill="1" applyBorder="1" applyAlignment="1" applyProtection="1">
      <alignment horizontal="right" vertical="center"/>
    </xf>
    <xf numFmtId="38" fontId="131" fillId="0" borderId="89" xfId="9" applyFont="1" applyFill="1" applyBorder="1"/>
    <xf numFmtId="38" fontId="131" fillId="0" borderId="42" xfId="9" applyFont="1" applyFill="1" applyBorder="1"/>
    <xf numFmtId="38" fontId="131" fillId="0" borderId="90" xfId="9" applyFont="1" applyFill="1" applyBorder="1"/>
    <xf numFmtId="38" fontId="131" fillId="0" borderId="43" xfId="9" applyFont="1" applyFill="1" applyBorder="1"/>
    <xf numFmtId="38" fontId="131" fillId="0" borderId="44" xfId="9" applyFont="1" applyFill="1" applyBorder="1"/>
    <xf numFmtId="38" fontId="131" fillId="0" borderId="44" xfId="9" applyFont="1" applyFill="1" applyBorder="1" applyAlignment="1" applyProtection="1">
      <alignment horizontal="right" vertical="center"/>
    </xf>
    <xf numFmtId="38" fontId="131" fillId="0" borderId="37" xfId="9" applyFont="1" applyFill="1" applyBorder="1"/>
    <xf numFmtId="38" fontId="131" fillId="0" borderId="45" xfId="9" applyFont="1" applyFill="1" applyBorder="1"/>
    <xf numFmtId="38" fontId="131" fillId="0" borderId="1" xfId="9" applyFont="1" applyFill="1" applyBorder="1"/>
    <xf numFmtId="3" fontId="127" fillId="0" borderId="53" xfId="2" applyNumberFormat="1" applyFont="1" applyBorder="1" applyAlignment="1">
      <alignment horizontal="center" vertical="center" wrapText="1" shrinkToFit="1"/>
    </xf>
    <xf numFmtId="3" fontId="127" fillId="0" borderId="66" xfId="2" applyNumberFormat="1" applyFont="1" applyBorder="1" applyAlignment="1">
      <alignment horizontal="center" vertical="center" wrapText="1" shrinkToFit="1"/>
    </xf>
    <xf numFmtId="0" fontId="127" fillId="0" borderId="66" xfId="2" applyFont="1" applyBorder="1" applyAlignment="1">
      <alignment horizontal="center" vertical="center" wrapText="1" shrinkToFit="1"/>
    </xf>
    <xf numFmtId="0" fontId="127" fillId="0" borderId="33" xfId="2" applyFont="1" applyBorder="1" applyAlignment="1">
      <alignment horizontal="center" vertical="center" wrapText="1" shrinkToFit="1"/>
    </xf>
    <xf numFmtId="3" fontId="127" fillId="0" borderId="146" xfId="2" applyNumberFormat="1" applyFont="1" applyBorder="1" applyAlignment="1">
      <alignment horizontal="center" vertical="center" wrapText="1" shrinkToFit="1"/>
    </xf>
    <xf numFmtId="0" fontId="127" fillId="0" borderId="146" xfId="2" applyFont="1" applyBorder="1" applyAlignment="1">
      <alignment horizontal="center" vertical="center" wrapText="1" shrinkToFit="1"/>
    </xf>
    <xf numFmtId="0" fontId="127" fillId="0" borderId="138" xfId="2" applyFont="1" applyBorder="1" applyAlignment="1">
      <alignment horizontal="center" vertical="center" wrapText="1" shrinkToFit="1"/>
    </xf>
    <xf numFmtId="0" fontId="127" fillId="0" borderId="2" xfId="2" applyFont="1" applyBorder="1" applyAlignment="1">
      <alignment horizontal="center" vertical="center" wrapText="1" shrinkToFit="1"/>
    </xf>
    <xf numFmtId="195" fontId="131" fillId="0" borderId="3" xfId="9" applyNumberFormat="1" applyFont="1" applyFill="1" applyBorder="1"/>
    <xf numFmtId="188" fontId="137" fillId="0" borderId="0" xfId="144" applyNumberFormat="1" applyFont="1" applyAlignment="1"/>
    <xf numFmtId="188" fontId="137" fillId="0" borderId="50" xfId="144" applyNumberFormat="1" applyFont="1" applyBorder="1" applyAlignment="1">
      <alignment horizontal="center" vertical="center" wrapText="1"/>
    </xf>
    <xf numFmtId="188" fontId="137" fillId="0" borderId="132" xfId="144" applyNumberFormat="1" applyFont="1" applyBorder="1" applyAlignment="1">
      <alignment horizontal="center" vertical="center"/>
    </xf>
    <xf numFmtId="188" fontId="137" fillId="0" borderId="44" xfId="144" applyNumberFormat="1" applyFont="1" applyBorder="1" applyAlignment="1">
      <alignment horizontal="center" vertical="center"/>
    </xf>
    <xf numFmtId="188" fontId="137" fillId="0" borderId="45" xfId="144" applyNumberFormat="1" applyFont="1" applyBorder="1" applyAlignment="1">
      <alignment horizontal="center" vertical="center"/>
    </xf>
    <xf numFmtId="188" fontId="137" fillId="2" borderId="83" xfId="144" applyNumberFormat="1" applyFont="1" applyFill="1" applyBorder="1" applyAlignment="1" applyProtection="1">
      <alignment horizontal="distributed" vertical="center"/>
    </xf>
    <xf numFmtId="38" fontId="137" fillId="0" borderId="133" xfId="146" applyFont="1" applyFill="1" applyBorder="1" applyAlignment="1">
      <alignment vertical="center"/>
    </xf>
    <xf numFmtId="38" fontId="137" fillId="0" borderId="4" xfId="146" applyFont="1" applyFill="1" applyBorder="1" applyAlignment="1">
      <alignment vertical="center"/>
    </xf>
    <xf numFmtId="38" fontId="137" fillId="0" borderId="11" xfId="146" applyFont="1" applyFill="1" applyBorder="1" applyAlignment="1">
      <alignment vertical="center"/>
    </xf>
    <xf numFmtId="188" fontId="137" fillId="2" borderId="16" xfId="144" applyNumberFormat="1" applyFont="1" applyFill="1" applyBorder="1" applyAlignment="1" applyProtection="1">
      <alignment horizontal="center" vertical="center"/>
    </xf>
    <xf numFmtId="38" fontId="137" fillId="0" borderId="25" xfId="146" applyFont="1" applyFill="1" applyBorder="1" applyAlignment="1">
      <alignment vertical="center"/>
    </xf>
    <xf numFmtId="9" fontId="137" fillId="0" borderId="3" xfId="147" applyFont="1" applyFill="1" applyBorder="1" applyAlignment="1">
      <alignment vertical="center"/>
    </xf>
    <xf numFmtId="9" fontId="137" fillId="0" borderId="13" xfId="147" applyFont="1" applyFill="1" applyBorder="1" applyAlignment="1">
      <alignment vertical="center"/>
    </xf>
    <xf numFmtId="188" fontId="137" fillId="2" borderId="16" xfId="144" applyNumberFormat="1" applyFont="1" applyFill="1" applyBorder="1" applyAlignment="1" applyProtection="1">
      <alignment horizontal="distributed" vertical="center"/>
    </xf>
    <xf numFmtId="38" fontId="137" fillId="0" borderId="3" xfId="146" applyFont="1" applyFill="1" applyBorder="1" applyAlignment="1">
      <alignment vertical="center"/>
    </xf>
    <xf numFmtId="38" fontId="137" fillId="0" borderId="13" xfId="146" applyFont="1" applyFill="1" applyBorder="1" applyAlignment="1">
      <alignment vertical="center"/>
    </xf>
    <xf numFmtId="188" fontId="137" fillId="2" borderId="16" xfId="144" applyNumberFormat="1" applyFont="1" applyFill="1" applyBorder="1" applyAlignment="1" applyProtection="1">
      <alignment horizontal="distributed" vertical="center" wrapText="1"/>
    </xf>
    <xf numFmtId="188" fontId="137" fillId="2" borderId="52" xfId="144" applyNumberFormat="1" applyFont="1" applyFill="1" applyBorder="1" applyAlignment="1" applyProtection="1">
      <alignment horizontal="center" vertical="center"/>
    </xf>
    <xf numFmtId="38" fontId="137" fillId="0" borderId="135" xfId="146" applyFont="1" applyFill="1" applyBorder="1" applyAlignment="1">
      <alignment vertical="center"/>
    </xf>
    <xf numFmtId="9" fontId="137" fillId="0" borderId="41" xfId="147" applyFont="1" applyFill="1" applyBorder="1" applyAlignment="1">
      <alignment vertical="center"/>
    </xf>
    <xf numFmtId="9" fontId="137" fillId="0" borderId="42" xfId="147" applyFont="1" applyFill="1" applyBorder="1" applyAlignment="1">
      <alignment vertical="center"/>
    </xf>
    <xf numFmtId="188" fontId="137" fillId="2" borderId="136" xfId="144" applyNumberFormat="1" applyFont="1" applyFill="1" applyBorder="1" applyAlignment="1" applyProtection="1">
      <alignment horizontal="center" vertical="center"/>
    </xf>
    <xf numFmtId="179" fontId="137" fillId="0" borderId="29" xfId="147" applyNumberFormat="1" applyFont="1" applyFill="1" applyBorder="1" applyAlignment="1">
      <alignment vertical="center"/>
    </xf>
    <xf numFmtId="9" fontId="137" fillId="0" borderId="18" xfId="147" applyFont="1" applyFill="1" applyBorder="1" applyAlignment="1">
      <alignment vertical="center"/>
    </xf>
    <xf numFmtId="9" fontId="137" fillId="0" borderId="19" xfId="147" applyFont="1" applyFill="1" applyBorder="1" applyAlignment="1">
      <alignment vertical="center"/>
    </xf>
    <xf numFmtId="201" fontId="137" fillId="0" borderId="25" xfId="146" applyNumberFormat="1" applyFont="1" applyFill="1" applyBorder="1" applyAlignment="1">
      <alignment vertical="center"/>
    </xf>
    <xf numFmtId="201" fontId="137" fillId="0" borderId="3" xfId="146" applyNumberFormat="1" applyFont="1" applyFill="1" applyBorder="1" applyAlignment="1">
      <alignment vertical="center"/>
    </xf>
    <xf numFmtId="201" fontId="137" fillId="0" borderId="13" xfId="146" applyNumberFormat="1" applyFont="1" applyFill="1" applyBorder="1" applyAlignment="1">
      <alignment vertical="center"/>
    </xf>
    <xf numFmtId="202" fontId="137" fillId="0" borderId="25" xfId="146" applyNumberFormat="1" applyFont="1" applyFill="1" applyBorder="1" applyAlignment="1">
      <alignment vertical="center"/>
    </xf>
    <xf numFmtId="202" fontId="137" fillId="0" borderId="3" xfId="147" applyNumberFormat="1" applyFont="1" applyFill="1" applyBorder="1" applyAlignment="1">
      <alignment vertical="center"/>
    </xf>
    <xf numFmtId="202" fontId="137" fillId="0" borderId="13" xfId="147" applyNumberFormat="1" applyFont="1" applyFill="1" applyBorder="1" applyAlignment="1">
      <alignment vertical="center"/>
    </xf>
    <xf numFmtId="38" fontId="29" fillId="0" borderId="36" xfId="2" applyNumberFormat="1" applyFont="1" applyFill="1" applyBorder="1" applyAlignment="1">
      <alignment horizontal="left" vertical="center"/>
    </xf>
    <xf numFmtId="38" fontId="29" fillId="0" borderId="14" xfId="2" applyNumberFormat="1" applyFont="1" applyFill="1" applyBorder="1" applyAlignment="1">
      <alignment horizontal="left"/>
    </xf>
    <xf numFmtId="38" fontId="29" fillId="0" borderId="5" xfId="2" applyNumberFormat="1" applyFont="1" applyFill="1" applyBorder="1" applyAlignment="1"/>
    <xf numFmtId="0" fontId="29" fillId="0" borderId="37" xfId="2" applyNumberFormat="1" applyFont="1" applyFill="1" applyBorder="1" applyAlignment="1">
      <alignment vertical="center" shrinkToFit="1"/>
    </xf>
    <xf numFmtId="38" fontId="32" fillId="0" borderId="12" xfId="9" applyFont="1" applyFill="1" applyBorder="1" applyAlignment="1">
      <alignment horizontal="right"/>
    </xf>
    <xf numFmtId="38" fontId="32" fillId="0" borderId="43" xfId="9" applyFont="1" applyFill="1" applyBorder="1" applyAlignment="1">
      <alignment horizontal="right" vertical="center" shrinkToFit="1"/>
    </xf>
    <xf numFmtId="38" fontId="110" fillId="0" borderId="3" xfId="9" applyFont="1" applyFill="1" applyBorder="1" applyAlignment="1">
      <alignment horizontal="right" vertical="center"/>
    </xf>
    <xf numFmtId="176" fontId="110" fillId="0" borderId="13" xfId="10" applyNumberFormat="1" applyFont="1" applyFill="1" applyBorder="1" applyAlignment="1">
      <alignment horizontal="right" vertical="center" shrinkToFit="1"/>
    </xf>
    <xf numFmtId="38" fontId="110" fillId="0" borderId="44" xfId="9" applyFont="1" applyFill="1" applyBorder="1" applyAlignment="1">
      <alignment horizontal="right" vertical="center"/>
    </xf>
    <xf numFmtId="176" fontId="110" fillId="0" borderId="45" xfId="10" applyNumberFormat="1" applyFont="1" applyFill="1" applyBorder="1" applyAlignment="1">
      <alignment horizontal="right" vertical="center" shrinkToFit="1"/>
    </xf>
    <xf numFmtId="200" fontId="131" fillId="0" borderId="3" xfId="9" applyNumberFormat="1" applyFont="1" applyFill="1" applyBorder="1"/>
    <xf numFmtId="38" fontId="29" fillId="0" borderId="14" xfId="2" applyNumberFormat="1" applyFont="1" applyFill="1" applyBorder="1" applyAlignment="1"/>
    <xf numFmtId="203" fontId="74" fillId="0" borderId="0" xfId="117" applyNumberFormat="1" applyFont="1">
      <alignment vertical="center"/>
    </xf>
    <xf numFmtId="179" fontId="31" fillId="0" borderId="0" xfId="7" applyNumberFormat="1" applyFont="1">
      <alignment vertical="center"/>
    </xf>
    <xf numFmtId="187" fontId="31" fillId="0" borderId="0" xfId="7" applyNumberFormat="1" applyFont="1">
      <alignment vertical="center"/>
    </xf>
    <xf numFmtId="10" fontId="69" fillId="0" borderId="0" xfId="144" applyNumberFormat="1" applyFont="1"/>
    <xf numFmtId="0" fontId="19" fillId="0" borderId="3" xfId="4" applyFont="1" applyBorder="1" applyAlignment="1">
      <alignment horizontal="center" vertical="center"/>
    </xf>
    <xf numFmtId="0" fontId="19" fillId="0" borderId="31" xfId="4" applyFont="1" applyBorder="1" applyAlignment="1">
      <alignment horizontal="center" vertical="center"/>
    </xf>
    <xf numFmtId="0" fontId="19" fillId="0" borderId="22" xfId="4" applyFont="1" applyBorder="1" applyAlignment="1">
      <alignment horizontal="center" vertical="center"/>
    </xf>
    <xf numFmtId="0" fontId="19" fillId="0" borderId="3" xfId="4" applyFont="1" applyBorder="1" applyAlignment="1">
      <alignment horizontal="center" vertical="center"/>
    </xf>
    <xf numFmtId="0" fontId="19" fillId="0" borderId="5" xfId="4" applyFont="1" applyBorder="1" applyAlignment="1">
      <alignment horizontal="center" vertical="center"/>
    </xf>
    <xf numFmtId="0" fontId="19" fillId="0" borderId="166" xfId="4" applyFont="1" applyBorder="1" applyAlignment="1">
      <alignment horizontal="center" vertical="center" wrapText="1"/>
    </xf>
    <xf numFmtId="0" fontId="23" fillId="2" borderId="0" xfId="2" applyFont="1" applyFill="1" applyAlignment="1">
      <alignment horizontal="center"/>
    </xf>
    <xf numFmtId="0" fontId="110" fillId="0" borderId="5" xfId="2" applyFont="1" applyFill="1" applyBorder="1" applyAlignment="1">
      <alignment horizontal="center"/>
    </xf>
    <xf numFmtId="0" fontId="110" fillId="0" borderId="6" xfId="2" applyFont="1" applyFill="1" applyBorder="1" applyAlignment="1">
      <alignment horizontal="center"/>
    </xf>
    <xf numFmtId="38" fontId="29" fillId="0" borderId="32" xfId="2" applyNumberFormat="1" applyFont="1" applyFill="1" applyBorder="1" applyAlignment="1">
      <alignment horizontal="center" vertical="center" shrinkToFit="1"/>
    </xf>
    <xf numFmtId="38" fontId="29" fillId="0" borderId="33" xfId="2" applyNumberFormat="1" applyFont="1" applyFill="1" applyBorder="1" applyAlignment="1">
      <alignment horizontal="center" vertical="center" shrinkToFit="1"/>
    </xf>
    <xf numFmtId="38" fontId="29" fillId="0" borderId="36" xfId="2" applyNumberFormat="1" applyFont="1" applyFill="1" applyBorder="1" applyAlignment="1">
      <alignment horizontal="center" vertical="center" shrinkToFit="1"/>
    </xf>
    <xf numFmtId="38" fontId="29" fillId="0" borderId="37" xfId="2" applyNumberFormat="1" applyFont="1" applyFill="1" applyBorder="1" applyAlignment="1">
      <alignment horizontal="center" vertical="center" shrinkToFit="1"/>
    </xf>
    <xf numFmtId="0" fontId="32" fillId="0" borderId="34" xfId="2" applyFont="1" applyFill="1" applyBorder="1" applyAlignment="1">
      <alignment horizontal="center"/>
    </xf>
    <xf numFmtId="0" fontId="32" fillId="0" borderId="35" xfId="2" applyFont="1" applyFill="1" applyBorder="1" applyAlignment="1">
      <alignment horizontal="center"/>
    </xf>
    <xf numFmtId="0" fontId="32" fillId="0" borderId="22" xfId="2" applyFont="1" applyFill="1" applyBorder="1" applyAlignment="1">
      <alignment horizontal="center"/>
    </xf>
    <xf numFmtId="0" fontId="32" fillId="0" borderId="24" xfId="2" applyFont="1" applyFill="1" applyBorder="1" applyAlignment="1">
      <alignment horizontal="center"/>
    </xf>
    <xf numFmtId="38" fontId="29" fillId="0" borderId="36" xfId="2" applyNumberFormat="1" applyFont="1" applyFill="1" applyBorder="1" applyAlignment="1">
      <alignment horizontal="center"/>
    </xf>
    <xf numFmtId="38" fontId="29" fillId="0" borderId="37" xfId="2" applyNumberFormat="1" applyFont="1" applyFill="1" applyBorder="1" applyAlignment="1">
      <alignment horizontal="center"/>
    </xf>
    <xf numFmtId="0" fontId="110" fillId="0" borderId="46" xfId="2" applyFont="1" applyFill="1" applyBorder="1" applyAlignment="1">
      <alignment horizontal="center"/>
    </xf>
    <xf numFmtId="38" fontId="32" fillId="0" borderId="48" xfId="2" applyNumberFormat="1" applyFont="1" applyFill="1" applyBorder="1" applyAlignment="1">
      <alignment horizontal="distributed" vertical="center" indent="1" shrinkToFit="1"/>
    </xf>
    <xf numFmtId="38" fontId="32" fillId="0" borderId="49" xfId="2" applyNumberFormat="1" applyFont="1" applyFill="1" applyBorder="1" applyAlignment="1">
      <alignment horizontal="distributed" vertical="center" indent="1" shrinkToFit="1"/>
    </xf>
    <xf numFmtId="0" fontId="32" fillId="0" borderId="34" xfId="2" applyFont="1" applyFill="1" applyBorder="1" applyAlignment="1">
      <alignment horizontal="center" vertical="center"/>
    </xf>
    <xf numFmtId="0" fontId="32" fillId="0" borderId="24" xfId="2" applyFont="1" applyFill="1" applyBorder="1" applyAlignment="1">
      <alignment horizontal="center" vertical="center"/>
    </xf>
    <xf numFmtId="0" fontId="110" fillId="0" borderId="130" xfId="2" applyFont="1" applyFill="1" applyBorder="1" applyAlignment="1">
      <alignment horizontal="center" vertical="center"/>
    </xf>
    <xf numFmtId="0" fontId="110" fillId="0" borderId="24" xfId="2" applyFont="1" applyFill="1" applyBorder="1" applyAlignment="1">
      <alignment horizontal="center" vertical="center"/>
    </xf>
    <xf numFmtId="38" fontId="32" fillId="0" borderId="32" xfId="2" applyNumberFormat="1" applyFont="1" applyFill="1" applyBorder="1" applyAlignment="1">
      <alignment horizontal="center" vertical="center" shrinkToFit="1"/>
    </xf>
    <xf numFmtId="38" fontId="32" fillId="0" borderId="83" xfId="2" applyNumberFormat="1" applyFont="1" applyFill="1" applyBorder="1" applyAlignment="1">
      <alignment horizontal="center" vertical="center" shrinkToFit="1"/>
    </xf>
    <xf numFmtId="0" fontId="32" fillId="0" borderId="130" xfId="2" applyFont="1" applyFill="1" applyBorder="1" applyAlignment="1">
      <alignment horizontal="center" vertical="center"/>
    </xf>
    <xf numFmtId="0" fontId="114" fillId="0" borderId="0" xfId="117" applyFont="1" applyAlignment="1">
      <alignment horizontal="center" vertical="center"/>
    </xf>
    <xf numFmtId="0" fontId="71" fillId="0" borderId="0" xfId="117" applyFont="1" applyAlignment="1">
      <alignment horizontal="center" vertical="center"/>
    </xf>
    <xf numFmtId="0" fontId="28" fillId="26" borderId="5" xfId="117" applyFont="1" applyFill="1" applyBorder="1" applyAlignment="1">
      <alignment horizontal="center" vertical="center"/>
    </xf>
    <xf numFmtId="0" fontId="28" fillId="26" borderId="46" xfId="117" applyFont="1" applyFill="1" applyBorder="1" applyAlignment="1">
      <alignment horizontal="center" vertical="center"/>
    </xf>
    <xf numFmtId="0" fontId="28" fillId="26" borderId="6" xfId="117" applyFont="1" applyFill="1" applyBorder="1" applyAlignment="1">
      <alignment horizontal="center" vertical="center"/>
    </xf>
    <xf numFmtId="0" fontId="28" fillId="26" borderId="115" xfId="117" applyFont="1" applyFill="1" applyBorder="1" applyAlignment="1">
      <alignment horizontal="center" vertical="center"/>
    </xf>
    <xf numFmtId="0" fontId="28" fillId="26" borderId="116" xfId="117" applyFont="1" applyFill="1" applyBorder="1" applyAlignment="1">
      <alignment horizontal="center" vertical="center"/>
    </xf>
    <xf numFmtId="0" fontId="28" fillId="26" borderId="117" xfId="117" applyFont="1" applyFill="1" applyBorder="1" applyAlignment="1">
      <alignment horizontal="center" vertical="center"/>
    </xf>
    <xf numFmtId="184" fontId="28" fillId="26" borderId="86" xfId="117" applyNumberFormat="1" applyFont="1" applyFill="1" applyBorder="1" applyAlignment="1">
      <alignment horizontal="center" vertical="center"/>
    </xf>
    <xf numFmtId="184" fontId="28" fillId="26" borderId="84" xfId="117" applyNumberFormat="1" applyFont="1" applyFill="1" applyBorder="1" applyAlignment="1">
      <alignment horizontal="center" vertical="center"/>
    </xf>
    <xf numFmtId="184" fontId="28" fillId="26" borderId="73" xfId="117" applyNumberFormat="1" applyFont="1" applyFill="1" applyBorder="1" applyAlignment="1">
      <alignment horizontal="center" vertical="center"/>
    </xf>
    <xf numFmtId="184" fontId="28" fillId="26" borderId="118" xfId="117" applyNumberFormat="1" applyFont="1" applyFill="1" applyBorder="1" applyAlignment="1">
      <alignment horizontal="center" vertical="center" shrinkToFit="1"/>
    </xf>
    <xf numFmtId="184" fontId="28" fillId="26" borderId="84" xfId="117" applyNumberFormat="1" applyFont="1" applyFill="1" applyBorder="1" applyAlignment="1">
      <alignment horizontal="center" vertical="center" shrinkToFit="1"/>
    </xf>
    <xf numFmtId="184" fontId="28" fillId="26" borderId="119" xfId="117" applyNumberFormat="1" applyFont="1" applyFill="1" applyBorder="1" applyAlignment="1">
      <alignment horizontal="center" vertical="center" shrinkToFit="1"/>
    </xf>
    <xf numFmtId="184" fontId="28" fillId="26" borderId="86" xfId="117" applyNumberFormat="1" applyFont="1" applyFill="1" applyBorder="1" applyAlignment="1">
      <alignment horizontal="center" vertical="center" shrinkToFit="1"/>
    </xf>
    <xf numFmtId="184" fontId="28" fillId="26" borderId="73" xfId="117" applyNumberFormat="1" applyFont="1" applyFill="1" applyBorder="1" applyAlignment="1">
      <alignment horizontal="center" vertical="center" shrinkToFit="1"/>
    </xf>
    <xf numFmtId="185" fontId="28" fillId="26" borderId="38" xfId="117" quotePrefix="1" applyNumberFormat="1" applyFont="1" applyFill="1" applyBorder="1" applyAlignment="1">
      <alignment horizontal="center" vertical="center"/>
    </xf>
    <xf numFmtId="185" fontId="28" fillId="26" borderId="69" xfId="117" quotePrefix="1" applyNumberFormat="1" applyFont="1" applyFill="1" applyBorder="1" applyAlignment="1">
      <alignment horizontal="center" vertical="center"/>
    </xf>
    <xf numFmtId="185" fontId="28" fillId="26" borderId="68" xfId="117" quotePrefix="1" applyNumberFormat="1" applyFont="1" applyFill="1" applyBorder="1" applyAlignment="1">
      <alignment horizontal="center" vertical="center"/>
    </xf>
    <xf numFmtId="185" fontId="28" fillId="26" borderId="120" xfId="117" quotePrefix="1" applyNumberFormat="1" applyFont="1" applyFill="1" applyBorder="1" applyAlignment="1">
      <alignment horizontal="center" vertical="center"/>
    </xf>
    <xf numFmtId="185" fontId="28" fillId="26" borderId="88" xfId="117" quotePrefix="1" applyNumberFormat="1" applyFont="1" applyFill="1" applyBorder="1" applyAlignment="1">
      <alignment horizontal="center" vertical="center"/>
    </xf>
    <xf numFmtId="185" fontId="28" fillId="26" borderId="121" xfId="117" quotePrefix="1" applyNumberFormat="1" applyFont="1" applyFill="1" applyBorder="1" applyAlignment="1">
      <alignment horizontal="center" vertical="center"/>
    </xf>
    <xf numFmtId="185" fontId="28" fillId="26" borderId="120" xfId="91" quotePrefix="1" applyNumberFormat="1" applyFont="1" applyFill="1" applyBorder="1" applyAlignment="1">
      <alignment horizontal="center" vertical="center"/>
    </xf>
    <xf numFmtId="185" fontId="28" fillId="26" borderId="88" xfId="91" quotePrefix="1" applyNumberFormat="1" applyFont="1" applyFill="1" applyBorder="1" applyAlignment="1">
      <alignment horizontal="center" vertical="center"/>
    </xf>
    <xf numFmtId="185" fontId="28" fillId="26" borderId="121" xfId="91" quotePrefix="1" applyNumberFormat="1" applyFont="1" applyFill="1" applyBorder="1" applyAlignment="1">
      <alignment horizontal="center" vertical="center"/>
    </xf>
    <xf numFmtId="184" fontId="28" fillId="26" borderId="0" xfId="117" applyNumberFormat="1" applyFont="1" applyFill="1" applyBorder="1" applyAlignment="1">
      <alignment horizontal="center" vertical="center" shrinkToFit="1"/>
    </xf>
    <xf numFmtId="198" fontId="28" fillId="26" borderId="0" xfId="117" quotePrefix="1" applyNumberFormat="1" applyFont="1" applyFill="1" applyBorder="1" applyAlignment="1">
      <alignment horizontal="center" vertical="center"/>
    </xf>
    <xf numFmtId="0" fontId="76" fillId="0" borderId="0" xfId="117" applyFont="1" applyAlignment="1">
      <alignment horizontal="center" vertical="center"/>
    </xf>
    <xf numFmtId="184" fontId="28" fillId="26" borderId="118" xfId="117" applyNumberFormat="1" applyFont="1" applyFill="1" applyBorder="1" applyAlignment="1">
      <alignment horizontal="center" vertical="center"/>
    </xf>
    <xf numFmtId="184" fontId="28" fillId="26" borderId="119" xfId="117" applyNumberFormat="1" applyFont="1" applyFill="1" applyBorder="1" applyAlignment="1">
      <alignment horizontal="center" vertical="center"/>
    </xf>
    <xf numFmtId="178" fontId="30" fillId="2" borderId="74" xfId="7" applyNumberFormat="1" applyFont="1" applyFill="1" applyBorder="1" applyAlignment="1">
      <alignment horizontal="left" vertical="center" textRotation="180"/>
    </xf>
    <xf numFmtId="0" fontId="96" fillId="2" borderId="0" xfId="2" applyFont="1" applyFill="1" applyAlignment="1">
      <alignment horizontal="center" vertical="center"/>
    </xf>
    <xf numFmtId="38" fontId="102" fillId="0" borderId="77" xfId="2" applyNumberFormat="1" applyFont="1" applyFill="1" applyBorder="1" applyAlignment="1">
      <alignment horizontal="center" vertical="center"/>
    </xf>
    <xf numFmtId="38" fontId="102" fillId="0" borderId="78" xfId="2" applyNumberFormat="1" applyFont="1" applyFill="1" applyBorder="1" applyAlignment="1">
      <alignment horizontal="center" vertical="center"/>
    </xf>
    <xf numFmtId="0" fontId="63" fillId="2" borderId="0" xfId="2" applyFont="1" applyFill="1" applyAlignment="1">
      <alignment horizontal="center" vertical="center"/>
    </xf>
    <xf numFmtId="38" fontId="58" fillId="0" borderId="77" xfId="2" applyNumberFormat="1" applyFont="1" applyFill="1" applyBorder="1" applyAlignment="1">
      <alignment horizontal="center" vertical="center"/>
    </xf>
    <xf numFmtId="38" fontId="58" fillId="0" borderId="78" xfId="2" applyNumberFormat="1" applyFont="1" applyFill="1" applyBorder="1" applyAlignment="1">
      <alignment horizontal="center" vertical="center"/>
    </xf>
    <xf numFmtId="38" fontId="136" fillId="0" borderId="77" xfId="2" applyNumberFormat="1" applyFont="1" applyFill="1" applyBorder="1" applyAlignment="1">
      <alignment horizontal="center" vertical="center"/>
    </xf>
    <xf numFmtId="38" fontId="136" fillId="0" borderId="78" xfId="2" applyNumberFormat="1" applyFont="1" applyFill="1" applyBorder="1" applyAlignment="1">
      <alignment horizontal="center" vertical="center"/>
    </xf>
    <xf numFmtId="0" fontId="63" fillId="2" borderId="0" xfId="138" applyFont="1" applyFill="1" applyAlignment="1">
      <alignment horizontal="center"/>
    </xf>
    <xf numFmtId="188" fontId="137" fillId="0" borderId="23" xfId="144" applyNumberFormat="1" applyFont="1" applyBorder="1" applyAlignment="1">
      <alignment horizontal="center" vertical="center" wrapText="1"/>
    </xf>
    <xf numFmtId="188" fontId="137" fillId="0" borderId="51" xfId="144" applyNumberFormat="1" applyFont="1" applyBorder="1" applyAlignment="1">
      <alignment horizontal="center" vertical="center" wrapText="1"/>
    </xf>
    <xf numFmtId="188" fontId="137" fillId="0" borderId="21" xfId="144" applyNumberFormat="1" applyFont="1" applyBorder="1" applyAlignment="1">
      <alignment horizontal="center" vertical="center" wrapText="1"/>
    </xf>
    <xf numFmtId="188" fontId="137" fillId="0" borderId="50" xfId="144" applyNumberFormat="1" applyFont="1" applyBorder="1" applyAlignment="1">
      <alignment horizontal="center" vertical="center" wrapText="1"/>
    </xf>
    <xf numFmtId="188" fontId="137" fillId="0" borderId="22" xfId="144" applyNumberFormat="1" applyFont="1" applyBorder="1" applyAlignment="1" applyProtection="1">
      <alignment horizontal="distributed" vertical="center" indent="5"/>
    </xf>
    <xf numFmtId="188" fontId="137" fillId="0" borderId="130" xfId="144" applyNumberFormat="1" applyFont="1" applyBorder="1" applyAlignment="1" applyProtection="1">
      <alignment horizontal="distributed" vertical="center" indent="5"/>
    </xf>
    <xf numFmtId="188" fontId="137" fillId="0" borderId="35" xfId="144" applyNumberFormat="1" applyFont="1" applyBorder="1" applyAlignment="1" applyProtection="1">
      <alignment horizontal="distributed" vertical="center" indent="5"/>
    </xf>
    <xf numFmtId="188" fontId="137" fillId="0" borderId="32" xfId="144" applyNumberFormat="1" applyFont="1" applyBorder="1" applyAlignment="1" applyProtection="1">
      <alignment horizontal="center" vertical="center"/>
    </xf>
    <xf numFmtId="188" fontId="137" fillId="0" borderId="75" xfId="144" applyNumberFormat="1" applyFont="1" applyBorder="1" applyAlignment="1" applyProtection="1">
      <alignment horizontal="center" vertical="center"/>
    </xf>
    <xf numFmtId="188" fontId="137" fillId="0" borderId="36" xfId="144" applyNumberFormat="1" applyFont="1" applyBorder="1" applyAlignment="1" applyProtection="1">
      <alignment horizontal="center" vertical="center"/>
    </xf>
    <xf numFmtId="188" fontId="137" fillId="0" borderId="20" xfId="144" applyNumberFormat="1" applyFont="1" applyBorder="1" applyAlignment="1">
      <alignment horizontal="center" vertical="center" wrapText="1"/>
    </xf>
    <xf numFmtId="188" fontId="137" fillId="0" borderId="131" xfId="144" applyNumberFormat="1" applyFont="1" applyBorder="1" applyAlignment="1">
      <alignment horizontal="center" vertical="center" wrapText="1"/>
    </xf>
    <xf numFmtId="188" fontId="116" fillId="0" borderId="21" xfId="144" applyNumberFormat="1" applyFont="1" applyBorder="1" applyAlignment="1">
      <alignment horizontal="center" vertical="center" wrapText="1"/>
    </xf>
    <xf numFmtId="188" fontId="116" fillId="0" borderId="50" xfId="144" applyNumberFormat="1" applyFont="1" applyBorder="1" applyAlignment="1">
      <alignment horizontal="center" vertical="center" wrapText="1"/>
    </xf>
    <xf numFmtId="188" fontId="116" fillId="0" borderId="23" xfId="144" applyNumberFormat="1" applyFont="1" applyBorder="1" applyAlignment="1">
      <alignment horizontal="center" vertical="center" wrapText="1"/>
    </xf>
    <xf numFmtId="188" fontId="116" fillId="0" borderId="51" xfId="144" applyNumberFormat="1" applyFont="1" applyBorder="1" applyAlignment="1">
      <alignment horizontal="center" vertical="center" wrapText="1"/>
    </xf>
    <xf numFmtId="188" fontId="116" fillId="0" borderId="32" xfId="144" applyNumberFormat="1" applyFont="1" applyBorder="1" applyAlignment="1" applyProtection="1">
      <alignment horizontal="center" vertical="center"/>
    </xf>
    <xf numFmtId="188" fontId="116" fillId="0" borderId="75" xfId="144" applyNumberFormat="1" applyFont="1" applyBorder="1" applyAlignment="1" applyProtection="1">
      <alignment horizontal="center" vertical="center"/>
    </xf>
    <xf numFmtId="188" fontId="116" fillId="0" borderId="36" xfId="144" applyNumberFormat="1" applyFont="1" applyBorder="1" applyAlignment="1" applyProtection="1">
      <alignment horizontal="center" vertical="center"/>
    </xf>
    <xf numFmtId="188" fontId="116" fillId="0" borderId="20" xfId="144" applyNumberFormat="1" applyFont="1" applyBorder="1" applyAlignment="1">
      <alignment horizontal="center" vertical="center" wrapText="1"/>
    </xf>
    <xf numFmtId="188" fontId="116" fillId="0" borderId="131" xfId="144" applyNumberFormat="1" applyFont="1" applyBorder="1" applyAlignment="1">
      <alignment horizontal="center" vertical="center" wrapText="1"/>
    </xf>
    <xf numFmtId="188" fontId="116" fillId="0" borderId="22" xfId="144" applyNumberFormat="1" applyFont="1" applyBorder="1" applyAlignment="1" applyProtection="1">
      <alignment horizontal="distributed" vertical="center" indent="5"/>
    </xf>
    <xf numFmtId="188" fontId="116" fillId="0" borderId="130" xfId="144" applyNumberFormat="1" applyFont="1" applyBorder="1" applyAlignment="1" applyProtection="1">
      <alignment horizontal="distributed" vertical="center" indent="5"/>
    </xf>
    <xf numFmtId="188" fontId="116" fillId="0" borderId="35" xfId="144" applyNumberFormat="1" applyFont="1" applyBorder="1" applyAlignment="1" applyProtection="1">
      <alignment horizontal="distributed" vertical="center" indent="5"/>
    </xf>
    <xf numFmtId="188" fontId="78" fillId="0" borderId="21" xfId="144" applyNumberFormat="1" applyFont="1" applyBorder="1" applyAlignment="1">
      <alignment horizontal="center" vertical="center" wrapText="1"/>
    </xf>
    <xf numFmtId="188" fontId="78" fillId="0" borderId="50" xfId="144" applyNumberFormat="1" applyFont="1" applyBorder="1" applyAlignment="1">
      <alignment horizontal="center" vertical="center" wrapText="1"/>
    </xf>
    <xf numFmtId="188" fontId="78" fillId="0" borderId="23" xfId="144" applyNumberFormat="1" applyFont="1" applyBorder="1" applyAlignment="1">
      <alignment horizontal="center" vertical="center" wrapText="1"/>
    </xf>
    <xf numFmtId="188" fontId="78" fillId="0" borderId="51" xfId="144" applyNumberFormat="1" applyFont="1" applyBorder="1" applyAlignment="1">
      <alignment horizontal="center" vertical="center" wrapText="1"/>
    </xf>
    <xf numFmtId="188" fontId="78" fillId="0" borderId="32" xfId="144" applyNumberFormat="1" applyFont="1" applyBorder="1" applyAlignment="1" applyProtection="1">
      <alignment horizontal="center" vertical="center"/>
    </xf>
    <xf numFmtId="188" fontId="78" fillId="0" borderId="75" xfId="144" applyNumberFormat="1" applyFont="1" applyBorder="1" applyAlignment="1" applyProtection="1">
      <alignment horizontal="center" vertical="center"/>
    </xf>
    <xf numFmtId="188" fontId="78" fillId="0" borderId="36" xfId="144" applyNumberFormat="1" applyFont="1" applyBorder="1" applyAlignment="1" applyProtection="1">
      <alignment horizontal="center" vertical="center"/>
    </xf>
    <xf numFmtId="188" fontId="78" fillId="0" borderId="20" xfId="144" applyNumberFormat="1" applyFont="1" applyBorder="1" applyAlignment="1">
      <alignment horizontal="center" vertical="center" wrapText="1"/>
    </xf>
    <xf numFmtId="188" fontId="78" fillId="0" borderId="131" xfId="144" applyNumberFormat="1" applyFont="1" applyBorder="1" applyAlignment="1">
      <alignment horizontal="center" vertical="center" wrapText="1"/>
    </xf>
    <xf numFmtId="188" fontId="78" fillId="0" borderId="22" xfId="144" applyNumberFormat="1" applyFont="1" applyBorder="1" applyAlignment="1" applyProtection="1">
      <alignment horizontal="distributed" vertical="center" indent="5"/>
    </xf>
    <xf numFmtId="188" fontId="78" fillId="0" borderId="130" xfId="144" applyNumberFormat="1" applyFont="1" applyBorder="1" applyAlignment="1" applyProtection="1">
      <alignment horizontal="distributed" vertical="center" indent="5"/>
    </xf>
    <xf numFmtId="188" fontId="78" fillId="0" borderId="35" xfId="144" applyNumberFormat="1" applyFont="1" applyBorder="1" applyAlignment="1" applyProtection="1">
      <alignment horizontal="distributed" vertical="center" indent="5"/>
    </xf>
    <xf numFmtId="0" fontId="28" fillId="26" borderId="0" xfId="117" applyFont="1" applyFill="1" applyBorder="1" applyAlignment="1">
      <alignment horizontal="left" vertical="center" wrapText="1"/>
    </xf>
    <xf numFmtId="0" fontId="82" fillId="0" borderId="0" xfId="152" applyFont="1" applyAlignment="1">
      <alignment horizontal="center"/>
    </xf>
    <xf numFmtId="0" fontId="87" fillId="0" borderId="0" xfId="142" applyFont="1" applyFill="1" applyAlignment="1">
      <alignment horizontal="left" vertical="center"/>
    </xf>
    <xf numFmtId="3" fontId="28" fillId="2" borderId="53" xfId="142" applyNumberFormat="1" applyFont="1" applyFill="1" applyBorder="1" applyAlignment="1">
      <alignment horizontal="center" vertical="center"/>
    </xf>
    <xf numFmtId="3" fontId="28" fillId="2" borderId="156" xfId="142" applyNumberFormat="1" applyFont="1" applyFill="1" applyBorder="1" applyAlignment="1">
      <alignment horizontal="center" vertical="center"/>
    </xf>
    <xf numFmtId="3" fontId="28" fillId="2" borderId="146" xfId="142" applyNumberFormat="1" applyFont="1" applyFill="1" applyBorder="1" applyAlignment="1">
      <alignment horizontal="center" vertical="center"/>
    </xf>
    <xf numFmtId="3" fontId="28" fillId="2" borderId="157" xfId="142" applyNumberFormat="1" applyFont="1" applyFill="1" applyBorder="1" applyAlignment="1">
      <alignment horizontal="center" vertical="center"/>
    </xf>
    <xf numFmtId="3" fontId="28" fillId="2" borderId="138" xfId="142" applyNumberFormat="1" applyFont="1" applyFill="1" applyBorder="1" applyAlignment="1">
      <alignment horizontal="center" vertical="center"/>
    </xf>
    <xf numFmtId="3" fontId="28" fillId="2" borderId="158" xfId="142" applyNumberFormat="1" applyFont="1" applyFill="1" applyBorder="1" applyAlignment="1">
      <alignment horizontal="center" vertical="center"/>
    </xf>
    <xf numFmtId="3" fontId="28" fillId="2" borderId="32" xfId="142" applyNumberFormat="1" applyFont="1" applyFill="1" applyBorder="1" applyAlignment="1">
      <alignment horizontal="center" vertical="center"/>
    </xf>
    <xf numFmtId="3" fontId="28" fillId="2" borderId="167" xfId="142" applyNumberFormat="1" applyFont="1" applyFill="1" applyBorder="1" applyAlignment="1">
      <alignment horizontal="center" vertical="center"/>
    </xf>
    <xf numFmtId="3" fontId="28" fillId="2" borderId="66" xfId="142" applyNumberFormat="1" applyFont="1" applyFill="1" applyBorder="1" applyAlignment="1">
      <alignment horizontal="center" vertical="center"/>
    </xf>
    <xf numFmtId="3" fontId="28" fillId="2" borderId="168" xfId="142" applyNumberFormat="1" applyFont="1" applyFill="1" applyBorder="1" applyAlignment="1">
      <alignment horizontal="center" vertical="center"/>
    </xf>
    <xf numFmtId="0" fontId="49" fillId="0" borderId="0" xfId="142" applyFont="1" applyFill="1" applyAlignment="1">
      <alignment vertical="center"/>
    </xf>
    <xf numFmtId="0" fontId="28" fillId="0" borderId="36" xfId="159" applyFont="1" applyFill="1" applyBorder="1" applyAlignment="1">
      <alignment vertical="center"/>
    </xf>
    <xf numFmtId="0" fontId="28" fillId="0" borderId="37" xfId="159" applyFont="1" applyFill="1" applyBorder="1" applyAlignment="1">
      <alignment vertical="center"/>
    </xf>
    <xf numFmtId="0" fontId="28" fillId="0" borderId="16" xfId="159" applyFont="1" applyFill="1" applyBorder="1" applyAlignment="1">
      <alignment vertical="center"/>
    </xf>
    <xf numFmtId="0" fontId="28" fillId="0" borderId="46" xfId="159" applyFont="1" applyFill="1" applyBorder="1" applyAlignment="1">
      <alignment vertical="center"/>
    </xf>
    <xf numFmtId="0" fontId="28" fillId="0" borderId="52" xfId="159" applyFont="1" applyFill="1" applyBorder="1" applyAlignment="1">
      <alignment vertical="center"/>
    </xf>
    <xf numFmtId="0" fontId="28" fillId="0" borderId="89" xfId="159" applyFont="1" applyFill="1" applyBorder="1" applyAlignment="1">
      <alignment vertical="center"/>
    </xf>
    <xf numFmtId="0" fontId="28" fillId="0" borderId="83" xfId="159" applyFont="1" applyFill="1" applyBorder="1" applyAlignment="1">
      <alignment vertical="center"/>
    </xf>
    <xf numFmtId="0" fontId="28" fillId="0" borderId="69" xfId="159" applyFont="1" applyFill="1" applyBorder="1" applyAlignment="1">
      <alignment vertical="center"/>
    </xf>
    <xf numFmtId="0" fontId="28" fillId="0" borderId="16" xfId="159" applyFont="1" applyFill="1" applyBorder="1" applyAlignment="1">
      <alignment horizontal="right" vertical="center"/>
    </xf>
    <xf numFmtId="0" fontId="28" fillId="0" borderId="46" xfId="159" applyFont="1" applyFill="1" applyBorder="1" applyAlignment="1">
      <alignment horizontal="right" vertical="center"/>
    </xf>
    <xf numFmtId="0" fontId="91" fillId="0" borderId="0" xfId="159" applyFont="1" applyFill="1" applyAlignment="1">
      <alignment horizontal="center" vertical="center"/>
    </xf>
    <xf numFmtId="0" fontId="28" fillId="0" borderId="32" xfId="159" applyFont="1" applyFill="1" applyBorder="1" applyAlignment="1">
      <alignment horizontal="center" vertical="center"/>
    </xf>
    <xf numFmtId="0" fontId="28" fillId="0" borderId="33" xfId="159" applyFont="1" applyFill="1" applyBorder="1" applyAlignment="1">
      <alignment horizontal="center" vertical="center"/>
    </xf>
    <xf numFmtId="0" fontId="28" fillId="0" borderId="75" xfId="159" applyFont="1" applyFill="1" applyBorder="1" applyAlignment="1">
      <alignment horizontal="center" vertical="center"/>
    </xf>
    <xf numFmtId="0" fontId="28" fillId="0" borderId="0" xfId="159" applyFont="1" applyFill="1" applyBorder="1" applyAlignment="1">
      <alignment horizontal="center" vertical="center"/>
    </xf>
    <xf numFmtId="0" fontId="28" fillId="0" borderId="36" xfId="159" applyFont="1" applyFill="1" applyBorder="1" applyAlignment="1">
      <alignment horizontal="center" vertical="center"/>
    </xf>
    <xf numFmtId="0" fontId="28" fillId="0" borderId="37" xfId="159" applyFont="1" applyFill="1" applyBorder="1" applyAlignment="1">
      <alignment horizontal="center" vertical="center"/>
    </xf>
    <xf numFmtId="0" fontId="28" fillId="0" borderId="2" xfId="159" applyFont="1" applyFill="1" applyBorder="1" applyAlignment="1">
      <alignment horizontal="center" vertical="center"/>
    </xf>
    <xf numFmtId="0" fontId="28" fillId="0" borderId="74" xfId="159" applyFont="1" applyFill="1" applyBorder="1" applyAlignment="1">
      <alignment horizontal="center" vertical="center"/>
    </xf>
    <xf numFmtId="0" fontId="28" fillId="0" borderId="1" xfId="159" applyFont="1" applyFill="1" applyBorder="1" applyAlignment="1">
      <alignment horizontal="center" vertical="center"/>
    </xf>
    <xf numFmtId="0" fontId="71" fillId="0" borderId="32" xfId="159" applyFont="1" applyFill="1" applyBorder="1" applyAlignment="1">
      <alignment horizontal="center" vertical="center"/>
    </xf>
    <xf numFmtId="0" fontId="71" fillId="0" borderId="33" xfId="159" applyFont="1" applyFill="1" applyBorder="1" applyAlignment="1">
      <alignment horizontal="center" vertical="center"/>
    </xf>
    <xf numFmtId="0" fontId="71" fillId="0" borderId="2" xfId="159" applyFont="1" applyFill="1" applyBorder="1" applyAlignment="1">
      <alignment horizontal="center" vertical="center"/>
    </xf>
    <xf numFmtId="0" fontId="28" fillId="0" borderId="83" xfId="159" applyFont="1" applyBorder="1" applyAlignment="1">
      <alignment vertical="center"/>
    </xf>
    <xf numFmtId="0" fontId="28" fillId="0" borderId="69" xfId="159" applyFont="1" applyBorder="1" applyAlignment="1">
      <alignment vertical="center"/>
    </xf>
    <xf numFmtId="0" fontId="28" fillId="0" borderId="16" xfId="159" applyFont="1" applyBorder="1" applyAlignment="1">
      <alignment horizontal="right" vertical="center"/>
    </xf>
    <xf numFmtId="0" fontId="28" fillId="0" borderId="46" xfId="159" applyFont="1" applyBorder="1" applyAlignment="1">
      <alignment horizontal="right" vertical="center"/>
    </xf>
    <xf numFmtId="0" fontId="91" fillId="0" borderId="0" xfId="159" applyFont="1" applyAlignment="1">
      <alignment horizontal="center" vertical="center"/>
    </xf>
    <xf numFmtId="0" fontId="28" fillId="0" borderId="32" xfId="159" applyFont="1" applyBorder="1" applyAlignment="1">
      <alignment horizontal="center" vertical="center"/>
    </xf>
    <xf numFmtId="0" fontId="28" fillId="0" borderId="33" xfId="159" applyFont="1" applyBorder="1" applyAlignment="1">
      <alignment horizontal="center" vertical="center"/>
    </xf>
    <xf numFmtId="0" fontId="28" fillId="0" borderId="75" xfId="159" applyFont="1" applyBorder="1" applyAlignment="1">
      <alignment horizontal="center" vertical="center"/>
    </xf>
    <xf numFmtId="0" fontId="28" fillId="0" borderId="0" xfId="159" applyFont="1" applyBorder="1" applyAlignment="1">
      <alignment horizontal="center" vertical="center"/>
    </xf>
    <xf numFmtId="0" fontId="28" fillId="0" borderId="36" xfId="159" applyFont="1" applyBorder="1" applyAlignment="1">
      <alignment horizontal="center" vertical="center"/>
    </xf>
    <xf numFmtId="0" fontId="28" fillId="0" borderId="37" xfId="159" applyFont="1" applyBorder="1" applyAlignment="1">
      <alignment horizontal="center" vertical="center"/>
    </xf>
    <xf numFmtId="0" fontId="28" fillId="0" borderId="2" xfId="159" applyFont="1" applyBorder="1" applyAlignment="1">
      <alignment horizontal="center" vertical="center"/>
    </xf>
    <xf numFmtId="0" fontId="28" fillId="0" borderId="74" xfId="159" applyFont="1" applyBorder="1" applyAlignment="1">
      <alignment horizontal="center" vertical="center"/>
    </xf>
    <xf numFmtId="0" fontId="28" fillId="0" borderId="1" xfId="159" applyFont="1" applyBorder="1" applyAlignment="1">
      <alignment horizontal="center" vertical="center"/>
    </xf>
    <xf numFmtId="0" fontId="71" fillId="0" borderId="32" xfId="159" applyFont="1" applyBorder="1" applyAlignment="1">
      <alignment horizontal="center" vertical="center"/>
    </xf>
    <xf numFmtId="0" fontId="71" fillId="0" borderId="33" xfId="159" applyFont="1" applyBorder="1" applyAlignment="1">
      <alignment horizontal="center" vertical="center"/>
    </xf>
    <xf numFmtId="0" fontId="71" fillId="0" borderId="2" xfId="159" applyFont="1" applyBorder="1" applyAlignment="1">
      <alignment horizontal="center" vertical="center"/>
    </xf>
    <xf numFmtId="0" fontId="28" fillId="26" borderId="16" xfId="159" applyFont="1" applyFill="1" applyBorder="1" applyAlignment="1">
      <alignment vertical="center"/>
    </xf>
    <xf numFmtId="0" fontId="28" fillId="26" borderId="46" xfId="159" applyFont="1" applyFill="1" applyBorder="1" applyAlignment="1">
      <alignment vertical="center"/>
    </xf>
    <xf numFmtId="0" fontId="28" fillId="26" borderId="52" xfId="159" applyFont="1" applyFill="1" applyBorder="1" applyAlignment="1">
      <alignment vertical="center"/>
    </xf>
    <xf numFmtId="0" fontId="28" fillId="26" borderId="89" xfId="159" applyFont="1" applyFill="1" applyBorder="1" applyAlignment="1">
      <alignment vertical="center"/>
    </xf>
    <xf numFmtId="0" fontId="28" fillId="26" borderId="36" xfId="159" applyFont="1" applyFill="1" applyBorder="1" applyAlignment="1">
      <alignment vertical="center"/>
    </xf>
    <xf numFmtId="0" fontId="28" fillId="26" borderId="37" xfId="159" applyFont="1" applyFill="1" applyBorder="1" applyAlignment="1">
      <alignment vertical="center"/>
    </xf>
    <xf numFmtId="0" fontId="28" fillId="26" borderId="83" xfId="159" applyFont="1" applyFill="1" applyBorder="1" applyAlignment="1">
      <alignment vertical="center"/>
    </xf>
    <xf numFmtId="0" fontId="28" fillId="26" borderId="69" xfId="159" applyFont="1" applyFill="1" applyBorder="1" applyAlignment="1">
      <alignment vertical="center"/>
    </xf>
    <xf numFmtId="0" fontId="28" fillId="26" borderId="16" xfId="159" applyFont="1" applyFill="1" applyBorder="1" applyAlignment="1">
      <alignment horizontal="right" vertical="center"/>
    </xf>
    <xf numFmtId="0" fontId="28" fillId="26" borderId="46" xfId="159" applyFont="1" applyFill="1" applyBorder="1" applyAlignment="1">
      <alignment horizontal="right" vertical="center"/>
    </xf>
    <xf numFmtId="0" fontId="28" fillId="26" borderId="32" xfId="159" applyFont="1" applyFill="1" applyBorder="1" applyAlignment="1">
      <alignment horizontal="center" vertical="center"/>
    </xf>
    <xf numFmtId="0" fontId="28" fillId="26" borderId="33" xfId="159" applyFont="1" applyFill="1" applyBorder="1" applyAlignment="1">
      <alignment horizontal="center" vertical="center"/>
    </xf>
    <xf numFmtId="0" fontId="28" fillId="26" borderId="75" xfId="159" applyFont="1" applyFill="1" applyBorder="1" applyAlignment="1">
      <alignment horizontal="center" vertical="center"/>
    </xf>
    <xf numFmtId="0" fontId="28" fillId="26" borderId="0" xfId="159" applyFont="1" applyFill="1" applyBorder="1" applyAlignment="1">
      <alignment horizontal="center" vertical="center"/>
    </xf>
    <xf numFmtId="0" fontId="28" fillId="26" borderId="36" xfId="159" applyFont="1" applyFill="1" applyBorder="1" applyAlignment="1">
      <alignment horizontal="center" vertical="center"/>
    </xf>
    <xf numFmtId="0" fontId="28" fillId="26" borderId="37" xfId="159" applyFont="1" applyFill="1" applyBorder="1" applyAlignment="1">
      <alignment horizontal="center" vertical="center"/>
    </xf>
    <xf numFmtId="0" fontId="28" fillId="26" borderId="2" xfId="159" applyFont="1" applyFill="1" applyBorder="1" applyAlignment="1">
      <alignment horizontal="center" vertical="center"/>
    </xf>
    <xf numFmtId="0" fontId="28" fillId="26" borderId="74" xfId="159" applyFont="1" applyFill="1" applyBorder="1" applyAlignment="1">
      <alignment horizontal="center" vertical="center"/>
    </xf>
    <xf numFmtId="0" fontId="28" fillId="26" borderId="1" xfId="159" applyFont="1" applyFill="1" applyBorder="1" applyAlignment="1">
      <alignment horizontal="center" vertical="center"/>
    </xf>
    <xf numFmtId="0" fontId="74" fillId="0" borderId="34" xfId="121" applyFont="1" applyFill="1" applyBorder="1" applyAlignment="1">
      <alignment horizontal="center" vertical="center"/>
    </xf>
    <xf numFmtId="0" fontId="74" fillId="0" borderId="130" xfId="121" applyFont="1" applyFill="1" applyBorder="1" applyAlignment="1">
      <alignment horizontal="center" vertical="center"/>
    </xf>
    <xf numFmtId="0" fontId="74" fillId="0" borderId="24" xfId="121" applyFont="1" applyFill="1" applyBorder="1" applyAlignment="1">
      <alignment horizontal="center" vertical="center"/>
    </xf>
    <xf numFmtId="0" fontId="74" fillId="0" borderId="48" xfId="121" applyFont="1" applyFill="1" applyBorder="1" applyAlignment="1">
      <alignment horizontal="center" vertical="center" wrapText="1"/>
    </xf>
    <xf numFmtId="0" fontId="74" fillId="0" borderId="93" xfId="121" applyFont="1" applyFill="1" applyBorder="1" applyAlignment="1">
      <alignment horizontal="center" vertical="center" wrapText="1"/>
    </xf>
    <xf numFmtId="0" fontId="74" fillId="0" borderId="49" xfId="121" applyFont="1" applyFill="1" applyBorder="1" applyAlignment="1">
      <alignment horizontal="center" vertical="center" wrapText="1"/>
    </xf>
    <xf numFmtId="0" fontId="74" fillId="0" borderId="16" xfId="121" applyFont="1" applyFill="1" applyBorder="1" applyAlignment="1">
      <alignment horizontal="center" vertical="center"/>
    </xf>
    <xf numFmtId="0" fontId="74" fillId="0" borderId="46" xfId="121" applyFont="1" applyFill="1" applyBorder="1" applyAlignment="1">
      <alignment horizontal="center" vertical="center"/>
    </xf>
    <xf numFmtId="0" fontId="74" fillId="0" borderId="6" xfId="121" applyFont="1" applyFill="1" applyBorder="1" applyAlignment="1">
      <alignment horizontal="center" vertical="center"/>
    </xf>
    <xf numFmtId="0" fontId="74" fillId="0" borderId="5" xfId="121" applyFont="1" applyFill="1" applyBorder="1" applyAlignment="1">
      <alignment horizontal="center" vertical="center"/>
    </xf>
    <xf numFmtId="0" fontId="74" fillId="0" borderId="26" xfId="121" applyFont="1" applyFill="1" applyBorder="1" applyAlignment="1">
      <alignment horizontal="center" vertical="center"/>
    </xf>
    <xf numFmtId="0" fontId="28" fillId="0" borderId="32" xfId="121" applyFont="1" applyFill="1" applyBorder="1" applyAlignment="1">
      <alignment horizontal="center" vertical="center"/>
    </xf>
    <xf numFmtId="0" fontId="28" fillId="0" borderId="33" xfId="121" applyFont="1" applyFill="1" applyBorder="1" applyAlignment="1">
      <alignment horizontal="center" vertical="center"/>
    </xf>
    <xf numFmtId="0" fontId="28" fillId="0" borderId="83" xfId="121" applyFont="1" applyFill="1" applyBorder="1" applyAlignment="1">
      <alignment horizontal="center" vertical="center"/>
    </xf>
    <xf numFmtId="0" fontId="28" fillId="0" borderId="69" xfId="121" applyFont="1" applyFill="1" applyBorder="1" applyAlignment="1">
      <alignment horizontal="center" vertical="center"/>
    </xf>
    <xf numFmtId="0" fontId="28" fillId="0" borderId="2" xfId="121" applyFont="1" applyFill="1" applyBorder="1" applyAlignment="1">
      <alignment horizontal="center" vertical="center"/>
    </xf>
    <xf numFmtId="0" fontId="28" fillId="0" borderId="28" xfId="121" applyFont="1" applyFill="1" applyBorder="1" applyAlignment="1">
      <alignment horizontal="center" vertical="center"/>
    </xf>
    <xf numFmtId="0" fontId="16" fillId="0" borderId="165" xfId="137" applyFill="1" applyBorder="1" applyAlignment="1">
      <alignment horizontal="center"/>
    </xf>
    <xf numFmtId="0" fontId="16" fillId="0" borderId="65" xfId="137" applyFill="1" applyBorder="1" applyAlignment="1">
      <alignment horizontal="center"/>
    </xf>
    <xf numFmtId="188" fontId="74" fillId="0" borderId="0" xfId="144" applyNumberFormat="1" applyFont="1" applyBorder="1" applyAlignment="1" applyProtection="1">
      <alignment horizontal="center" vertical="center"/>
    </xf>
    <xf numFmtId="0" fontId="71" fillId="0" borderId="0" xfId="117" applyFont="1" applyBorder="1" applyAlignment="1">
      <alignment horizontal="center" vertical="center"/>
    </xf>
    <xf numFmtId="0" fontId="28" fillId="0" borderId="5" xfId="117" applyFont="1" applyFill="1" applyBorder="1" applyAlignment="1">
      <alignment horizontal="center" vertical="center"/>
    </xf>
    <xf numFmtId="0" fontId="28" fillId="0" borderId="46" xfId="117" applyFont="1" applyFill="1" applyBorder="1" applyAlignment="1">
      <alignment horizontal="center" vertical="center"/>
    </xf>
    <xf numFmtId="0" fontId="28" fillId="0" borderId="6" xfId="117" applyFont="1" applyFill="1" applyBorder="1" applyAlignment="1">
      <alignment horizontal="center" vertical="center"/>
    </xf>
    <xf numFmtId="0" fontId="28" fillId="0" borderId="115" xfId="117" applyFont="1" applyFill="1" applyBorder="1" applyAlignment="1">
      <alignment horizontal="center" vertical="center"/>
    </xf>
    <xf numFmtId="0" fontId="28" fillId="0" borderId="116" xfId="117" applyFont="1" applyFill="1" applyBorder="1" applyAlignment="1">
      <alignment horizontal="center" vertical="center"/>
    </xf>
    <xf numFmtId="0" fontId="28" fillId="0" borderId="117" xfId="117" applyFont="1" applyFill="1" applyBorder="1" applyAlignment="1">
      <alignment horizontal="center" vertical="center"/>
    </xf>
    <xf numFmtId="184" fontId="28" fillId="0" borderId="86" xfId="117" applyNumberFormat="1" applyFont="1" applyFill="1" applyBorder="1" applyAlignment="1">
      <alignment horizontal="center" vertical="center"/>
    </xf>
    <xf numFmtId="184" fontId="28" fillId="0" borderId="84" xfId="117" applyNumberFormat="1" applyFont="1" applyFill="1" applyBorder="1" applyAlignment="1">
      <alignment horizontal="center" vertical="center"/>
    </xf>
    <xf numFmtId="184" fontId="28" fillId="0" borderId="73" xfId="117" applyNumberFormat="1" applyFont="1" applyFill="1" applyBorder="1" applyAlignment="1">
      <alignment horizontal="center" vertical="center"/>
    </xf>
    <xf numFmtId="184" fontId="28" fillId="0" borderId="118" xfId="117" applyNumberFormat="1" applyFont="1" applyFill="1" applyBorder="1" applyAlignment="1">
      <alignment horizontal="center" vertical="center" shrinkToFit="1"/>
    </xf>
    <xf numFmtId="184" fontId="28" fillId="0" borderId="84" xfId="117" applyNumberFormat="1" applyFont="1" applyFill="1" applyBorder="1" applyAlignment="1">
      <alignment horizontal="center" vertical="center" shrinkToFit="1"/>
    </xf>
    <xf numFmtId="184" fontId="28" fillId="0" borderId="119" xfId="117" applyNumberFormat="1" applyFont="1" applyFill="1" applyBorder="1" applyAlignment="1">
      <alignment horizontal="center" vertical="center" shrinkToFit="1"/>
    </xf>
    <xf numFmtId="186" fontId="28" fillId="0" borderId="0" xfId="117" quotePrefix="1" applyNumberFormat="1" applyFont="1" applyFill="1" applyBorder="1" applyAlignment="1">
      <alignment horizontal="center" vertical="center"/>
    </xf>
    <xf numFmtId="184" fontId="28" fillId="0" borderId="86" xfId="117" applyNumberFormat="1" applyFont="1" applyFill="1" applyBorder="1" applyAlignment="1">
      <alignment horizontal="center" vertical="center" shrinkToFit="1"/>
    </xf>
    <xf numFmtId="184" fontId="28" fillId="0" borderId="73" xfId="117" applyNumberFormat="1" applyFont="1" applyFill="1" applyBorder="1" applyAlignment="1">
      <alignment horizontal="center" vertical="center" shrinkToFit="1"/>
    </xf>
    <xf numFmtId="9" fontId="28" fillId="0" borderId="38" xfId="147" quotePrefix="1" applyFont="1" applyFill="1" applyBorder="1" applyAlignment="1">
      <alignment horizontal="center" vertical="center"/>
    </xf>
    <xf numFmtId="9" fontId="28" fillId="0" borderId="69" xfId="147" quotePrefix="1" applyFont="1" applyFill="1" applyBorder="1" applyAlignment="1">
      <alignment horizontal="center" vertical="center"/>
    </xf>
    <xf numFmtId="9" fontId="28" fillId="0" borderId="68" xfId="147" quotePrefix="1" applyFont="1" applyFill="1" applyBorder="1" applyAlignment="1">
      <alignment horizontal="center" vertical="center"/>
    </xf>
    <xf numFmtId="9" fontId="28" fillId="0" borderId="120" xfId="147" quotePrefix="1" applyFont="1" applyFill="1" applyBorder="1" applyAlignment="1">
      <alignment horizontal="center" vertical="center"/>
    </xf>
    <xf numFmtId="9" fontId="28" fillId="0" borderId="88" xfId="147" quotePrefix="1" applyFont="1" applyFill="1" applyBorder="1" applyAlignment="1">
      <alignment horizontal="center" vertical="center"/>
    </xf>
    <xf numFmtId="9" fontId="28" fillId="0" borderId="121" xfId="147" quotePrefix="1" applyFont="1" applyFill="1" applyBorder="1" applyAlignment="1">
      <alignment horizontal="center" vertical="center"/>
    </xf>
    <xf numFmtId="0" fontId="28" fillId="0" borderId="0" xfId="117" applyFont="1" applyFill="1" applyBorder="1" applyAlignment="1">
      <alignment horizontal="center" vertical="center"/>
    </xf>
    <xf numFmtId="3" fontId="28" fillId="0" borderId="0" xfId="117" applyNumberFormat="1" applyFont="1" applyFill="1" applyBorder="1" applyAlignment="1">
      <alignment horizontal="center" vertical="center"/>
    </xf>
    <xf numFmtId="184" fontId="28" fillId="0" borderId="118" xfId="117" applyNumberFormat="1" applyFont="1" applyFill="1" applyBorder="1" applyAlignment="1">
      <alignment horizontal="center" vertical="center"/>
    </xf>
    <xf numFmtId="184" fontId="28" fillId="0" borderId="119" xfId="117" applyNumberFormat="1" applyFont="1" applyFill="1" applyBorder="1" applyAlignment="1">
      <alignment horizontal="center" vertical="center"/>
    </xf>
    <xf numFmtId="0" fontId="19" fillId="0" borderId="170" xfId="4" applyFont="1" applyBorder="1" applyAlignment="1">
      <alignment horizontal="center" vertical="center"/>
    </xf>
    <xf numFmtId="0" fontId="19" fillId="0" borderId="130" xfId="4" applyFont="1" applyBorder="1" applyAlignment="1">
      <alignment horizontal="center" vertical="center"/>
    </xf>
    <xf numFmtId="0" fontId="19" fillId="0" borderId="24" xfId="4" applyFont="1" applyBorder="1" applyAlignment="1">
      <alignment horizontal="center" vertical="center"/>
    </xf>
    <xf numFmtId="0" fontId="19" fillId="0" borderId="17" xfId="4" applyFont="1" applyBorder="1" applyAlignment="1">
      <alignment horizontal="center" vertical="center"/>
    </xf>
    <xf numFmtId="0" fontId="19" fillId="0" borderId="18" xfId="4" applyFont="1" applyBorder="1" applyAlignment="1">
      <alignment horizontal="center" vertical="center"/>
    </xf>
    <xf numFmtId="0" fontId="19" fillId="0" borderId="31" xfId="4" applyFont="1" applyBorder="1" applyAlignment="1">
      <alignment horizontal="center" vertical="center"/>
    </xf>
    <xf numFmtId="0" fontId="19" fillId="0" borderId="30" xfId="4" applyFont="1" applyBorder="1" applyAlignment="1">
      <alignment horizontal="center" vertical="center" wrapText="1"/>
    </xf>
    <xf numFmtId="0" fontId="19" fillId="0" borderId="21" xfId="4" applyFont="1" applyBorder="1" applyAlignment="1">
      <alignment horizontal="center" vertical="center" wrapText="1"/>
    </xf>
    <xf numFmtId="0" fontId="19" fillId="0" borderId="17" xfId="4" applyFont="1" applyBorder="1" applyAlignment="1">
      <alignment horizontal="center" vertical="center" wrapText="1"/>
    </xf>
    <xf numFmtId="0" fontId="19" fillId="0" borderId="18" xfId="4" applyFont="1" applyBorder="1" applyAlignment="1">
      <alignment horizontal="center" vertical="center" wrapText="1"/>
    </xf>
    <xf numFmtId="0" fontId="19" fillId="0" borderId="22" xfId="4" applyFont="1" applyBorder="1" applyAlignment="1">
      <alignment horizontal="center" vertical="center" wrapText="1"/>
    </xf>
    <xf numFmtId="0" fontId="19" fillId="0" borderId="31" xfId="4" applyFont="1" applyBorder="1" applyAlignment="1">
      <alignment horizontal="center" vertical="center" wrapText="1"/>
    </xf>
    <xf numFmtId="0" fontId="19" fillId="0" borderId="30" xfId="4" applyFont="1" applyBorder="1" applyAlignment="1">
      <alignment horizontal="center" vertical="center"/>
    </xf>
    <xf numFmtId="0" fontId="19" fillId="0" borderId="21" xfId="4" applyFont="1" applyBorder="1" applyAlignment="1">
      <alignment horizontal="center" vertical="center"/>
    </xf>
    <xf numFmtId="0" fontId="19" fillId="0" borderId="22" xfId="4" applyFont="1" applyBorder="1" applyAlignment="1">
      <alignment horizontal="center" vertical="center"/>
    </xf>
    <xf numFmtId="0" fontId="19" fillId="0" borderId="12" xfId="4" applyFont="1" applyBorder="1" applyAlignment="1">
      <alignment horizontal="center" vertical="center"/>
    </xf>
    <xf numFmtId="0" fontId="19" fillId="0" borderId="3" xfId="4" applyFont="1" applyBorder="1" applyAlignment="1">
      <alignment horizontal="center" vertical="center"/>
    </xf>
    <xf numFmtId="0" fontId="19" fillId="0" borderId="5" xfId="4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9" fillId="0" borderId="165" xfId="4" applyFont="1" applyBorder="1" applyAlignment="1">
      <alignment horizontal="center" vertical="center"/>
    </xf>
    <xf numFmtId="0" fontId="19" fillId="0" borderId="82" xfId="4" applyFont="1" applyBorder="1" applyAlignment="1">
      <alignment horizontal="center" vertical="center"/>
    </xf>
    <xf numFmtId="0" fontId="19" fillId="0" borderId="65" xfId="4" applyFont="1" applyBorder="1" applyAlignment="1">
      <alignment horizontal="center" vertical="center"/>
    </xf>
    <xf numFmtId="38" fontId="32" fillId="0" borderId="32" xfId="148" applyNumberFormat="1" applyFont="1" applyFill="1" applyBorder="1" applyAlignment="1">
      <alignment horizontal="center" vertical="center" shrinkToFit="1"/>
    </xf>
    <xf numFmtId="38" fontId="32" fillId="0" borderId="2" xfId="148" applyNumberFormat="1" applyFont="1" applyFill="1" applyBorder="1" applyAlignment="1">
      <alignment horizontal="center" vertical="center" shrinkToFit="1"/>
    </xf>
    <xf numFmtId="38" fontId="32" fillId="0" borderId="36" xfId="148" applyNumberFormat="1" applyFont="1" applyFill="1" applyBorder="1" applyAlignment="1">
      <alignment horizontal="center" vertical="center" shrinkToFit="1"/>
    </xf>
    <xf numFmtId="38" fontId="32" fillId="0" borderId="1" xfId="148" applyNumberFormat="1" applyFont="1" applyFill="1" applyBorder="1" applyAlignment="1">
      <alignment horizontal="center" vertical="center" shrinkToFit="1"/>
    </xf>
    <xf numFmtId="0" fontId="32" fillId="0" borderId="34" xfId="148" applyFont="1" applyFill="1" applyBorder="1" applyAlignment="1">
      <alignment horizontal="center"/>
    </xf>
    <xf numFmtId="0" fontId="32" fillId="0" borderId="35" xfId="148" applyFont="1" applyFill="1" applyBorder="1" applyAlignment="1">
      <alignment horizontal="center"/>
    </xf>
    <xf numFmtId="0" fontId="32" fillId="0" borderId="22" xfId="148" applyFont="1" applyFill="1" applyBorder="1" applyAlignment="1">
      <alignment horizontal="center"/>
    </xf>
    <xf numFmtId="0" fontId="32" fillId="0" borderId="24" xfId="148" applyFont="1" applyFill="1" applyBorder="1" applyAlignment="1">
      <alignment horizontal="center"/>
    </xf>
    <xf numFmtId="178" fontId="30" fillId="2" borderId="0" xfId="7" applyNumberFormat="1" applyFont="1" applyFill="1" applyBorder="1" applyAlignment="1">
      <alignment horizontal="left" vertical="center" textRotation="180"/>
    </xf>
    <xf numFmtId="38" fontId="32" fillId="0" borderId="77" xfId="148" applyNumberFormat="1" applyFont="1" applyFill="1" applyBorder="1" applyAlignment="1">
      <alignment horizontal="center"/>
    </xf>
    <xf numFmtId="38" fontId="32" fillId="0" borderId="79" xfId="148" applyNumberFormat="1" applyFont="1" applyFill="1" applyBorder="1" applyAlignment="1">
      <alignment horizontal="center"/>
    </xf>
    <xf numFmtId="0" fontId="58" fillId="2" borderId="147" xfId="144" applyFont="1" applyFill="1" applyBorder="1" applyAlignment="1" applyProtection="1">
      <alignment horizontal="center" vertical="center" wrapText="1"/>
    </xf>
    <xf numFmtId="0" fontId="58" fillId="2" borderId="36" xfId="144" applyFont="1" applyFill="1" applyBorder="1" applyAlignment="1" applyProtection="1">
      <alignment horizontal="center" vertical="center" wrapText="1"/>
    </xf>
    <xf numFmtId="0" fontId="58" fillId="0" borderId="34" xfId="144" applyFont="1" applyBorder="1" applyAlignment="1" applyProtection="1">
      <alignment horizontal="center" vertical="center"/>
    </xf>
    <xf numFmtId="0" fontId="58" fillId="0" borderId="16" xfId="144" applyFont="1" applyBorder="1" applyAlignment="1" applyProtection="1">
      <alignment horizontal="center" vertical="center"/>
    </xf>
    <xf numFmtId="189" fontId="58" fillId="0" borderId="30" xfId="144" applyNumberFormat="1" applyFont="1" applyBorder="1" applyAlignment="1">
      <alignment horizontal="center" vertical="center"/>
    </xf>
    <xf numFmtId="189" fontId="58" fillId="0" borderId="12" xfId="144" applyNumberFormat="1" applyFont="1" applyBorder="1" applyAlignment="1">
      <alignment horizontal="center" vertical="center"/>
    </xf>
    <xf numFmtId="189" fontId="58" fillId="0" borderId="21" xfId="144" applyNumberFormat="1" applyFont="1" applyBorder="1" applyAlignment="1">
      <alignment horizontal="center" vertical="center" wrapText="1"/>
    </xf>
    <xf numFmtId="189" fontId="58" fillId="0" borderId="3" xfId="144" applyNumberFormat="1" applyFont="1" applyBorder="1" applyAlignment="1">
      <alignment horizontal="center" vertical="center"/>
    </xf>
    <xf numFmtId="189" fontId="58" fillId="0" borderId="3" xfId="144" applyNumberFormat="1" applyFont="1" applyBorder="1" applyAlignment="1">
      <alignment horizontal="center" vertical="center" wrapText="1"/>
    </xf>
    <xf numFmtId="38" fontId="58" fillId="0" borderId="21" xfId="144" applyNumberFormat="1" applyFont="1" applyBorder="1" applyAlignment="1">
      <alignment horizontal="center" vertical="center" wrapText="1"/>
    </xf>
    <xf numFmtId="38" fontId="58" fillId="0" borderId="3" xfId="144" applyNumberFormat="1" applyFont="1" applyBorder="1" applyAlignment="1">
      <alignment horizontal="center" vertical="center" wrapText="1"/>
    </xf>
    <xf numFmtId="189" fontId="58" fillId="0" borderId="23" xfId="144" applyNumberFormat="1" applyFont="1" applyBorder="1" applyAlignment="1">
      <alignment horizontal="center" vertical="center" wrapText="1"/>
    </xf>
    <xf numFmtId="189" fontId="58" fillId="0" borderId="13" xfId="144" applyNumberFormat="1" applyFont="1" applyBorder="1" applyAlignment="1">
      <alignment horizontal="center" vertical="center" wrapText="1"/>
    </xf>
    <xf numFmtId="0" fontId="58" fillId="2" borderId="76" xfId="144" applyFont="1" applyFill="1" applyBorder="1" applyAlignment="1" applyProtection="1">
      <alignment horizontal="center" vertical="center" wrapText="1"/>
    </xf>
    <xf numFmtId="0" fontId="58" fillId="2" borderId="83" xfId="144" applyFont="1" applyFill="1" applyBorder="1" applyAlignment="1" applyProtection="1">
      <alignment horizontal="center" vertical="center" wrapText="1"/>
    </xf>
    <xf numFmtId="0" fontId="58" fillId="2" borderId="16" xfId="144" applyFont="1" applyFill="1" applyBorder="1" applyAlignment="1" applyProtection="1">
      <alignment horizontal="center" vertical="center" wrapText="1"/>
    </xf>
    <xf numFmtId="0" fontId="58" fillId="0" borderId="146" xfId="144" applyFont="1" applyBorder="1" applyAlignment="1" applyProtection="1">
      <alignment horizontal="center" vertical="center"/>
    </xf>
    <xf numFmtId="0" fontId="58" fillId="0" borderId="21" xfId="144" applyFont="1" applyBorder="1" applyAlignment="1" applyProtection="1">
      <alignment horizontal="center" vertical="center"/>
    </xf>
    <xf numFmtId="0" fontId="58" fillId="0" borderId="22" xfId="144" applyFont="1" applyBorder="1" applyAlignment="1" applyProtection="1">
      <alignment horizontal="center" vertical="center"/>
    </xf>
    <xf numFmtId="189" fontId="58" fillId="0" borderId="20" xfId="144" applyNumberFormat="1" applyFont="1" applyBorder="1" applyAlignment="1">
      <alignment horizontal="center" vertical="center" wrapText="1"/>
    </xf>
    <xf numFmtId="189" fontId="58" fillId="0" borderId="25" xfId="144" applyNumberFormat="1" applyFont="1" applyBorder="1" applyAlignment="1">
      <alignment horizontal="center" vertical="center" wrapText="1"/>
    </xf>
    <xf numFmtId="0" fontId="82" fillId="0" borderId="37" xfId="152" applyFont="1" applyBorder="1" applyAlignment="1">
      <alignment horizontal="center"/>
    </xf>
    <xf numFmtId="0" fontId="83" fillId="37" borderId="0" xfId="142" applyFont="1" applyFill="1" applyAlignment="1">
      <alignment horizontal="center" vertical="center" wrapText="1"/>
    </xf>
    <xf numFmtId="204" fontId="35" fillId="0" borderId="0" xfId="148" applyNumberFormat="1" applyFont="1" applyAlignment="1" applyProtection="1">
      <alignment vertical="center"/>
    </xf>
  </cellXfs>
  <cellStyles count="272">
    <cellStyle name="20% - アクセント 1 2" xfId="13"/>
    <cellStyle name="20% - アクセント 1 3" xfId="14"/>
    <cellStyle name="20% - アクセント 2 2" xfId="15"/>
    <cellStyle name="20% - アクセント 2 3" xfId="16"/>
    <cellStyle name="20% - アクセント 3 2" xfId="17"/>
    <cellStyle name="20% - アクセント 3 3" xfId="18"/>
    <cellStyle name="20% - アクセント 4 2" xfId="19"/>
    <cellStyle name="20% - アクセント 4 3" xfId="20"/>
    <cellStyle name="20% - アクセント 5 2" xfId="21"/>
    <cellStyle name="20% - アクセント 5 3" xfId="22"/>
    <cellStyle name="20% - アクセント 6 2" xfId="23"/>
    <cellStyle name="20% - アクセント 6 3" xfId="24"/>
    <cellStyle name="40% - アクセント 1 2" xfId="25"/>
    <cellStyle name="40% - アクセント 1 3" xfId="26"/>
    <cellStyle name="40% - アクセント 2 2" xfId="27"/>
    <cellStyle name="40% - アクセント 2 3" xfId="28"/>
    <cellStyle name="40% - アクセント 3 2" xfId="29"/>
    <cellStyle name="40% - アクセント 3 3" xfId="30"/>
    <cellStyle name="40% - アクセント 4 2" xfId="31"/>
    <cellStyle name="40% - アクセント 4 3" xfId="32"/>
    <cellStyle name="40% - アクセント 5 2" xfId="33"/>
    <cellStyle name="40% - アクセント 5 3" xfId="34"/>
    <cellStyle name="40% - アクセント 6 2" xfId="35"/>
    <cellStyle name="40% - アクセント 6 3" xfId="36"/>
    <cellStyle name="60% - アクセント 1 2" xfId="37"/>
    <cellStyle name="60% - アクセント 1 3" xfId="38"/>
    <cellStyle name="60% - アクセント 2 2" xfId="39"/>
    <cellStyle name="60% - アクセント 2 3" xfId="40"/>
    <cellStyle name="60% - アクセント 3 2" xfId="41"/>
    <cellStyle name="60% - アクセント 3 3" xfId="42"/>
    <cellStyle name="60% - アクセント 4 2" xfId="43"/>
    <cellStyle name="60% - アクセント 4 3" xfId="44"/>
    <cellStyle name="60% - アクセント 5 2" xfId="45"/>
    <cellStyle name="60% - アクセント 5 3" xfId="46"/>
    <cellStyle name="60% - アクセント 6 2" xfId="47"/>
    <cellStyle name="60% - アクセント 6 3" xfId="48"/>
    <cellStyle name="アクセント 1 2" xfId="49"/>
    <cellStyle name="アクセント 1 3" xfId="50"/>
    <cellStyle name="アクセント 2 2" xfId="51"/>
    <cellStyle name="アクセント 2 3" xfId="52"/>
    <cellStyle name="アクセント 3 2" xfId="53"/>
    <cellStyle name="アクセント 3 3" xfId="54"/>
    <cellStyle name="アクセント 4 2" xfId="55"/>
    <cellStyle name="アクセント 4 3" xfId="56"/>
    <cellStyle name="アクセント 5 2" xfId="57"/>
    <cellStyle name="アクセント 5 3" xfId="58"/>
    <cellStyle name="アクセント 6 2" xfId="59"/>
    <cellStyle name="アクセント 6 3" xfId="60"/>
    <cellStyle name="タイトル 2" xfId="61"/>
    <cellStyle name="タイトル 3" xfId="62"/>
    <cellStyle name="チェック セル 2" xfId="63"/>
    <cellStyle name="チェック セル 3" xfId="64"/>
    <cellStyle name="どちらでもない 2" xfId="65"/>
    <cellStyle name="どちらでもない 3" xfId="66"/>
    <cellStyle name="パーセント 2" xfId="10"/>
    <cellStyle name="パーセント 2 2" xfId="205"/>
    <cellStyle name="パーセント 2 3" xfId="181"/>
    <cellStyle name="パーセント 3" xfId="67"/>
    <cellStyle name="パーセント 4" xfId="68"/>
    <cellStyle name="パーセント 5" xfId="69"/>
    <cellStyle name="パーセント 6" xfId="70"/>
    <cellStyle name="パーセント 6 2" xfId="150"/>
    <cellStyle name="パーセント 7" xfId="71"/>
    <cellStyle name="パーセント 8" xfId="147"/>
    <cellStyle name="ハイパーリンク" xfId="151" builtinId="8"/>
    <cellStyle name="ハイパーリンク 2" xfId="154"/>
    <cellStyle name="メモ 2" xfId="72"/>
    <cellStyle name="メモ 3" xfId="73"/>
    <cellStyle name="メモ 4" xfId="184"/>
    <cellStyle name="リンク セル 2" xfId="74"/>
    <cellStyle name="リンク セル 3" xfId="75"/>
    <cellStyle name="悪い 2" xfId="76"/>
    <cellStyle name="悪い 3" xfId="77"/>
    <cellStyle name="計算 2" xfId="78"/>
    <cellStyle name="計算 3" xfId="79"/>
    <cellStyle name="警告文 2" xfId="80"/>
    <cellStyle name="警告文 3" xfId="81"/>
    <cellStyle name="桁区切り" xfId="5" builtinId="6"/>
    <cellStyle name="桁区切り 10" xfId="82"/>
    <cellStyle name="桁区切り 11" xfId="139"/>
    <cellStyle name="桁区切り 11 2" xfId="146"/>
    <cellStyle name="桁区切り 12" xfId="141"/>
    <cellStyle name="桁区切り 13" xfId="158"/>
    <cellStyle name="桁区切り 14" xfId="164"/>
    <cellStyle name="桁区切り 15" xfId="229"/>
    <cellStyle name="桁区切り 2" xfId="9"/>
    <cellStyle name="桁区切り 2 2" xfId="83"/>
    <cellStyle name="桁区切り 2 2 2" xfId="156"/>
    <cellStyle name="桁区切り 2 2 2 2" xfId="180"/>
    <cellStyle name="桁区切り 2 2 3" xfId="160"/>
    <cellStyle name="桁区切り 2 2 3 2" xfId="212"/>
    <cellStyle name="桁区切り 2 2 4" xfId="221"/>
    <cellStyle name="桁区切り 2 3" xfId="84"/>
    <cellStyle name="桁区切り 2 4" xfId="85"/>
    <cellStyle name="桁区切り 2 5" xfId="86"/>
    <cellStyle name="桁区切り 3" xfId="3"/>
    <cellStyle name="桁区切り 3 2" xfId="87"/>
    <cellStyle name="桁区切り 3 2 2" xfId="178"/>
    <cellStyle name="桁区切り 3 2 3" xfId="225"/>
    <cellStyle name="桁区切り 3 2 3 2" xfId="271"/>
    <cellStyle name="桁区切り 3 2 3 3" xfId="245"/>
    <cellStyle name="桁区切り 3 2 4" xfId="176"/>
    <cellStyle name="桁区切り 3 2 4 2" xfId="256"/>
    <cellStyle name="桁区切り 3 2 5" xfId="234"/>
    <cellStyle name="桁区切り 3 3" xfId="170"/>
    <cellStyle name="桁区切り 3 3 2" xfId="248"/>
    <cellStyle name="桁区切り 3 3 3" xfId="254"/>
    <cellStyle name="桁区切り 3 3 4" xfId="232"/>
    <cellStyle name="桁区切り 3 4" xfId="202"/>
    <cellStyle name="桁区切り 3 5" xfId="183"/>
    <cellStyle name="桁区切り 3 6" xfId="167"/>
    <cellStyle name="桁区切り 4" xfId="88"/>
    <cellStyle name="桁区切り 4 2" xfId="89"/>
    <cellStyle name="桁区切り 4 2 2" xfId="186"/>
    <cellStyle name="桁区切り 4 2 2 2" xfId="264"/>
    <cellStyle name="桁区切り 4 2 3" xfId="235"/>
    <cellStyle name="桁区切り 4 3" xfId="210"/>
    <cellStyle name="桁区切り 4 4" xfId="185"/>
    <cellStyle name="桁区切り 4 5" xfId="175"/>
    <cellStyle name="桁区切り 5" xfId="90"/>
    <cellStyle name="桁区切り 6" xfId="91"/>
    <cellStyle name="桁区切り 7" xfId="92"/>
    <cellStyle name="桁区切り 7 2" xfId="187"/>
    <cellStyle name="桁区切り 7 2 2" xfId="259"/>
    <cellStyle name="桁区切り 7 3" xfId="236"/>
    <cellStyle name="桁区切り 8" xfId="93"/>
    <cellStyle name="桁区切り 8 2" xfId="251"/>
    <cellStyle name="桁区切り 9" xfId="94"/>
    <cellStyle name="桁区切り 9 2" xfId="149"/>
    <cellStyle name="見出し 1 2" xfId="95"/>
    <cellStyle name="見出し 1 3" xfId="96"/>
    <cellStyle name="見出し 2 2" xfId="97"/>
    <cellStyle name="見出し 2 3" xfId="98"/>
    <cellStyle name="見出し 3 2" xfId="99"/>
    <cellStyle name="見出し 3 3" xfId="100"/>
    <cellStyle name="見出し 4 2" xfId="101"/>
    <cellStyle name="見出し 4 3" xfId="102"/>
    <cellStyle name="集計 2" xfId="103"/>
    <cellStyle name="集計 3" xfId="104"/>
    <cellStyle name="出力 2" xfId="105"/>
    <cellStyle name="出力 3" xfId="106"/>
    <cellStyle name="数値" xfId="107"/>
    <cellStyle name="数値 2" xfId="188"/>
    <cellStyle name="数値 2 2" xfId="262"/>
    <cellStyle name="数値 3" xfId="257"/>
    <cellStyle name="数値 4" xfId="237"/>
    <cellStyle name="説明文 2" xfId="108"/>
    <cellStyle name="説明文 3" xfId="109"/>
    <cellStyle name="通貨 2" xfId="110"/>
    <cellStyle name="通貨 2 2" xfId="201"/>
    <cellStyle name="通貨 2 2 2" xfId="265"/>
    <cellStyle name="通貨 2 2 3" xfId="260"/>
    <cellStyle name="通貨 2 2 4" xfId="242"/>
    <cellStyle name="通貨 2 3" xfId="189"/>
    <cellStyle name="通貨 2 3 2" xfId="263"/>
    <cellStyle name="通貨 2 3 3" xfId="249"/>
    <cellStyle name="通貨 2 3 4" xfId="238"/>
    <cellStyle name="通貨 2 4" xfId="165"/>
    <cellStyle name="通貨 2 4 2" xfId="261"/>
    <cellStyle name="通貨 2 5" xfId="258"/>
    <cellStyle name="通貨 2 6" xfId="252"/>
    <cellStyle name="通貨 2 7" xfId="230"/>
    <cellStyle name="通貨 3" xfId="247"/>
    <cellStyle name="通貨 3 2" xfId="266"/>
    <cellStyle name="入力 2" xfId="111"/>
    <cellStyle name="入力 3" xfId="112"/>
    <cellStyle name="標準" xfId="0" builtinId="0"/>
    <cellStyle name="標準 10" xfId="113"/>
    <cellStyle name="標準 10 2" xfId="148"/>
    <cellStyle name="標準 10 3" xfId="217"/>
    <cellStyle name="標準 11" xfId="138"/>
    <cellStyle name="標準 11 2" xfId="145"/>
    <cellStyle name="標準 11 3" xfId="246"/>
    <cellStyle name="標準 12" xfId="140"/>
    <cellStyle name="標準 12 2" xfId="250"/>
    <cellStyle name="標準 13" xfId="157"/>
    <cellStyle name="標準 14" xfId="162"/>
    <cellStyle name="標準 15" xfId="228"/>
    <cellStyle name="標準 2" xfId="4"/>
    <cellStyle name="標準 2 10" xfId="163"/>
    <cellStyle name="標準 2 10 2" xfId="227"/>
    <cellStyle name="標準 2 2" xfId="114"/>
    <cellStyle name="標準 2 2 2" xfId="2"/>
    <cellStyle name="標準 2 2 2 2" xfId="203"/>
    <cellStyle name="標準 2 2 2 3" xfId="190"/>
    <cellStyle name="標準 2 2 3" xfId="115"/>
    <cellStyle name="標準 2 2 3 2" xfId="213"/>
    <cellStyle name="標準 2 2 3 3" xfId="191"/>
    <cellStyle name="標準 2 2 3 4" xfId="179"/>
    <cellStyle name="標準 2 2 4" xfId="207"/>
    <cellStyle name="標準 2 2 5" xfId="222"/>
    <cellStyle name="標準 2 2 6" xfId="171"/>
    <cellStyle name="標準 2 2_増減率絶対値10000以上のチェック" xfId="116"/>
    <cellStyle name="標準 2 3" xfId="117"/>
    <cellStyle name="標準 2 3 2" xfId="208"/>
    <cellStyle name="標準 2 3 3" xfId="192"/>
    <cellStyle name="標準 2 3 4" xfId="172"/>
    <cellStyle name="標準 2 4" xfId="118"/>
    <cellStyle name="標準 2 4 2" xfId="206"/>
    <cellStyle name="標準 2 4 2 2" xfId="243"/>
    <cellStyle name="標準 2 4 3" xfId="193"/>
    <cellStyle name="標準 2 4 4" xfId="169"/>
    <cellStyle name="標準 2 4 4 2" xfId="253"/>
    <cellStyle name="標準 2 4 5" xfId="231"/>
    <cellStyle name="標準 2 5" xfId="153"/>
    <cellStyle name="標準 2 5 2" xfId="214"/>
    <cellStyle name="標準 2 6" xfId="220"/>
    <cellStyle name="標準 2 7" xfId="182"/>
    <cellStyle name="標準 2 8" xfId="218"/>
    <cellStyle name="標準 2 9" xfId="219"/>
    <cellStyle name="標準 2_調査票01_リスト等4_VLOOKUP用" xfId="119"/>
    <cellStyle name="標準 3" xfId="120"/>
    <cellStyle name="標準 3 2" xfId="121"/>
    <cellStyle name="標準 3 2 2" xfId="204"/>
    <cellStyle name="標準 3 2 3" xfId="194"/>
    <cellStyle name="標準 3 2 4" xfId="168"/>
    <cellStyle name="標準 3 3" xfId="122"/>
    <cellStyle name="標準 3 3 2" xfId="223"/>
    <cellStyle name="標準 3 3 3" xfId="267"/>
    <cellStyle name="標準 3 4" xfId="123"/>
    <cellStyle name="標準 3 5" xfId="124"/>
    <cellStyle name="標準 3 6" xfId="155"/>
    <cellStyle name="標準 3_増減率絶対値10000以上のチェック" xfId="125"/>
    <cellStyle name="標準 4" xfId="1"/>
    <cellStyle name="標準 4 2" xfId="126"/>
    <cellStyle name="標準 4 2 2" xfId="211"/>
    <cellStyle name="標準 4 2 3" xfId="196"/>
    <cellStyle name="標準 4 2 3 2" xfId="239"/>
    <cellStyle name="標準 4 2 4" xfId="177"/>
    <cellStyle name="標準 4 3" xfId="127"/>
    <cellStyle name="標準 4 3 2" xfId="216"/>
    <cellStyle name="標準 4 3 2 2" xfId="244"/>
    <cellStyle name="標準 4 3 3" xfId="268"/>
    <cellStyle name="標準 4 4" xfId="128"/>
    <cellStyle name="標準 4 4 2" xfId="195"/>
    <cellStyle name="標準 4 5" xfId="142"/>
    <cellStyle name="標準 4 5 2" xfId="255"/>
    <cellStyle name="標準 4 6" xfId="173"/>
    <cellStyle name="標準 4 7" xfId="233"/>
    <cellStyle name="標準 5" xfId="129"/>
    <cellStyle name="標準 5 2" xfId="130"/>
    <cellStyle name="標準 5 2 2" xfId="197"/>
    <cellStyle name="標準 5 2 2 2" xfId="269"/>
    <cellStyle name="標準 5 2 3" xfId="240"/>
    <cellStyle name="標準 5 3" xfId="224"/>
    <cellStyle name="標準 6" xfId="131"/>
    <cellStyle name="標準 6 2" xfId="209"/>
    <cellStyle name="標準 6 3" xfId="198"/>
    <cellStyle name="標準 6 4" xfId="215"/>
    <cellStyle name="標準 6 5" xfId="174"/>
    <cellStyle name="標準 7" xfId="132"/>
    <cellStyle name="標準 7 2" xfId="226"/>
    <cellStyle name="標準 7 3" xfId="199"/>
    <cellStyle name="標準 7 4" xfId="166"/>
    <cellStyle name="標準 8" xfId="133"/>
    <cellStyle name="標準 9" xfId="134"/>
    <cellStyle name="標準 9 2" xfId="200"/>
    <cellStyle name="標準 9 2 2" xfId="270"/>
    <cellStyle name="標準 9 3" xfId="241"/>
    <cellStyle name="標準_【Mrs" xfId="159"/>
    <cellStyle name="標準_Book1" xfId="144"/>
    <cellStyle name="標準_Book2" xfId="143"/>
    <cellStyle name="標準_MX_OUT_A" xfId="7"/>
    <cellStyle name="標準_WS10(結果)" xfId="12"/>
    <cellStyle name="標準_WS9（結果) " xfId="6"/>
    <cellStyle name="標準_WSS97β" xfId="11"/>
    <cellStyle name="標準_国土交通省提供（H14下水汚泥関連） " xfId="137"/>
    <cellStyle name="標準_全種類" xfId="8"/>
    <cellStyle name="標準_濃縮汚泥" xfId="161"/>
    <cellStyle name="標準_表－資・Ⅱ・１（２）　活動量指標全国合計値（新産業分類）" xfId="152"/>
    <cellStyle name="良い 2" xfId="135"/>
    <cellStyle name="良い 3" xfId="136"/>
  </cellStyles>
  <dxfs count="150">
    <dxf>
      <fill>
        <patternFill>
          <bgColor rgb="FFFFFF99"/>
        </patternFill>
      </fill>
    </dxf>
    <dxf>
      <fill>
        <patternFill>
          <bgColor theme="1" tint="0.499984740745262"/>
        </patternFill>
      </fill>
    </dxf>
    <dxf>
      <fill>
        <patternFill>
          <bgColor rgb="FFFFFF99"/>
        </patternFill>
      </fill>
    </dxf>
    <dxf>
      <fill>
        <patternFill>
          <bgColor theme="1" tint="0.499984740745262"/>
        </patternFill>
      </fill>
    </dxf>
    <dxf>
      <font>
        <color rgb="FFFF0000"/>
      </font>
    </dxf>
    <dxf>
      <font>
        <color rgb="FF9C0006"/>
      </font>
    </dxf>
    <dxf>
      <font>
        <color rgb="FFFF0000"/>
      </font>
    </dxf>
    <dxf>
      <font>
        <color rgb="FF9C0006"/>
      </font>
    </dxf>
    <dxf>
      <font>
        <color rgb="FFFF0000"/>
      </font>
    </dxf>
    <dxf>
      <font>
        <color rgb="FF9C0006"/>
      </font>
    </dxf>
    <dxf>
      <font>
        <color rgb="FFFF0000"/>
      </font>
    </dxf>
    <dxf>
      <font>
        <color rgb="FF9C0006"/>
      </font>
    </dxf>
    <dxf>
      <font>
        <color rgb="FFFF0000"/>
      </font>
    </dxf>
    <dxf>
      <font>
        <color rgb="FF9C0006"/>
      </font>
    </dxf>
    <dxf>
      <font>
        <color rgb="FFFF0000"/>
      </font>
    </dxf>
    <dxf>
      <font>
        <color rgb="FF9C0006"/>
      </font>
    </dxf>
    <dxf>
      <font>
        <color rgb="FFFF0000"/>
      </font>
    </dxf>
    <dxf>
      <font>
        <color rgb="FF9C0006"/>
      </font>
    </dxf>
    <dxf>
      <font>
        <color rgb="FFFF0000"/>
      </font>
    </dxf>
    <dxf>
      <font>
        <color rgb="FF9C0006"/>
      </font>
    </dxf>
    <dxf>
      <font>
        <color rgb="FFFF0000"/>
      </font>
    </dxf>
    <dxf>
      <font>
        <color rgb="FF9C0006"/>
      </font>
    </dxf>
    <dxf>
      <font>
        <color rgb="FFFF0000"/>
      </font>
    </dxf>
    <dxf>
      <font>
        <color rgb="FF9C0006"/>
      </font>
    </dxf>
    <dxf>
      <font>
        <color rgb="FFFF0000"/>
      </font>
    </dxf>
    <dxf>
      <font>
        <color rgb="FF9C0006"/>
      </font>
    </dxf>
    <dxf>
      <font>
        <color rgb="FFFF0000"/>
      </font>
    </dxf>
    <dxf>
      <font>
        <color rgb="FF9C0006"/>
      </font>
    </dxf>
    <dxf>
      <font>
        <color rgb="FFFF0000"/>
      </font>
    </dxf>
    <dxf>
      <font>
        <color rgb="FF9C0006"/>
      </font>
    </dxf>
    <dxf>
      <font>
        <color rgb="FFFF0000"/>
      </font>
    </dxf>
    <dxf>
      <font>
        <color rgb="FF9C0006"/>
      </font>
    </dxf>
    <dxf>
      <font>
        <color rgb="FFFF0000"/>
      </font>
    </dxf>
    <dxf>
      <font>
        <color rgb="FF9C0006"/>
      </font>
    </dxf>
    <dxf>
      <font>
        <color rgb="FFFF0000"/>
      </font>
    </dxf>
    <dxf>
      <font>
        <color rgb="FF9C0006"/>
      </font>
    </dxf>
    <dxf>
      <font>
        <color rgb="FFFF0000"/>
      </font>
    </dxf>
    <dxf>
      <font>
        <color rgb="FF9C0006"/>
      </font>
    </dxf>
    <dxf>
      <font>
        <color rgb="FFFF0000"/>
      </font>
    </dxf>
    <dxf>
      <font>
        <color rgb="FF9C0006"/>
      </font>
    </dxf>
    <dxf>
      <font>
        <color rgb="FFFF0000"/>
      </font>
    </dxf>
    <dxf>
      <font>
        <color rgb="FF9C0006"/>
      </font>
    </dxf>
    <dxf>
      <font>
        <color rgb="FFFF0000"/>
      </font>
    </dxf>
    <dxf>
      <font>
        <color rgb="FF9C0006"/>
      </font>
    </dxf>
    <dxf>
      <font>
        <color rgb="FFFF0000"/>
      </font>
    </dxf>
    <dxf>
      <font>
        <color rgb="FF9C0006"/>
      </font>
    </dxf>
    <dxf>
      <font>
        <color rgb="FFFF0000"/>
      </font>
    </dxf>
    <dxf>
      <font>
        <color rgb="FF9C0006"/>
      </font>
    </dxf>
    <dxf>
      <font>
        <color rgb="FFFF0000"/>
      </font>
    </dxf>
    <dxf>
      <font>
        <color rgb="FF9C0006"/>
      </font>
    </dxf>
    <dxf>
      <font>
        <color rgb="FFFF0000"/>
      </font>
    </dxf>
    <dxf>
      <font>
        <color rgb="FF9C0006"/>
      </font>
    </dxf>
    <dxf>
      <font>
        <color rgb="FFFF0000"/>
      </font>
    </dxf>
    <dxf>
      <font>
        <color rgb="FF9C0006"/>
      </font>
    </dxf>
    <dxf>
      <font>
        <color rgb="FFFF0000"/>
      </font>
    </dxf>
    <dxf>
      <font>
        <color rgb="FF9C0006"/>
      </font>
    </dxf>
    <dxf>
      <font>
        <b/>
        <i val="0"/>
        <condense val="0"/>
        <extend val="0"/>
      </font>
    </dxf>
    <dxf>
      <fill>
        <patternFill>
          <bgColor rgb="FFFFFF00"/>
        </patternFill>
      </fill>
    </dxf>
    <dxf>
      <fill>
        <patternFill>
          <bgColor rgb="FFFFFF99"/>
        </patternFill>
      </fill>
    </dxf>
    <dxf>
      <fill>
        <patternFill>
          <bgColor theme="1" tint="0.499984740745262"/>
        </patternFill>
      </fill>
    </dxf>
    <dxf>
      <fill>
        <patternFill>
          <bgColor rgb="FFFFFF99"/>
        </patternFill>
      </fill>
    </dxf>
    <dxf>
      <fill>
        <patternFill>
          <bgColor theme="1" tint="0.499984740745262"/>
        </patternFill>
      </fill>
    </dxf>
    <dxf>
      <fill>
        <patternFill>
          <bgColor rgb="FFFFFF99"/>
        </patternFill>
      </fill>
    </dxf>
    <dxf>
      <fill>
        <patternFill>
          <bgColor theme="1" tint="0.499984740745262"/>
        </patternFill>
      </fill>
    </dxf>
    <dxf>
      <fill>
        <patternFill>
          <bgColor rgb="FFFFFF99"/>
        </patternFill>
      </fill>
    </dxf>
    <dxf>
      <fill>
        <patternFill>
          <bgColor theme="1" tint="0.499984740745262"/>
        </patternFill>
      </fill>
    </dxf>
    <dxf>
      <fill>
        <patternFill>
          <bgColor rgb="FFFFFF99"/>
        </patternFill>
      </fill>
    </dxf>
    <dxf>
      <fill>
        <patternFill>
          <bgColor theme="1" tint="0.499984740745262"/>
        </patternFill>
      </fill>
    </dxf>
    <dxf>
      <fill>
        <patternFill>
          <bgColor rgb="FFFFFF99"/>
        </patternFill>
      </fill>
    </dxf>
    <dxf>
      <fill>
        <patternFill>
          <bgColor theme="1" tint="0.499984740745262"/>
        </patternFill>
      </fill>
    </dxf>
    <dxf>
      <fill>
        <patternFill>
          <bgColor rgb="FFFFFF99"/>
        </patternFill>
      </fill>
    </dxf>
    <dxf>
      <fill>
        <patternFill>
          <bgColor theme="1" tint="0.499984740745262"/>
        </patternFill>
      </fill>
    </dxf>
    <dxf>
      <fill>
        <patternFill>
          <bgColor rgb="FFFFFF99"/>
        </patternFill>
      </fill>
    </dxf>
    <dxf>
      <fill>
        <patternFill>
          <bgColor theme="1" tint="0.499984740745262"/>
        </patternFill>
      </fill>
    </dxf>
    <dxf>
      <fill>
        <patternFill>
          <bgColor rgb="FFFFFF99"/>
        </patternFill>
      </fill>
    </dxf>
    <dxf>
      <fill>
        <patternFill>
          <bgColor theme="1" tint="0.499984740745262"/>
        </patternFill>
      </fill>
    </dxf>
    <dxf>
      <fill>
        <patternFill>
          <bgColor rgb="FFFFFF99"/>
        </patternFill>
      </fill>
    </dxf>
    <dxf>
      <fill>
        <patternFill>
          <bgColor theme="1" tint="0.499984740745262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99"/>
        </patternFill>
      </fill>
    </dxf>
    <dxf>
      <fill>
        <patternFill>
          <bgColor theme="1" tint="0.499984740745262"/>
        </patternFill>
      </fill>
    </dxf>
    <dxf>
      <fill>
        <patternFill>
          <bgColor rgb="FFFFFF99"/>
        </patternFill>
      </fill>
    </dxf>
    <dxf>
      <fill>
        <patternFill>
          <bgColor theme="1" tint="0.499984740745262"/>
        </patternFill>
      </fill>
    </dxf>
    <dxf>
      <fill>
        <patternFill>
          <bgColor rgb="FFFFFF99"/>
        </patternFill>
      </fill>
    </dxf>
    <dxf>
      <fill>
        <patternFill>
          <bgColor theme="1" tint="0.499984740745262"/>
        </patternFill>
      </fill>
    </dxf>
    <dxf>
      <fill>
        <patternFill>
          <bgColor rgb="FFFFFF99"/>
        </patternFill>
      </fill>
    </dxf>
    <dxf>
      <fill>
        <patternFill>
          <bgColor theme="1" tint="0.499984740745262"/>
        </patternFill>
      </fill>
    </dxf>
    <dxf>
      <fill>
        <patternFill>
          <bgColor rgb="FFFFFF99"/>
        </patternFill>
      </fill>
    </dxf>
    <dxf>
      <fill>
        <patternFill>
          <bgColor theme="1" tint="0.499984740745262"/>
        </patternFill>
      </fill>
    </dxf>
    <dxf>
      <fill>
        <patternFill>
          <bgColor rgb="FFFFFF99"/>
        </patternFill>
      </fill>
    </dxf>
    <dxf>
      <fill>
        <patternFill>
          <bgColor theme="1" tint="0.499984740745262"/>
        </patternFill>
      </fill>
    </dxf>
    <dxf>
      <fill>
        <patternFill>
          <bgColor rgb="FFFFFF99"/>
        </patternFill>
      </fill>
    </dxf>
    <dxf>
      <fill>
        <patternFill>
          <bgColor theme="1" tint="0.499984740745262"/>
        </patternFill>
      </fill>
    </dxf>
    <dxf>
      <fill>
        <patternFill>
          <bgColor rgb="FFFFFF99"/>
        </patternFill>
      </fill>
    </dxf>
    <dxf>
      <fill>
        <patternFill>
          <bgColor theme="1" tint="0.499984740745262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99"/>
        </patternFill>
      </fill>
    </dxf>
    <dxf>
      <fill>
        <patternFill>
          <bgColor theme="1" tint="0.499984740745262"/>
        </patternFill>
      </fill>
    </dxf>
    <dxf>
      <fill>
        <patternFill>
          <bgColor rgb="FFFFFF99"/>
        </patternFill>
      </fill>
    </dxf>
    <dxf>
      <fill>
        <patternFill>
          <bgColor theme="1" tint="0.499984740745262"/>
        </patternFill>
      </fill>
    </dxf>
    <dxf>
      <fill>
        <patternFill>
          <bgColor rgb="FFFFFF99"/>
        </patternFill>
      </fill>
    </dxf>
    <dxf>
      <fill>
        <patternFill>
          <bgColor theme="1" tint="0.499984740745262"/>
        </patternFill>
      </fill>
    </dxf>
    <dxf>
      <fill>
        <patternFill>
          <bgColor rgb="FFFFFF99"/>
        </patternFill>
      </fill>
    </dxf>
    <dxf>
      <fill>
        <patternFill>
          <bgColor theme="1" tint="0.499984740745262"/>
        </patternFill>
      </fill>
    </dxf>
    <dxf>
      <fill>
        <patternFill>
          <bgColor rgb="FFFFFF99"/>
        </patternFill>
      </fill>
    </dxf>
    <dxf>
      <fill>
        <patternFill>
          <bgColor theme="1" tint="0.499984740745262"/>
        </patternFill>
      </fill>
    </dxf>
    <dxf>
      <fill>
        <patternFill>
          <bgColor rgb="FFFFFF99"/>
        </patternFill>
      </fill>
    </dxf>
    <dxf>
      <fill>
        <patternFill>
          <bgColor theme="1" tint="0.499984740745262"/>
        </patternFill>
      </fill>
    </dxf>
    <dxf>
      <fill>
        <patternFill>
          <bgColor rgb="FFFFFF99"/>
        </patternFill>
      </fill>
    </dxf>
    <dxf>
      <fill>
        <patternFill>
          <bgColor theme="1" tint="0.499984740745262"/>
        </patternFill>
      </fill>
    </dxf>
    <dxf>
      <fill>
        <patternFill>
          <bgColor rgb="FFFFFF99"/>
        </patternFill>
      </fill>
    </dxf>
    <dxf>
      <fill>
        <patternFill>
          <bgColor theme="1" tint="0.499984740745262"/>
        </patternFill>
      </fill>
    </dxf>
    <dxf>
      <fill>
        <patternFill>
          <bgColor rgb="FFFFFF99"/>
        </patternFill>
      </fill>
    </dxf>
    <dxf>
      <fill>
        <patternFill>
          <bgColor theme="1" tint="0.499984740745262"/>
        </patternFill>
      </fill>
    </dxf>
    <dxf>
      <fill>
        <patternFill>
          <bgColor rgb="FFFFFF99"/>
        </patternFill>
      </fill>
    </dxf>
    <dxf>
      <fill>
        <patternFill>
          <bgColor theme="1" tint="0.499984740745262"/>
        </patternFill>
      </fill>
    </dxf>
    <dxf>
      <fill>
        <patternFill>
          <bgColor rgb="FFFFFF99"/>
        </patternFill>
      </fill>
    </dxf>
    <dxf>
      <fill>
        <patternFill>
          <bgColor theme="1" tint="0.499984740745262"/>
        </patternFill>
      </fill>
    </dxf>
    <dxf>
      <fill>
        <patternFill>
          <bgColor rgb="FFFFFF99"/>
        </patternFill>
      </fill>
    </dxf>
    <dxf>
      <fill>
        <patternFill>
          <bgColor theme="1" tint="0.499984740745262"/>
        </patternFill>
      </fill>
    </dxf>
    <dxf>
      <fill>
        <patternFill>
          <bgColor rgb="FFFFFF99"/>
        </patternFill>
      </fill>
    </dxf>
    <dxf>
      <fill>
        <patternFill>
          <bgColor theme="1" tint="0.499984740745262"/>
        </patternFill>
      </fill>
    </dxf>
    <dxf>
      <fill>
        <patternFill>
          <bgColor rgb="FFFFFF99"/>
        </patternFill>
      </fill>
    </dxf>
    <dxf>
      <fill>
        <patternFill>
          <bgColor theme="1" tint="0.499984740745262"/>
        </patternFill>
      </fill>
    </dxf>
    <dxf>
      <fill>
        <patternFill>
          <bgColor rgb="FFFFFF99"/>
        </patternFill>
      </fill>
    </dxf>
    <dxf>
      <fill>
        <patternFill>
          <bgColor theme="1" tint="0.499984740745262"/>
        </patternFill>
      </fill>
    </dxf>
    <dxf>
      <fill>
        <patternFill>
          <bgColor rgb="FFFFFF99"/>
        </patternFill>
      </fill>
    </dxf>
    <dxf>
      <fill>
        <patternFill>
          <bgColor theme="1" tint="0.499984740745262"/>
        </patternFill>
      </fill>
    </dxf>
    <dxf>
      <fill>
        <patternFill>
          <bgColor rgb="FFFFFF99"/>
        </patternFill>
      </fill>
    </dxf>
    <dxf>
      <fill>
        <patternFill>
          <bgColor theme="1" tint="0.499984740745262"/>
        </patternFill>
      </fill>
    </dxf>
    <dxf>
      <fill>
        <patternFill>
          <bgColor rgb="FFFFFF99"/>
        </patternFill>
      </fill>
    </dxf>
    <dxf>
      <fill>
        <patternFill>
          <bgColor theme="1" tint="0.499984740745262"/>
        </patternFill>
      </fill>
    </dxf>
    <dxf>
      <fill>
        <patternFill>
          <bgColor rgb="FFFFFF99"/>
        </patternFill>
      </fill>
    </dxf>
    <dxf>
      <fill>
        <patternFill>
          <bgColor theme="1" tint="0.499984740745262"/>
        </patternFill>
      </fill>
    </dxf>
    <dxf>
      <fill>
        <patternFill>
          <bgColor rgb="FFFFFF99"/>
        </patternFill>
      </fill>
    </dxf>
    <dxf>
      <fill>
        <patternFill>
          <bgColor theme="1" tint="0.499984740745262"/>
        </patternFill>
      </fill>
    </dxf>
    <dxf>
      <fill>
        <patternFill>
          <bgColor rgb="FFFFFF99"/>
        </patternFill>
      </fill>
    </dxf>
    <dxf>
      <fill>
        <patternFill>
          <bgColor theme="1" tint="0.499984740745262"/>
        </patternFill>
      </fill>
    </dxf>
    <dxf>
      <fill>
        <patternFill>
          <bgColor rgb="FFFFFF99"/>
        </patternFill>
      </fill>
    </dxf>
    <dxf>
      <fill>
        <patternFill>
          <bgColor theme="1" tint="0.499984740745262"/>
        </patternFill>
      </fill>
    </dxf>
    <dxf>
      <fill>
        <patternFill>
          <bgColor rgb="FFFFFF99"/>
        </patternFill>
      </fill>
    </dxf>
    <dxf>
      <fill>
        <patternFill>
          <bgColor theme="1" tint="0.499984740745262"/>
        </patternFill>
      </fill>
    </dxf>
    <dxf>
      <fill>
        <patternFill>
          <bgColor rgb="FFFFFF99"/>
        </patternFill>
      </fill>
    </dxf>
    <dxf>
      <fill>
        <patternFill>
          <bgColor theme="1" tint="0.499984740745262"/>
        </patternFill>
      </fill>
    </dxf>
    <dxf>
      <fill>
        <patternFill>
          <bgColor rgb="FFFFFF99"/>
        </patternFill>
      </fill>
    </dxf>
    <dxf>
      <fill>
        <patternFill>
          <bgColor theme="1" tint="0.499984740745262"/>
        </patternFill>
      </fill>
    </dxf>
  </dxfs>
  <tableStyles count="0" defaultTableStyle="TableStyleMedium2" defaultPivotStyle="PivotStyleMedium9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externalLink" Target="externalLinks/externalLink4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externalLink" Target="externalLinks/externalLink2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0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2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3.xml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9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1.xml"/></Relationships>
</file>

<file path=xl/charts/_rels/chart2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3.xml"/></Relationships>
</file>

<file path=xl/charts/_rels/chart2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7.xml"/></Relationships>
</file>

<file path=xl/charts/_rels/chart2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4090627358915229"/>
          <c:y val="0.13324455053099879"/>
          <c:w val="0.64322619760249267"/>
          <c:h val="0.85847155921167051"/>
        </c:manualLayout>
      </c:layout>
      <c:pieChart>
        <c:varyColors val="1"/>
        <c:ser>
          <c:idx val="0"/>
          <c:order val="0"/>
          <c:tx>
            <c:strRef>
              <c:f>'表Ⅲ・2図Ⅲ・1　180116再'!$H$91</c:f>
              <c:strCache>
                <c:ptCount val="1"/>
                <c:pt idx="0">
                  <c:v>単位：千ｔ／年</c:v>
                </c:pt>
              </c:strCache>
            </c:strRef>
          </c:tx>
          <c:spPr>
            <a:solidFill>
              <a:schemeClr val="bg1"/>
            </a:solidFill>
            <a:ln>
              <a:solidFill>
                <a:schemeClr val="tx1"/>
              </a:solidFill>
            </a:ln>
          </c:spPr>
          <c:dLbls>
            <c:dLbl>
              <c:idx val="0"/>
              <c:layout>
                <c:manualLayout>
                  <c:x val="-0.1590318198523554"/>
                  <c:y val="0.17549010782009541"/>
                </c:manualLayout>
              </c:layout>
              <c:numFmt formatCode="\(0.0%\)" sourceLinked="0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/>
                  </a:pPr>
                  <a:endParaRPr lang="ja-JP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22069824382503142"/>
                      <c:h val="0.12531338179836321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0-E294-487B-8108-BBC0F836FCD1}"/>
                </c:ext>
              </c:extLst>
            </c:dLbl>
            <c:dLbl>
              <c:idx val="1"/>
              <c:layout>
                <c:manualLayout>
                  <c:x val="-0.15231763950281907"/>
                  <c:y val="-0.11562528220840428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E294-487B-8108-BBC0F836FCD1}"/>
                </c:ext>
              </c:extLst>
            </c:dLbl>
            <c:dLbl>
              <c:idx val="2"/>
              <c:layout>
                <c:manualLayout>
                  <c:x val="0.12251419124018208"/>
                  <c:y val="-0.13362030792399765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E294-487B-8108-BBC0F836FCD1}"/>
                </c:ext>
              </c:extLst>
            </c:dLbl>
            <c:dLbl>
              <c:idx val="3"/>
              <c:layout>
                <c:manualLayout>
                  <c:x val="0.17470255468309503"/>
                  <c:y val="-4.4645558285686358E-2"/>
                </c:manualLayout>
              </c:layout>
              <c:numFmt formatCode="\(0.0%\)" sourceLinked="0"/>
              <c:spPr>
                <a:ln w="9525"/>
              </c:spPr>
              <c:txPr>
                <a:bodyPr/>
                <a:lstStyle/>
                <a:p>
                  <a:pPr>
                    <a:defRPr/>
                  </a:pPr>
                  <a:endParaRPr lang="ja-JP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2629239831756694"/>
                      <c:h val="0.11798092728086358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E294-487B-8108-BBC0F836FCD1}"/>
                </c:ext>
              </c:extLst>
            </c:dLbl>
            <c:dLbl>
              <c:idx val="4"/>
              <c:layout>
                <c:manualLayout>
                  <c:x val="0.12007151747195002"/>
                  <c:y val="2.9094474245746703E-2"/>
                </c:manualLayout>
              </c:layout>
              <c:numFmt formatCode="\(0.0%\)" sourceLinked="0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/>
                  </a:pPr>
                  <a:endParaRPr lang="ja-JP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10944806319067081"/>
                      <c:h val="0.1141494299352139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4-E294-487B-8108-BBC0F836FCD1}"/>
                </c:ext>
              </c:extLst>
            </c:dLbl>
            <c:dLbl>
              <c:idx val="5"/>
              <c:layout>
                <c:manualLayout>
                  <c:x val="-4.9276131799520027E-2"/>
                  <c:y val="5.7102017810844327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E294-487B-8108-BBC0F836FCD1}"/>
                </c:ext>
              </c:extLst>
            </c:dLbl>
            <c:dLbl>
              <c:idx val="6"/>
              <c:layout>
                <c:manualLayout>
                  <c:x val="-3.6425191121878718E-2"/>
                  <c:y val="4.1362863184493101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08CD-46C9-8864-F03ED5EDAAC4}"/>
                </c:ext>
              </c:extLst>
            </c:dLbl>
            <c:dLbl>
              <c:idx val="7"/>
              <c:layout>
                <c:manualLayout>
                  <c:x val="-6.1731636648787419E-2"/>
                  <c:y val="8.0861569443008412E-3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E294-487B-8108-BBC0F836FCD1}"/>
                </c:ext>
              </c:extLst>
            </c:dLbl>
            <c:dLbl>
              <c:idx val="8"/>
              <c:layout>
                <c:manualLayout>
                  <c:x val="8.0157329987882692E-2"/>
                  <c:y val="-3.9242250028181713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E294-487B-8108-BBC0F836FCD1}"/>
                </c:ext>
              </c:extLst>
            </c:dLbl>
            <c:dLbl>
              <c:idx val="9"/>
              <c:layout>
                <c:manualLayout>
                  <c:x val="0.19201171753266991"/>
                  <c:y val="-4.980919409647345E-3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E294-487B-8108-BBC0F836FCD1}"/>
                </c:ext>
              </c:extLst>
            </c:dLbl>
            <c:dLbl>
              <c:idx val="1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E294-487B-8108-BBC0F836FCD1}"/>
                </c:ext>
              </c:extLst>
            </c:dLbl>
            <c:numFmt formatCode="\(0.0%\)" sourceLinked="0"/>
            <c:spPr>
              <a:noFill/>
              <a:ln>
                <a:noFill/>
              </a:ln>
              <a:effectLst/>
            </c:spPr>
            <c:showLegendKey val="0"/>
            <c:showVal val="0"/>
            <c:showCatName val="1"/>
            <c:showSerName val="0"/>
            <c:showPercent val="1"/>
            <c:showBubbleSize val="0"/>
            <c:separator>
</c:separator>
            <c:showLeaderLines val="1"/>
            <c:extLst>
              <c:ext xmlns:c15="http://schemas.microsoft.com/office/drawing/2012/chart" uri="{CE6537A1-D6FC-4f65-9D91-7224C49458BB}"/>
            </c:extLst>
          </c:dLbls>
          <c:cat>
            <c:multiLvlStrRef>
              <c:f>'表Ⅲ・2図Ⅲ・1　180116再'!$G$92:$H$101</c:f>
              <c:multiLvlStrCache>
                <c:ptCount val="10"/>
                <c:lvl>
                  <c:pt idx="0">
                    <c:v>100,543</c:v>
                  </c:pt>
                  <c:pt idx="1">
                    <c:v>81,845</c:v>
                  </c:pt>
                  <c:pt idx="2">
                    <c:v>80,949</c:v>
                  </c:pt>
                  <c:pt idx="3">
                    <c:v>31,761</c:v>
                  </c:pt>
                  <c:pt idx="4">
                    <c:v>29,757</c:v>
                  </c:pt>
                  <c:pt idx="5">
                    <c:v>9,974</c:v>
                  </c:pt>
                  <c:pt idx="6">
                    <c:v>9,766</c:v>
                  </c:pt>
                  <c:pt idx="7">
                    <c:v>9,348</c:v>
                  </c:pt>
                  <c:pt idx="8">
                    <c:v>9,069</c:v>
                  </c:pt>
                  <c:pt idx="9">
                    <c:v>28,173</c:v>
                  </c:pt>
                </c:lvl>
                <c:lvl>
                  <c:pt idx="0">
                    <c:v>電気･ガス・熱供給・水道業</c:v>
                  </c:pt>
                  <c:pt idx="1">
                    <c:v>建設業</c:v>
                  </c:pt>
                  <c:pt idx="2">
                    <c:v>農業、林業</c:v>
                  </c:pt>
                  <c:pt idx="3">
                    <c:v>パルプ・紙・紙加工品製造業</c:v>
                  </c:pt>
                  <c:pt idx="4">
                    <c:v>鉄鋼業</c:v>
                  </c:pt>
                  <c:pt idx="5">
                    <c:v>化学工業</c:v>
                  </c:pt>
                  <c:pt idx="6">
                    <c:v>鉱　業</c:v>
                  </c:pt>
                  <c:pt idx="7">
                    <c:v>窯業・土石製品製造業</c:v>
                  </c:pt>
                  <c:pt idx="8">
                    <c:v>食料品製造業</c:v>
                  </c:pt>
                  <c:pt idx="9">
                    <c:v>その他の業種</c:v>
                  </c:pt>
                </c:lvl>
              </c:multiLvlStrCache>
            </c:multiLvlStrRef>
          </c:cat>
          <c:val>
            <c:numRef>
              <c:f>('表Ⅲ・2図Ⅲ・1　180116再'!$H$92:$H$101,'表Ⅲ・2図Ⅲ・1　180116再'!$C$116)</c:f>
              <c:numCache>
                <c:formatCode>#,##0_);[Red]\(#,##0\)</c:formatCode>
                <c:ptCount val="11"/>
                <c:pt idx="0">
                  <c:v>100542.81716649111</c:v>
                </c:pt>
                <c:pt idx="1">
                  <c:v>81845.22460510087</c:v>
                </c:pt>
                <c:pt idx="2">
                  <c:v>80949.070698657786</c:v>
                </c:pt>
                <c:pt idx="3">
                  <c:v>31760.537718598101</c:v>
                </c:pt>
                <c:pt idx="4">
                  <c:v>29757.190581307848</c:v>
                </c:pt>
                <c:pt idx="5">
                  <c:v>9974.1479802876693</c:v>
                </c:pt>
                <c:pt idx="6">
                  <c:v>9765.8104966428946</c:v>
                </c:pt>
                <c:pt idx="7">
                  <c:v>9347.9989342898571</c:v>
                </c:pt>
                <c:pt idx="8">
                  <c:v>9069.1785364269144</c:v>
                </c:pt>
                <c:pt idx="9">
                  <c:v>28172.705358854786</c:v>
                </c:pt>
                <c:pt idx="10" formatCode="General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294-487B-8108-BBC0F836FCD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4090627358915229"/>
          <c:y val="0.13324455053099879"/>
          <c:w val="0.64322619760249267"/>
          <c:h val="0.85847155921167051"/>
        </c:manualLayout>
      </c:layout>
      <c:pieChart>
        <c:varyColors val="1"/>
        <c:ser>
          <c:idx val="0"/>
          <c:order val="0"/>
          <c:tx>
            <c:strRef>
              <c:f>'表Ⅲ・2図Ⅲ・1　180116再'!$D$91</c:f>
              <c:strCache>
                <c:ptCount val="1"/>
                <c:pt idx="0">
                  <c:v>単位：千ｔ／年</c:v>
                </c:pt>
              </c:strCache>
            </c:strRef>
          </c:tx>
          <c:spPr>
            <a:solidFill>
              <a:schemeClr val="bg1"/>
            </a:solidFill>
            <a:ln>
              <a:solidFill>
                <a:schemeClr val="tx1"/>
              </a:solidFill>
            </a:ln>
          </c:spPr>
          <c:dLbls>
            <c:dLbl>
              <c:idx val="0"/>
              <c:layout>
                <c:manualLayout>
                  <c:x val="-0.13935401968035224"/>
                  <c:y val="0.19854583140817444"/>
                </c:manualLayout>
              </c:layout>
              <c:showLegendKey val="0"/>
              <c:showVal val="1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26754996673901249"/>
                      <c:h val="0.14796043654823021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0-190E-4E39-8180-ACF307556C44}"/>
                </c:ext>
              </c:extLst>
            </c:dLbl>
            <c:dLbl>
              <c:idx val="1"/>
              <c:layout>
                <c:manualLayout>
                  <c:x val="-0.12945046473892632"/>
                  <c:y val="-0.13870231102494215"/>
                </c:manualLayout>
              </c:layout>
              <c:showLegendKey val="0"/>
              <c:showVal val="1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190E-4E39-8180-ACF307556C44}"/>
                </c:ext>
              </c:extLst>
            </c:dLbl>
            <c:dLbl>
              <c:idx val="2"/>
              <c:layout>
                <c:manualLayout>
                  <c:x val="8.3167077583983187E-2"/>
                  <c:y val="-0.10193160798511917"/>
                </c:manualLayout>
              </c:layout>
              <c:showLegendKey val="0"/>
              <c:showVal val="1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190E-4E39-8180-ACF307556C44}"/>
                </c:ext>
              </c:extLst>
            </c:dLbl>
            <c:dLbl>
              <c:idx val="3"/>
              <c:layout>
                <c:manualLayout>
                  <c:x val="0.19779729331705009"/>
                  <c:y val="-4.2062155740445972E-2"/>
                </c:manualLayout>
              </c:layout>
              <c:numFmt formatCode="\(0.0%\)" sourceLinked="0"/>
              <c:spPr>
                <a:ln w="9525"/>
              </c:spPr>
              <c:txPr>
                <a:bodyPr/>
                <a:lstStyle/>
                <a:p>
                  <a:pPr>
                    <a:defRPr/>
                  </a:pPr>
                  <a:endParaRPr lang="ja-JP"/>
                </a:p>
              </c:txPr>
              <c:showLegendKey val="0"/>
              <c:showVal val="1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25582200088892715"/>
                      <c:h val="0.169528980433621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190E-4E39-8180-ACF307556C44}"/>
                </c:ext>
              </c:extLst>
            </c:dLbl>
            <c:dLbl>
              <c:idx val="4"/>
              <c:layout>
                <c:manualLayout>
                  <c:x val="0.14893625549095346"/>
                  <c:y val="4.2379546774795419E-2"/>
                </c:manualLayout>
              </c:layout>
              <c:numFmt formatCode="\(0.0%\)" sourceLinked="0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/>
                  </a:pPr>
                  <a:endParaRPr lang="ja-JP"/>
                </a:p>
              </c:txPr>
              <c:showLegendKey val="0"/>
              <c:showVal val="1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1568093239372273"/>
                      <c:h val="0.14011097483730009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4-190E-4E39-8180-ACF307556C44}"/>
                </c:ext>
              </c:extLst>
            </c:dLbl>
            <c:dLbl>
              <c:idx val="5"/>
              <c:layout>
                <c:manualLayout>
                  <c:x val="-1.8157820440813488E-2"/>
                  <c:y val="5.7101966722639314E-2"/>
                </c:manualLayout>
              </c:layout>
              <c:showLegendKey val="0"/>
              <c:showVal val="1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190E-4E39-8180-ACF307556C44}"/>
                </c:ext>
              </c:extLst>
            </c:dLbl>
            <c:dLbl>
              <c:idx val="6"/>
              <c:layout>
                <c:manualLayout>
                  <c:x val="-7.2759369298485352E-2"/>
                  <c:y val="7.7698621710289694E-3"/>
                </c:manualLayout>
              </c:layout>
              <c:showLegendKey val="0"/>
              <c:showVal val="1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A330-4F0D-B348-394B9609D087}"/>
                </c:ext>
              </c:extLst>
            </c:dLbl>
            <c:dLbl>
              <c:idx val="7"/>
              <c:layout>
                <c:manualLayout>
                  <c:x val="-2.773399820803997E-2"/>
                  <c:y val="-2.5157175084602534E-2"/>
                </c:manualLayout>
              </c:layout>
              <c:showLegendKey val="0"/>
              <c:showVal val="1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190E-4E39-8180-ACF307556C44}"/>
                </c:ext>
              </c:extLst>
            </c:dLbl>
            <c:dLbl>
              <c:idx val="8"/>
              <c:layout>
                <c:manualLayout>
                  <c:x val="8.0157329987882692E-2"/>
                  <c:y val="-3.9242250028181713E-2"/>
                </c:manualLayout>
              </c:layout>
              <c:showLegendKey val="0"/>
              <c:showVal val="1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190E-4E39-8180-ACF307556C44}"/>
                </c:ext>
              </c:extLst>
            </c:dLbl>
            <c:dLbl>
              <c:idx val="9"/>
              <c:layout>
                <c:manualLayout>
                  <c:x val="0.13138434448382461"/>
                  <c:y val="-4.980827595542899E-3"/>
                </c:manualLayout>
              </c:layout>
              <c:showLegendKey val="0"/>
              <c:showVal val="1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190E-4E39-8180-ACF307556C44}"/>
                </c:ext>
              </c:extLst>
            </c:dLbl>
            <c:dLbl>
              <c:idx val="10"/>
              <c:layout>
                <c:manualLayout>
                  <c:x val="0.2771460146429065"/>
                  <c:y val="-4.1850325397828521E-2"/>
                </c:manualLayout>
              </c:layout>
              <c:showLegendKey val="0"/>
              <c:showVal val="1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190E-4E39-8180-ACF307556C44}"/>
                </c:ext>
              </c:extLst>
            </c:dLbl>
            <c:numFmt formatCode="\(0.0%\)" sourceLinked="0"/>
            <c:spPr>
              <a:noFill/>
              <a:ln>
                <a:noFill/>
              </a:ln>
              <a:effectLst/>
            </c:spPr>
            <c:showLegendKey val="0"/>
            <c:showVal val="1"/>
            <c:showCatName val="1"/>
            <c:showSerName val="0"/>
            <c:showPercent val="1"/>
            <c:showBubbleSize val="0"/>
            <c:separator>
</c:separator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'表Ⅲ・2図Ⅲ・1　180116再'!$C$92:$C$101</c:f>
              <c:strCache>
                <c:ptCount val="10"/>
                <c:pt idx="0">
                  <c:v>電気･ガス・熱供給・水道業</c:v>
                </c:pt>
                <c:pt idx="1">
                  <c:v>農業、林業</c:v>
                </c:pt>
                <c:pt idx="2">
                  <c:v>建設業</c:v>
                </c:pt>
                <c:pt idx="3">
                  <c:v>パルプ・紙・紙加工品製造業</c:v>
                </c:pt>
                <c:pt idx="4">
                  <c:v>鉄鋼業</c:v>
                </c:pt>
                <c:pt idx="5">
                  <c:v>化学工業</c:v>
                </c:pt>
                <c:pt idx="6">
                  <c:v>食料品製造業</c:v>
                </c:pt>
                <c:pt idx="7">
                  <c:v>鉱　業</c:v>
                </c:pt>
                <c:pt idx="8">
                  <c:v>窯業・土石製品製造業</c:v>
                </c:pt>
                <c:pt idx="9">
                  <c:v>その他の業種</c:v>
                </c:pt>
              </c:strCache>
            </c:strRef>
          </c:cat>
          <c:val>
            <c:numRef>
              <c:f>'表Ⅲ・2図Ⅲ・1　180116再'!$D$92:$D$101</c:f>
              <c:numCache>
                <c:formatCode>#,##0_);[Red]\(#,##0\)</c:formatCode>
                <c:ptCount val="10"/>
                <c:pt idx="0">
                  <c:v>101031.50184045146</c:v>
                </c:pt>
                <c:pt idx="1">
                  <c:v>81902.197521684895</c:v>
                </c:pt>
                <c:pt idx="2">
                  <c:v>81614.432250303071</c:v>
                </c:pt>
                <c:pt idx="3">
                  <c:v>32611.9243760176</c:v>
                </c:pt>
                <c:pt idx="4">
                  <c:v>28636.98981622441</c:v>
                </c:pt>
                <c:pt idx="5">
                  <c:v>11895.683324172795</c:v>
                </c:pt>
                <c:pt idx="6">
                  <c:v>9177.9833011827577</c:v>
                </c:pt>
                <c:pt idx="7">
                  <c:v>9085.7824492132404</c:v>
                </c:pt>
                <c:pt idx="8">
                  <c:v>8940.6746631005572</c:v>
                </c:pt>
                <c:pt idx="9">
                  <c:v>27942.334626717609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190E-4E39-8180-ACF307556C44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75"/>
      <c:rotY val="0"/>
      <c:rAngAx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4090627358915229"/>
          <c:y val="0.13324455053099879"/>
          <c:w val="0.64322619760249267"/>
          <c:h val="0.85847155921167051"/>
        </c:manualLayout>
      </c:layout>
      <c:pie3DChart>
        <c:varyColors val="1"/>
        <c:ser>
          <c:idx val="0"/>
          <c:order val="0"/>
          <c:tx>
            <c:strRef>
              <c:f>'表Ⅲ・2図Ⅲ・1　180116再'!$H$91</c:f>
              <c:strCache>
                <c:ptCount val="1"/>
                <c:pt idx="0">
                  <c:v>単位：千ｔ／年</c:v>
                </c:pt>
              </c:strCache>
            </c:strRef>
          </c:tx>
          <c:spPr>
            <a:solidFill>
              <a:schemeClr val="bg1"/>
            </a:solidFill>
            <a:ln>
              <a:solidFill>
                <a:schemeClr val="tx1"/>
              </a:solidFill>
            </a:ln>
          </c:spPr>
          <c:dLbls>
            <c:dLbl>
              <c:idx val="0"/>
              <c:layout>
                <c:manualLayout>
                  <c:x val="-0.1590318198523554"/>
                  <c:y val="0.17549010782009541"/>
                </c:manualLayout>
              </c:layout>
              <c:numFmt formatCode="\(0.0%\)" sourceLinked="0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/>
                  </a:pPr>
                  <a:endParaRPr lang="ja-JP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22069824382503142"/>
                      <c:h val="0.12531338179836321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0-6A45-4385-A7E6-709E71010958}"/>
                </c:ext>
              </c:extLst>
            </c:dLbl>
            <c:dLbl>
              <c:idx val="1"/>
              <c:layout>
                <c:manualLayout>
                  <c:x val="-0.15231763950281907"/>
                  <c:y val="-0.11562528220840428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6A45-4385-A7E6-709E71010958}"/>
                </c:ext>
              </c:extLst>
            </c:dLbl>
            <c:dLbl>
              <c:idx val="2"/>
              <c:layout>
                <c:manualLayout>
                  <c:x val="0.12251419124018208"/>
                  <c:y val="-0.13362030792399765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6A45-4385-A7E6-709E71010958}"/>
                </c:ext>
              </c:extLst>
            </c:dLbl>
            <c:dLbl>
              <c:idx val="3"/>
              <c:layout>
                <c:manualLayout>
                  <c:x val="0.17470255468309503"/>
                  <c:y val="-4.4645558285686358E-2"/>
                </c:manualLayout>
              </c:layout>
              <c:numFmt formatCode="\(0.0%\)" sourceLinked="0"/>
              <c:spPr>
                <a:ln w="9525"/>
              </c:spPr>
              <c:txPr>
                <a:bodyPr/>
                <a:lstStyle/>
                <a:p>
                  <a:pPr>
                    <a:defRPr/>
                  </a:pPr>
                  <a:endParaRPr lang="ja-JP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2629239831756694"/>
                      <c:h val="0.11798092728086358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6A45-4385-A7E6-709E71010958}"/>
                </c:ext>
              </c:extLst>
            </c:dLbl>
            <c:dLbl>
              <c:idx val="4"/>
              <c:layout>
                <c:manualLayout>
                  <c:x val="0.12007151747195002"/>
                  <c:y val="2.9094474245746703E-2"/>
                </c:manualLayout>
              </c:layout>
              <c:numFmt formatCode="\(0.0%\)" sourceLinked="0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/>
                  </a:pPr>
                  <a:endParaRPr lang="ja-JP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10944806319067081"/>
                      <c:h val="0.1141494299352139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4-6A45-4385-A7E6-709E71010958}"/>
                </c:ext>
              </c:extLst>
            </c:dLbl>
            <c:dLbl>
              <c:idx val="5"/>
              <c:layout>
                <c:manualLayout>
                  <c:x val="-4.9276131799520027E-2"/>
                  <c:y val="5.7102017810844327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6A45-4385-A7E6-709E71010958}"/>
                </c:ext>
              </c:extLst>
            </c:dLbl>
            <c:dLbl>
              <c:idx val="6"/>
              <c:layout>
                <c:manualLayout>
                  <c:x val="-3.6425191121878718E-2"/>
                  <c:y val="4.1362863184493101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6A45-4385-A7E6-709E71010958}"/>
                </c:ext>
              </c:extLst>
            </c:dLbl>
            <c:dLbl>
              <c:idx val="7"/>
              <c:layout>
                <c:manualLayout>
                  <c:x val="-6.1731636648787419E-2"/>
                  <c:y val="8.0861569443008412E-3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6A45-4385-A7E6-709E71010958}"/>
                </c:ext>
              </c:extLst>
            </c:dLbl>
            <c:dLbl>
              <c:idx val="8"/>
              <c:layout>
                <c:manualLayout>
                  <c:x val="8.0157329987882692E-2"/>
                  <c:y val="-3.9242250028181713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6A45-4385-A7E6-709E71010958}"/>
                </c:ext>
              </c:extLst>
            </c:dLbl>
            <c:dLbl>
              <c:idx val="9"/>
              <c:layout>
                <c:manualLayout>
                  <c:x val="0.19201171753266991"/>
                  <c:y val="-4.980919409647345E-3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6A45-4385-A7E6-709E71010958}"/>
                </c:ext>
              </c:extLst>
            </c:dLbl>
            <c:dLbl>
              <c:idx val="1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6A45-4385-A7E6-709E71010958}"/>
                </c:ext>
              </c:extLst>
            </c:dLbl>
            <c:numFmt formatCode="\(0.0%\)" sourceLinked="0"/>
            <c:spPr>
              <a:noFill/>
              <a:ln>
                <a:noFill/>
              </a:ln>
              <a:effectLst/>
            </c:spPr>
            <c:showLegendKey val="0"/>
            <c:showVal val="0"/>
            <c:showCatName val="1"/>
            <c:showSerName val="0"/>
            <c:showPercent val="1"/>
            <c:showBubbleSize val="0"/>
            <c:separator>
</c:separator>
            <c:showLeaderLines val="1"/>
            <c:extLst>
              <c:ext xmlns:c15="http://schemas.microsoft.com/office/drawing/2012/chart" uri="{CE6537A1-D6FC-4f65-9D91-7224C49458BB}"/>
            </c:extLst>
          </c:dLbls>
          <c:cat>
            <c:multiLvlStrRef>
              <c:f>'表Ⅲ・2図Ⅲ・1　180116再'!$G$92:$H$101</c:f>
              <c:multiLvlStrCache>
                <c:ptCount val="10"/>
                <c:lvl>
                  <c:pt idx="0">
                    <c:v>100,543</c:v>
                  </c:pt>
                  <c:pt idx="1">
                    <c:v>81,845</c:v>
                  </c:pt>
                  <c:pt idx="2">
                    <c:v>80,949</c:v>
                  </c:pt>
                  <c:pt idx="3">
                    <c:v>31,761</c:v>
                  </c:pt>
                  <c:pt idx="4">
                    <c:v>29,757</c:v>
                  </c:pt>
                  <c:pt idx="5">
                    <c:v>9,974</c:v>
                  </c:pt>
                  <c:pt idx="6">
                    <c:v>9,766</c:v>
                  </c:pt>
                  <c:pt idx="7">
                    <c:v>9,348</c:v>
                  </c:pt>
                  <c:pt idx="8">
                    <c:v>9,069</c:v>
                  </c:pt>
                  <c:pt idx="9">
                    <c:v>28,173</c:v>
                  </c:pt>
                </c:lvl>
                <c:lvl>
                  <c:pt idx="0">
                    <c:v>電気･ガス・熱供給・水道業</c:v>
                  </c:pt>
                  <c:pt idx="1">
                    <c:v>建設業</c:v>
                  </c:pt>
                  <c:pt idx="2">
                    <c:v>農業、林業</c:v>
                  </c:pt>
                  <c:pt idx="3">
                    <c:v>パルプ・紙・紙加工品製造業</c:v>
                  </c:pt>
                  <c:pt idx="4">
                    <c:v>鉄鋼業</c:v>
                  </c:pt>
                  <c:pt idx="5">
                    <c:v>化学工業</c:v>
                  </c:pt>
                  <c:pt idx="6">
                    <c:v>鉱　業</c:v>
                  </c:pt>
                  <c:pt idx="7">
                    <c:v>窯業・土石製品製造業</c:v>
                  </c:pt>
                  <c:pt idx="8">
                    <c:v>食料品製造業</c:v>
                  </c:pt>
                  <c:pt idx="9">
                    <c:v>その他の業種</c:v>
                  </c:pt>
                </c:lvl>
              </c:multiLvlStrCache>
            </c:multiLvlStrRef>
          </c:cat>
          <c:val>
            <c:numRef>
              <c:f>('表Ⅲ・2図Ⅲ・1　180116再'!$H$92:$H$101,'表Ⅲ・2図Ⅲ・1　180116再'!$C$116)</c:f>
              <c:numCache>
                <c:formatCode>#,##0_);[Red]\(#,##0\)</c:formatCode>
                <c:ptCount val="11"/>
                <c:pt idx="0">
                  <c:v>100542.81716649111</c:v>
                </c:pt>
                <c:pt idx="1">
                  <c:v>81845.22460510087</c:v>
                </c:pt>
                <c:pt idx="2">
                  <c:v>80949.070698657786</c:v>
                </c:pt>
                <c:pt idx="3">
                  <c:v>31760.537718598101</c:v>
                </c:pt>
                <c:pt idx="4">
                  <c:v>29757.190581307848</c:v>
                </c:pt>
                <c:pt idx="5">
                  <c:v>9974.1479802876693</c:v>
                </c:pt>
                <c:pt idx="6">
                  <c:v>9765.8104966428946</c:v>
                </c:pt>
                <c:pt idx="7">
                  <c:v>9347.9989342898571</c:v>
                </c:pt>
                <c:pt idx="8">
                  <c:v>9069.1785364269144</c:v>
                </c:pt>
                <c:pt idx="9">
                  <c:v>28172.705358854786</c:v>
                </c:pt>
                <c:pt idx="10" formatCode="General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6A45-4385-A7E6-709E71010958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75"/>
      <c:rotY val="0"/>
      <c:rAngAx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4090627358915229"/>
          <c:y val="0.13324455053099879"/>
          <c:w val="0.64322619760249267"/>
          <c:h val="0.85847155921167051"/>
        </c:manualLayout>
      </c:layout>
      <c:pie3DChart>
        <c:varyColors val="1"/>
        <c:ser>
          <c:idx val="0"/>
          <c:order val="0"/>
          <c:tx>
            <c:strRef>
              <c:f>'表Ⅲ・2図Ⅲ・1　180116再'!$D$91</c:f>
              <c:strCache>
                <c:ptCount val="1"/>
                <c:pt idx="0">
                  <c:v>単位：千ｔ／年</c:v>
                </c:pt>
              </c:strCache>
            </c:strRef>
          </c:tx>
          <c:spPr>
            <a:solidFill>
              <a:schemeClr val="bg1"/>
            </a:solidFill>
            <a:ln>
              <a:solidFill>
                <a:schemeClr val="tx1"/>
              </a:solidFill>
            </a:ln>
          </c:spPr>
          <c:dLbls>
            <c:dLbl>
              <c:idx val="0"/>
              <c:layout>
                <c:manualLayout>
                  <c:x val="-0.13935401968035224"/>
                  <c:y val="0.19854583140817444"/>
                </c:manualLayout>
              </c:layout>
              <c:showLegendKey val="0"/>
              <c:showVal val="1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26754996673901249"/>
                      <c:h val="0.14796043654823021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0-8968-4BBA-A045-D25B1961C038}"/>
                </c:ext>
              </c:extLst>
            </c:dLbl>
            <c:dLbl>
              <c:idx val="1"/>
              <c:layout>
                <c:manualLayout>
                  <c:x val="-0.12945046473892632"/>
                  <c:y val="-0.13870231102494215"/>
                </c:manualLayout>
              </c:layout>
              <c:showLegendKey val="0"/>
              <c:showVal val="1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8968-4BBA-A045-D25B1961C038}"/>
                </c:ext>
              </c:extLst>
            </c:dLbl>
            <c:dLbl>
              <c:idx val="2"/>
              <c:layout>
                <c:manualLayout>
                  <c:x val="8.3167077583983187E-2"/>
                  <c:y val="-0.10193160798511917"/>
                </c:manualLayout>
              </c:layout>
              <c:showLegendKey val="0"/>
              <c:showVal val="1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8968-4BBA-A045-D25B1961C038}"/>
                </c:ext>
              </c:extLst>
            </c:dLbl>
            <c:dLbl>
              <c:idx val="3"/>
              <c:layout>
                <c:manualLayout>
                  <c:x val="0.19779729331705009"/>
                  <c:y val="-4.2062155740445972E-2"/>
                </c:manualLayout>
              </c:layout>
              <c:numFmt formatCode="\(0.0%\)" sourceLinked="0"/>
              <c:spPr>
                <a:ln w="9525"/>
              </c:spPr>
              <c:txPr>
                <a:bodyPr/>
                <a:lstStyle/>
                <a:p>
                  <a:pPr>
                    <a:defRPr/>
                  </a:pPr>
                  <a:endParaRPr lang="ja-JP"/>
                </a:p>
              </c:txPr>
              <c:showLegendKey val="0"/>
              <c:showVal val="1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25582200088892715"/>
                      <c:h val="0.169528980433621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8968-4BBA-A045-D25B1961C038}"/>
                </c:ext>
              </c:extLst>
            </c:dLbl>
            <c:dLbl>
              <c:idx val="4"/>
              <c:layout>
                <c:manualLayout>
                  <c:x val="0.14893625549095346"/>
                  <c:y val="4.2379546774795419E-2"/>
                </c:manualLayout>
              </c:layout>
              <c:numFmt formatCode="\(0.0%\)" sourceLinked="0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/>
                  </a:pPr>
                  <a:endParaRPr lang="ja-JP"/>
                </a:p>
              </c:txPr>
              <c:showLegendKey val="0"/>
              <c:showVal val="1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1568093239372273"/>
                      <c:h val="0.14011097483730009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4-8968-4BBA-A045-D25B1961C038}"/>
                </c:ext>
              </c:extLst>
            </c:dLbl>
            <c:dLbl>
              <c:idx val="5"/>
              <c:layout>
                <c:manualLayout>
                  <c:x val="-1.8157820440813488E-2"/>
                  <c:y val="5.7101966722639314E-2"/>
                </c:manualLayout>
              </c:layout>
              <c:showLegendKey val="0"/>
              <c:showVal val="1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8968-4BBA-A045-D25B1961C038}"/>
                </c:ext>
              </c:extLst>
            </c:dLbl>
            <c:dLbl>
              <c:idx val="6"/>
              <c:layout>
                <c:manualLayout>
                  <c:x val="-7.2759369298485352E-2"/>
                  <c:y val="7.7698621710289694E-3"/>
                </c:manualLayout>
              </c:layout>
              <c:showLegendKey val="0"/>
              <c:showVal val="1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8968-4BBA-A045-D25B1961C038}"/>
                </c:ext>
              </c:extLst>
            </c:dLbl>
            <c:dLbl>
              <c:idx val="7"/>
              <c:layout>
                <c:manualLayout>
                  <c:x val="-2.773399820803997E-2"/>
                  <c:y val="-2.5157175084602534E-2"/>
                </c:manualLayout>
              </c:layout>
              <c:showLegendKey val="0"/>
              <c:showVal val="1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8968-4BBA-A045-D25B1961C038}"/>
                </c:ext>
              </c:extLst>
            </c:dLbl>
            <c:dLbl>
              <c:idx val="8"/>
              <c:layout>
                <c:manualLayout>
                  <c:x val="8.0157329987882692E-2"/>
                  <c:y val="-3.9242250028181713E-2"/>
                </c:manualLayout>
              </c:layout>
              <c:showLegendKey val="0"/>
              <c:showVal val="1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8968-4BBA-A045-D25B1961C038}"/>
                </c:ext>
              </c:extLst>
            </c:dLbl>
            <c:dLbl>
              <c:idx val="9"/>
              <c:layout>
                <c:manualLayout>
                  <c:x val="0.13138434448382461"/>
                  <c:y val="-4.980827595542899E-3"/>
                </c:manualLayout>
              </c:layout>
              <c:showLegendKey val="0"/>
              <c:showVal val="1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8968-4BBA-A045-D25B1961C038}"/>
                </c:ext>
              </c:extLst>
            </c:dLbl>
            <c:dLbl>
              <c:idx val="10"/>
              <c:layout>
                <c:manualLayout>
                  <c:x val="0.2771460146429065"/>
                  <c:y val="-4.1850325397828521E-2"/>
                </c:manualLayout>
              </c:layout>
              <c:showLegendKey val="0"/>
              <c:showVal val="1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8968-4BBA-A045-D25B1961C038}"/>
                </c:ext>
              </c:extLst>
            </c:dLbl>
            <c:numFmt formatCode="\(0.0%\)" sourceLinked="0"/>
            <c:spPr>
              <a:noFill/>
              <a:ln>
                <a:noFill/>
              </a:ln>
              <a:effectLst/>
            </c:spPr>
            <c:showLegendKey val="0"/>
            <c:showVal val="1"/>
            <c:showCatName val="1"/>
            <c:showSerName val="0"/>
            <c:showPercent val="1"/>
            <c:showBubbleSize val="0"/>
            <c:separator>
</c:separator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'表Ⅲ・2図Ⅲ・1　180116再'!$C$92:$C$101</c:f>
              <c:strCache>
                <c:ptCount val="10"/>
                <c:pt idx="0">
                  <c:v>電気･ガス・熱供給・水道業</c:v>
                </c:pt>
                <c:pt idx="1">
                  <c:v>農業、林業</c:v>
                </c:pt>
                <c:pt idx="2">
                  <c:v>建設業</c:v>
                </c:pt>
                <c:pt idx="3">
                  <c:v>パルプ・紙・紙加工品製造業</c:v>
                </c:pt>
                <c:pt idx="4">
                  <c:v>鉄鋼業</c:v>
                </c:pt>
                <c:pt idx="5">
                  <c:v>化学工業</c:v>
                </c:pt>
                <c:pt idx="6">
                  <c:v>食料品製造業</c:v>
                </c:pt>
                <c:pt idx="7">
                  <c:v>鉱　業</c:v>
                </c:pt>
                <c:pt idx="8">
                  <c:v>窯業・土石製品製造業</c:v>
                </c:pt>
                <c:pt idx="9">
                  <c:v>その他の業種</c:v>
                </c:pt>
              </c:strCache>
            </c:strRef>
          </c:cat>
          <c:val>
            <c:numRef>
              <c:f>'表Ⅲ・2図Ⅲ・1　180116再'!$D$92:$D$101</c:f>
              <c:numCache>
                <c:formatCode>#,##0_);[Red]\(#,##0\)</c:formatCode>
                <c:ptCount val="10"/>
                <c:pt idx="0">
                  <c:v>101031.50184045146</c:v>
                </c:pt>
                <c:pt idx="1">
                  <c:v>81902.197521684895</c:v>
                </c:pt>
                <c:pt idx="2">
                  <c:v>81614.432250303071</c:v>
                </c:pt>
                <c:pt idx="3">
                  <c:v>32611.9243760176</c:v>
                </c:pt>
                <c:pt idx="4">
                  <c:v>28636.98981622441</c:v>
                </c:pt>
                <c:pt idx="5">
                  <c:v>11895.683324172795</c:v>
                </c:pt>
                <c:pt idx="6">
                  <c:v>9177.9833011827577</c:v>
                </c:pt>
                <c:pt idx="7">
                  <c:v>9085.7824492132404</c:v>
                </c:pt>
                <c:pt idx="8">
                  <c:v>8940.6746631005572</c:v>
                </c:pt>
                <c:pt idx="9">
                  <c:v>27942.334626717609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8968-4BBA-A045-D25B1961C038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6797769229577006"/>
          <c:y val="0.18312348219779156"/>
          <c:w val="0.64322619760249267"/>
          <c:h val="0.85847155921167051"/>
        </c:manualLayout>
      </c:layout>
      <c:pieChart>
        <c:varyColors val="1"/>
        <c:ser>
          <c:idx val="0"/>
          <c:order val="0"/>
          <c:tx>
            <c:strRef>
              <c:f>'表Ⅲ・3図Ⅲ・2　180116再'!$F$51</c:f>
              <c:strCache>
                <c:ptCount val="1"/>
                <c:pt idx="0">
                  <c:v>排出量（千ｔ）</c:v>
                </c:pt>
              </c:strCache>
            </c:strRef>
          </c:tx>
          <c:spPr>
            <a:solidFill>
              <a:schemeClr val="bg1"/>
            </a:solidFill>
            <a:ln>
              <a:solidFill>
                <a:schemeClr val="tx1"/>
              </a:solidFill>
            </a:ln>
          </c:spPr>
          <c:dLbls>
            <c:dLbl>
              <c:idx val="0"/>
              <c:layout>
                <c:manualLayout>
                  <c:x val="-0.12668385630216186"/>
                  <c:y val="6.5698810331619714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13C5-445E-9100-5244F5B3BE4D}"/>
                </c:ext>
              </c:extLst>
            </c:dLbl>
            <c:dLbl>
              <c:idx val="1"/>
              <c:layout>
                <c:manualLayout>
                  <c:x val="0.1004089191977544"/>
                  <c:y val="-0.13106885853827444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13C5-445E-9100-5244F5B3BE4D}"/>
                </c:ext>
              </c:extLst>
            </c:dLbl>
            <c:dLbl>
              <c:idx val="2"/>
              <c:layout>
                <c:manualLayout>
                  <c:x val="0.19425023913632258"/>
                  <c:y val="-3.0461691114393768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13C5-445E-9100-5244F5B3BE4D}"/>
                </c:ext>
              </c:extLst>
            </c:dLbl>
            <c:dLbl>
              <c:idx val="3"/>
              <c:layout>
                <c:manualLayout>
                  <c:x val="4.4445703835058377E-4"/>
                  <c:y val="9.5313091937043303E-3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13C5-445E-9100-5244F5B3BE4D}"/>
                </c:ext>
              </c:extLst>
            </c:dLbl>
            <c:dLbl>
              <c:idx val="4"/>
              <c:layout>
                <c:manualLayout>
                  <c:x val="-2.8939648244895672E-2"/>
                  <c:y val="3.4904820013906261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13C5-445E-9100-5244F5B3BE4D}"/>
                </c:ext>
              </c:extLst>
            </c:dLbl>
            <c:dLbl>
              <c:idx val="5"/>
              <c:layout>
                <c:manualLayout>
                  <c:x val="-6.8301258272121995E-2"/>
                  <c:y val="2.3064357140663089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13C5-445E-9100-5244F5B3BE4D}"/>
                </c:ext>
              </c:extLst>
            </c:dLbl>
            <c:dLbl>
              <c:idx val="6"/>
              <c:layout>
                <c:manualLayout>
                  <c:x val="-2.1646520552034875E-2"/>
                  <c:y val="-3.1541660956003548E-3"/>
                </c:manualLayout>
              </c:layout>
              <c:tx>
                <c:rich>
                  <a:bodyPr wrap="square" lIns="38100" tIns="19050" rIns="38100" bIns="19050" anchor="ctr">
                    <a:noAutofit/>
                  </a:bodyPr>
                  <a:lstStyle/>
                  <a:p>
                    <a:pPr>
                      <a:defRPr/>
                    </a:pPr>
                    <a:fld id="{F95BFCC1-52EA-43FC-B9F9-FEA23369D1D6}" type="CATEGORYNAME">
                      <a:rPr lang="en-US" altLang="ja-JP"/>
                      <a:pPr>
                        <a:defRPr/>
                      </a:pPr>
                      <a:t>[分類名]</a:t>
                    </a:fld>
                    <a:r>
                      <a:rPr lang="ja-JP" altLang="en-US" baseline="0"/>
                      <a:t>  </a:t>
                    </a:r>
                    <a:fld id="{A4855881-16DE-42B8-A8E0-DFBA4A1E6C48}" type="PERCENTAGE">
                      <a:rPr lang="en-US" altLang="ja-JP" baseline="0"/>
                      <a:pPr>
                        <a:defRPr/>
                      </a:pPr>
                      <a:t>[パーセンテージ]</a:t>
                    </a:fld>
                    <a:endParaRPr lang="ja-JP" altLang="en-US" baseline="0"/>
                  </a:p>
                </c:rich>
              </c:tx>
              <c:numFmt formatCode="\(0.0%\)" sourceLinked="0"/>
              <c:spPr>
                <a:noFill/>
                <a:ln>
                  <a:noFill/>
                </a:ln>
                <a:effectLst/>
              </c:sp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9155520148510111"/>
                      <c:h val="8.7575938875041212E-2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6-13C5-445E-9100-5244F5B3BE4D}"/>
                </c:ext>
              </c:extLst>
            </c:dLbl>
            <c:dLbl>
              <c:idx val="7"/>
              <c:layout>
                <c:manualLayout>
                  <c:x val="-4.5149739756148062E-2"/>
                  <c:y val="-5.3368896429157611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13C5-445E-9100-5244F5B3BE4D}"/>
                </c:ext>
              </c:extLst>
            </c:dLbl>
            <c:dLbl>
              <c:idx val="8"/>
              <c:layout>
                <c:manualLayout>
                  <c:x val="6.1829241419635438E-2"/>
                  <c:y val="-6.4118290878395712E-2"/>
                </c:manualLayout>
              </c:layout>
              <c:tx>
                <c:rich>
                  <a:bodyPr wrap="square" lIns="38100" tIns="19050" rIns="38100" bIns="19050" anchor="ctr">
                    <a:noAutofit/>
                  </a:bodyPr>
                  <a:lstStyle/>
                  <a:p>
                    <a:pPr>
                      <a:defRPr/>
                    </a:pPr>
                    <a:fld id="{B9B91C23-1B6E-472C-BDA1-25EE994A21F9}" type="CATEGORYNAME">
                      <a:rPr lang="en-US" altLang="ja-JP"/>
                      <a:pPr>
                        <a:defRPr/>
                      </a:pPr>
                      <a:t>[分類名]</a:t>
                    </a:fld>
                    <a:fld id="{04B6D745-965D-416D-AEA1-B9F3EE790681}" type="PERCENTAGE">
                      <a:rPr lang="en-US" altLang="ja-JP" baseline="0"/>
                      <a:pPr>
                        <a:defRPr/>
                      </a:pPr>
                      <a:t>[パーセンテージ]</a:t>
                    </a:fld>
                    <a:endParaRPr lang="ja-JP" altLang="en-US"/>
                  </a:p>
                </c:rich>
              </c:tx>
              <c:numFmt formatCode="\(0.0%\)" sourceLinked="0"/>
              <c:spPr>
                <a:noFill/>
                <a:ln>
                  <a:noFill/>
                </a:ln>
                <a:effectLst/>
              </c:sp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7535822361356951"/>
                      <c:h val="7.9033626265111304E-2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8-13C5-445E-9100-5244F5B3BE4D}"/>
                </c:ext>
              </c:extLst>
            </c:dLbl>
            <c:dLbl>
              <c:idx val="9"/>
              <c:layout>
                <c:manualLayout>
                  <c:x val="0.13027822530150462"/>
                  <c:y val="-6.1036695452168895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13C5-445E-9100-5244F5B3BE4D}"/>
                </c:ext>
              </c:extLst>
            </c:dLbl>
            <c:dLbl>
              <c:idx val="10"/>
              <c:layout>
                <c:manualLayout>
                  <c:x val="0.17228800265303487"/>
                  <c:y val="1.6821844563016105E-2"/>
                </c:manualLayout>
              </c:layout>
              <c:tx>
                <c:rich>
                  <a:bodyPr wrap="square" lIns="38100" tIns="19050" rIns="38100" bIns="19050" anchor="ctr">
                    <a:noAutofit/>
                  </a:bodyPr>
                  <a:lstStyle/>
                  <a:p>
                    <a:pPr>
                      <a:defRPr/>
                    </a:pPr>
                    <a:fld id="{68F7D172-139E-46C5-9B59-4C5FD373CD05}" type="CATEGORYNAME">
                      <a:rPr lang="en-US" altLang="ja-JP"/>
                      <a:pPr>
                        <a:defRPr/>
                      </a:pPr>
                      <a:t>[分類名]</a:t>
                    </a:fld>
                    <a:fld id="{D8FC5215-0D14-47A2-95B5-A402CBA28135}" type="PERCENTAGE">
                      <a:rPr lang="en-US" altLang="ja-JP" baseline="0"/>
                      <a:pPr>
                        <a:defRPr/>
                      </a:pPr>
                      <a:t>[パーセンテージ]</a:t>
                    </a:fld>
                    <a:endParaRPr lang="ja-JP" altLang="en-US"/>
                  </a:p>
                </c:rich>
              </c:tx>
              <c:numFmt formatCode="\(0.0%\)" sourceLinked="0"/>
              <c:spPr>
                <a:noFill/>
                <a:ln>
                  <a:noFill/>
                </a:ln>
                <a:effectLst/>
              </c:sp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0627003918774492"/>
                      <c:h val="7.3144309288382392E-2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A-13C5-445E-9100-5244F5B3BE4D}"/>
                </c:ext>
              </c:extLst>
            </c:dLbl>
            <c:numFmt formatCode="\(0.0%\)" sourceLinked="0"/>
            <c:spPr>
              <a:noFill/>
              <a:ln>
                <a:noFill/>
              </a:ln>
              <a:effectLst/>
            </c:sp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multiLvlStrRef>
              <c:f>'表Ⅲ・3図Ⅲ・2　180116再'!$E$52:$F$62</c:f>
              <c:multiLvlStrCache>
                <c:ptCount val="11"/>
                <c:lvl>
                  <c:pt idx="0">
                    <c:v>169,318</c:v>
                  </c:pt>
                  <c:pt idx="1">
                    <c:v>80,512</c:v>
                  </c:pt>
                  <c:pt idx="2">
                    <c:v>64,212</c:v>
                  </c:pt>
                  <c:pt idx="3">
                    <c:v>17,736</c:v>
                  </c:pt>
                  <c:pt idx="4">
                    <c:v>15,161</c:v>
                  </c:pt>
                  <c:pt idx="5">
                    <c:v>8,647</c:v>
                  </c:pt>
                  <c:pt idx="6">
                    <c:v>7,348</c:v>
                  </c:pt>
                  <c:pt idx="7">
                    <c:v>7,248</c:v>
                  </c:pt>
                  <c:pt idx="8">
                    <c:v>6,823</c:v>
                  </c:pt>
                  <c:pt idx="9">
                    <c:v>2,953</c:v>
                  </c:pt>
                  <c:pt idx="10">
                    <c:v>11,226</c:v>
                  </c:pt>
                </c:lvl>
                <c:lvl>
                  <c:pt idx="0">
                    <c:v>汚　泥</c:v>
                  </c:pt>
                  <c:pt idx="1">
                    <c:v>動物のふん尿</c:v>
                  </c:pt>
                  <c:pt idx="2">
                    <c:v>がれき類</c:v>
                  </c:pt>
                  <c:pt idx="3">
                    <c:v>ばいじん</c:v>
                  </c:pt>
                  <c:pt idx="4">
                    <c:v>鉱さい</c:v>
                  </c:pt>
                  <c:pt idx="5">
                    <c:v>金属くず</c:v>
                  </c:pt>
                  <c:pt idx="6">
                    <c:v>ガラスくず、コンクリートくず及び陶磁器くず</c:v>
                  </c:pt>
                  <c:pt idx="7">
                    <c:v>木くず</c:v>
                  </c:pt>
                  <c:pt idx="8">
                    <c:v>廃プラスチック類</c:v>
                  </c:pt>
                  <c:pt idx="9">
                    <c:v>廃　油</c:v>
                  </c:pt>
                  <c:pt idx="10">
                    <c:v>その他の産業廃棄物</c:v>
                  </c:pt>
                </c:lvl>
              </c:multiLvlStrCache>
            </c:multiLvlStrRef>
          </c:cat>
          <c:val>
            <c:numRef>
              <c:f>'表Ⅲ・3図Ⅲ・2　180116再'!$F$52:$F$62</c:f>
              <c:numCache>
                <c:formatCode>#,##0_);[Red]\(#,##0\)</c:formatCode>
                <c:ptCount val="11"/>
                <c:pt idx="0">
                  <c:v>169317.63013094055</c:v>
                </c:pt>
                <c:pt idx="1">
                  <c:v>80512.450705454496</c:v>
                </c:pt>
                <c:pt idx="2">
                  <c:v>64212.460625369757</c:v>
                </c:pt>
                <c:pt idx="3">
                  <c:v>17736.07217953054</c:v>
                </c:pt>
                <c:pt idx="4">
                  <c:v>15161.455952007609</c:v>
                </c:pt>
                <c:pt idx="5">
                  <c:v>8646.728407155395</c:v>
                </c:pt>
                <c:pt idx="6">
                  <c:v>7348.4179149899519</c:v>
                </c:pt>
                <c:pt idx="7">
                  <c:v>7247.8954160794292</c:v>
                </c:pt>
                <c:pt idx="8">
                  <c:v>6822.7644369476493</c:v>
                </c:pt>
                <c:pt idx="9">
                  <c:v>2952.6635274641244</c:v>
                </c:pt>
                <c:pt idx="10">
                  <c:v>11226.142780718394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13C5-445E-9100-5244F5B3BE4D}"/>
            </c:ext>
          </c:extLst>
        </c:ser>
        <c:ser>
          <c:idx val="1"/>
          <c:order val="1"/>
          <c:tx>
            <c:strRef>
              <c:f>'表Ⅲ・3図Ⅲ・2　180116再'!$D$51</c:f>
              <c:strCache>
                <c:ptCount val="1"/>
              </c:strCache>
            </c:strRef>
          </c:tx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multiLvlStrRef>
              <c:f>'表Ⅲ・3図Ⅲ・2　180116再'!$E$52:$F$62</c:f>
              <c:multiLvlStrCache>
                <c:ptCount val="11"/>
                <c:lvl>
                  <c:pt idx="0">
                    <c:v>169,318</c:v>
                  </c:pt>
                  <c:pt idx="1">
                    <c:v>80,512</c:v>
                  </c:pt>
                  <c:pt idx="2">
                    <c:v>64,212</c:v>
                  </c:pt>
                  <c:pt idx="3">
                    <c:v>17,736</c:v>
                  </c:pt>
                  <c:pt idx="4">
                    <c:v>15,161</c:v>
                  </c:pt>
                  <c:pt idx="5">
                    <c:v>8,647</c:v>
                  </c:pt>
                  <c:pt idx="6">
                    <c:v>7,348</c:v>
                  </c:pt>
                  <c:pt idx="7">
                    <c:v>7,248</c:v>
                  </c:pt>
                  <c:pt idx="8">
                    <c:v>6,823</c:v>
                  </c:pt>
                  <c:pt idx="9">
                    <c:v>2,953</c:v>
                  </c:pt>
                  <c:pt idx="10">
                    <c:v>11,226</c:v>
                  </c:pt>
                </c:lvl>
                <c:lvl>
                  <c:pt idx="0">
                    <c:v>汚　泥</c:v>
                  </c:pt>
                  <c:pt idx="1">
                    <c:v>動物のふん尿</c:v>
                  </c:pt>
                  <c:pt idx="2">
                    <c:v>がれき類</c:v>
                  </c:pt>
                  <c:pt idx="3">
                    <c:v>ばいじん</c:v>
                  </c:pt>
                  <c:pt idx="4">
                    <c:v>鉱さい</c:v>
                  </c:pt>
                  <c:pt idx="5">
                    <c:v>金属くず</c:v>
                  </c:pt>
                  <c:pt idx="6">
                    <c:v>ガラスくず、コンクリートくず及び陶磁器くず</c:v>
                  </c:pt>
                  <c:pt idx="7">
                    <c:v>木くず</c:v>
                  </c:pt>
                  <c:pt idx="8">
                    <c:v>廃プラスチック類</c:v>
                  </c:pt>
                  <c:pt idx="9">
                    <c:v>廃　油</c:v>
                  </c:pt>
                  <c:pt idx="10">
                    <c:v>その他の産業廃棄物</c:v>
                  </c:pt>
                </c:lvl>
              </c:multiLvlStrCache>
            </c:multiLvlStrRef>
          </c:cat>
          <c:val>
            <c:numRef>
              <c:f>'表Ⅲ・3図Ⅲ・2　180116再'!$D$52:$D$62</c:f>
              <c:numCache>
                <c:formatCode>0.0%</c:formatCode>
                <c:ptCount val="11"/>
                <c:pt idx="0">
                  <c:v>0.42974666901357506</c:v>
                </c:pt>
                <c:pt idx="1">
                  <c:v>0.20725029808718015</c:v>
                </c:pt>
                <c:pt idx="2">
                  <c:v>0.16392002460283395</c:v>
                </c:pt>
                <c:pt idx="3">
                  <c:v>4.4494708524073473E-2</c:v>
                </c:pt>
                <c:pt idx="4">
                  <c:v>3.7071235212279535E-2</c:v>
                </c:pt>
                <c:pt idx="5">
                  <c:v>2.3632602723176927E-2</c:v>
                </c:pt>
                <c:pt idx="6">
                  <c:v>2.1043667696896372E-2</c:v>
                </c:pt>
                <c:pt idx="7">
                  <c:v>1.9058994307703758E-2</c:v>
                </c:pt>
                <c:pt idx="8">
                  <c:v>1.656988140425197E-2</c:v>
                </c:pt>
                <c:pt idx="9">
                  <c:v>8.1235498316503743E-3</c:v>
                </c:pt>
                <c:pt idx="10">
                  <c:v>2.9088368596378426E-2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13C5-445E-9100-5244F5B3BE4D}"/>
            </c:ext>
          </c:extLst>
        </c:ser>
        <c:ser>
          <c:idx val="2"/>
          <c:order val="2"/>
          <c:tx>
            <c:strRef>
              <c:f>'表Ⅲ・4　図Ⅲ・3　180116再'!$B$84:$B$90</c:f>
              <c:strCache>
                <c:ptCount val="7"/>
                <c:pt idx="0">
                  <c:v>関東</c:v>
                </c:pt>
                <c:pt idx="1">
                  <c:v>中部</c:v>
                </c:pt>
                <c:pt idx="2">
                  <c:v>近畿</c:v>
                </c:pt>
                <c:pt idx="3">
                  <c:v>九州</c:v>
                </c:pt>
                <c:pt idx="4">
                  <c:v>東北</c:v>
                </c:pt>
                <c:pt idx="5">
                  <c:v>北海道</c:v>
                </c:pt>
                <c:pt idx="6">
                  <c:v>中国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multiLvlStrRef>
              <c:f>'表Ⅲ・3図Ⅲ・2　180116再'!$E$52:$F$62</c:f>
              <c:multiLvlStrCache>
                <c:ptCount val="11"/>
                <c:lvl>
                  <c:pt idx="0">
                    <c:v>169,318</c:v>
                  </c:pt>
                  <c:pt idx="1">
                    <c:v>80,512</c:v>
                  </c:pt>
                  <c:pt idx="2">
                    <c:v>64,212</c:v>
                  </c:pt>
                  <c:pt idx="3">
                    <c:v>17,736</c:v>
                  </c:pt>
                  <c:pt idx="4">
                    <c:v>15,161</c:v>
                  </c:pt>
                  <c:pt idx="5">
                    <c:v>8,647</c:v>
                  </c:pt>
                  <c:pt idx="6">
                    <c:v>7,348</c:v>
                  </c:pt>
                  <c:pt idx="7">
                    <c:v>7,248</c:v>
                  </c:pt>
                  <c:pt idx="8">
                    <c:v>6,823</c:v>
                  </c:pt>
                  <c:pt idx="9">
                    <c:v>2,953</c:v>
                  </c:pt>
                  <c:pt idx="10">
                    <c:v>11,226</c:v>
                  </c:pt>
                </c:lvl>
                <c:lvl>
                  <c:pt idx="0">
                    <c:v>汚　泥</c:v>
                  </c:pt>
                  <c:pt idx="1">
                    <c:v>動物のふん尿</c:v>
                  </c:pt>
                  <c:pt idx="2">
                    <c:v>がれき類</c:v>
                  </c:pt>
                  <c:pt idx="3">
                    <c:v>ばいじん</c:v>
                  </c:pt>
                  <c:pt idx="4">
                    <c:v>鉱さい</c:v>
                  </c:pt>
                  <c:pt idx="5">
                    <c:v>金属くず</c:v>
                  </c:pt>
                  <c:pt idx="6">
                    <c:v>ガラスくず、コンクリートくず及び陶磁器くず</c:v>
                  </c:pt>
                  <c:pt idx="7">
                    <c:v>木くず</c:v>
                  </c:pt>
                  <c:pt idx="8">
                    <c:v>廃プラスチック類</c:v>
                  </c:pt>
                  <c:pt idx="9">
                    <c:v>廃　油</c:v>
                  </c:pt>
                  <c:pt idx="10">
                    <c:v>その他の産業廃棄物</c:v>
                  </c:pt>
                </c:lvl>
              </c:multiLvlStrCache>
            </c:multiLvlStrRef>
          </c:cat>
          <c:val>
            <c:numRef>
              <c:f>'表Ⅲ・4　図Ⅲ・3　180116再'!$B$91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13C5-445E-9100-5244F5B3BE4D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 paperSize="9" orientation="portrait"/>
  </c:printSettings>
  <c:userShapes r:id="rId1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6797769229577006"/>
          <c:y val="0.18312348219779156"/>
          <c:w val="0.64322619760249267"/>
          <c:h val="0.85847155921167051"/>
        </c:manualLayout>
      </c:layout>
      <c:pieChart>
        <c:varyColors val="1"/>
        <c:ser>
          <c:idx val="0"/>
          <c:order val="0"/>
          <c:tx>
            <c:strRef>
              <c:f>'表Ⅲ・3図Ⅲ・2　180116再'!$C$51</c:f>
              <c:strCache>
                <c:ptCount val="1"/>
                <c:pt idx="0">
                  <c:v>排出量（千ｔ）</c:v>
                </c:pt>
              </c:strCache>
            </c:strRef>
          </c:tx>
          <c:spPr>
            <a:solidFill>
              <a:schemeClr val="bg1"/>
            </a:solidFill>
            <a:ln>
              <a:solidFill>
                <a:schemeClr val="tx1"/>
              </a:solidFill>
            </a:ln>
          </c:spPr>
          <c:dLbls>
            <c:dLbl>
              <c:idx val="0"/>
              <c:layout>
                <c:manualLayout>
                  <c:x val="-0.1230938446819313"/>
                  <c:y val="6.549115099491204E-2"/>
                </c:manualLayout>
              </c:layout>
              <c:showLegendKey val="0"/>
              <c:showVal val="1"/>
              <c:showCatName val="1"/>
              <c:showSerName val="0"/>
              <c:showPercent val="1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B04B-4D1D-A4EB-90E7393C892C}"/>
                </c:ext>
              </c:extLst>
            </c:dLbl>
            <c:dLbl>
              <c:idx val="1"/>
              <c:layout>
                <c:manualLayout>
                  <c:x val="0.1004089191977544"/>
                  <c:y val="-0.13106885853827444"/>
                </c:manualLayout>
              </c:layout>
              <c:showLegendKey val="0"/>
              <c:showVal val="1"/>
              <c:showCatName val="1"/>
              <c:showSerName val="0"/>
              <c:showPercent val="1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B04B-4D1D-A4EB-90E7393C892C}"/>
                </c:ext>
              </c:extLst>
            </c:dLbl>
            <c:dLbl>
              <c:idx val="2"/>
              <c:layout>
                <c:manualLayout>
                  <c:x val="0.19425023913632258"/>
                  <c:y val="-3.0461691114393768E-2"/>
                </c:manualLayout>
              </c:layout>
              <c:showLegendKey val="0"/>
              <c:showVal val="1"/>
              <c:showCatName val="1"/>
              <c:showSerName val="0"/>
              <c:showPercent val="1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B04B-4D1D-A4EB-90E7393C892C}"/>
                </c:ext>
              </c:extLst>
            </c:dLbl>
            <c:dLbl>
              <c:idx val="3"/>
              <c:layout>
                <c:manualLayout>
                  <c:x val="3.112127435717253E-4"/>
                  <c:y val="1.3826086072158644E-3"/>
                </c:manualLayout>
              </c:layout>
              <c:showLegendKey val="0"/>
              <c:showVal val="1"/>
              <c:showCatName val="1"/>
              <c:showSerName val="0"/>
              <c:showPercent val="1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B04B-4D1D-A4EB-90E7393C892C}"/>
                </c:ext>
              </c:extLst>
            </c:dLbl>
            <c:dLbl>
              <c:idx val="4"/>
              <c:layout>
                <c:manualLayout>
                  <c:x val="-2.8939609555950957E-2"/>
                  <c:y val="4.0855855729212014E-2"/>
                </c:manualLayout>
              </c:layout>
              <c:numFmt formatCode="\(0.0%\)" sourceLinked="0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/>
                  </a:pPr>
                  <a:endParaRPr lang="ja-JP"/>
                </a:p>
              </c:txPr>
              <c:showLegendKey val="0"/>
              <c:showVal val="1"/>
              <c:showCatName val="1"/>
              <c:showSerName val="0"/>
              <c:showPercent val="1"/>
              <c:showBubbleSize val="0"/>
              <c:separator> </c:separator>
              <c:extLst>
                <c:ext xmlns:c15="http://schemas.microsoft.com/office/drawing/2012/chart" uri="{CE6537A1-D6FC-4f65-9D91-7224C49458BB}">
                  <c15:layout>
                    <c:manualLayout>
                      <c:w val="0.13809620424963984"/>
                      <c:h val="7.8553093625503612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4-B04B-4D1D-A4EB-90E7393C892C}"/>
                </c:ext>
              </c:extLst>
            </c:dLbl>
            <c:dLbl>
              <c:idx val="5"/>
              <c:layout>
                <c:manualLayout>
                  <c:x val="-4.5490936369544654E-2"/>
                  <c:y val="1.4877459383749901E-2"/>
                </c:manualLayout>
              </c:layout>
              <c:numFmt formatCode="\(0.0%\)" sourceLinked="0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/>
                  </a:pPr>
                  <a:endParaRPr lang="ja-JP"/>
                </a:p>
              </c:txPr>
              <c:showLegendKey val="0"/>
              <c:showVal val="1"/>
              <c:showCatName val="1"/>
              <c:showSerName val="0"/>
              <c:showPercent val="1"/>
              <c:showBubbleSize val="0"/>
              <c:separator> </c:separator>
              <c:extLst>
                <c:ext xmlns:c15="http://schemas.microsoft.com/office/drawing/2012/chart" uri="{CE6537A1-D6FC-4f65-9D91-7224C49458BB}">
                  <c15:layout>
                    <c:manualLayout>
                      <c:w val="0.16303723373897183"/>
                      <c:h val="6.903150651938196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5-B04B-4D1D-A4EB-90E7393C892C}"/>
                </c:ext>
              </c:extLst>
            </c:dLbl>
            <c:dLbl>
              <c:idx val="6"/>
              <c:layout>
                <c:manualLayout>
                  <c:x val="-8.3988490901538218E-2"/>
                  <c:y val="-2.2909077670197488E-2"/>
                </c:manualLayout>
              </c:layout>
              <c:numFmt formatCode="\(0.0%\)" sourceLinked="0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/>
                  </a:pPr>
                  <a:endParaRPr lang="ja-JP"/>
                </a:p>
              </c:txPr>
              <c:showLegendKey val="0"/>
              <c:showVal val="1"/>
              <c:showCatName val="1"/>
              <c:showSerName val="0"/>
              <c:showPercent val="1"/>
              <c:showBubbleSize val="0"/>
              <c:separator> </c:separator>
              <c:extLst>
                <c:ext xmlns:c15="http://schemas.microsoft.com/office/drawing/2012/chart" uri="{CE6537A1-D6FC-4f65-9D91-7224C49458BB}">
                  <c15:layout>
                    <c:manualLayout>
                      <c:w val="0.28531064474263723"/>
                      <c:h val="7.177870601216764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6-B04B-4D1D-A4EB-90E7393C892C}"/>
                </c:ext>
              </c:extLst>
            </c:dLbl>
            <c:dLbl>
              <c:idx val="7"/>
              <c:layout>
                <c:manualLayout>
                  <c:x val="-5.9961900710677161E-2"/>
                  <c:y val="-6.8528471940166188E-2"/>
                </c:manualLayout>
              </c:layout>
              <c:numFmt formatCode="\(0.0%\)" sourceLinked="0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/>
                  </a:pPr>
                  <a:endParaRPr lang="ja-JP"/>
                </a:p>
              </c:txPr>
              <c:showLegendKey val="0"/>
              <c:showVal val="1"/>
              <c:showCatName val="1"/>
              <c:showSerName val="0"/>
              <c:showPercent val="1"/>
              <c:showBubbleSize val="0"/>
              <c:separator> </c:separator>
              <c:extLst>
                <c:ext xmlns:c15="http://schemas.microsoft.com/office/drawing/2012/chart" uri="{CE6537A1-D6FC-4f65-9D91-7224C49458BB}">
                  <c15:layout>
                    <c:manualLayout>
                      <c:w val="0.13454612259933441"/>
                      <c:h val="6.7765109048391087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B04B-4D1D-A4EB-90E7393C892C}"/>
                </c:ext>
              </c:extLst>
            </c:dLbl>
            <c:dLbl>
              <c:idx val="8"/>
              <c:layout>
                <c:manualLayout>
                  <c:x val="5.491777558876873E-2"/>
                  <c:y val="-5.587398592865607E-2"/>
                </c:manualLayout>
              </c:layout>
              <c:numFmt formatCode="\(0.0%\)" sourceLinked="0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/>
                  </a:pPr>
                  <a:endParaRPr lang="ja-JP"/>
                </a:p>
              </c:txPr>
              <c:showLegendKey val="0"/>
              <c:showVal val="1"/>
              <c:showCatName val="1"/>
              <c:showSerName val="0"/>
              <c:showPercent val="1"/>
              <c:showBubbleSize val="0"/>
              <c:separator> </c:separator>
              <c:extLst>
                <c:ext xmlns:c15="http://schemas.microsoft.com/office/drawing/2012/chart" uri="{CE6537A1-D6FC-4f65-9D91-7224C49458BB}">
                  <c15:layout>
                    <c:manualLayout>
                      <c:w val="0.15757711171628158"/>
                      <c:h val="7.6280334983244449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8-B04B-4D1D-A4EB-90E7393C892C}"/>
                </c:ext>
              </c:extLst>
            </c:dLbl>
            <c:dLbl>
              <c:idx val="9"/>
              <c:layout>
                <c:manualLayout>
                  <c:x val="0.16027263126790939"/>
                  <c:y val="-4.3260491744266778E-2"/>
                </c:manualLayout>
              </c:layout>
              <c:numFmt formatCode="\(0.0%\)" sourceLinked="0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/>
                  </a:pPr>
                  <a:endParaRPr lang="ja-JP"/>
                </a:p>
              </c:txPr>
              <c:showLegendKey val="0"/>
              <c:showVal val="1"/>
              <c:showCatName val="1"/>
              <c:showSerName val="0"/>
              <c:showPercent val="1"/>
              <c:showBubbleSize val="0"/>
              <c:separator> </c:separator>
              <c:extLst>
                <c:ext xmlns:c15="http://schemas.microsoft.com/office/drawing/2012/chart" uri="{CE6537A1-D6FC-4f65-9D91-7224C49458BB}">
                  <c15:layout>
                    <c:manualLayout>
                      <c:w val="0.13792169523276454"/>
                      <c:h val="9.7344624836208829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9-B04B-4D1D-A4EB-90E7393C892C}"/>
                </c:ext>
              </c:extLst>
            </c:dLbl>
            <c:dLbl>
              <c:idx val="10"/>
              <c:layout>
                <c:manualLayout>
                  <c:x val="0.16751609086022892"/>
                  <c:y val="1.7285722182259988E-2"/>
                </c:manualLayout>
              </c:layout>
              <c:showLegendKey val="0"/>
              <c:showVal val="1"/>
              <c:showCatName val="1"/>
              <c:showSerName val="0"/>
              <c:showPercent val="1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B04B-4D1D-A4EB-90E7393C892C}"/>
                </c:ext>
              </c:extLst>
            </c:dLbl>
            <c:numFmt formatCode="\(0.0%\)" sourceLinked="0"/>
            <c:spPr>
              <a:noFill/>
              <a:ln>
                <a:noFill/>
              </a:ln>
              <a:effectLst/>
            </c:spPr>
            <c:showLegendKey val="0"/>
            <c:showVal val="1"/>
            <c:showCatName val="1"/>
            <c:showSerName val="0"/>
            <c:showPercent val="1"/>
            <c:showBubbleSize val="0"/>
            <c:separator> </c:separator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'表Ⅲ・3図Ⅲ・2　180116再'!$B$52:$B$62</c:f>
              <c:strCache>
                <c:ptCount val="11"/>
                <c:pt idx="0">
                  <c:v>汚　泥</c:v>
                </c:pt>
                <c:pt idx="1">
                  <c:v>動物のふん尿</c:v>
                </c:pt>
                <c:pt idx="2">
                  <c:v>がれき類</c:v>
                </c:pt>
                <c:pt idx="3">
                  <c:v>ばいじん</c:v>
                </c:pt>
                <c:pt idx="4">
                  <c:v>鉱さい</c:v>
                </c:pt>
                <c:pt idx="5">
                  <c:v>金属くず</c:v>
                </c:pt>
                <c:pt idx="6">
                  <c:v>ガラスくず、コンクリートくず及び陶磁器くず</c:v>
                </c:pt>
                <c:pt idx="7">
                  <c:v>木くず</c:v>
                </c:pt>
                <c:pt idx="8">
                  <c:v>廃プラスチック類</c:v>
                </c:pt>
                <c:pt idx="9">
                  <c:v>廃　酸</c:v>
                </c:pt>
                <c:pt idx="10">
                  <c:v>その他の産業廃棄物</c:v>
                </c:pt>
              </c:strCache>
            </c:strRef>
          </c:cat>
          <c:val>
            <c:numRef>
              <c:f>'表Ⅲ・3図Ⅲ・2　180116再'!$C$52:$C$62</c:f>
              <c:numCache>
                <c:formatCode>#,##0_);[Red]\(#,##0\)</c:formatCode>
                <c:ptCount val="11"/>
                <c:pt idx="0">
                  <c:v>168821.46837360159</c:v>
                </c:pt>
                <c:pt idx="1">
                  <c:v>81416.104339459474</c:v>
                </c:pt>
                <c:pt idx="2">
                  <c:v>64394.261188358782</c:v>
                </c:pt>
                <c:pt idx="3">
                  <c:v>17479.279234744245</c:v>
                </c:pt>
                <c:pt idx="4">
                  <c:v>14563.045659726802</c:v>
                </c:pt>
                <c:pt idx="5">
                  <c:v>9283.8199359974005</c:v>
                </c:pt>
                <c:pt idx="6">
                  <c:v>8266.7839839474127</c:v>
                </c:pt>
                <c:pt idx="7">
                  <c:v>7487.1258737994413</c:v>
                </c:pt>
                <c:pt idx="8">
                  <c:v>6509.3039949866106</c:v>
                </c:pt>
                <c:pt idx="9">
                  <c:v>3191.2512879582523</c:v>
                </c:pt>
                <c:pt idx="10">
                  <c:v>11427.060296488402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B04B-4D1D-A4EB-90E7393C892C}"/>
            </c:ext>
          </c:extLst>
        </c:ser>
        <c:ser>
          <c:idx val="1"/>
          <c:order val="1"/>
          <c:tx>
            <c:strRef>
              <c:f>'表Ⅲ・3図Ⅲ・2　180116再'!$D$51</c:f>
              <c:strCache>
                <c:ptCount val="1"/>
              </c:strCache>
            </c:strRef>
          </c:tx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'表Ⅲ・3図Ⅲ・2　180116再'!$B$52:$B$62</c:f>
              <c:strCache>
                <c:ptCount val="11"/>
                <c:pt idx="0">
                  <c:v>汚　泥</c:v>
                </c:pt>
                <c:pt idx="1">
                  <c:v>動物のふん尿</c:v>
                </c:pt>
                <c:pt idx="2">
                  <c:v>がれき類</c:v>
                </c:pt>
                <c:pt idx="3">
                  <c:v>ばいじん</c:v>
                </c:pt>
                <c:pt idx="4">
                  <c:v>鉱さい</c:v>
                </c:pt>
                <c:pt idx="5">
                  <c:v>金属くず</c:v>
                </c:pt>
                <c:pt idx="6">
                  <c:v>ガラスくず、コンクリートくず及び陶磁器くず</c:v>
                </c:pt>
                <c:pt idx="7">
                  <c:v>木くず</c:v>
                </c:pt>
                <c:pt idx="8">
                  <c:v>廃プラスチック類</c:v>
                </c:pt>
                <c:pt idx="9">
                  <c:v>廃　酸</c:v>
                </c:pt>
                <c:pt idx="10">
                  <c:v>その他の産業廃棄物</c:v>
                </c:pt>
              </c:strCache>
            </c:strRef>
          </c:cat>
          <c:val>
            <c:numRef>
              <c:f>'表Ⅲ・3図Ⅲ・2　180116再'!$D$52:$D$62</c:f>
              <c:numCache>
                <c:formatCode>0.0%</c:formatCode>
                <c:ptCount val="11"/>
                <c:pt idx="0">
                  <c:v>0.42974666901357506</c:v>
                </c:pt>
                <c:pt idx="1">
                  <c:v>0.20725029808718015</c:v>
                </c:pt>
                <c:pt idx="2">
                  <c:v>0.16392002460283395</c:v>
                </c:pt>
                <c:pt idx="3">
                  <c:v>4.4494708524073473E-2</c:v>
                </c:pt>
                <c:pt idx="4">
                  <c:v>3.7071235212279535E-2</c:v>
                </c:pt>
                <c:pt idx="5">
                  <c:v>2.3632602723176927E-2</c:v>
                </c:pt>
                <c:pt idx="6">
                  <c:v>2.1043667696896372E-2</c:v>
                </c:pt>
                <c:pt idx="7">
                  <c:v>1.9058994307703758E-2</c:v>
                </c:pt>
                <c:pt idx="8">
                  <c:v>1.656988140425197E-2</c:v>
                </c:pt>
                <c:pt idx="9">
                  <c:v>8.1235498316503743E-3</c:v>
                </c:pt>
                <c:pt idx="10">
                  <c:v>2.9088368596378426E-2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B04B-4D1D-A4EB-90E7393C892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 paperSize="9" orientation="portrait"/>
  </c:printSettings>
  <c:userShapes r:id="rId1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75"/>
      <c:rotY val="0"/>
      <c:rAngAx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6797769229577006"/>
          <c:y val="0.18312348219779156"/>
          <c:w val="0.64322619760249267"/>
          <c:h val="0.85847155921167051"/>
        </c:manualLayout>
      </c:layout>
      <c:pie3DChart>
        <c:varyColors val="1"/>
        <c:ser>
          <c:idx val="0"/>
          <c:order val="0"/>
          <c:tx>
            <c:strRef>
              <c:f>'表Ⅲ・3図Ⅲ・2　180116再'!$F$51</c:f>
              <c:strCache>
                <c:ptCount val="1"/>
                <c:pt idx="0">
                  <c:v>排出量（千ｔ）</c:v>
                </c:pt>
              </c:strCache>
            </c:strRef>
          </c:tx>
          <c:spPr>
            <a:solidFill>
              <a:schemeClr val="bg1"/>
            </a:solidFill>
            <a:ln>
              <a:solidFill>
                <a:schemeClr val="tx1"/>
              </a:solidFill>
            </a:ln>
          </c:spPr>
          <c:dLbls>
            <c:dLbl>
              <c:idx val="0"/>
              <c:layout>
                <c:manualLayout>
                  <c:x val="-0.12668385630216186"/>
                  <c:y val="6.5698810331619714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2BA1-45E7-BC10-67E00D0D10DD}"/>
                </c:ext>
              </c:extLst>
            </c:dLbl>
            <c:dLbl>
              <c:idx val="1"/>
              <c:layout>
                <c:manualLayout>
                  <c:x val="0.1004089191977544"/>
                  <c:y val="-0.13106885853827444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2BA1-45E7-BC10-67E00D0D10DD}"/>
                </c:ext>
              </c:extLst>
            </c:dLbl>
            <c:dLbl>
              <c:idx val="2"/>
              <c:layout>
                <c:manualLayout>
                  <c:x val="0.19425023913632258"/>
                  <c:y val="-3.0461691114393768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2BA1-45E7-BC10-67E00D0D10DD}"/>
                </c:ext>
              </c:extLst>
            </c:dLbl>
            <c:dLbl>
              <c:idx val="3"/>
              <c:layout>
                <c:manualLayout>
                  <c:x val="4.4445703835058377E-4"/>
                  <c:y val="9.5313091937043303E-3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2BA1-45E7-BC10-67E00D0D10DD}"/>
                </c:ext>
              </c:extLst>
            </c:dLbl>
            <c:dLbl>
              <c:idx val="4"/>
              <c:layout>
                <c:manualLayout>
                  <c:x val="-2.8939648244895672E-2"/>
                  <c:y val="3.4904820013906261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2BA1-45E7-BC10-67E00D0D10DD}"/>
                </c:ext>
              </c:extLst>
            </c:dLbl>
            <c:dLbl>
              <c:idx val="5"/>
              <c:layout>
                <c:manualLayout>
                  <c:x val="-6.8301258272121995E-2"/>
                  <c:y val="2.3064357140663089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2BA1-45E7-BC10-67E00D0D10DD}"/>
                </c:ext>
              </c:extLst>
            </c:dLbl>
            <c:dLbl>
              <c:idx val="6"/>
              <c:layout>
                <c:manualLayout>
                  <c:x val="-2.1646520552034875E-2"/>
                  <c:y val="-3.1541660956003548E-3"/>
                </c:manualLayout>
              </c:layout>
              <c:tx>
                <c:rich>
                  <a:bodyPr wrap="square" lIns="38100" tIns="19050" rIns="38100" bIns="19050" anchor="ctr">
                    <a:noAutofit/>
                  </a:bodyPr>
                  <a:lstStyle/>
                  <a:p>
                    <a:pPr>
                      <a:defRPr/>
                    </a:pPr>
                    <a:fld id="{F95BFCC1-52EA-43FC-B9F9-FEA23369D1D6}" type="CATEGORYNAME">
                      <a:rPr lang="en-US" altLang="ja-JP"/>
                      <a:pPr>
                        <a:defRPr/>
                      </a:pPr>
                      <a:t>[分類名]</a:t>
                    </a:fld>
                    <a:r>
                      <a:rPr lang="ja-JP" altLang="en-US" baseline="0"/>
                      <a:t>  </a:t>
                    </a:r>
                    <a:fld id="{A4855881-16DE-42B8-A8E0-DFBA4A1E6C48}" type="PERCENTAGE">
                      <a:rPr lang="en-US" altLang="ja-JP" baseline="0"/>
                      <a:pPr>
                        <a:defRPr/>
                      </a:pPr>
                      <a:t>[パーセンテージ]</a:t>
                    </a:fld>
                    <a:endParaRPr lang="ja-JP" altLang="en-US" baseline="0"/>
                  </a:p>
                </c:rich>
              </c:tx>
              <c:numFmt formatCode="\(0.0%\)" sourceLinked="0"/>
              <c:spPr>
                <a:noFill/>
                <a:ln>
                  <a:noFill/>
                </a:ln>
                <a:effectLst/>
              </c:sp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9155520148510111"/>
                      <c:h val="8.7575938875041212E-2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6-2BA1-45E7-BC10-67E00D0D10DD}"/>
                </c:ext>
              </c:extLst>
            </c:dLbl>
            <c:dLbl>
              <c:idx val="7"/>
              <c:layout>
                <c:manualLayout>
                  <c:x val="-4.5149739756148062E-2"/>
                  <c:y val="-5.3368896429157611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2BA1-45E7-BC10-67E00D0D10DD}"/>
                </c:ext>
              </c:extLst>
            </c:dLbl>
            <c:dLbl>
              <c:idx val="8"/>
              <c:layout>
                <c:manualLayout>
                  <c:x val="6.1829241419635438E-2"/>
                  <c:y val="-6.4118290878395712E-2"/>
                </c:manualLayout>
              </c:layout>
              <c:tx>
                <c:rich>
                  <a:bodyPr wrap="square" lIns="38100" tIns="19050" rIns="38100" bIns="19050" anchor="ctr">
                    <a:noAutofit/>
                  </a:bodyPr>
                  <a:lstStyle/>
                  <a:p>
                    <a:pPr>
                      <a:defRPr/>
                    </a:pPr>
                    <a:fld id="{B9B91C23-1B6E-472C-BDA1-25EE994A21F9}" type="CATEGORYNAME">
                      <a:rPr lang="en-US" altLang="ja-JP"/>
                      <a:pPr>
                        <a:defRPr/>
                      </a:pPr>
                      <a:t>[分類名]</a:t>
                    </a:fld>
                    <a:fld id="{04B6D745-965D-416D-AEA1-B9F3EE790681}" type="PERCENTAGE">
                      <a:rPr lang="en-US" altLang="ja-JP" baseline="0"/>
                      <a:pPr>
                        <a:defRPr/>
                      </a:pPr>
                      <a:t>[パーセンテージ]</a:t>
                    </a:fld>
                    <a:endParaRPr lang="ja-JP" altLang="en-US"/>
                  </a:p>
                </c:rich>
              </c:tx>
              <c:numFmt formatCode="\(0.0%\)" sourceLinked="0"/>
              <c:spPr>
                <a:noFill/>
                <a:ln>
                  <a:noFill/>
                </a:ln>
                <a:effectLst/>
              </c:sp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7535822361356951"/>
                      <c:h val="7.9033626265111304E-2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8-2BA1-45E7-BC10-67E00D0D10DD}"/>
                </c:ext>
              </c:extLst>
            </c:dLbl>
            <c:dLbl>
              <c:idx val="9"/>
              <c:layout>
                <c:manualLayout>
                  <c:x val="0.13027822530150462"/>
                  <c:y val="-6.1036695452168895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2BA1-45E7-BC10-67E00D0D10DD}"/>
                </c:ext>
              </c:extLst>
            </c:dLbl>
            <c:dLbl>
              <c:idx val="10"/>
              <c:layout>
                <c:manualLayout>
                  <c:x val="0.17228800265303487"/>
                  <c:y val="1.6821844563016105E-2"/>
                </c:manualLayout>
              </c:layout>
              <c:tx>
                <c:rich>
                  <a:bodyPr wrap="square" lIns="38100" tIns="19050" rIns="38100" bIns="19050" anchor="ctr">
                    <a:noAutofit/>
                  </a:bodyPr>
                  <a:lstStyle/>
                  <a:p>
                    <a:pPr>
                      <a:defRPr/>
                    </a:pPr>
                    <a:fld id="{68F7D172-139E-46C5-9B59-4C5FD373CD05}" type="CATEGORYNAME">
                      <a:rPr lang="en-US" altLang="ja-JP"/>
                      <a:pPr>
                        <a:defRPr/>
                      </a:pPr>
                      <a:t>[分類名]</a:t>
                    </a:fld>
                    <a:fld id="{D8FC5215-0D14-47A2-95B5-A402CBA28135}" type="PERCENTAGE">
                      <a:rPr lang="en-US" altLang="ja-JP" baseline="0"/>
                      <a:pPr>
                        <a:defRPr/>
                      </a:pPr>
                      <a:t>[パーセンテージ]</a:t>
                    </a:fld>
                    <a:endParaRPr lang="ja-JP" altLang="en-US"/>
                  </a:p>
                </c:rich>
              </c:tx>
              <c:numFmt formatCode="\(0.0%\)" sourceLinked="0"/>
              <c:spPr>
                <a:noFill/>
                <a:ln>
                  <a:noFill/>
                </a:ln>
                <a:effectLst/>
              </c:sp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0627003918774492"/>
                      <c:h val="7.3144309288382392E-2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A-2BA1-45E7-BC10-67E00D0D10DD}"/>
                </c:ext>
              </c:extLst>
            </c:dLbl>
            <c:numFmt formatCode="\(0.0%\)" sourceLinked="0"/>
            <c:spPr>
              <a:noFill/>
              <a:ln>
                <a:noFill/>
              </a:ln>
              <a:effectLst/>
            </c:sp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multiLvlStrRef>
              <c:f>'表Ⅲ・3図Ⅲ・2　180116再'!$E$52:$F$62</c:f>
              <c:multiLvlStrCache>
                <c:ptCount val="11"/>
                <c:lvl>
                  <c:pt idx="0">
                    <c:v>169,318</c:v>
                  </c:pt>
                  <c:pt idx="1">
                    <c:v>80,512</c:v>
                  </c:pt>
                  <c:pt idx="2">
                    <c:v>64,212</c:v>
                  </c:pt>
                  <c:pt idx="3">
                    <c:v>17,736</c:v>
                  </c:pt>
                  <c:pt idx="4">
                    <c:v>15,161</c:v>
                  </c:pt>
                  <c:pt idx="5">
                    <c:v>8,647</c:v>
                  </c:pt>
                  <c:pt idx="6">
                    <c:v>7,348</c:v>
                  </c:pt>
                  <c:pt idx="7">
                    <c:v>7,248</c:v>
                  </c:pt>
                  <c:pt idx="8">
                    <c:v>6,823</c:v>
                  </c:pt>
                  <c:pt idx="9">
                    <c:v>2,953</c:v>
                  </c:pt>
                  <c:pt idx="10">
                    <c:v>11,226</c:v>
                  </c:pt>
                </c:lvl>
                <c:lvl>
                  <c:pt idx="0">
                    <c:v>汚　泥</c:v>
                  </c:pt>
                  <c:pt idx="1">
                    <c:v>動物のふん尿</c:v>
                  </c:pt>
                  <c:pt idx="2">
                    <c:v>がれき類</c:v>
                  </c:pt>
                  <c:pt idx="3">
                    <c:v>ばいじん</c:v>
                  </c:pt>
                  <c:pt idx="4">
                    <c:v>鉱さい</c:v>
                  </c:pt>
                  <c:pt idx="5">
                    <c:v>金属くず</c:v>
                  </c:pt>
                  <c:pt idx="6">
                    <c:v>ガラスくず、コンクリートくず及び陶磁器くず</c:v>
                  </c:pt>
                  <c:pt idx="7">
                    <c:v>木くず</c:v>
                  </c:pt>
                  <c:pt idx="8">
                    <c:v>廃プラスチック類</c:v>
                  </c:pt>
                  <c:pt idx="9">
                    <c:v>廃　油</c:v>
                  </c:pt>
                  <c:pt idx="10">
                    <c:v>その他の産業廃棄物</c:v>
                  </c:pt>
                </c:lvl>
              </c:multiLvlStrCache>
            </c:multiLvlStrRef>
          </c:cat>
          <c:val>
            <c:numRef>
              <c:f>'表Ⅲ・3図Ⅲ・2　180116再'!$F$52:$F$62</c:f>
              <c:numCache>
                <c:formatCode>#,##0_);[Red]\(#,##0\)</c:formatCode>
                <c:ptCount val="11"/>
                <c:pt idx="0">
                  <c:v>169317.63013094055</c:v>
                </c:pt>
                <c:pt idx="1">
                  <c:v>80512.450705454496</c:v>
                </c:pt>
                <c:pt idx="2">
                  <c:v>64212.460625369757</c:v>
                </c:pt>
                <c:pt idx="3">
                  <c:v>17736.07217953054</c:v>
                </c:pt>
                <c:pt idx="4">
                  <c:v>15161.455952007609</c:v>
                </c:pt>
                <c:pt idx="5">
                  <c:v>8646.728407155395</c:v>
                </c:pt>
                <c:pt idx="6">
                  <c:v>7348.4179149899519</c:v>
                </c:pt>
                <c:pt idx="7">
                  <c:v>7247.8954160794292</c:v>
                </c:pt>
                <c:pt idx="8">
                  <c:v>6822.7644369476493</c:v>
                </c:pt>
                <c:pt idx="9">
                  <c:v>2952.6635274641244</c:v>
                </c:pt>
                <c:pt idx="10">
                  <c:v>11226.142780718394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2BA1-45E7-BC10-67E00D0D10DD}"/>
            </c:ext>
          </c:extLst>
        </c:ser>
        <c:ser>
          <c:idx val="1"/>
          <c:order val="1"/>
          <c:tx>
            <c:strRef>
              <c:f>'表Ⅲ・3図Ⅲ・2　180116再'!$D$51</c:f>
              <c:strCache>
                <c:ptCount val="1"/>
              </c:strCache>
            </c:strRef>
          </c:tx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multiLvlStrRef>
              <c:f>'表Ⅲ・3図Ⅲ・2　180116再'!$E$52:$F$62</c:f>
              <c:multiLvlStrCache>
                <c:ptCount val="11"/>
                <c:lvl>
                  <c:pt idx="0">
                    <c:v>169,318</c:v>
                  </c:pt>
                  <c:pt idx="1">
                    <c:v>80,512</c:v>
                  </c:pt>
                  <c:pt idx="2">
                    <c:v>64,212</c:v>
                  </c:pt>
                  <c:pt idx="3">
                    <c:v>17,736</c:v>
                  </c:pt>
                  <c:pt idx="4">
                    <c:v>15,161</c:v>
                  </c:pt>
                  <c:pt idx="5">
                    <c:v>8,647</c:v>
                  </c:pt>
                  <c:pt idx="6">
                    <c:v>7,348</c:v>
                  </c:pt>
                  <c:pt idx="7">
                    <c:v>7,248</c:v>
                  </c:pt>
                  <c:pt idx="8">
                    <c:v>6,823</c:v>
                  </c:pt>
                  <c:pt idx="9">
                    <c:v>2,953</c:v>
                  </c:pt>
                  <c:pt idx="10">
                    <c:v>11,226</c:v>
                  </c:pt>
                </c:lvl>
                <c:lvl>
                  <c:pt idx="0">
                    <c:v>汚　泥</c:v>
                  </c:pt>
                  <c:pt idx="1">
                    <c:v>動物のふん尿</c:v>
                  </c:pt>
                  <c:pt idx="2">
                    <c:v>がれき類</c:v>
                  </c:pt>
                  <c:pt idx="3">
                    <c:v>ばいじん</c:v>
                  </c:pt>
                  <c:pt idx="4">
                    <c:v>鉱さい</c:v>
                  </c:pt>
                  <c:pt idx="5">
                    <c:v>金属くず</c:v>
                  </c:pt>
                  <c:pt idx="6">
                    <c:v>ガラスくず、コンクリートくず及び陶磁器くず</c:v>
                  </c:pt>
                  <c:pt idx="7">
                    <c:v>木くず</c:v>
                  </c:pt>
                  <c:pt idx="8">
                    <c:v>廃プラスチック類</c:v>
                  </c:pt>
                  <c:pt idx="9">
                    <c:v>廃　油</c:v>
                  </c:pt>
                  <c:pt idx="10">
                    <c:v>その他の産業廃棄物</c:v>
                  </c:pt>
                </c:lvl>
              </c:multiLvlStrCache>
            </c:multiLvlStrRef>
          </c:cat>
          <c:val>
            <c:numRef>
              <c:f>'表Ⅲ・3図Ⅲ・2　180116再'!$D$52:$D$62</c:f>
              <c:numCache>
                <c:formatCode>0.0%</c:formatCode>
                <c:ptCount val="11"/>
                <c:pt idx="0">
                  <c:v>0.42974666901357506</c:v>
                </c:pt>
                <c:pt idx="1">
                  <c:v>0.20725029808718015</c:v>
                </c:pt>
                <c:pt idx="2">
                  <c:v>0.16392002460283395</c:v>
                </c:pt>
                <c:pt idx="3">
                  <c:v>4.4494708524073473E-2</c:v>
                </c:pt>
                <c:pt idx="4">
                  <c:v>3.7071235212279535E-2</c:v>
                </c:pt>
                <c:pt idx="5">
                  <c:v>2.3632602723176927E-2</c:v>
                </c:pt>
                <c:pt idx="6">
                  <c:v>2.1043667696896372E-2</c:v>
                </c:pt>
                <c:pt idx="7">
                  <c:v>1.9058994307703758E-2</c:v>
                </c:pt>
                <c:pt idx="8">
                  <c:v>1.656988140425197E-2</c:v>
                </c:pt>
                <c:pt idx="9">
                  <c:v>8.1235498316503743E-3</c:v>
                </c:pt>
                <c:pt idx="10">
                  <c:v>2.9088368596378426E-2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2BA1-45E7-BC10-67E00D0D10DD}"/>
            </c:ext>
          </c:extLst>
        </c:ser>
        <c:ser>
          <c:idx val="2"/>
          <c:order val="2"/>
          <c:tx>
            <c:strRef>
              <c:f>'表Ⅲ・4　図Ⅲ・3　180116再'!$B$84:$B$90</c:f>
              <c:strCache>
                <c:ptCount val="7"/>
                <c:pt idx="0">
                  <c:v>関東</c:v>
                </c:pt>
                <c:pt idx="1">
                  <c:v>中部</c:v>
                </c:pt>
                <c:pt idx="2">
                  <c:v>近畿</c:v>
                </c:pt>
                <c:pt idx="3">
                  <c:v>九州</c:v>
                </c:pt>
                <c:pt idx="4">
                  <c:v>東北</c:v>
                </c:pt>
                <c:pt idx="5">
                  <c:v>北海道</c:v>
                </c:pt>
                <c:pt idx="6">
                  <c:v>中国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multiLvlStrRef>
              <c:f>'表Ⅲ・3図Ⅲ・2　180116再'!$E$52:$F$62</c:f>
              <c:multiLvlStrCache>
                <c:ptCount val="11"/>
                <c:lvl>
                  <c:pt idx="0">
                    <c:v>169,318</c:v>
                  </c:pt>
                  <c:pt idx="1">
                    <c:v>80,512</c:v>
                  </c:pt>
                  <c:pt idx="2">
                    <c:v>64,212</c:v>
                  </c:pt>
                  <c:pt idx="3">
                    <c:v>17,736</c:v>
                  </c:pt>
                  <c:pt idx="4">
                    <c:v>15,161</c:v>
                  </c:pt>
                  <c:pt idx="5">
                    <c:v>8,647</c:v>
                  </c:pt>
                  <c:pt idx="6">
                    <c:v>7,348</c:v>
                  </c:pt>
                  <c:pt idx="7">
                    <c:v>7,248</c:v>
                  </c:pt>
                  <c:pt idx="8">
                    <c:v>6,823</c:v>
                  </c:pt>
                  <c:pt idx="9">
                    <c:v>2,953</c:v>
                  </c:pt>
                  <c:pt idx="10">
                    <c:v>11,226</c:v>
                  </c:pt>
                </c:lvl>
                <c:lvl>
                  <c:pt idx="0">
                    <c:v>汚　泥</c:v>
                  </c:pt>
                  <c:pt idx="1">
                    <c:v>動物のふん尿</c:v>
                  </c:pt>
                  <c:pt idx="2">
                    <c:v>がれき類</c:v>
                  </c:pt>
                  <c:pt idx="3">
                    <c:v>ばいじん</c:v>
                  </c:pt>
                  <c:pt idx="4">
                    <c:v>鉱さい</c:v>
                  </c:pt>
                  <c:pt idx="5">
                    <c:v>金属くず</c:v>
                  </c:pt>
                  <c:pt idx="6">
                    <c:v>ガラスくず、コンクリートくず及び陶磁器くず</c:v>
                  </c:pt>
                  <c:pt idx="7">
                    <c:v>木くず</c:v>
                  </c:pt>
                  <c:pt idx="8">
                    <c:v>廃プラスチック類</c:v>
                  </c:pt>
                  <c:pt idx="9">
                    <c:v>廃　油</c:v>
                  </c:pt>
                  <c:pt idx="10">
                    <c:v>その他の産業廃棄物</c:v>
                  </c:pt>
                </c:lvl>
              </c:multiLvlStrCache>
            </c:multiLvlStrRef>
          </c:cat>
          <c:val>
            <c:numRef>
              <c:f>'表Ⅲ・4　図Ⅲ・3　180116再'!$B$91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2BA1-45E7-BC10-67E00D0D10DD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</c:plotArea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 paperSize="9" orientation="portrait"/>
  </c:printSettings>
  <c:userShapes r:id="rId1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75"/>
      <c:rotY val="0"/>
      <c:rAngAx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6797769229577006"/>
          <c:y val="0.18312348219779156"/>
          <c:w val="0.64322619760249267"/>
          <c:h val="0.85847155921167051"/>
        </c:manualLayout>
      </c:layout>
      <c:pie3DChart>
        <c:varyColors val="1"/>
        <c:ser>
          <c:idx val="0"/>
          <c:order val="0"/>
          <c:tx>
            <c:strRef>
              <c:f>'表Ⅲ・3図Ⅲ・2　180116再'!$C$51</c:f>
              <c:strCache>
                <c:ptCount val="1"/>
                <c:pt idx="0">
                  <c:v>排出量（千ｔ）</c:v>
                </c:pt>
              </c:strCache>
            </c:strRef>
          </c:tx>
          <c:spPr>
            <a:solidFill>
              <a:schemeClr val="bg1"/>
            </a:solidFill>
            <a:ln>
              <a:solidFill>
                <a:schemeClr val="tx1"/>
              </a:solidFill>
            </a:ln>
          </c:spPr>
          <c:dLbls>
            <c:dLbl>
              <c:idx val="0"/>
              <c:layout>
                <c:manualLayout>
                  <c:x val="-0.1230938446819313"/>
                  <c:y val="6.549115099491204E-2"/>
                </c:manualLayout>
              </c:layout>
              <c:showLegendKey val="0"/>
              <c:showVal val="1"/>
              <c:showCatName val="1"/>
              <c:showSerName val="0"/>
              <c:showPercent val="1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3D15-4D31-ADB1-AC3254C925BC}"/>
                </c:ext>
              </c:extLst>
            </c:dLbl>
            <c:dLbl>
              <c:idx val="1"/>
              <c:layout>
                <c:manualLayout>
                  <c:x val="0.1004089191977544"/>
                  <c:y val="-0.13106885853827444"/>
                </c:manualLayout>
              </c:layout>
              <c:showLegendKey val="0"/>
              <c:showVal val="1"/>
              <c:showCatName val="1"/>
              <c:showSerName val="0"/>
              <c:showPercent val="1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3D15-4D31-ADB1-AC3254C925BC}"/>
                </c:ext>
              </c:extLst>
            </c:dLbl>
            <c:dLbl>
              <c:idx val="2"/>
              <c:layout>
                <c:manualLayout>
                  <c:x val="0.19425023913632258"/>
                  <c:y val="-3.0461691114393768E-2"/>
                </c:manualLayout>
              </c:layout>
              <c:showLegendKey val="0"/>
              <c:showVal val="1"/>
              <c:showCatName val="1"/>
              <c:showSerName val="0"/>
              <c:showPercent val="1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3D15-4D31-ADB1-AC3254C925BC}"/>
                </c:ext>
              </c:extLst>
            </c:dLbl>
            <c:dLbl>
              <c:idx val="3"/>
              <c:layout>
                <c:manualLayout>
                  <c:x val="3.112127435717253E-4"/>
                  <c:y val="1.3826086072158644E-3"/>
                </c:manualLayout>
              </c:layout>
              <c:showLegendKey val="0"/>
              <c:showVal val="1"/>
              <c:showCatName val="1"/>
              <c:showSerName val="0"/>
              <c:showPercent val="1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3D15-4D31-ADB1-AC3254C925BC}"/>
                </c:ext>
              </c:extLst>
            </c:dLbl>
            <c:dLbl>
              <c:idx val="4"/>
              <c:layout>
                <c:manualLayout>
                  <c:x val="-2.8939609555950957E-2"/>
                  <c:y val="4.0855855729212014E-2"/>
                </c:manualLayout>
              </c:layout>
              <c:numFmt formatCode="\(0.0%\)" sourceLinked="0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/>
                  </a:pPr>
                  <a:endParaRPr lang="ja-JP"/>
                </a:p>
              </c:txPr>
              <c:showLegendKey val="0"/>
              <c:showVal val="1"/>
              <c:showCatName val="1"/>
              <c:showSerName val="0"/>
              <c:showPercent val="1"/>
              <c:showBubbleSize val="0"/>
              <c:separator> </c:separator>
              <c:extLst>
                <c:ext xmlns:c15="http://schemas.microsoft.com/office/drawing/2012/chart" uri="{CE6537A1-D6FC-4f65-9D91-7224C49458BB}">
                  <c15:layout>
                    <c:manualLayout>
                      <c:w val="0.13809620424963984"/>
                      <c:h val="7.8553093625503612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4-3D15-4D31-ADB1-AC3254C925BC}"/>
                </c:ext>
              </c:extLst>
            </c:dLbl>
            <c:dLbl>
              <c:idx val="5"/>
              <c:layout>
                <c:manualLayout>
                  <c:x val="-4.5490936369544654E-2"/>
                  <c:y val="1.4877459383749901E-2"/>
                </c:manualLayout>
              </c:layout>
              <c:numFmt formatCode="\(0.0%\)" sourceLinked="0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/>
                  </a:pPr>
                  <a:endParaRPr lang="ja-JP"/>
                </a:p>
              </c:txPr>
              <c:showLegendKey val="0"/>
              <c:showVal val="1"/>
              <c:showCatName val="1"/>
              <c:showSerName val="0"/>
              <c:showPercent val="1"/>
              <c:showBubbleSize val="0"/>
              <c:separator> </c:separator>
              <c:extLst>
                <c:ext xmlns:c15="http://schemas.microsoft.com/office/drawing/2012/chart" uri="{CE6537A1-D6FC-4f65-9D91-7224C49458BB}">
                  <c15:layout>
                    <c:manualLayout>
                      <c:w val="0.16303723373897183"/>
                      <c:h val="6.903150651938196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5-3D15-4D31-ADB1-AC3254C925BC}"/>
                </c:ext>
              </c:extLst>
            </c:dLbl>
            <c:dLbl>
              <c:idx val="6"/>
              <c:layout>
                <c:manualLayout>
                  <c:x val="-8.3988490901538218E-2"/>
                  <c:y val="-2.2909077670197488E-2"/>
                </c:manualLayout>
              </c:layout>
              <c:numFmt formatCode="\(0.0%\)" sourceLinked="0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/>
                  </a:pPr>
                  <a:endParaRPr lang="ja-JP"/>
                </a:p>
              </c:txPr>
              <c:showLegendKey val="0"/>
              <c:showVal val="1"/>
              <c:showCatName val="1"/>
              <c:showSerName val="0"/>
              <c:showPercent val="1"/>
              <c:showBubbleSize val="0"/>
              <c:separator> </c:separator>
              <c:extLst>
                <c:ext xmlns:c15="http://schemas.microsoft.com/office/drawing/2012/chart" uri="{CE6537A1-D6FC-4f65-9D91-7224C49458BB}">
                  <c15:layout>
                    <c:manualLayout>
                      <c:w val="0.28531064474263723"/>
                      <c:h val="7.177870601216764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6-3D15-4D31-ADB1-AC3254C925BC}"/>
                </c:ext>
              </c:extLst>
            </c:dLbl>
            <c:dLbl>
              <c:idx val="7"/>
              <c:layout>
                <c:manualLayout>
                  <c:x val="-5.9961900710677161E-2"/>
                  <c:y val="-6.8528471940166188E-2"/>
                </c:manualLayout>
              </c:layout>
              <c:numFmt formatCode="\(0.0%\)" sourceLinked="0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/>
                  </a:pPr>
                  <a:endParaRPr lang="ja-JP"/>
                </a:p>
              </c:txPr>
              <c:showLegendKey val="0"/>
              <c:showVal val="1"/>
              <c:showCatName val="1"/>
              <c:showSerName val="0"/>
              <c:showPercent val="1"/>
              <c:showBubbleSize val="0"/>
              <c:separator> </c:separator>
              <c:extLst>
                <c:ext xmlns:c15="http://schemas.microsoft.com/office/drawing/2012/chart" uri="{CE6537A1-D6FC-4f65-9D91-7224C49458BB}">
                  <c15:layout>
                    <c:manualLayout>
                      <c:w val="0.13454612259933441"/>
                      <c:h val="6.7765109048391087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3D15-4D31-ADB1-AC3254C925BC}"/>
                </c:ext>
              </c:extLst>
            </c:dLbl>
            <c:dLbl>
              <c:idx val="8"/>
              <c:layout>
                <c:manualLayout>
                  <c:x val="5.491777558876873E-2"/>
                  <c:y val="-5.587398592865607E-2"/>
                </c:manualLayout>
              </c:layout>
              <c:numFmt formatCode="\(0.0%\)" sourceLinked="0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/>
                  </a:pPr>
                  <a:endParaRPr lang="ja-JP"/>
                </a:p>
              </c:txPr>
              <c:showLegendKey val="0"/>
              <c:showVal val="1"/>
              <c:showCatName val="1"/>
              <c:showSerName val="0"/>
              <c:showPercent val="1"/>
              <c:showBubbleSize val="0"/>
              <c:separator> </c:separator>
              <c:extLst>
                <c:ext xmlns:c15="http://schemas.microsoft.com/office/drawing/2012/chart" uri="{CE6537A1-D6FC-4f65-9D91-7224C49458BB}">
                  <c15:layout>
                    <c:manualLayout>
                      <c:w val="0.15757711171628158"/>
                      <c:h val="7.6280334983244449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8-3D15-4D31-ADB1-AC3254C925BC}"/>
                </c:ext>
              </c:extLst>
            </c:dLbl>
            <c:dLbl>
              <c:idx val="9"/>
              <c:layout>
                <c:manualLayout>
                  <c:x val="0.16027263126790939"/>
                  <c:y val="-4.3260491744266778E-2"/>
                </c:manualLayout>
              </c:layout>
              <c:numFmt formatCode="\(0.0%\)" sourceLinked="0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/>
                  </a:pPr>
                  <a:endParaRPr lang="ja-JP"/>
                </a:p>
              </c:txPr>
              <c:showLegendKey val="0"/>
              <c:showVal val="1"/>
              <c:showCatName val="1"/>
              <c:showSerName val="0"/>
              <c:showPercent val="1"/>
              <c:showBubbleSize val="0"/>
              <c:separator> </c:separator>
              <c:extLst>
                <c:ext xmlns:c15="http://schemas.microsoft.com/office/drawing/2012/chart" uri="{CE6537A1-D6FC-4f65-9D91-7224C49458BB}">
                  <c15:layout>
                    <c:manualLayout>
                      <c:w val="0.13792169523276454"/>
                      <c:h val="9.7344624836208829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9-3D15-4D31-ADB1-AC3254C925BC}"/>
                </c:ext>
              </c:extLst>
            </c:dLbl>
            <c:dLbl>
              <c:idx val="10"/>
              <c:layout>
                <c:manualLayout>
                  <c:x val="0.16751609086022892"/>
                  <c:y val="1.7285722182259988E-2"/>
                </c:manualLayout>
              </c:layout>
              <c:showLegendKey val="0"/>
              <c:showVal val="1"/>
              <c:showCatName val="1"/>
              <c:showSerName val="0"/>
              <c:showPercent val="1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3D15-4D31-ADB1-AC3254C925BC}"/>
                </c:ext>
              </c:extLst>
            </c:dLbl>
            <c:numFmt formatCode="\(0.0%\)" sourceLinked="0"/>
            <c:spPr>
              <a:noFill/>
              <a:ln>
                <a:noFill/>
              </a:ln>
              <a:effectLst/>
            </c:spPr>
            <c:showLegendKey val="0"/>
            <c:showVal val="1"/>
            <c:showCatName val="1"/>
            <c:showSerName val="0"/>
            <c:showPercent val="1"/>
            <c:showBubbleSize val="0"/>
            <c:separator> </c:separator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'表Ⅲ・3図Ⅲ・2　180116再'!$B$52:$B$62</c:f>
              <c:strCache>
                <c:ptCount val="11"/>
                <c:pt idx="0">
                  <c:v>汚　泥</c:v>
                </c:pt>
                <c:pt idx="1">
                  <c:v>動物のふん尿</c:v>
                </c:pt>
                <c:pt idx="2">
                  <c:v>がれき類</c:v>
                </c:pt>
                <c:pt idx="3">
                  <c:v>ばいじん</c:v>
                </c:pt>
                <c:pt idx="4">
                  <c:v>鉱さい</c:v>
                </c:pt>
                <c:pt idx="5">
                  <c:v>金属くず</c:v>
                </c:pt>
                <c:pt idx="6">
                  <c:v>ガラスくず、コンクリートくず及び陶磁器くず</c:v>
                </c:pt>
                <c:pt idx="7">
                  <c:v>木くず</c:v>
                </c:pt>
                <c:pt idx="8">
                  <c:v>廃プラスチック類</c:v>
                </c:pt>
                <c:pt idx="9">
                  <c:v>廃　酸</c:v>
                </c:pt>
                <c:pt idx="10">
                  <c:v>その他の産業廃棄物</c:v>
                </c:pt>
              </c:strCache>
            </c:strRef>
          </c:cat>
          <c:val>
            <c:numRef>
              <c:f>'表Ⅲ・3図Ⅲ・2　180116再'!$C$52:$C$62</c:f>
              <c:numCache>
                <c:formatCode>#,##0_);[Red]\(#,##0\)</c:formatCode>
                <c:ptCount val="11"/>
                <c:pt idx="0">
                  <c:v>168821.46837360159</c:v>
                </c:pt>
                <c:pt idx="1">
                  <c:v>81416.104339459474</c:v>
                </c:pt>
                <c:pt idx="2">
                  <c:v>64394.261188358782</c:v>
                </c:pt>
                <c:pt idx="3">
                  <c:v>17479.279234744245</c:v>
                </c:pt>
                <c:pt idx="4">
                  <c:v>14563.045659726802</c:v>
                </c:pt>
                <c:pt idx="5">
                  <c:v>9283.8199359974005</c:v>
                </c:pt>
                <c:pt idx="6">
                  <c:v>8266.7839839474127</c:v>
                </c:pt>
                <c:pt idx="7">
                  <c:v>7487.1258737994413</c:v>
                </c:pt>
                <c:pt idx="8">
                  <c:v>6509.3039949866106</c:v>
                </c:pt>
                <c:pt idx="9">
                  <c:v>3191.2512879582523</c:v>
                </c:pt>
                <c:pt idx="10">
                  <c:v>11427.060296488402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3D15-4D31-ADB1-AC3254C925BC}"/>
            </c:ext>
          </c:extLst>
        </c:ser>
        <c:ser>
          <c:idx val="1"/>
          <c:order val="1"/>
          <c:tx>
            <c:strRef>
              <c:f>'表Ⅲ・3図Ⅲ・2　180116再'!$D$51</c:f>
              <c:strCache>
                <c:ptCount val="1"/>
              </c:strCache>
            </c:strRef>
          </c:tx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'表Ⅲ・3図Ⅲ・2　180116再'!$B$52:$B$62</c:f>
              <c:strCache>
                <c:ptCount val="11"/>
                <c:pt idx="0">
                  <c:v>汚　泥</c:v>
                </c:pt>
                <c:pt idx="1">
                  <c:v>動物のふん尿</c:v>
                </c:pt>
                <c:pt idx="2">
                  <c:v>がれき類</c:v>
                </c:pt>
                <c:pt idx="3">
                  <c:v>ばいじん</c:v>
                </c:pt>
                <c:pt idx="4">
                  <c:v>鉱さい</c:v>
                </c:pt>
                <c:pt idx="5">
                  <c:v>金属くず</c:v>
                </c:pt>
                <c:pt idx="6">
                  <c:v>ガラスくず、コンクリートくず及び陶磁器くず</c:v>
                </c:pt>
                <c:pt idx="7">
                  <c:v>木くず</c:v>
                </c:pt>
                <c:pt idx="8">
                  <c:v>廃プラスチック類</c:v>
                </c:pt>
                <c:pt idx="9">
                  <c:v>廃　酸</c:v>
                </c:pt>
                <c:pt idx="10">
                  <c:v>その他の産業廃棄物</c:v>
                </c:pt>
              </c:strCache>
            </c:strRef>
          </c:cat>
          <c:val>
            <c:numRef>
              <c:f>'表Ⅲ・3図Ⅲ・2　180116再'!$D$52:$D$62</c:f>
              <c:numCache>
                <c:formatCode>0.0%</c:formatCode>
                <c:ptCount val="11"/>
                <c:pt idx="0">
                  <c:v>0.42974666901357506</c:v>
                </c:pt>
                <c:pt idx="1">
                  <c:v>0.20725029808718015</c:v>
                </c:pt>
                <c:pt idx="2">
                  <c:v>0.16392002460283395</c:v>
                </c:pt>
                <c:pt idx="3">
                  <c:v>4.4494708524073473E-2</c:v>
                </c:pt>
                <c:pt idx="4">
                  <c:v>3.7071235212279535E-2</c:v>
                </c:pt>
                <c:pt idx="5">
                  <c:v>2.3632602723176927E-2</c:v>
                </c:pt>
                <c:pt idx="6">
                  <c:v>2.1043667696896372E-2</c:v>
                </c:pt>
                <c:pt idx="7">
                  <c:v>1.9058994307703758E-2</c:v>
                </c:pt>
                <c:pt idx="8">
                  <c:v>1.656988140425197E-2</c:v>
                </c:pt>
                <c:pt idx="9">
                  <c:v>8.1235498316503743E-3</c:v>
                </c:pt>
                <c:pt idx="10">
                  <c:v>2.9088368596378426E-2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3D15-4D31-ADB1-AC3254C925B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</c:plotArea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 paperSize="9" orientation="portrait"/>
  </c:printSettings>
  <c:userShapes r:id="rId1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004857181796999"/>
          <c:y val="0.14201730589297873"/>
          <c:w val="0.64322619760249267"/>
          <c:h val="0.85847155921167051"/>
        </c:manualLayout>
      </c:layout>
      <c:pieChart>
        <c:varyColors val="1"/>
        <c:ser>
          <c:idx val="0"/>
          <c:order val="0"/>
          <c:tx>
            <c:strRef>
              <c:f>'表Ⅲ・4　図Ⅲ・3　180116再'!$F$71</c:f>
              <c:strCache>
                <c:ptCount val="1"/>
                <c:pt idx="0">
                  <c:v>排出量（千ｔ）</c:v>
                </c:pt>
              </c:strCache>
            </c:strRef>
          </c:tx>
          <c:spPr>
            <a:solidFill>
              <a:schemeClr val="bg1"/>
            </a:solidFill>
            <a:ln>
              <a:solidFill>
                <a:schemeClr val="tx1"/>
              </a:solidFill>
            </a:ln>
          </c:spPr>
          <c:dLbls>
            <c:dLbl>
              <c:idx val="0"/>
              <c:layout>
                <c:manualLayout>
                  <c:x val="-0.16904512229379062"/>
                  <c:y val="0.1303479633499311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EC8F-4B66-B28D-D51F37A35629}"/>
                </c:ext>
              </c:extLst>
            </c:dLbl>
            <c:dLbl>
              <c:idx val="1"/>
              <c:layout>
                <c:manualLayout>
                  <c:x val="-0.15618758710437577"/>
                  <c:y val="-0.10453080710250856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EC8F-4B66-B28D-D51F37A35629}"/>
                </c:ext>
              </c:extLst>
            </c:dLbl>
            <c:dLbl>
              <c:idx val="2"/>
              <c:layout>
                <c:manualLayout>
                  <c:x val="-2.5907314349525406E-2"/>
                  <c:y val="-0.13279773463702338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EC8F-4B66-B28D-D51F37A35629}"/>
                </c:ext>
              </c:extLst>
            </c:dLbl>
            <c:dLbl>
              <c:idx val="3"/>
              <c:layout>
                <c:manualLayout>
                  <c:x val="0.14343878890138734"/>
                  <c:y val="-0.1320032832993994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EC8F-4B66-B28D-D51F37A35629}"/>
                </c:ext>
              </c:extLst>
            </c:dLbl>
            <c:dLbl>
              <c:idx val="4"/>
              <c:layout>
                <c:manualLayout>
                  <c:x val="0.17039260717410323"/>
                  <c:y val="8.5042404550201775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EC8F-4B66-B28D-D51F37A35629}"/>
                </c:ext>
              </c:extLst>
            </c:dLbl>
            <c:dLbl>
              <c:idx val="5"/>
              <c:layout>
                <c:manualLayout>
                  <c:x val="0.15964248187569519"/>
                  <c:y val="0.10171797058663617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EC8F-4B66-B28D-D51F37A35629}"/>
                </c:ext>
              </c:extLst>
            </c:dLbl>
            <c:dLbl>
              <c:idx val="6"/>
              <c:layout>
                <c:manualLayout>
                  <c:x val="-2.7933695788026461E-2"/>
                  <c:y val="-8.832489245693206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EC8F-4B66-B28D-D51F37A35629}"/>
                </c:ext>
              </c:extLst>
            </c:dLbl>
            <c:dLbl>
              <c:idx val="7"/>
              <c:layout>
                <c:manualLayout>
                  <c:x val="-4.7695913010873642E-2"/>
                  <c:y val="-3.706959442407147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EC8F-4B66-B28D-D51F37A35629}"/>
                </c:ext>
              </c:extLst>
            </c:dLbl>
            <c:numFmt formatCode="\(0.0%\)" sourceLinked="0"/>
            <c:spPr>
              <a:noFill/>
              <a:ln>
                <a:noFill/>
              </a:ln>
              <a:effectLst/>
            </c:spPr>
            <c:dLblPos val="in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multiLvlStrRef>
              <c:f>'表Ⅲ・4　図Ⅲ・3　180116再'!$E$72:$F$79</c:f>
              <c:multiLvlStrCache>
                <c:ptCount val="8"/>
                <c:lvl>
                  <c:pt idx="0">
                    <c:v>104,056</c:v>
                  </c:pt>
                  <c:pt idx="1">
                    <c:v>61,327</c:v>
                  </c:pt>
                  <c:pt idx="2">
                    <c:v>55,268</c:v>
                  </c:pt>
                  <c:pt idx="3">
                    <c:v>54,809</c:v>
                  </c:pt>
                  <c:pt idx="4">
                    <c:v>38,264</c:v>
                  </c:pt>
                  <c:pt idx="5">
                    <c:v>36,882</c:v>
                  </c:pt>
                  <c:pt idx="6">
                    <c:v>26,430</c:v>
                  </c:pt>
                  <c:pt idx="7">
                    <c:v>14,147</c:v>
                  </c:pt>
                </c:lvl>
                <c:lvl>
                  <c:pt idx="0">
                    <c:v>関東</c:v>
                  </c:pt>
                  <c:pt idx="1">
                    <c:v>中部</c:v>
                  </c:pt>
                  <c:pt idx="2">
                    <c:v>近畿</c:v>
                  </c:pt>
                  <c:pt idx="3">
                    <c:v>九州</c:v>
                  </c:pt>
                  <c:pt idx="4">
                    <c:v>東北</c:v>
                  </c:pt>
                  <c:pt idx="5">
                    <c:v>北海道</c:v>
                  </c:pt>
                  <c:pt idx="6">
                    <c:v>中国</c:v>
                  </c:pt>
                  <c:pt idx="7">
                    <c:v>四国</c:v>
                  </c:pt>
                </c:lvl>
              </c:multiLvlStrCache>
            </c:multiLvlStrRef>
          </c:cat>
          <c:val>
            <c:numRef>
              <c:f>'表Ⅲ・4　図Ⅲ・3　180116再'!$F$72:$F$79</c:f>
              <c:numCache>
                <c:formatCode>#,##0_);[Red]\(#,##0\)</c:formatCode>
                <c:ptCount val="8"/>
                <c:pt idx="0">
                  <c:v>104056.04736774437</c:v>
                </c:pt>
                <c:pt idx="1">
                  <c:v>61327.274617320145</c:v>
                </c:pt>
                <c:pt idx="2">
                  <c:v>55268.428623034131</c:v>
                </c:pt>
                <c:pt idx="3">
                  <c:v>54809.271068850088</c:v>
                </c:pt>
                <c:pt idx="4">
                  <c:v>38264.306028818683</c:v>
                </c:pt>
                <c:pt idx="5">
                  <c:v>36882.170961222801</c:v>
                </c:pt>
                <c:pt idx="6">
                  <c:v>26429.947848645039</c:v>
                </c:pt>
                <c:pt idx="7">
                  <c:v>14147.235561022539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EC8F-4B66-B28D-D51F37A35629}"/>
            </c:ext>
          </c:extLst>
        </c:ser>
        <c:ser>
          <c:idx val="1"/>
          <c:order val="1"/>
          <c:tx>
            <c:strRef>
              <c:f>'表Ⅲ・4　図Ⅲ・3　180116再'!$D$71</c:f>
              <c:strCache>
                <c:ptCount val="1"/>
              </c:strCache>
            </c:strRef>
          </c:tx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multiLvlStrRef>
              <c:f>'表Ⅲ・4　図Ⅲ・3　180116再'!$E$72:$F$79</c:f>
              <c:multiLvlStrCache>
                <c:ptCount val="8"/>
                <c:lvl>
                  <c:pt idx="0">
                    <c:v>104,056</c:v>
                  </c:pt>
                  <c:pt idx="1">
                    <c:v>61,327</c:v>
                  </c:pt>
                  <c:pt idx="2">
                    <c:v>55,268</c:v>
                  </c:pt>
                  <c:pt idx="3">
                    <c:v>54,809</c:v>
                  </c:pt>
                  <c:pt idx="4">
                    <c:v>38,264</c:v>
                  </c:pt>
                  <c:pt idx="5">
                    <c:v>36,882</c:v>
                  </c:pt>
                  <c:pt idx="6">
                    <c:v>26,430</c:v>
                  </c:pt>
                  <c:pt idx="7">
                    <c:v>14,147</c:v>
                  </c:pt>
                </c:lvl>
                <c:lvl>
                  <c:pt idx="0">
                    <c:v>関東</c:v>
                  </c:pt>
                  <c:pt idx="1">
                    <c:v>中部</c:v>
                  </c:pt>
                  <c:pt idx="2">
                    <c:v>近畿</c:v>
                  </c:pt>
                  <c:pt idx="3">
                    <c:v>九州</c:v>
                  </c:pt>
                  <c:pt idx="4">
                    <c:v>東北</c:v>
                  </c:pt>
                  <c:pt idx="5">
                    <c:v>北海道</c:v>
                  </c:pt>
                  <c:pt idx="6">
                    <c:v>中国</c:v>
                  </c:pt>
                  <c:pt idx="7">
                    <c:v>四国</c:v>
                  </c:pt>
                </c:lvl>
              </c:multiLvlStrCache>
            </c:multiLvlStrRef>
          </c:cat>
          <c:val>
            <c:numRef>
              <c:f>'表Ⅲ・4　図Ⅲ・3　180116再'!$D$72:$D$79</c:f>
              <c:numCache>
                <c:formatCode>0.0_);[Red]\(0.0\)</c:formatCode>
                <c:ptCount val="8"/>
                <c:pt idx="0">
                  <c:v>26.095851203580828</c:v>
                </c:pt>
                <c:pt idx="1">
                  <c:v>16.05209156062989</c:v>
                </c:pt>
                <c:pt idx="2">
                  <c:v>14.291983816110211</c:v>
                </c:pt>
                <c:pt idx="3">
                  <c:v>13.822653697105276</c:v>
                </c:pt>
                <c:pt idx="4">
                  <c:v>10.217036807141765</c:v>
                </c:pt>
                <c:pt idx="5">
                  <c:v>9.3015778819616752</c:v>
                </c:pt>
                <c:pt idx="6">
                  <c:v>6.6431407924373573</c:v>
                </c:pt>
                <c:pt idx="7">
                  <c:v>3.5756642410330026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EC8F-4B66-B28D-D51F37A35629}"/>
            </c:ext>
          </c:extLst>
        </c:ser>
        <c:ser>
          <c:idx val="2"/>
          <c:order val="2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multiLvlStrRef>
              <c:f>'表Ⅲ・4　図Ⅲ・3　180116再'!$E$72:$F$79</c:f>
              <c:multiLvlStrCache>
                <c:ptCount val="8"/>
                <c:lvl>
                  <c:pt idx="0">
                    <c:v>104,056</c:v>
                  </c:pt>
                  <c:pt idx="1">
                    <c:v>61,327</c:v>
                  </c:pt>
                  <c:pt idx="2">
                    <c:v>55,268</c:v>
                  </c:pt>
                  <c:pt idx="3">
                    <c:v>54,809</c:v>
                  </c:pt>
                  <c:pt idx="4">
                    <c:v>38,264</c:v>
                  </c:pt>
                  <c:pt idx="5">
                    <c:v>36,882</c:v>
                  </c:pt>
                  <c:pt idx="6">
                    <c:v>26,430</c:v>
                  </c:pt>
                  <c:pt idx="7">
                    <c:v>14,147</c:v>
                  </c:pt>
                </c:lvl>
                <c:lvl>
                  <c:pt idx="0">
                    <c:v>関東</c:v>
                  </c:pt>
                  <c:pt idx="1">
                    <c:v>中部</c:v>
                  </c:pt>
                  <c:pt idx="2">
                    <c:v>近畿</c:v>
                  </c:pt>
                  <c:pt idx="3">
                    <c:v>九州</c:v>
                  </c:pt>
                  <c:pt idx="4">
                    <c:v>東北</c:v>
                  </c:pt>
                  <c:pt idx="5">
                    <c:v>北海道</c:v>
                  </c:pt>
                  <c:pt idx="6">
                    <c:v>中国</c:v>
                  </c:pt>
                  <c:pt idx="7">
                    <c:v>四国</c:v>
                  </c:pt>
                </c:lvl>
              </c:multiLvlStrCache>
            </c:multiLvlStrRef>
          </c:cat>
          <c:val>
            <c:numRef>
              <c:f>'表Ⅲ・4　図Ⅲ・3　180116再'!$G$72</c:f>
              <c:numCache>
                <c:formatCode>0.0_);[Red]\(0.0\)</c:formatCode>
                <c:ptCount val="1"/>
                <c:pt idx="0">
                  <c:v>26.60023567777462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C8F-4B66-B28D-D51F37A35629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  <c:userShapes r:id="rId1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004857181796999"/>
          <c:y val="0.14201730589297873"/>
          <c:w val="0.64322619760249267"/>
          <c:h val="0.85847155921167051"/>
        </c:manualLayout>
      </c:layout>
      <c:pieChart>
        <c:varyColors val="1"/>
        <c:ser>
          <c:idx val="0"/>
          <c:order val="0"/>
          <c:tx>
            <c:strRef>
              <c:f>'表Ⅲ・4　図Ⅲ・3　180116再'!$C$71</c:f>
              <c:strCache>
                <c:ptCount val="1"/>
                <c:pt idx="0">
                  <c:v>排出量（千ｔ）</c:v>
                </c:pt>
              </c:strCache>
            </c:strRef>
          </c:tx>
          <c:spPr>
            <a:solidFill>
              <a:schemeClr val="bg1"/>
            </a:solidFill>
            <a:ln>
              <a:solidFill>
                <a:schemeClr val="tx1"/>
              </a:solidFill>
            </a:ln>
          </c:spPr>
          <c:dLbls>
            <c:dLbl>
              <c:idx val="0"/>
              <c:layout>
                <c:manualLayout>
                  <c:x val="-0.16904512229379062"/>
                  <c:y val="0.1303479633499311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CA82-4F6B-9CF0-AC6EABF2791D}"/>
                </c:ext>
              </c:extLst>
            </c:dLbl>
            <c:dLbl>
              <c:idx val="1"/>
              <c:layout>
                <c:manualLayout>
                  <c:x val="-0.15618758710437577"/>
                  <c:y val="-0.10453080710250856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CA82-4F6B-9CF0-AC6EABF2791D}"/>
                </c:ext>
              </c:extLst>
            </c:dLbl>
            <c:dLbl>
              <c:idx val="2"/>
              <c:layout>
                <c:manualLayout>
                  <c:x val="-2.5907314349525406E-2"/>
                  <c:y val="-0.13279773463702338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CA82-4F6B-9CF0-AC6EABF2791D}"/>
                </c:ext>
              </c:extLst>
            </c:dLbl>
            <c:dLbl>
              <c:idx val="3"/>
              <c:layout>
                <c:manualLayout>
                  <c:x val="0.14343878890138734"/>
                  <c:y val="-0.1320032832993994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CA82-4F6B-9CF0-AC6EABF2791D}"/>
                </c:ext>
              </c:extLst>
            </c:dLbl>
            <c:dLbl>
              <c:idx val="4"/>
              <c:layout>
                <c:manualLayout>
                  <c:x val="0.17039260717410323"/>
                  <c:y val="8.5042404550201775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CA82-4F6B-9CF0-AC6EABF2791D}"/>
                </c:ext>
              </c:extLst>
            </c:dLbl>
            <c:dLbl>
              <c:idx val="5"/>
              <c:layout>
                <c:manualLayout>
                  <c:x val="0.15964248187569519"/>
                  <c:y val="0.10171797058663617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CA82-4F6B-9CF0-AC6EABF2791D}"/>
                </c:ext>
              </c:extLst>
            </c:dLbl>
            <c:dLbl>
              <c:idx val="6"/>
              <c:layout>
                <c:manualLayout>
                  <c:x val="-2.7933695788026461E-2"/>
                  <c:y val="-8.832489245693206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CA82-4F6B-9CF0-AC6EABF2791D}"/>
                </c:ext>
              </c:extLst>
            </c:dLbl>
            <c:dLbl>
              <c:idx val="7"/>
              <c:layout>
                <c:manualLayout>
                  <c:x val="-4.7695913010873642E-2"/>
                  <c:y val="-3.706959442407147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CA82-4F6B-9CF0-AC6EABF2791D}"/>
                </c:ext>
              </c:extLst>
            </c:dLbl>
            <c:numFmt formatCode="\(0.0%\)" sourceLinked="0"/>
            <c:spPr>
              <a:noFill/>
              <a:ln>
                <a:noFill/>
              </a:ln>
              <a:effectLst/>
            </c:spPr>
            <c:dLblPos val="in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multiLvlStrRef>
              <c:f>'表Ⅲ・4　図Ⅲ・3　180116再'!$B$72:$C$79</c:f>
              <c:multiLvlStrCache>
                <c:ptCount val="8"/>
                <c:lvl>
                  <c:pt idx="0">
                    <c:v>102,515</c:v>
                  </c:pt>
                  <c:pt idx="1">
                    <c:v>63,059</c:v>
                  </c:pt>
                  <c:pt idx="2">
                    <c:v>56,145</c:v>
                  </c:pt>
                  <c:pt idx="3">
                    <c:v>54,301</c:v>
                  </c:pt>
                  <c:pt idx="4">
                    <c:v>40,137</c:v>
                  </c:pt>
                  <c:pt idx="5">
                    <c:v>36,540</c:v>
                  </c:pt>
                  <c:pt idx="6">
                    <c:v>26,097</c:v>
                  </c:pt>
                  <c:pt idx="7">
                    <c:v>14,047</c:v>
                  </c:pt>
                </c:lvl>
                <c:lvl>
                  <c:pt idx="0">
                    <c:v>関東</c:v>
                  </c:pt>
                  <c:pt idx="1">
                    <c:v>中部</c:v>
                  </c:pt>
                  <c:pt idx="2">
                    <c:v>近畿</c:v>
                  </c:pt>
                  <c:pt idx="3">
                    <c:v>九州</c:v>
                  </c:pt>
                  <c:pt idx="4">
                    <c:v>東北</c:v>
                  </c:pt>
                  <c:pt idx="5">
                    <c:v>北海道</c:v>
                  </c:pt>
                  <c:pt idx="6">
                    <c:v>中国</c:v>
                  </c:pt>
                  <c:pt idx="7">
                    <c:v>四国</c:v>
                  </c:pt>
                </c:lvl>
              </c:multiLvlStrCache>
            </c:multiLvlStrRef>
          </c:cat>
          <c:val>
            <c:numRef>
              <c:f>'表Ⅲ・4　図Ⅲ・3　180116再'!$C$72:$C$79</c:f>
              <c:numCache>
                <c:formatCode>#,##0_);[Red]\(#,##0\)</c:formatCode>
                <c:ptCount val="8"/>
                <c:pt idx="0">
                  <c:v>102514.81247684477</c:v>
                </c:pt>
                <c:pt idx="1">
                  <c:v>63058.956895543328</c:v>
                </c:pt>
                <c:pt idx="2">
                  <c:v>56144.558359130846</c:v>
                </c:pt>
                <c:pt idx="3">
                  <c:v>54300.844246715758</c:v>
                </c:pt>
                <c:pt idx="4">
                  <c:v>40136.55673394692</c:v>
                </c:pt>
                <c:pt idx="5">
                  <c:v>36540.272431397978</c:v>
                </c:pt>
                <c:pt idx="6">
                  <c:v>26096.881350264033</c:v>
                </c:pt>
                <c:pt idx="7">
                  <c:v>14046.621675224727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CA82-4F6B-9CF0-AC6EABF2791D}"/>
            </c:ext>
          </c:extLst>
        </c:ser>
        <c:ser>
          <c:idx val="1"/>
          <c:order val="1"/>
          <c:tx>
            <c:strRef>
              <c:f>'表Ⅲ・4　図Ⅲ・3　180116再'!$D$71</c:f>
              <c:strCache>
                <c:ptCount val="1"/>
              </c:strCache>
            </c:strRef>
          </c:tx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multiLvlStrRef>
              <c:f>'表Ⅲ・4　図Ⅲ・3　180116再'!$B$72:$C$79</c:f>
              <c:multiLvlStrCache>
                <c:ptCount val="8"/>
                <c:lvl>
                  <c:pt idx="0">
                    <c:v>102,515</c:v>
                  </c:pt>
                  <c:pt idx="1">
                    <c:v>63,059</c:v>
                  </c:pt>
                  <c:pt idx="2">
                    <c:v>56,145</c:v>
                  </c:pt>
                  <c:pt idx="3">
                    <c:v>54,301</c:v>
                  </c:pt>
                  <c:pt idx="4">
                    <c:v>40,137</c:v>
                  </c:pt>
                  <c:pt idx="5">
                    <c:v>36,540</c:v>
                  </c:pt>
                  <c:pt idx="6">
                    <c:v>26,097</c:v>
                  </c:pt>
                  <c:pt idx="7">
                    <c:v>14,047</c:v>
                  </c:pt>
                </c:lvl>
                <c:lvl>
                  <c:pt idx="0">
                    <c:v>関東</c:v>
                  </c:pt>
                  <c:pt idx="1">
                    <c:v>中部</c:v>
                  </c:pt>
                  <c:pt idx="2">
                    <c:v>近畿</c:v>
                  </c:pt>
                  <c:pt idx="3">
                    <c:v>九州</c:v>
                  </c:pt>
                  <c:pt idx="4">
                    <c:v>東北</c:v>
                  </c:pt>
                  <c:pt idx="5">
                    <c:v>北海道</c:v>
                  </c:pt>
                  <c:pt idx="6">
                    <c:v>中国</c:v>
                  </c:pt>
                  <c:pt idx="7">
                    <c:v>四国</c:v>
                  </c:pt>
                </c:lvl>
              </c:multiLvlStrCache>
            </c:multiLvlStrRef>
          </c:cat>
          <c:val>
            <c:numRef>
              <c:f>'表Ⅲ・4　図Ⅲ・3　180116再'!$D$72:$D$79</c:f>
              <c:numCache>
                <c:formatCode>0.0_);[Red]\(0.0\)</c:formatCode>
                <c:ptCount val="8"/>
                <c:pt idx="0">
                  <c:v>26.095851203580828</c:v>
                </c:pt>
                <c:pt idx="1">
                  <c:v>16.05209156062989</c:v>
                </c:pt>
                <c:pt idx="2">
                  <c:v>14.291983816110211</c:v>
                </c:pt>
                <c:pt idx="3">
                  <c:v>13.822653697105276</c:v>
                </c:pt>
                <c:pt idx="4">
                  <c:v>10.217036807141765</c:v>
                </c:pt>
                <c:pt idx="5">
                  <c:v>9.3015778819616752</c:v>
                </c:pt>
                <c:pt idx="6">
                  <c:v>6.6431407924373573</c:v>
                </c:pt>
                <c:pt idx="7">
                  <c:v>3.5756642410330026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CA82-4F6B-9CF0-AC6EABF2791D}"/>
            </c:ext>
          </c:extLst>
        </c:ser>
        <c:ser>
          <c:idx val="2"/>
          <c:order val="2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multiLvlStrRef>
              <c:f>'表Ⅲ・4　図Ⅲ・3　180116再'!$B$72:$C$79</c:f>
              <c:multiLvlStrCache>
                <c:ptCount val="8"/>
                <c:lvl>
                  <c:pt idx="0">
                    <c:v>102,515</c:v>
                  </c:pt>
                  <c:pt idx="1">
                    <c:v>63,059</c:v>
                  </c:pt>
                  <c:pt idx="2">
                    <c:v>56,145</c:v>
                  </c:pt>
                  <c:pt idx="3">
                    <c:v>54,301</c:v>
                  </c:pt>
                  <c:pt idx="4">
                    <c:v>40,137</c:v>
                  </c:pt>
                  <c:pt idx="5">
                    <c:v>36,540</c:v>
                  </c:pt>
                  <c:pt idx="6">
                    <c:v>26,097</c:v>
                  </c:pt>
                  <c:pt idx="7">
                    <c:v>14,047</c:v>
                  </c:pt>
                </c:lvl>
                <c:lvl>
                  <c:pt idx="0">
                    <c:v>関東</c:v>
                  </c:pt>
                  <c:pt idx="1">
                    <c:v>中部</c:v>
                  </c:pt>
                  <c:pt idx="2">
                    <c:v>近畿</c:v>
                  </c:pt>
                  <c:pt idx="3">
                    <c:v>九州</c:v>
                  </c:pt>
                  <c:pt idx="4">
                    <c:v>東北</c:v>
                  </c:pt>
                  <c:pt idx="5">
                    <c:v>北海道</c:v>
                  </c:pt>
                  <c:pt idx="6">
                    <c:v>中国</c:v>
                  </c:pt>
                  <c:pt idx="7">
                    <c:v>四国</c:v>
                  </c:pt>
                </c:lvl>
              </c:multiLvlStrCache>
            </c:multiLvlStrRef>
          </c:cat>
          <c:val>
            <c:numRef>
              <c:f>'表Ⅲ・4　図Ⅲ・3　180116再'!$G$72</c:f>
              <c:numCache>
                <c:formatCode>0.0_);[Red]\(0.0\)</c:formatCode>
                <c:ptCount val="1"/>
                <c:pt idx="0">
                  <c:v>26.60023567777462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CA82-4F6B-9CF0-AC6EABF2791D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  <c:userShapes r:id="rId1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7489582591216813E-2"/>
          <c:y val="0.14551651192854617"/>
          <c:w val="0.90327073147592174"/>
          <c:h val="0.67397657382379617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'図Ⅳ5　180116再'!$B$3</c:f>
              <c:strCache>
                <c:ptCount val="1"/>
                <c:pt idx="0">
                  <c:v>直接再生利用量</c:v>
                </c:pt>
              </c:strCache>
            </c:strRef>
          </c:tx>
          <c:spPr>
            <a:solidFill>
              <a:schemeClr val="bg1">
                <a:lumMod val="85000"/>
              </a:schemeClr>
            </a:solidFill>
            <a:ln w="6350">
              <a:solidFill>
                <a:schemeClr val="tx1"/>
              </a:solidFill>
            </a:ln>
          </c:spPr>
          <c:invertIfNegative val="0"/>
          <c:dLbls>
            <c:spPr>
              <a:noFill/>
              <a:ln>
                <a:noFill/>
              </a:ln>
            </c:spPr>
            <c:txPr>
              <a:bodyPr/>
              <a:lstStyle/>
              <a:p>
                <a:pPr>
                  <a:defRPr>
                    <a:solidFill>
                      <a:sysClr val="windowText" lastClr="000000"/>
                    </a:solidFill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'図Ⅳ5　180116再'!$A$4:$A$22</c:f>
              <c:strCache>
                <c:ptCount val="19"/>
                <c:pt idx="0">
                  <c:v>平成7年度</c:v>
                </c:pt>
                <c:pt idx="1">
                  <c:v>平成8年度</c:v>
                </c:pt>
                <c:pt idx="2">
                  <c:v>平成9年度</c:v>
                </c:pt>
                <c:pt idx="3">
                  <c:v>平成10年度</c:v>
                </c:pt>
                <c:pt idx="4">
                  <c:v>平成11年度</c:v>
                </c:pt>
                <c:pt idx="5">
                  <c:v>平成12年度</c:v>
                </c:pt>
                <c:pt idx="6">
                  <c:v>平成13年度</c:v>
                </c:pt>
                <c:pt idx="7">
                  <c:v>平成14年度</c:v>
                </c:pt>
                <c:pt idx="8">
                  <c:v>平成15年度</c:v>
                </c:pt>
                <c:pt idx="9">
                  <c:v>平成16年度</c:v>
                </c:pt>
                <c:pt idx="10">
                  <c:v>平成17年度</c:v>
                </c:pt>
                <c:pt idx="11">
                  <c:v>平成18年度</c:v>
                </c:pt>
                <c:pt idx="12">
                  <c:v>平成19年度</c:v>
                </c:pt>
                <c:pt idx="13">
                  <c:v>平成20年度</c:v>
                </c:pt>
                <c:pt idx="14">
                  <c:v>平成21年度</c:v>
                </c:pt>
                <c:pt idx="15">
                  <c:v>平成22年度</c:v>
                </c:pt>
                <c:pt idx="16">
                  <c:v>平成23年度</c:v>
                </c:pt>
                <c:pt idx="17">
                  <c:v>平成24年度</c:v>
                </c:pt>
                <c:pt idx="18">
                  <c:v>平成25年度</c:v>
                </c:pt>
              </c:strCache>
            </c:strRef>
          </c:cat>
          <c:val>
            <c:numRef>
              <c:f>'図Ⅳ5　180116再'!$B$4:$B$22</c:f>
              <c:numCache>
                <c:formatCode>General</c:formatCode>
                <c:ptCount val="19"/>
                <c:pt idx="0">
                  <c:v>51</c:v>
                </c:pt>
                <c:pt idx="1">
                  <c:v>53</c:v>
                </c:pt>
                <c:pt idx="2">
                  <c:v>80</c:v>
                </c:pt>
                <c:pt idx="3">
                  <c:v>79</c:v>
                </c:pt>
                <c:pt idx="4">
                  <c:v>78</c:v>
                </c:pt>
                <c:pt idx="5">
                  <c:v>80</c:v>
                </c:pt>
                <c:pt idx="6">
                  <c:v>82</c:v>
                </c:pt>
                <c:pt idx="7">
                  <c:v>82</c:v>
                </c:pt>
                <c:pt idx="8">
                  <c:v>88</c:v>
                </c:pt>
                <c:pt idx="9">
                  <c:v>91</c:v>
                </c:pt>
                <c:pt idx="10">
                  <c:v>92</c:v>
                </c:pt>
                <c:pt idx="11">
                  <c:v>92</c:v>
                </c:pt>
                <c:pt idx="12">
                  <c:v>90</c:v>
                </c:pt>
                <c:pt idx="13">
                  <c:v>91</c:v>
                </c:pt>
                <c:pt idx="14">
                  <c:v>89</c:v>
                </c:pt>
                <c:pt idx="15">
                  <c:v>84</c:v>
                </c:pt>
                <c:pt idx="16" formatCode="#,##0_);[Red]\(#,##0\)">
                  <c:v>83</c:v>
                </c:pt>
                <c:pt idx="17" formatCode="#,##0_);[Red]\(#,##0\)">
                  <c:v>83</c:v>
                </c:pt>
                <c:pt idx="18" formatCode="#,##0_);[Red]\(#,##0\)">
                  <c:v>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080-4452-8E6E-F4CD975542EC}"/>
            </c:ext>
          </c:extLst>
        </c:ser>
        <c:ser>
          <c:idx val="1"/>
          <c:order val="1"/>
          <c:tx>
            <c:strRef>
              <c:f>'図Ⅳ5　180116再'!$C$3</c:f>
              <c:strCache>
                <c:ptCount val="1"/>
                <c:pt idx="0">
                  <c:v>中間処理量</c:v>
                </c:pt>
              </c:strCache>
            </c:strRef>
          </c:tx>
          <c:spPr>
            <a:solidFill>
              <a:schemeClr val="bg1"/>
            </a:solidFill>
            <a:ln w="6350">
              <a:solidFill>
                <a:schemeClr val="tx1"/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'図Ⅳ5　180116再'!$A$4:$A$22</c:f>
              <c:strCache>
                <c:ptCount val="19"/>
                <c:pt idx="0">
                  <c:v>平成7年度</c:v>
                </c:pt>
                <c:pt idx="1">
                  <c:v>平成8年度</c:v>
                </c:pt>
                <c:pt idx="2">
                  <c:v>平成9年度</c:v>
                </c:pt>
                <c:pt idx="3">
                  <c:v>平成10年度</c:v>
                </c:pt>
                <c:pt idx="4">
                  <c:v>平成11年度</c:v>
                </c:pt>
                <c:pt idx="5">
                  <c:v>平成12年度</c:v>
                </c:pt>
                <c:pt idx="6">
                  <c:v>平成13年度</c:v>
                </c:pt>
                <c:pt idx="7">
                  <c:v>平成14年度</c:v>
                </c:pt>
                <c:pt idx="8">
                  <c:v>平成15年度</c:v>
                </c:pt>
                <c:pt idx="9">
                  <c:v>平成16年度</c:v>
                </c:pt>
                <c:pt idx="10">
                  <c:v>平成17年度</c:v>
                </c:pt>
                <c:pt idx="11">
                  <c:v>平成18年度</c:v>
                </c:pt>
                <c:pt idx="12">
                  <c:v>平成19年度</c:v>
                </c:pt>
                <c:pt idx="13">
                  <c:v>平成20年度</c:v>
                </c:pt>
                <c:pt idx="14">
                  <c:v>平成21年度</c:v>
                </c:pt>
                <c:pt idx="15">
                  <c:v>平成22年度</c:v>
                </c:pt>
                <c:pt idx="16">
                  <c:v>平成23年度</c:v>
                </c:pt>
                <c:pt idx="17">
                  <c:v>平成24年度</c:v>
                </c:pt>
                <c:pt idx="18">
                  <c:v>平成25年度</c:v>
                </c:pt>
              </c:strCache>
            </c:strRef>
          </c:cat>
          <c:val>
            <c:numRef>
              <c:f>'図Ⅳ5　180116再'!$C$4:$C$22</c:f>
              <c:numCache>
                <c:formatCode>General</c:formatCode>
                <c:ptCount val="19"/>
                <c:pt idx="0">
                  <c:v>308</c:v>
                </c:pt>
                <c:pt idx="1">
                  <c:v>318</c:v>
                </c:pt>
                <c:pt idx="2">
                  <c:v>301</c:v>
                </c:pt>
                <c:pt idx="3">
                  <c:v>301</c:v>
                </c:pt>
                <c:pt idx="4">
                  <c:v>298</c:v>
                </c:pt>
                <c:pt idx="5">
                  <c:v>303</c:v>
                </c:pt>
                <c:pt idx="6">
                  <c:v>297</c:v>
                </c:pt>
                <c:pt idx="7">
                  <c:v>291</c:v>
                </c:pt>
                <c:pt idx="8">
                  <c:v>308</c:v>
                </c:pt>
                <c:pt idx="9">
                  <c:v>314</c:v>
                </c:pt>
                <c:pt idx="10">
                  <c:v>318</c:v>
                </c:pt>
                <c:pt idx="11">
                  <c:v>316</c:v>
                </c:pt>
                <c:pt idx="12">
                  <c:v>319</c:v>
                </c:pt>
                <c:pt idx="13">
                  <c:v>306</c:v>
                </c:pt>
                <c:pt idx="14">
                  <c:v>294</c:v>
                </c:pt>
                <c:pt idx="15">
                  <c:v>296</c:v>
                </c:pt>
                <c:pt idx="16" formatCode="#,##0_);[Red]\(#,##0\)">
                  <c:v>292</c:v>
                </c:pt>
                <c:pt idx="17" formatCode="#,##0_);[Red]\(#,##0\)">
                  <c:v>290</c:v>
                </c:pt>
                <c:pt idx="18" formatCode="#,##0_);[Red]\(#,##0\)">
                  <c:v>300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080-4452-8E6E-F4CD975542EC}"/>
            </c:ext>
          </c:extLst>
        </c:ser>
        <c:ser>
          <c:idx val="2"/>
          <c:order val="2"/>
          <c:tx>
            <c:strRef>
              <c:f>'図Ⅳ5　180116再'!$D$3</c:f>
              <c:strCache>
                <c:ptCount val="1"/>
                <c:pt idx="0">
                  <c:v>直接最終処分量</c:v>
                </c:pt>
              </c:strCache>
            </c:strRef>
          </c:tx>
          <c:spPr>
            <a:solidFill>
              <a:schemeClr val="tx1"/>
            </a:solidFill>
            <a:ln w="6350">
              <a:solidFill>
                <a:schemeClr val="tx1"/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>
                    <a:solidFill>
                      <a:schemeClr val="bg1"/>
                    </a:solidFill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'図Ⅳ5　180116再'!$A$4:$A$22</c:f>
              <c:strCache>
                <c:ptCount val="19"/>
                <c:pt idx="0">
                  <c:v>平成7年度</c:v>
                </c:pt>
                <c:pt idx="1">
                  <c:v>平成8年度</c:v>
                </c:pt>
                <c:pt idx="2">
                  <c:v>平成9年度</c:v>
                </c:pt>
                <c:pt idx="3">
                  <c:v>平成10年度</c:v>
                </c:pt>
                <c:pt idx="4">
                  <c:v>平成11年度</c:v>
                </c:pt>
                <c:pt idx="5">
                  <c:v>平成12年度</c:v>
                </c:pt>
                <c:pt idx="6">
                  <c:v>平成13年度</c:v>
                </c:pt>
                <c:pt idx="7">
                  <c:v>平成14年度</c:v>
                </c:pt>
                <c:pt idx="8">
                  <c:v>平成15年度</c:v>
                </c:pt>
                <c:pt idx="9">
                  <c:v>平成16年度</c:v>
                </c:pt>
                <c:pt idx="10">
                  <c:v>平成17年度</c:v>
                </c:pt>
                <c:pt idx="11">
                  <c:v>平成18年度</c:v>
                </c:pt>
                <c:pt idx="12">
                  <c:v>平成19年度</c:v>
                </c:pt>
                <c:pt idx="13">
                  <c:v>平成20年度</c:v>
                </c:pt>
                <c:pt idx="14">
                  <c:v>平成21年度</c:v>
                </c:pt>
                <c:pt idx="15">
                  <c:v>平成22年度</c:v>
                </c:pt>
                <c:pt idx="16">
                  <c:v>平成23年度</c:v>
                </c:pt>
                <c:pt idx="17">
                  <c:v>平成24年度</c:v>
                </c:pt>
                <c:pt idx="18">
                  <c:v>平成25年度</c:v>
                </c:pt>
              </c:strCache>
            </c:strRef>
          </c:cat>
          <c:val>
            <c:numRef>
              <c:f>'図Ⅳ5　180116再'!$D$4:$D$22</c:f>
              <c:numCache>
                <c:formatCode>General</c:formatCode>
                <c:ptCount val="19"/>
                <c:pt idx="0">
                  <c:v>34</c:v>
                </c:pt>
                <c:pt idx="1">
                  <c:v>33</c:v>
                </c:pt>
                <c:pt idx="2">
                  <c:v>34</c:v>
                </c:pt>
                <c:pt idx="3">
                  <c:v>29</c:v>
                </c:pt>
                <c:pt idx="4">
                  <c:v>24</c:v>
                </c:pt>
                <c:pt idx="5">
                  <c:v>23</c:v>
                </c:pt>
                <c:pt idx="6">
                  <c:v>21</c:v>
                </c:pt>
                <c:pt idx="7">
                  <c:v>20</c:v>
                </c:pt>
                <c:pt idx="8">
                  <c:v>16</c:v>
                </c:pt>
                <c:pt idx="9">
                  <c:v>13</c:v>
                </c:pt>
                <c:pt idx="10">
                  <c:v>12</c:v>
                </c:pt>
                <c:pt idx="11">
                  <c:v>11</c:v>
                </c:pt>
                <c:pt idx="12">
                  <c:v>10</c:v>
                </c:pt>
                <c:pt idx="13">
                  <c:v>7</c:v>
                </c:pt>
                <c:pt idx="14">
                  <c:v>8</c:v>
                </c:pt>
                <c:pt idx="15">
                  <c:v>8</c:v>
                </c:pt>
                <c:pt idx="16" formatCode="#,##0_);[Red]\(#,##0\)">
                  <c:v>6</c:v>
                </c:pt>
                <c:pt idx="17" formatCode="#,##0_);[Red]\(#,##0\)">
                  <c:v>6</c:v>
                </c:pt>
                <c:pt idx="18" formatCode="#,##0_);[Red]\(#,##0\)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080-4452-8E6E-F4CD975542E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2"/>
        <c:overlap val="100"/>
        <c:serLines/>
        <c:axId val="-2027406632"/>
        <c:axId val="-2027403104"/>
      </c:barChart>
      <c:catAx>
        <c:axId val="-202740663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ja-JP" altLang="en-US" b="0"/>
                  <a:t>（百万ｔ）</a:t>
                </a:r>
              </a:p>
            </c:rich>
          </c:tx>
          <c:layout>
            <c:manualLayout>
              <c:xMode val="edge"/>
              <c:yMode val="edge"/>
              <c:x val="3.963478811379733E-2"/>
              <c:y val="7.889131659589671E-2"/>
            </c:manualLayout>
          </c:layout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800" b="0"/>
            </a:pPr>
            <a:endParaRPr lang="ja-JP"/>
          </a:p>
        </c:txPr>
        <c:crossAx val="-2027403104"/>
        <c:crossesAt val="0"/>
        <c:auto val="1"/>
        <c:lblAlgn val="ctr"/>
        <c:lblOffset val="100"/>
        <c:noMultiLvlLbl val="0"/>
      </c:catAx>
      <c:valAx>
        <c:axId val="-2027403104"/>
        <c:scaling>
          <c:orientation val="minMax"/>
          <c:max val="450"/>
          <c:min val="0"/>
        </c:scaling>
        <c:delete val="0"/>
        <c:axPos val="l"/>
        <c:majorGridlines>
          <c:spPr>
            <a:ln>
              <a:solidFill>
                <a:schemeClr val="tx1"/>
              </a:solidFill>
            </a:ln>
          </c:spPr>
        </c:majorGridlines>
        <c:title>
          <c:tx>
            <c:rich>
              <a:bodyPr rot="0" vert="eaVert"/>
              <a:lstStyle/>
              <a:p>
                <a:pPr>
                  <a:defRPr b="0"/>
                </a:pPr>
                <a:r>
                  <a:rPr lang="ja-JP" altLang="en-US" b="0"/>
                  <a:t>産業廃棄物の排出・処理量</a:t>
                </a:r>
              </a:p>
            </c:rich>
          </c:tx>
          <c:overlay val="0"/>
          <c:spPr>
            <a:solidFill>
              <a:schemeClr val="lt1"/>
            </a:solidFill>
            <a:ln>
              <a:noFill/>
            </a:ln>
          </c:spPr>
        </c:title>
        <c:numFmt formatCode="0" sourceLinked="0"/>
        <c:majorTickMark val="none"/>
        <c:minorTickMark val="none"/>
        <c:tickLblPos val="nextTo"/>
        <c:crossAx val="-2027406632"/>
        <c:crosses val="autoZero"/>
        <c:crossBetween val="between"/>
        <c:majorUnit val="50"/>
        <c:minorUnit val="10"/>
      </c:valAx>
      <c:spPr>
        <a:ln w="6350">
          <a:solidFill>
            <a:schemeClr val="tx1"/>
          </a:solidFill>
        </a:ln>
      </c:spPr>
    </c:plotArea>
    <c:legend>
      <c:legendPos val="b"/>
      <c:layout>
        <c:manualLayout>
          <c:xMode val="edge"/>
          <c:yMode val="edge"/>
          <c:x val="0.28068439309407933"/>
          <c:y val="5.2264867415133316E-2"/>
          <c:w val="0.44768672760126094"/>
          <c:h val="5.0522644093572079E-2"/>
        </c:manualLayout>
      </c:layout>
      <c:overlay val="0"/>
      <c:spPr>
        <a:ln w="6350">
          <a:solidFill>
            <a:schemeClr val="tx1"/>
          </a:solidFill>
        </a:ln>
      </c:spPr>
    </c:legend>
    <c:plotVisOnly val="0"/>
    <c:dispBlanksAs val="gap"/>
    <c:showDLblsOverMax val="0"/>
  </c:chart>
  <c:spPr>
    <a:ln>
      <a:noFill/>
    </a:ln>
  </c:spPr>
  <c:printSettings>
    <c:headerFooter/>
    <c:pageMargins b="0.75000000000000144" l="0.70000000000000062" r="0.70000000000000062" t="0.75000000000000144" header="0.30000000000000032" footer="0.30000000000000032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7489582591216813E-2"/>
          <c:y val="0.14551651192854617"/>
          <c:w val="0.8748326459989435"/>
          <c:h val="0.67397657382379617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'図Ⅳ5　180116再'!$B$3</c:f>
              <c:strCache>
                <c:ptCount val="1"/>
                <c:pt idx="0">
                  <c:v>直接再生利用量</c:v>
                </c:pt>
              </c:strCache>
            </c:strRef>
          </c:tx>
          <c:spPr>
            <a:solidFill>
              <a:schemeClr val="bg1">
                <a:lumMod val="85000"/>
              </a:schemeClr>
            </a:solidFill>
            <a:ln w="6350">
              <a:solidFill>
                <a:schemeClr val="tx1"/>
              </a:solidFill>
            </a:ln>
          </c:spPr>
          <c:invertIfNegative val="0"/>
          <c:dLbls>
            <c:spPr>
              <a:noFill/>
              <a:ln>
                <a:noFill/>
              </a:ln>
            </c:spPr>
            <c:txPr>
              <a:bodyPr/>
              <a:lstStyle/>
              <a:p>
                <a:pPr>
                  <a:defRPr>
                    <a:solidFill>
                      <a:sysClr val="windowText" lastClr="000000"/>
                    </a:solidFill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'図Ⅳ5　180116再'!$A$4:$A$24</c:f>
              <c:strCache>
                <c:ptCount val="21"/>
                <c:pt idx="0">
                  <c:v>平成7年度</c:v>
                </c:pt>
                <c:pt idx="1">
                  <c:v>平成8年度</c:v>
                </c:pt>
                <c:pt idx="2">
                  <c:v>平成9年度</c:v>
                </c:pt>
                <c:pt idx="3">
                  <c:v>平成10年度</c:v>
                </c:pt>
                <c:pt idx="4">
                  <c:v>平成11年度</c:v>
                </c:pt>
                <c:pt idx="5">
                  <c:v>平成12年度</c:v>
                </c:pt>
                <c:pt idx="6">
                  <c:v>平成13年度</c:v>
                </c:pt>
                <c:pt idx="7">
                  <c:v>平成14年度</c:v>
                </c:pt>
                <c:pt idx="8">
                  <c:v>平成15年度</c:v>
                </c:pt>
                <c:pt idx="9">
                  <c:v>平成16年度</c:v>
                </c:pt>
                <c:pt idx="10">
                  <c:v>平成17年度</c:v>
                </c:pt>
                <c:pt idx="11">
                  <c:v>平成18年度</c:v>
                </c:pt>
                <c:pt idx="12">
                  <c:v>平成19年度</c:v>
                </c:pt>
                <c:pt idx="13">
                  <c:v>平成20年度</c:v>
                </c:pt>
                <c:pt idx="14">
                  <c:v>平成21年度</c:v>
                </c:pt>
                <c:pt idx="15">
                  <c:v>平成22年度</c:v>
                </c:pt>
                <c:pt idx="16">
                  <c:v>平成23年度</c:v>
                </c:pt>
                <c:pt idx="17">
                  <c:v>平成24年度</c:v>
                </c:pt>
                <c:pt idx="18">
                  <c:v>平成25年度</c:v>
                </c:pt>
                <c:pt idx="19">
                  <c:v>平成26年度</c:v>
                </c:pt>
                <c:pt idx="20">
                  <c:v>平成27年度</c:v>
                </c:pt>
              </c:strCache>
            </c:strRef>
          </c:cat>
          <c:val>
            <c:numRef>
              <c:f>'図Ⅳ5　180116再'!$B$4:$B$24</c:f>
              <c:numCache>
                <c:formatCode>General</c:formatCode>
                <c:ptCount val="21"/>
                <c:pt idx="0">
                  <c:v>51</c:v>
                </c:pt>
                <c:pt idx="1">
                  <c:v>53</c:v>
                </c:pt>
                <c:pt idx="2">
                  <c:v>80</c:v>
                </c:pt>
                <c:pt idx="3">
                  <c:v>79</c:v>
                </c:pt>
                <c:pt idx="4">
                  <c:v>78</c:v>
                </c:pt>
                <c:pt idx="5">
                  <c:v>80</c:v>
                </c:pt>
                <c:pt idx="6">
                  <c:v>82</c:v>
                </c:pt>
                <c:pt idx="7">
                  <c:v>82</c:v>
                </c:pt>
                <c:pt idx="8">
                  <c:v>88</c:v>
                </c:pt>
                <c:pt idx="9">
                  <c:v>91</c:v>
                </c:pt>
                <c:pt idx="10">
                  <c:v>92</c:v>
                </c:pt>
                <c:pt idx="11">
                  <c:v>92</c:v>
                </c:pt>
                <c:pt idx="12">
                  <c:v>90</c:v>
                </c:pt>
                <c:pt idx="13">
                  <c:v>91</c:v>
                </c:pt>
                <c:pt idx="14">
                  <c:v>89</c:v>
                </c:pt>
                <c:pt idx="15">
                  <c:v>84</c:v>
                </c:pt>
                <c:pt idx="16" formatCode="#,##0_);[Red]\(#,##0\)">
                  <c:v>83</c:v>
                </c:pt>
                <c:pt idx="17" formatCode="#,##0_);[Red]\(#,##0\)">
                  <c:v>83</c:v>
                </c:pt>
                <c:pt idx="18" formatCode="#,##0_);[Red]\(#,##0\)">
                  <c:v>79</c:v>
                </c:pt>
                <c:pt idx="19" formatCode="#,##0_);[Red]\(#,##0\)">
                  <c:v>77</c:v>
                </c:pt>
                <c:pt idx="20" formatCode="#,##0_);[Red]\(#,##0\)">
                  <c:v>76.848824120880053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5DD-467B-B28F-D1200633D006}"/>
            </c:ext>
          </c:extLst>
        </c:ser>
        <c:ser>
          <c:idx val="1"/>
          <c:order val="1"/>
          <c:tx>
            <c:strRef>
              <c:f>'図Ⅳ5　180116再'!$C$3</c:f>
              <c:strCache>
                <c:ptCount val="1"/>
                <c:pt idx="0">
                  <c:v>中間処理量</c:v>
                </c:pt>
              </c:strCache>
            </c:strRef>
          </c:tx>
          <c:spPr>
            <a:solidFill>
              <a:schemeClr val="bg1"/>
            </a:solidFill>
            <a:ln w="6350">
              <a:solidFill>
                <a:schemeClr val="tx1"/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'図Ⅳ5　180116再'!$A$4:$A$24</c:f>
              <c:strCache>
                <c:ptCount val="21"/>
                <c:pt idx="0">
                  <c:v>平成7年度</c:v>
                </c:pt>
                <c:pt idx="1">
                  <c:v>平成8年度</c:v>
                </c:pt>
                <c:pt idx="2">
                  <c:v>平成9年度</c:v>
                </c:pt>
                <c:pt idx="3">
                  <c:v>平成10年度</c:v>
                </c:pt>
                <c:pt idx="4">
                  <c:v>平成11年度</c:v>
                </c:pt>
                <c:pt idx="5">
                  <c:v>平成12年度</c:v>
                </c:pt>
                <c:pt idx="6">
                  <c:v>平成13年度</c:v>
                </c:pt>
                <c:pt idx="7">
                  <c:v>平成14年度</c:v>
                </c:pt>
                <c:pt idx="8">
                  <c:v>平成15年度</c:v>
                </c:pt>
                <c:pt idx="9">
                  <c:v>平成16年度</c:v>
                </c:pt>
                <c:pt idx="10">
                  <c:v>平成17年度</c:v>
                </c:pt>
                <c:pt idx="11">
                  <c:v>平成18年度</c:v>
                </c:pt>
                <c:pt idx="12">
                  <c:v>平成19年度</c:v>
                </c:pt>
                <c:pt idx="13">
                  <c:v>平成20年度</c:v>
                </c:pt>
                <c:pt idx="14">
                  <c:v>平成21年度</c:v>
                </c:pt>
                <c:pt idx="15">
                  <c:v>平成22年度</c:v>
                </c:pt>
                <c:pt idx="16">
                  <c:v>平成23年度</c:v>
                </c:pt>
                <c:pt idx="17">
                  <c:v>平成24年度</c:v>
                </c:pt>
                <c:pt idx="18">
                  <c:v>平成25年度</c:v>
                </c:pt>
                <c:pt idx="19">
                  <c:v>平成26年度</c:v>
                </c:pt>
                <c:pt idx="20">
                  <c:v>平成27年度</c:v>
                </c:pt>
              </c:strCache>
            </c:strRef>
          </c:cat>
          <c:val>
            <c:numRef>
              <c:f>'図Ⅳ5　180116再'!$C$4:$C$24</c:f>
              <c:numCache>
                <c:formatCode>General</c:formatCode>
                <c:ptCount val="21"/>
                <c:pt idx="0">
                  <c:v>308</c:v>
                </c:pt>
                <c:pt idx="1">
                  <c:v>318</c:v>
                </c:pt>
                <c:pt idx="2">
                  <c:v>301</c:v>
                </c:pt>
                <c:pt idx="3">
                  <c:v>301</c:v>
                </c:pt>
                <c:pt idx="4">
                  <c:v>298</c:v>
                </c:pt>
                <c:pt idx="5">
                  <c:v>303</c:v>
                </c:pt>
                <c:pt idx="6">
                  <c:v>297</c:v>
                </c:pt>
                <c:pt idx="7">
                  <c:v>291</c:v>
                </c:pt>
                <c:pt idx="8">
                  <c:v>308</c:v>
                </c:pt>
                <c:pt idx="9">
                  <c:v>314</c:v>
                </c:pt>
                <c:pt idx="10">
                  <c:v>318</c:v>
                </c:pt>
                <c:pt idx="11">
                  <c:v>316</c:v>
                </c:pt>
                <c:pt idx="12">
                  <c:v>319</c:v>
                </c:pt>
                <c:pt idx="13">
                  <c:v>306</c:v>
                </c:pt>
                <c:pt idx="14">
                  <c:v>294</c:v>
                </c:pt>
                <c:pt idx="15">
                  <c:v>296</c:v>
                </c:pt>
                <c:pt idx="16" formatCode="#,##0_);[Red]\(#,##0\)">
                  <c:v>292</c:v>
                </c:pt>
                <c:pt idx="17" formatCode="#,##0_);[Red]\(#,##0\)">
                  <c:v>290</c:v>
                </c:pt>
                <c:pt idx="18" formatCode="#,##0_);[Red]\(#,##0\)">
                  <c:v>300</c:v>
                </c:pt>
                <c:pt idx="19" formatCode="#,##0_);[Red]\(#,##0\)">
                  <c:v>311</c:v>
                </c:pt>
                <c:pt idx="20" formatCode="#,##0_);[Red]\(#,##0\)">
                  <c:v>309.49229684491439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5DD-467B-B28F-D1200633D006}"/>
            </c:ext>
          </c:extLst>
        </c:ser>
        <c:ser>
          <c:idx val="2"/>
          <c:order val="2"/>
          <c:tx>
            <c:strRef>
              <c:f>'図Ⅳ5　180116再'!$D$3</c:f>
              <c:strCache>
                <c:ptCount val="1"/>
                <c:pt idx="0">
                  <c:v>直接最終処分量</c:v>
                </c:pt>
              </c:strCache>
            </c:strRef>
          </c:tx>
          <c:spPr>
            <a:solidFill>
              <a:schemeClr val="tx1"/>
            </a:solidFill>
            <a:ln w="6350">
              <a:solidFill>
                <a:schemeClr val="tx1"/>
              </a:solidFill>
            </a:ln>
          </c:spPr>
          <c:invertIfNegative val="0"/>
          <c:dLbls>
            <c:dLbl>
              <c:idx val="13"/>
              <c:layout>
                <c:manualLayout>
                  <c:x val="0"/>
                  <c:y val="-1.9885598531910458E-2"/>
                </c:manualLayout>
              </c:layout>
              <c:spPr/>
              <c:txPr>
                <a:bodyPr/>
                <a:lstStyle/>
                <a:p>
                  <a:pPr>
                    <a:defRPr>
                      <a:solidFill>
                        <a:schemeClr val="tx1"/>
                      </a:solidFill>
                    </a:defRPr>
                  </a:pPr>
                  <a:endParaRPr lang="ja-JP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65DD-467B-B28F-D1200633D006}"/>
                </c:ext>
              </c:extLst>
            </c:dLbl>
            <c:dLbl>
              <c:idx val="14"/>
              <c:layout>
                <c:manualLayout>
                  <c:x val="0"/>
                  <c:y val="-3.4089597483275072E-2"/>
                </c:manualLayout>
              </c:layout>
              <c:spPr/>
              <c:txPr>
                <a:bodyPr/>
                <a:lstStyle/>
                <a:p>
                  <a:pPr>
                    <a:defRPr>
                      <a:solidFill>
                        <a:schemeClr val="tx1"/>
                      </a:solidFill>
                    </a:defRPr>
                  </a:pPr>
                  <a:endParaRPr lang="ja-JP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65DD-467B-B28F-D1200633D006}"/>
                </c:ext>
              </c:extLst>
            </c:dLbl>
            <c:dLbl>
              <c:idx val="15"/>
              <c:layout>
                <c:manualLayout>
                  <c:x val="0"/>
                  <c:y val="-3.6930397273547994E-2"/>
                </c:manualLayout>
              </c:layout>
              <c:spPr/>
              <c:txPr>
                <a:bodyPr/>
                <a:lstStyle/>
                <a:p>
                  <a:pPr>
                    <a:defRPr>
                      <a:solidFill>
                        <a:schemeClr val="tx1"/>
                      </a:solidFill>
                    </a:defRPr>
                  </a:pPr>
                  <a:endParaRPr lang="ja-JP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65DD-467B-B28F-D1200633D006}"/>
                </c:ext>
              </c:extLst>
            </c:dLbl>
            <c:dLbl>
              <c:idx val="16"/>
              <c:layout>
                <c:manualLayout>
                  <c:x val="0"/>
                  <c:y val="-2.2726622007206237E-2"/>
                </c:manualLayout>
              </c:layout>
              <c:spPr/>
              <c:txPr>
                <a:bodyPr/>
                <a:lstStyle/>
                <a:p>
                  <a:pPr>
                    <a:defRPr>
                      <a:solidFill>
                        <a:schemeClr val="tx1"/>
                      </a:solidFill>
                    </a:defRPr>
                  </a:pPr>
                  <a:endParaRPr lang="ja-JP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65DD-467B-B28F-D1200633D006}"/>
                </c:ext>
              </c:extLst>
            </c:dLbl>
            <c:dLbl>
              <c:idx val="17"/>
              <c:layout>
                <c:manualLayout>
                  <c:x val="0"/>
                  <c:y val="-1.9885598531910458E-2"/>
                </c:manualLayout>
              </c:layout>
              <c:spPr/>
              <c:txPr>
                <a:bodyPr/>
                <a:lstStyle/>
                <a:p>
                  <a:pPr>
                    <a:defRPr>
                      <a:solidFill>
                        <a:schemeClr val="tx1"/>
                      </a:solidFill>
                    </a:defRPr>
                  </a:pPr>
                  <a:endParaRPr lang="ja-JP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65DD-467B-B28F-D1200633D006}"/>
                </c:ext>
              </c:extLst>
            </c:dLbl>
            <c:dLbl>
              <c:idx val="18"/>
              <c:layout>
                <c:manualLayout>
                  <c:x val="0"/>
                  <c:y val="-1.7044798741637508E-2"/>
                </c:manualLayout>
              </c:layout>
              <c:spPr/>
              <c:txPr>
                <a:bodyPr/>
                <a:lstStyle/>
                <a:p>
                  <a:pPr>
                    <a:defRPr>
                      <a:solidFill>
                        <a:schemeClr val="tx1"/>
                      </a:solidFill>
                    </a:defRPr>
                  </a:pPr>
                  <a:endParaRPr lang="ja-JP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65DD-467B-B28F-D1200633D006}"/>
                </c:ext>
              </c:extLst>
            </c:dLbl>
            <c:dLbl>
              <c:idx val="19"/>
              <c:layout>
                <c:manualLayout>
                  <c:x val="0"/>
                  <c:y val="-2.6010542575821985E-2"/>
                </c:manualLayout>
              </c:layout>
              <c:tx>
                <c:rich>
                  <a:bodyPr/>
                  <a:lstStyle/>
                  <a:p>
                    <a:fld id="{601C85E8-9ABA-456B-90C9-ACCC316ECF7B}" type="VALUE">
                      <a:rPr lang="en-US" altLang="ja-JP">
                        <a:solidFill>
                          <a:sysClr val="windowText" lastClr="000000"/>
                        </a:solidFill>
                      </a:rPr>
                      <a:pPr/>
                      <a:t>[値]</a:t>
                    </a:fld>
                    <a:endParaRPr lang="ja-JP" alt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8-65DD-467B-B28F-D1200633D006}"/>
                </c:ext>
              </c:extLst>
            </c:dLbl>
            <c:dLbl>
              <c:idx val="20"/>
              <c:layout>
                <c:manualLayout>
                  <c:x val="-1.0950316709809749E-16"/>
                  <c:y val="-1.9602326348525392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>
                      <a:solidFill>
                        <a:sysClr val="windowText" lastClr="000000"/>
                      </a:solidFill>
                    </a:defRPr>
                  </a:pPr>
                  <a:endParaRPr lang="ja-JP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955B-4184-97A2-88BD9541126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>
                    <a:solidFill>
                      <a:schemeClr val="bg1"/>
                    </a:solidFill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'図Ⅳ5　180116再'!$A$4:$A$24</c:f>
              <c:strCache>
                <c:ptCount val="21"/>
                <c:pt idx="0">
                  <c:v>平成7年度</c:v>
                </c:pt>
                <c:pt idx="1">
                  <c:v>平成8年度</c:v>
                </c:pt>
                <c:pt idx="2">
                  <c:v>平成9年度</c:v>
                </c:pt>
                <c:pt idx="3">
                  <c:v>平成10年度</c:v>
                </c:pt>
                <c:pt idx="4">
                  <c:v>平成11年度</c:v>
                </c:pt>
                <c:pt idx="5">
                  <c:v>平成12年度</c:v>
                </c:pt>
                <c:pt idx="6">
                  <c:v>平成13年度</c:v>
                </c:pt>
                <c:pt idx="7">
                  <c:v>平成14年度</c:v>
                </c:pt>
                <c:pt idx="8">
                  <c:v>平成15年度</c:v>
                </c:pt>
                <c:pt idx="9">
                  <c:v>平成16年度</c:v>
                </c:pt>
                <c:pt idx="10">
                  <c:v>平成17年度</c:v>
                </c:pt>
                <c:pt idx="11">
                  <c:v>平成18年度</c:v>
                </c:pt>
                <c:pt idx="12">
                  <c:v>平成19年度</c:v>
                </c:pt>
                <c:pt idx="13">
                  <c:v>平成20年度</c:v>
                </c:pt>
                <c:pt idx="14">
                  <c:v>平成21年度</c:v>
                </c:pt>
                <c:pt idx="15">
                  <c:v>平成22年度</c:v>
                </c:pt>
                <c:pt idx="16">
                  <c:v>平成23年度</c:v>
                </c:pt>
                <c:pt idx="17">
                  <c:v>平成24年度</c:v>
                </c:pt>
                <c:pt idx="18">
                  <c:v>平成25年度</c:v>
                </c:pt>
                <c:pt idx="19">
                  <c:v>平成26年度</c:v>
                </c:pt>
                <c:pt idx="20">
                  <c:v>平成27年度</c:v>
                </c:pt>
              </c:strCache>
            </c:strRef>
          </c:cat>
          <c:val>
            <c:numRef>
              <c:f>'図Ⅳ5　180116再'!$D$4:$D$24</c:f>
              <c:numCache>
                <c:formatCode>General</c:formatCode>
                <c:ptCount val="21"/>
                <c:pt idx="0">
                  <c:v>34</c:v>
                </c:pt>
                <c:pt idx="1">
                  <c:v>33</c:v>
                </c:pt>
                <c:pt idx="2">
                  <c:v>34</c:v>
                </c:pt>
                <c:pt idx="3">
                  <c:v>29</c:v>
                </c:pt>
                <c:pt idx="4">
                  <c:v>24</c:v>
                </c:pt>
                <c:pt idx="5">
                  <c:v>23</c:v>
                </c:pt>
                <c:pt idx="6">
                  <c:v>21</c:v>
                </c:pt>
                <c:pt idx="7">
                  <c:v>20</c:v>
                </c:pt>
                <c:pt idx="8">
                  <c:v>16</c:v>
                </c:pt>
                <c:pt idx="9">
                  <c:v>13</c:v>
                </c:pt>
                <c:pt idx="10">
                  <c:v>12</c:v>
                </c:pt>
                <c:pt idx="11">
                  <c:v>11</c:v>
                </c:pt>
                <c:pt idx="12">
                  <c:v>10</c:v>
                </c:pt>
                <c:pt idx="13">
                  <c:v>7</c:v>
                </c:pt>
                <c:pt idx="14">
                  <c:v>8</c:v>
                </c:pt>
                <c:pt idx="15">
                  <c:v>8</c:v>
                </c:pt>
                <c:pt idx="16" formatCode="#,##0_);[Red]\(#,##0\)">
                  <c:v>6</c:v>
                </c:pt>
                <c:pt idx="17" formatCode="#,##0_);[Red]\(#,##0\)">
                  <c:v>6</c:v>
                </c:pt>
                <c:pt idx="18" formatCode="#,##0_);[Red]\(#,##0\)">
                  <c:v>6</c:v>
                </c:pt>
                <c:pt idx="19" formatCode="#,##0_);[Red]\(#,##0\)">
                  <c:v>5</c:v>
                </c:pt>
                <c:pt idx="20" formatCode="#,##0_);[Red]\(#,##0\)">
                  <c:v>4.8435611108633667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65DD-467B-B28F-D1200633D0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2"/>
        <c:overlap val="100"/>
        <c:serLines/>
        <c:axId val="-2027402712"/>
        <c:axId val="-2027399576"/>
      </c:barChart>
      <c:catAx>
        <c:axId val="-202740271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ja-JP" altLang="en-US" b="0"/>
                  <a:t>（百万ｔ）</a:t>
                </a:r>
              </a:p>
            </c:rich>
          </c:tx>
          <c:layout>
            <c:manualLayout>
              <c:xMode val="edge"/>
              <c:yMode val="edge"/>
              <c:x val="3.963478811379733E-2"/>
              <c:y val="7.889131659589671E-2"/>
            </c:manualLayout>
          </c:layout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800" b="0"/>
            </a:pPr>
            <a:endParaRPr lang="ja-JP"/>
          </a:p>
        </c:txPr>
        <c:crossAx val="-2027399576"/>
        <c:crossesAt val="0"/>
        <c:auto val="1"/>
        <c:lblAlgn val="ctr"/>
        <c:lblOffset val="100"/>
        <c:noMultiLvlLbl val="0"/>
      </c:catAx>
      <c:valAx>
        <c:axId val="-2027399576"/>
        <c:scaling>
          <c:orientation val="minMax"/>
          <c:max val="450"/>
          <c:min val="0"/>
        </c:scaling>
        <c:delete val="0"/>
        <c:axPos val="l"/>
        <c:majorGridlines>
          <c:spPr>
            <a:ln>
              <a:solidFill>
                <a:schemeClr val="tx1"/>
              </a:solidFill>
            </a:ln>
          </c:spPr>
        </c:majorGridlines>
        <c:title>
          <c:tx>
            <c:rich>
              <a:bodyPr rot="0" vert="eaVert"/>
              <a:lstStyle/>
              <a:p>
                <a:pPr>
                  <a:defRPr b="0"/>
                </a:pPr>
                <a:r>
                  <a:rPr lang="ja-JP" altLang="en-US" b="0"/>
                  <a:t>産業廃棄物の排出・処理量</a:t>
                </a:r>
              </a:p>
            </c:rich>
          </c:tx>
          <c:overlay val="0"/>
          <c:spPr>
            <a:solidFill>
              <a:schemeClr val="lt1"/>
            </a:solidFill>
            <a:ln>
              <a:noFill/>
            </a:ln>
          </c:spPr>
        </c:title>
        <c:numFmt formatCode="0" sourceLinked="0"/>
        <c:majorTickMark val="none"/>
        <c:minorTickMark val="none"/>
        <c:tickLblPos val="nextTo"/>
        <c:crossAx val="-2027402712"/>
        <c:crosses val="autoZero"/>
        <c:crossBetween val="between"/>
        <c:majorUnit val="50"/>
        <c:minorUnit val="10"/>
      </c:valAx>
      <c:spPr>
        <a:ln w="6350">
          <a:solidFill>
            <a:schemeClr val="tx1"/>
          </a:solidFill>
        </a:ln>
      </c:spPr>
    </c:plotArea>
    <c:legend>
      <c:legendPos val="b"/>
      <c:layout>
        <c:manualLayout>
          <c:xMode val="edge"/>
          <c:yMode val="edge"/>
          <c:x val="0.28068439309407933"/>
          <c:y val="5.2264867415133316E-2"/>
          <c:w val="0.44768672760126094"/>
          <c:h val="5.0522644093572079E-2"/>
        </c:manualLayout>
      </c:layout>
      <c:overlay val="0"/>
      <c:spPr>
        <a:ln w="6350">
          <a:solidFill>
            <a:schemeClr val="tx1"/>
          </a:solidFill>
        </a:ln>
      </c:spPr>
    </c:legend>
    <c:plotVisOnly val="0"/>
    <c:dispBlanksAs val="gap"/>
    <c:showDLblsOverMax val="0"/>
  </c:chart>
  <c:spPr>
    <a:ln>
      <a:noFill/>
    </a:ln>
  </c:spPr>
  <c:printSettings>
    <c:headerFooter/>
    <c:pageMargins b="0.75000000000000144" l="0.70000000000000062" r="0.70000000000000062" t="0.75000000000000144" header="0.30000000000000032" footer="0.30000000000000032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7489582591216813E-2"/>
          <c:y val="0.14551651192854617"/>
          <c:w val="0.8748326459989435"/>
          <c:h val="0.67397657382379617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'図Ⅳ6　180116再'!$B$3</c:f>
              <c:strCache>
                <c:ptCount val="1"/>
                <c:pt idx="0">
                  <c:v>再生利用量計</c:v>
                </c:pt>
              </c:strCache>
            </c:strRef>
          </c:tx>
          <c:spPr>
            <a:solidFill>
              <a:schemeClr val="bg1">
                <a:lumMod val="85000"/>
              </a:schemeClr>
            </a:solidFill>
            <a:ln w="6350">
              <a:solidFill>
                <a:schemeClr val="tx1"/>
              </a:solidFill>
            </a:ln>
          </c:spPr>
          <c:invertIfNegative val="0"/>
          <c:dLbls>
            <c:spPr>
              <a:noFill/>
              <a:ln>
                <a:noFill/>
              </a:ln>
            </c:spPr>
            <c:txPr>
              <a:bodyPr/>
              <a:lstStyle/>
              <a:p>
                <a:pPr>
                  <a:defRPr>
                    <a:solidFill>
                      <a:sysClr val="windowText" lastClr="000000"/>
                    </a:solidFill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'図Ⅳ6　180116再'!$A$4:$A$23</c:f>
              <c:strCache>
                <c:ptCount val="20"/>
                <c:pt idx="0">
                  <c:v>平成7年度</c:v>
                </c:pt>
                <c:pt idx="1">
                  <c:v>平成8年度</c:v>
                </c:pt>
                <c:pt idx="2">
                  <c:v>（平成8年度）</c:v>
                </c:pt>
                <c:pt idx="3">
                  <c:v>平成9年度</c:v>
                </c:pt>
                <c:pt idx="4">
                  <c:v>平成10年度</c:v>
                </c:pt>
                <c:pt idx="5">
                  <c:v>平成11年度</c:v>
                </c:pt>
                <c:pt idx="6">
                  <c:v>平成12年度</c:v>
                </c:pt>
                <c:pt idx="7">
                  <c:v>平成13年度</c:v>
                </c:pt>
                <c:pt idx="8">
                  <c:v>平成14年度</c:v>
                </c:pt>
                <c:pt idx="9">
                  <c:v>平成15年度</c:v>
                </c:pt>
                <c:pt idx="10">
                  <c:v>平成16年度</c:v>
                </c:pt>
                <c:pt idx="11">
                  <c:v>平成17年度</c:v>
                </c:pt>
                <c:pt idx="12">
                  <c:v>平成18年度</c:v>
                </c:pt>
                <c:pt idx="13">
                  <c:v>平成19年度</c:v>
                </c:pt>
                <c:pt idx="14">
                  <c:v>平成20年度</c:v>
                </c:pt>
                <c:pt idx="15">
                  <c:v>平成21年度</c:v>
                </c:pt>
                <c:pt idx="16">
                  <c:v>平成22年度</c:v>
                </c:pt>
                <c:pt idx="17">
                  <c:v>平成23年度</c:v>
                </c:pt>
                <c:pt idx="18">
                  <c:v>平成24年度</c:v>
                </c:pt>
                <c:pt idx="19">
                  <c:v>平成25年度</c:v>
                </c:pt>
              </c:strCache>
            </c:strRef>
          </c:cat>
          <c:val>
            <c:numRef>
              <c:f>'図Ⅳ6　180116再'!$B$4:$B$23</c:f>
              <c:numCache>
                <c:formatCode>General</c:formatCode>
                <c:ptCount val="20"/>
                <c:pt idx="0">
                  <c:v>147</c:v>
                </c:pt>
                <c:pt idx="1">
                  <c:v>150</c:v>
                </c:pt>
                <c:pt idx="2">
                  <c:v>181</c:v>
                </c:pt>
                <c:pt idx="3">
                  <c:v>169</c:v>
                </c:pt>
                <c:pt idx="4">
                  <c:v>172</c:v>
                </c:pt>
                <c:pt idx="5">
                  <c:v>171</c:v>
                </c:pt>
                <c:pt idx="6">
                  <c:v>184</c:v>
                </c:pt>
                <c:pt idx="7">
                  <c:v>183</c:v>
                </c:pt>
                <c:pt idx="8">
                  <c:v>182</c:v>
                </c:pt>
                <c:pt idx="9">
                  <c:v>201</c:v>
                </c:pt>
                <c:pt idx="10">
                  <c:v>211</c:v>
                </c:pt>
                <c:pt idx="11">
                  <c:v>219</c:v>
                </c:pt>
                <c:pt idx="12">
                  <c:v>215</c:v>
                </c:pt>
                <c:pt idx="13">
                  <c:v>219</c:v>
                </c:pt>
                <c:pt idx="14">
                  <c:v>217</c:v>
                </c:pt>
                <c:pt idx="15">
                  <c:v>207</c:v>
                </c:pt>
                <c:pt idx="16">
                  <c:v>205</c:v>
                </c:pt>
                <c:pt idx="17" formatCode="#,##0_);[Red]\(#,##0\)">
                  <c:v>199.99552121705352</c:v>
                </c:pt>
                <c:pt idx="18" formatCode="#,##0_);[Red]\(#,##0\)">
                  <c:v>208</c:v>
                </c:pt>
                <c:pt idx="19" formatCode="#,##0_);[Red]\(#,##0\)">
                  <c:v>205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3EE-4B6F-8DDA-35B29EEDCC77}"/>
            </c:ext>
          </c:extLst>
        </c:ser>
        <c:ser>
          <c:idx val="1"/>
          <c:order val="1"/>
          <c:tx>
            <c:strRef>
              <c:f>'図Ⅳ6　180116再'!$C$3</c:f>
              <c:strCache>
                <c:ptCount val="1"/>
                <c:pt idx="0">
                  <c:v>減量化量</c:v>
                </c:pt>
              </c:strCache>
            </c:strRef>
          </c:tx>
          <c:spPr>
            <a:solidFill>
              <a:schemeClr val="bg1"/>
            </a:solidFill>
            <a:ln w="6350">
              <a:solidFill>
                <a:schemeClr val="tx1"/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'図Ⅳ6　180116再'!$A$4:$A$23</c:f>
              <c:strCache>
                <c:ptCount val="20"/>
                <c:pt idx="0">
                  <c:v>平成7年度</c:v>
                </c:pt>
                <c:pt idx="1">
                  <c:v>平成8年度</c:v>
                </c:pt>
                <c:pt idx="2">
                  <c:v>（平成8年度）</c:v>
                </c:pt>
                <c:pt idx="3">
                  <c:v>平成9年度</c:v>
                </c:pt>
                <c:pt idx="4">
                  <c:v>平成10年度</c:v>
                </c:pt>
                <c:pt idx="5">
                  <c:v>平成11年度</c:v>
                </c:pt>
                <c:pt idx="6">
                  <c:v>平成12年度</c:v>
                </c:pt>
                <c:pt idx="7">
                  <c:v>平成13年度</c:v>
                </c:pt>
                <c:pt idx="8">
                  <c:v>平成14年度</c:v>
                </c:pt>
                <c:pt idx="9">
                  <c:v>平成15年度</c:v>
                </c:pt>
                <c:pt idx="10">
                  <c:v>平成16年度</c:v>
                </c:pt>
                <c:pt idx="11">
                  <c:v>平成17年度</c:v>
                </c:pt>
                <c:pt idx="12">
                  <c:v>平成18年度</c:v>
                </c:pt>
                <c:pt idx="13">
                  <c:v>平成19年度</c:v>
                </c:pt>
                <c:pt idx="14">
                  <c:v>平成20年度</c:v>
                </c:pt>
                <c:pt idx="15">
                  <c:v>平成21年度</c:v>
                </c:pt>
                <c:pt idx="16">
                  <c:v>平成22年度</c:v>
                </c:pt>
                <c:pt idx="17">
                  <c:v>平成23年度</c:v>
                </c:pt>
                <c:pt idx="18">
                  <c:v>平成24年度</c:v>
                </c:pt>
                <c:pt idx="19">
                  <c:v>平成25年度</c:v>
                </c:pt>
              </c:strCache>
            </c:strRef>
          </c:cat>
          <c:val>
            <c:numRef>
              <c:f>'図Ⅳ6　180116再'!$C$4:$C$23</c:f>
              <c:numCache>
                <c:formatCode>General</c:formatCode>
                <c:ptCount val="20"/>
                <c:pt idx="0">
                  <c:v>178</c:v>
                </c:pt>
                <c:pt idx="1">
                  <c:v>187</c:v>
                </c:pt>
                <c:pt idx="2">
                  <c:v>185</c:v>
                </c:pt>
                <c:pt idx="3">
                  <c:v>179</c:v>
                </c:pt>
                <c:pt idx="4">
                  <c:v>179</c:v>
                </c:pt>
                <c:pt idx="5">
                  <c:v>179</c:v>
                </c:pt>
                <c:pt idx="6">
                  <c:v>177</c:v>
                </c:pt>
                <c:pt idx="7">
                  <c:v>175</c:v>
                </c:pt>
                <c:pt idx="8">
                  <c:v>172</c:v>
                </c:pt>
                <c:pt idx="9">
                  <c:v>180</c:v>
                </c:pt>
                <c:pt idx="10">
                  <c:v>180</c:v>
                </c:pt>
                <c:pt idx="11">
                  <c:v>179</c:v>
                </c:pt>
                <c:pt idx="12">
                  <c:v>182</c:v>
                </c:pt>
                <c:pt idx="13">
                  <c:v>180</c:v>
                </c:pt>
                <c:pt idx="14">
                  <c:v>170</c:v>
                </c:pt>
                <c:pt idx="15">
                  <c:v>169</c:v>
                </c:pt>
                <c:pt idx="16">
                  <c:v>167</c:v>
                </c:pt>
                <c:pt idx="17" formatCode="#,##0_);[Red]\(#,##0\)">
                  <c:v>168.77134520574086</c:v>
                </c:pt>
                <c:pt idx="18" formatCode="#,##0_);[Red]\(#,##0\)">
                  <c:v>158</c:v>
                </c:pt>
                <c:pt idx="19" formatCode="#,##0_);[Red]\(#,##0\)">
                  <c:v>168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3EE-4B6F-8DDA-35B29EEDCC77}"/>
            </c:ext>
          </c:extLst>
        </c:ser>
        <c:ser>
          <c:idx val="2"/>
          <c:order val="2"/>
          <c:tx>
            <c:strRef>
              <c:f>'図Ⅳ6　180116再'!$D$3</c:f>
              <c:strCache>
                <c:ptCount val="1"/>
                <c:pt idx="0">
                  <c:v>最終処分量計</c:v>
                </c:pt>
              </c:strCache>
            </c:strRef>
          </c:tx>
          <c:spPr>
            <a:solidFill>
              <a:schemeClr val="tx1"/>
            </a:solidFill>
            <a:ln w="6350">
              <a:solidFill>
                <a:schemeClr val="tx1"/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>
                    <a:solidFill>
                      <a:schemeClr val="bg1"/>
                    </a:solidFill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'図Ⅳ6　180116再'!$A$4:$A$23</c:f>
              <c:strCache>
                <c:ptCount val="20"/>
                <c:pt idx="0">
                  <c:v>平成7年度</c:v>
                </c:pt>
                <c:pt idx="1">
                  <c:v>平成8年度</c:v>
                </c:pt>
                <c:pt idx="2">
                  <c:v>（平成8年度）</c:v>
                </c:pt>
                <c:pt idx="3">
                  <c:v>平成9年度</c:v>
                </c:pt>
                <c:pt idx="4">
                  <c:v>平成10年度</c:v>
                </c:pt>
                <c:pt idx="5">
                  <c:v>平成11年度</c:v>
                </c:pt>
                <c:pt idx="6">
                  <c:v>平成12年度</c:v>
                </c:pt>
                <c:pt idx="7">
                  <c:v>平成13年度</c:v>
                </c:pt>
                <c:pt idx="8">
                  <c:v>平成14年度</c:v>
                </c:pt>
                <c:pt idx="9">
                  <c:v>平成15年度</c:v>
                </c:pt>
                <c:pt idx="10">
                  <c:v>平成16年度</c:v>
                </c:pt>
                <c:pt idx="11">
                  <c:v>平成17年度</c:v>
                </c:pt>
                <c:pt idx="12">
                  <c:v>平成18年度</c:v>
                </c:pt>
                <c:pt idx="13">
                  <c:v>平成19年度</c:v>
                </c:pt>
                <c:pt idx="14">
                  <c:v>平成20年度</c:v>
                </c:pt>
                <c:pt idx="15">
                  <c:v>平成21年度</c:v>
                </c:pt>
                <c:pt idx="16">
                  <c:v>平成22年度</c:v>
                </c:pt>
                <c:pt idx="17">
                  <c:v>平成23年度</c:v>
                </c:pt>
                <c:pt idx="18">
                  <c:v>平成24年度</c:v>
                </c:pt>
                <c:pt idx="19">
                  <c:v>平成25年度</c:v>
                </c:pt>
              </c:strCache>
            </c:strRef>
          </c:cat>
          <c:val>
            <c:numRef>
              <c:f>'図Ⅳ6　180116再'!$D$4:$D$23</c:f>
              <c:numCache>
                <c:formatCode>General</c:formatCode>
                <c:ptCount val="20"/>
                <c:pt idx="0">
                  <c:v>69</c:v>
                </c:pt>
                <c:pt idx="1">
                  <c:v>68</c:v>
                </c:pt>
                <c:pt idx="2">
                  <c:v>60</c:v>
                </c:pt>
                <c:pt idx="3">
                  <c:v>67</c:v>
                </c:pt>
                <c:pt idx="4">
                  <c:v>58</c:v>
                </c:pt>
                <c:pt idx="5">
                  <c:v>50</c:v>
                </c:pt>
                <c:pt idx="6">
                  <c:v>45</c:v>
                </c:pt>
                <c:pt idx="7">
                  <c:v>42</c:v>
                </c:pt>
                <c:pt idx="8">
                  <c:v>40</c:v>
                </c:pt>
                <c:pt idx="9">
                  <c:v>30</c:v>
                </c:pt>
                <c:pt idx="10">
                  <c:v>26</c:v>
                </c:pt>
                <c:pt idx="11">
                  <c:v>24</c:v>
                </c:pt>
                <c:pt idx="12">
                  <c:v>22</c:v>
                </c:pt>
                <c:pt idx="13">
                  <c:v>20</c:v>
                </c:pt>
                <c:pt idx="14">
                  <c:v>17</c:v>
                </c:pt>
                <c:pt idx="15">
                  <c:v>14</c:v>
                </c:pt>
                <c:pt idx="16">
                  <c:v>14</c:v>
                </c:pt>
                <c:pt idx="17" formatCode="#,##0_);[Red]\(#,##0\)">
                  <c:v>12.439136840605588</c:v>
                </c:pt>
                <c:pt idx="18" formatCode="#,##0_);[Red]\(#,##0\)">
                  <c:v>13</c:v>
                </c:pt>
                <c:pt idx="19" formatCode="#,##0_);[Red]\(#,##0\)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3EE-4B6F-8DDA-35B29EEDCC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2"/>
        <c:overlap val="100"/>
        <c:serLines/>
        <c:axId val="-2027404672"/>
        <c:axId val="-2027404280"/>
      </c:barChart>
      <c:catAx>
        <c:axId val="-202740467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ja-JP" altLang="en-US" b="0"/>
                  <a:t>（百万ｔ）</a:t>
                </a:r>
              </a:p>
            </c:rich>
          </c:tx>
          <c:layout>
            <c:manualLayout>
              <c:xMode val="edge"/>
              <c:yMode val="edge"/>
              <c:x val="3.963478811379733E-2"/>
              <c:y val="7.889131659589671E-2"/>
            </c:manualLayout>
          </c:layout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800" b="0"/>
            </a:pPr>
            <a:endParaRPr lang="ja-JP"/>
          </a:p>
        </c:txPr>
        <c:crossAx val="-2027404280"/>
        <c:crossesAt val="0"/>
        <c:auto val="1"/>
        <c:lblAlgn val="ctr"/>
        <c:lblOffset val="100"/>
        <c:noMultiLvlLbl val="0"/>
      </c:catAx>
      <c:valAx>
        <c:axId val="-2027404280"/>
        <c:scaling>
          <c:orientation val="minMax"/>
          <c:max val="450"/>
          <c:min val="0"/>
        </c:scaling>
        <c:delete val="0"/>
        <c:axPos val="l"/>
        <c:majorGridlines>
          <c:spPr>
            <a:ln>
              <a:solidFill>
                <a:schemeClr val="tx1"/>
              </a:solidFill>
            </a:ln>
          </c:spPr>
        </c:majorGridlines>
        <c:title>
          <c:tx>
            <c:rich>
              <a:bodyPr rot="0" vert="eaVert"/>
              <a:lstStyle/>
              <a:p>
                <a:pPr>
                  <a:defRPr b="0"/>
                </a:pPr>
                <a:r>
                  <a:rPr lang="ja-JP" altLang="en-US" b="0"/>
                  <a:t>産業廃棄物の排出量</a:t>
                </a:r>
              </a:p>
            </c:rich>
          </c:tx>
          <c:overlay val="0"/>
          <c:spPr>
            <a:solidFill>
              <a:schemeClr val="lt1"/>
            </a:solidFill>
            <a:ln>
              <a:noFill/>
            </a:ln>
          </c:spPr>
        </c:title>
        <c:numFmt formatCode="0" sourceLinked="0"/>
        <c:majorTickMark val="none"/>
        <c:minorTickMark val="none"/>
        <c:tickLblPos val="nextTo"/>
        <c:crossAx val="-2027404672"/>
        <c:crosses val="autoZero"/>
        <c:crossBetween val="between"/>
        <c:majorUnit val="50"/>
        <c:minorUnit val="10"/>
      </c:valAx>
      <c:spPr>
        <a:ln w="6350">
          <a:solidFill>
            <a:schemeClr val="tx1"/>
          </a:solidFill>
        </a:ln>
      </c:spPr>
    </c:plotArea>
    <c:legend>
      <c:legendPos val="b"/>
      <c:layout>
        <c:manualLayout>
          <c:xMode val="edge"/>
          <c:yMode val="edge"/>
          <c:x val="0.28068439309407933"/>
          <c:y val="5.2264867415133316E-2"/>
          <c:w val="0.44768672760126094"/>
          <c:h val="5.0522644093572079E-2"/>
        </c:manualLayout>
      </c:layout>
      <c:overlay val="0"/>
      <c:spPr>
        <a:ln w="6350">
          <a:solidFill>
            <a:schemeClr val="tx1"/>
          </a:solidFill>
        </a:ln>
      </c:spPr>
    </c:legend>
    <c:plotVisOnly val="0"/>
    <c:dispBlanksAs val="gap"/>
    <c:showDLblsOverMax val="0"/>
  </c:chart>
  <c:spPr>
    <a:ln>
      <a:noFill/>
    </a:ln>
  </c:spPr>
  <c:printSettings>
    <c:headerFooter/>
    <c:pageMargins b="0.75000000000000144" l="0.70000000000000062" r="0.70000000000000062" t="0.75000000000000144" header="0.30000000000000032" footer="0.30000000000000032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7489582591216813E-2"/>
          <c:y val="0.14551651192854617"/>
          <c:w val="0.8748326459989435"/>
          <c:h val="0.67397657382379617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'図Ⅳ6　180116再'!$B$3</c:f>
              <c:strCache>
                <c:ptCount val="1"/>
                <c:pt idx="0">
                  <c:v>再生利用量計</c:v>
                </c:pt>
              </c:strCache>
            </c:strRef>
          </c:tx>
          <c:spPr>
            <a:solidFill>
              <a:schemeClr val="bg1">
                <a:lumMod val="85000"/>
              </a:schemeClr>
            </a:solidFill>
            <a:ln w="6350">
              <a:solidFill>
                <a:schemeClr val="tx1"/>
              </a:solidFill>
            </a:ln>
          </c:spPr>
          <c:invertIfNegative val="0"/>
          <c:dLbls>
            <c:spPr>
              <a:noFill/>
              <a:ln>
                <a:noFill/>
              </a:ln>
            </c:spPr>
            <c:txPr>
              <a:bodyPr/>
              <a:lstStyle/>
              <a:p>
                <a:pPr>
                  <a:defRPr>
                    <a:solidFill>
                      <a:sysClr val="windowText" lastClr="000000"/>
                    </a:solidFill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'図Ⅳ6　180116再'!$A$4:$A$25</c:f>
              <c:strCache>
                <c:ptCount val="22"/>
                <c:pt idx="0">
                  <c:v>平成7年度</c:v>
                </c:pt>
                <c:pt idx="1">
                  <c:v>平成8年度</c:v>
                </c:pt>
                <c:pt idx="2">
                  <c:v>（平成8年度）</c:v>
                </c:pt>
                <c:pt idx="3">
                  <c:v>平成9年度</c:v>
                </c:pt>
                <c:pt idx="4">
                  <c:v>平成10年度</c:v>
                </c:pt>
                <c:pt idx="5">
                  <c:v>平成11年度</c:v>
                </c:pt>
                <c:pt idx="6">
                  <c:v>平成12年度</c:v>
                </c:pt>
                <c:pt idx="7">
                  <c:v>平成13年度</c:v>
                </c:pt>
                <c:pt idx="8">
                  <c:v>平成14年度</c:v>
                </c:pt>
                <c:pt idx="9">
                  <c:v>平成15年度</c:v>
                </c:pt>
                <c:pt idx="10">
                  <c:v>平成16年度</c:v>
                </c:pt>
                <c:pt idx="11">
                  <c:v>平成17年度</c:v>
                </c:pt>
                <c:pt idx="12">
                  <c:v>平成18年度</c:v>
                </c:pt>
                <c:pt idx="13">
                  <c:v>平成19年度</c:v>
                </c:pt>
                <c:pt idx="14">
                  <c:v>平成20年度</c:v>
                </c:pt>
                <c:pt idx="15">
                  <c:v>平成21年度</c:v>
                </c:pt>
                <c:pt idx="16">
                  <c:v>平成22年度</c:v>
                </c:pt>
                <c:pt idx="17">
                  <c:v>平成23年度</c:v>
                </c:pt>
                <c:pt idx="18">
                  <c:v>平成24年度</c:v>
                </c:pt>
                <c:pt idx="19">
                  <c:v>平成25年度</c:v>
                </c:pt>
                <c:pt idx="20">
                  <c:v>平成26年度</c:v>
                </c:pt>
                <c:pt idx="21">
                  <c:v>平成27年度</c:v>
                </c:pt>
              </c:strCache>
            </c:strRef>
          </c:cat>
          <c:val>
            <c:numRef>
              <c:f>'図Ⅳ6　180116再'!$B$4:$B$25</c:f>
              <c:numCache>
                <c:formatCode>General</c:formatCode>
                <c:ptCount val="22"/>
                <c:pt idx="0">
                  <c:v>147</c:v>
                </c:pt>
                <c:pt idx="1">
                  <c:v>150</c:v>
                </c:pt>
                <c:pt idx="2">
                  <c:v>181</c:v>
                </c:pt>
                <c:pt idx="3">
                  <c:v>169</c:v>
                </c:pt>
                <c:pt idx="4">
                  <c:v>172</c:v>
                </c:pt>
                <c:pt idx="5">
                  <c:v>171</c:v>
                </c:pt>
                <c:pt idx="6">
                  <c:v>184</c:v>
                </c:pt>
                <c:pt idx="7">
                  <c:v>183</c:v>
                </c:pt>
                <c:pt idx="8">
                  <c:v>182</c:v>
                </c:pt>
                <c:pt idx="9">
                  <c:v>201</c:v>
                </c:pt>
                <c:pt idx="10">
                  <c:v>211</c:v>
                </c:pt>
                <c:pt idx="11">
                  <c:v>219</c:v>
                </c:pt>
                <c:pt idx="12">
                  <c:v>215</c:v>
                </c:pt>
                <c:pt idx="13">
                  <c:v>219</c:v>
                </c:pt>
                <c:pt idx="14">
                  <c:v>217</c:v>
                </c:pt>
                <c:pt idx="15">
                  <c:v>207</c:v>
                </c:pt>
                <c:pt idx="16">
                  <c:v>205</c:v>
                </c:pt>
                <c:pt idx="17" formatCode="#,##0_);[Red]\(#,##0\)">
                  <c:v>199.99552121705352</c:v>
                </c:pt>
                <c:pt idx="18" formatCode="#,##0_);[Red]\(#,##0\)">
                  <c:v>208</c:v>
                </c:pt>
                <c:pt idx="19" formatCode="#,##0_);[Red]\(#,##0\)">
                  <c:v>205</c:v>
                </c:pt>
                <c:pt idx="20" formatCode="#,##0_);[Red]\(#,##0\)">
                  <c:v>210</c:v>
                </c:pt>
                <c:pt idx="21" formatCode="#,##0_);[Red]\(#,##0\)">
                  <c:v>207.5609011804961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5FD-456A-8C05-F12D6992D7DE}"/>
            </c:ext>
          </c:extLst>
        </c:ser>
        <c:ser>
          <c:idx val="1"/>
          <c:order val="1"/>
          <c:tx>
            <c:strRef>
              <c:f>'図Ⅳ6　180116再'!$C$3</c:f>
              <c:strCache>
                <c:ptCount val="1"/>
                <c:pt idx="0">
                  <c:v>減量化量</c:v>
                </c:pt>
              </c:strCache>
            </c:strRef>
          </c:tx>
          <c:spPr>
            <a:solidFill>
              <a:schemeClr val="bg1"/>
            </a:solidFill>
            <a:ln w="6350">
              <a:solidFill>
                <a:schemeClr val="tx1"/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'図Ⅳ6　180116再'!$A$4:$A$25</c:f>
              <c:strCache>
                <c:ptCount val="22"/>
                <c:pt idx="0">
                  <c:v>平成7年度</c:v>
                </c:pt>
                <c:pt idx="1">
                  <c:v>平成8年度</c:v>
                </c:pt>
                <c:pt idx="2">
                  <c:v>（平成8年度）</c:v>
                </c:pt>
                <c:pt idx="3">
                  <c:v>平成9年度</c:v>
                </c:pt>
                <c:pt idx="4">
                  <c:v>平成10年度</c:v>
                </c:pt>
                <c:pt idx="5">
                  <c:v>平成11年度</c:v>
                </c:pt>
                <c:pt idx="6">
                  <c:v>平成12年度</c:v>
                </c:pt>
                <c:pt idx="7">
                  <c:v>平成13年度</c:v>
                </c:pt>
                <c:pt idx="8">
                  <c:v>平成14年度</c:v>
                </c:pt>
                <c:pt idx="9">
                  <c:v>平成15年度</c:v>
                </c:pt>
                <c:pt idx="10">
                  <c:v>平成16年度</c:v>
                </c:pt>
                <c:pt idx="11">
                  <c:v>平成17年度</c:v>
                </c:pt>
                <c:pt idx="12">
                  <c:v>平成18年度</c:v>
                </c:pt>
                <c:pt idx="13">
                  <c:v>平成19年度</c:v>
                </c:pt>
                <c:pt idx="14">
                  <c:v>平成20年度</c:v>
                </c:pt>
                <c:pt idx="15">
                  <c:v>平成21年度</c:v>
                </c:pt>
                <c:pt idx="16">
                  <c:v>平成22年度</c:v>
                </c:pt>
                <c:pt idx="17">
                  <c:v>平成23年度</c:v>
                </c:pt>
                <c:pt idx="18">
                  <c:v>平成24年度</c:v>
                </c:pt>
                <c:pt idx="19">
                  <c:v>平成25年度</c:v>
                </c:pt>
                <c:pt idx="20">
                  <c:v>平成26年度</c:v>
                </c:pt>
                <c:pt idx="21">
                  <c:v>平成27年度</c:v>
                </c:pt>
              </c:strCache>
            </c:strRef>
          </c:cat>
          <c:val>
            <c:numRef>
              <c:f>'図Ⅳ6　180116再'!$C$4:$C$25</c:f>
              <c:numCache>
                <c:formatCode>General</c:formatCode>
                <c:ptCount val="22"/>
                <c:pt idx="0">
                  <c:v>178</c:v>
                </c:pt>
                <c:pt idx="1">
                  <c:v>187</c:v>
                </c:pt>
                <c:pt idx="2">
                  <c:v>185</c:v>
                </c:pt>
                <c:pt idx="3">
                  <c:v>179</c:v>
                </c:pt>
                <c:pt idx="4">
                  <c:v>179</c:v>
                </c:pt>
                <c:pt idx="5">
                  <c:v>179</c:v>
                </c:pt>
                <c:pt idx="6">
                  <c:v>177</c:v>
                </c:pt>
                <c:pt idx="7">
                  <c:v>175</c:v>
                </c:pt>
                <c:pt idx="8">
                  <c:v>172</c:v>
                </c:pt>
                <c:pt idx="9">
                  <c:v>180</c:v>
                </c:pt>
                <c:pt idx="10">
                  <c:v>180</c:v>
                </c:pt>
                <c:pt idx="11">
                  <c:v>179</c:v>
                </c:pt>
                <c:pt idx="12">
                  <c:v>182</c:v>
                </c:pt>
                <c:pt idx="13">
                  <c:v>180</c:v>
                </c:pt>
                <c:pt idx="14">
                  <c:v>170</c:v>
                </c:pt>
                <c:pt idx="15">
                  <c:v>169</c:v>
                </c:pt>
                <c:pt idx="16">
                  <c:v>167</c:v>
                </c:pt>
                <c:pt idx="17" formatCode="#,##0_);[Red]\(#,##0\)">
                  <c:v>168.77134520574086</c:v>
                </c:pt>
                <c:pt idx="18" formatCode="#,##0_);[Red]\(#,##0\)">
                  <c:v>158</c:v>
                </c:pt>
                <c:pt idx="19" formatCode="#,##0_);[Red]\(#,##0\)">
                  <c:v>168</c:v>
                </c:pt>
                <c:pt idx="20" formatCode="#,##0_);[Red]\(#,##0\)">
                  <c:v>173</c:v>
                </c:pt>
                <c:pt idx="21" formatCode="#,##0_);[Red]\(#,##0\)">
                  <c:v>173.53854632689638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5FD-456A-8C05-F12D6992D7DE}"/>
            </c:ext>
          </c:extLst>
        </c:ser>
        <c:ser>
          <c:idx val="2"/>
          <c:order val="2"/>
          <c:tx>
            <c:strRef>
              <c:f>'図Ⅳ6　180116再'!$D$3</c:f>
              <c:strCache>
                <c:ptCount val="1"/>
                <c:pt idx="0">
                  <c:v>最終処分量計</c:v>
                </c:pt>
              </c:strCache>
            </c:strRef>
          </c:tx>
          <c:spPr>
            <a:solidFill>
              <a:schemeClr val="tx1"/>
            </a:solidFill>
            <a:ln w="6350">
              <a:solidFill>
                <a:schemeClr val="tx1"/>
              </a:solidFill>
            </a:ln>
          </c:spPr>
          <c:invertIfNegative val="0"/>
          <c:dLbls>
            <c:dLbl>
              <c:idx val="15"/>
              <c:layout>
                <c:manualLayout>
                  <c:x val="1.496740464614168E-3"/>
                  <c:y val="-2.8407997902729253E-2"/>
                </c:manualLayout>
              </c:layout>
              <c:tx>
                <c:rich>
                  <a:bodyPr/>
                  <a:lstStyle/>
                  <a:p>
                    <a:fld id="{A9C0288C-35DD-4D58-AB1C-2EE4B4DFB89D}" type="VALUE">
                      <a:rPr lang="en-US" altLang="ja-JP" baseline="0">
                        <a:solidFill>
                          <a:schemeClr val="tx1"/>
                        </a:solidFill>
                      </a:rPr>
                      <a:pPr/>
                      <a:t>[値]</a:t>
                    </a:fld>
                    <a:endParaRPr lang="ja-JP" alt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2-D5FD-456A-8C05-F12D6992D7DE}"/>
                </c:ext>
              </c:extLst>
            </c:dLbl>
            <c:dLbl>
              <c:idx val="16"/>
              <c:layout>
                <c:manualLayout>
                  <c:x val="-1.4967404646140583E-3"/>
                  <c:y val="-2.2726398322183379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baseline="0">
                      <a:solidFill>
                        <a:sysClr val="windowText" lastClr="000000"/>
                      </a:solidFill>
                    </a:defRPr>
                  </a:pPr>
                  <a:endParaRPr lang="ja-JP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D5FD-456A-8C05-F12D6992D7DE}"/>
                </c:ext>
              </c:extLst>
            </c:dLbl>
            <c:dLbl>
              <c:idx val="17"/>
              <c:layout>
                <c:manualLayout>
                  <c:x val="1.496740464614168E-3"/>
                  <c:y val="-2.5567198112456304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baseline="0">
                      <a:solidFill>
                        <a:sysClr val="windowText" lastClr="000000"/>
                      </a:solidFill>
                    </a:defRPr>
                  </a:pPr>
                  <a:endParaRPr lang="ja-JP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D5FD-456A-8C05-F12D6992D7DE}"/>
                </c:ext>
              </c:extLst>
            </c:dLbl>
            <c:dLbl>
              <c:idx val="18"/>
              <c:layout>
                <c:manualLayout>
                  <c:x val="0"/>
                  <c:y val="-2.2726398322183379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baseline="0">
                      <a:solidFill>
                        <a:sysClr val="windowText" lastClr="000000"/>
                      </a:solidFill>
                    </a:defRPr>
                  </a:pPr>
                  <a:endParaRPr lang="ja-JP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D5FD-456A-8C05-F12D6992D7DE}"/>
                </c:ext>
              </c:extLst>
            </c:dLbl>
            <c:dLbl>
              <c:idx val="19"/>
              <c:layout>
                <c:manualLayout>
                  <c:x val="-1.0975969945162476E-16"/>
                  <c:y val="-2.2726398322183379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baseline="0">
                      <a:solidFill>
                        <a:sysClr val="windowText" lastClr="000000"/>
                      </a:solidFill>
                    </a:defRPr>
                  </a:pPr>
                  <a:endParaRPr lang="ja-JP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D5FD-456A-8C05-F12D6992D7DE}"/>
                </c:ext>
              </c:extLst>
            </c:dLbl>
            <c:dLbl>
              <c:idx val="20"/>
              <c:layout>
                <c:manualLayout>
                  <c:x val="-1.0950487952350464E-16"/>
                  <c:y val="-2.2398381672832837E-2"/>
                </c:manualLayout>
              </c:layout>
              <c:tx>
                <c:rich>
                  <a:bodyPr/>
                  <a:lstStyle/>
                  <a:p>
                    <a:fld id="{90EAD9B9-5E2B-4339-A210-43010F28BF84}" type="VALUE">
                      <a:rPr lang="en-US" altLang="ja-JP">
                        <a:solidFill>
                          <a:sysClr val="windowText" lastClr="000000"/>
                        </a:solidFill>
                      </a:rPr>
                      <a:pPr/>
                      <a:t>[値]</a:t>
                    </a:fld>
                    <a:endParaRPr lang="ja-JP" alt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7-D5FD-456A-8C05-F12D6992D7DE}"/>
                </c:ext>
              </c:extLst>
            </c:dLbl>
            <c:dLbl>
              <c:idx val="21"/>
              <c:layout>
                <c:manualLayout>
                  <c:x val="-1.0994360165888614E-16"/>
                  <c:y val="-1.9747029227158167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>
                      <a:solidFill>
                        <a:sysClr val="windowText" lastClr="000000"/>
                      </a:solidFill>
                    </a:defRPr>
                  </a:pPr>
                  <a:endParaRPr lang="ja-JP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734C-467F-A118-3BE7EC567AA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>
                    <a:solidFill>
                      <a:schemeClr val="bg1"/>
                    </a:solidFill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'図Ⅳ6　180116再'!$A$4:$A$25</c:f>
              <c:strCache>
                <c:ptCount val="22"/>
                <c:pt idx="0">
                  <c:v>平成7年度</c:v>
                </c:pt>
                <c:pt idx="1">
                  <c:v>平成8年度</c:v>
                </c:pt>
                <c:pt idx="2">
                  <c:v>（平成8年度）</c:v>
                </c:pt>
                <c:pt idx="3">
                  <c:v>平成9年度</c:v>
                </c:pt>
                <c:pt idx="4">
                  <c:v>平成10年度</c:v>
                </c:pt>
                <c:pt idx="5">
                  <c:v>平成11年度</c:v>
                </c:pt>
                <c:pt idx="6">
                  <c:v>平成12年度</c:v>
                </c:pt>
                <c:pt idx="7">
                  <c:v>平成13年度</c:v>
                </c:pt>
                <c:pt idx="8">
                  <c:v>平成14年度</c:v>
                </c:pt>
                <c:pt idx="9">
                  <c:v>平成15年度</c:v>
                </c:pt>
                <c:pt idx="10">
                  <c:v>平成16年度</c:v>
                </c:pt>
                <c:pt idx="11">
                  <c:v>平成17年度</c:v>
                </c:pt>
                <c:pt idx="12">
                  <c:v>平成18年度</c:v>
                </c:pt>
                <c:pt idx="13">
                  <c:v>平成19年度</c:v>
                </c:pt>
                <c:pt idx="14">
                  <c:v>平成20年度</c:v>
                </c:pt>
                <c:pt idx="15">
                  <c:v>平成21年度</c:v>
                </c:pt>
                <c:pt idx="16">
                  <c:v>平成22年度</c:v>
                </c:pt>
                <c:pt idx="17">
                  <c:v>平成23年度</c:v>
                </c:pt>
                <c:pt idx="18">
                  <c:v>平成24年度</c:v>
                </c:pt>
                <c:pt idx="19">
                  <c:v>平成25年度</c:v>
                </c:pt>
                <c:pt idx="20">
                  <c:v>平成26年度</c:v>
                </c:pt>
                <c:pt idx="21">
                  <c:v>平成27年度</c:v>
                </c:pt>
              </c:strCache>
            </c:strRef>
          </c:cat>
          <c:val>
            <c:numRef>
              <c:f>'図Ⅳ6　180116再'!$D$4:$D$25</c:f>
              <c:numCache>
                <c:formatCode>General</c:formatCode>
                <c:ptCount val="22"/>
                <c:pt idx="0">
                  <c:v>69</c:v>
                </c:pt>
                <c:pt idx="1">
                  <c:v>68</c:v>
                </c:pt>
                <c:pt idx="2">
                  <c:v>60</c:v>
                </c:pt>
                <c:pt idx="3">
                  <c:v>67</c:v>
                </c:pt>
                <c:pt idx="4">
                  <c:v>58</c:v>
                </c:pt>
                <c:pt idx="5">
                  <c:v>50</c:v>
                </c:pt>
                <c:pt idx="6">
                  <c:v>45</c:v>
                </c:pt>
                <c:pt idx="7">
                  <c:v>42</c:v>
                </c:pt>
                <c:pt idx="8">
                  <c:v>40</c:v>
                </c:pt>
                <c:pt idx="9">
                  <c:v>30</c:v>
                </c:pt>
                <c:pt idx="10">
                  <c:v>26</c:v>
                </c:pt>
                <c:pt idx="11">
                  <c:v>24</c:v>
                </c:pt>
                <c:pt idx="12">
                  <c:v>22</c:v>
                </c:pt>
                <c:pt idx="13">
                  <c:v>20</c:v>
                </c:pt>
                <c:pt idx="14">
                  <c:v>17</c:v>
                </c:pt>
                <c:pt idx="15">
                  <c:v>14</c:v>
                </c:pt>
                <c:pt idx="16">
                  <c:v>14</c:v>
                </c:pt>
                <c:pt idx="17" formatCode="#,##0_);[Red]\(#,##0\)">
                  <c:v>12.439136840605588</c:v>
                </c:pt>
                <c:pt idx="18" formatCode="#,##0_);[Red]\(#,##0\)">
                  <c:v>13</c:v>
                </c:pt>
                <c:pt idx="19" formatCode="#,##0_);[Red]\(#,##0\)">
                  <c:v>12</c:v>
                </c:pt>
                <c:pt idx="20" formatCode="#,##0_);[Red]\(#,##0\)">
                  <c:v>10</c:v>
                </c:pt>
                <c:pt idx="21" formatCode="#,##0_);[Red]\(#,##0\)">
                  <c:v>10.08523456926539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D5FD-456A-8C05-F12D6992D7D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2"/>
        <c:overlap val="100"/>
        <c:serLines/>
        <c:axId val="-2027408200"/>
        <c:axId val="-2027399968"/>
      </c:barChart>
      <c:catAx>
        <c:axId val="-202740820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ja-JP" altLang="en-US" b="0"/>
                  <a:t>（百万ｔ）</a:t>
                </a:r>
              </a:p>
            </c:rich>
          </c:tx>
          <c:layout>
            <c:manualLayout>
              <c:xMode val="edge"/>
              <c:yMode val="edge"/>
              <c:x val="3.963478811379733E-2"/>
              <c:y val="7.889131659589671E-2"/>
            </c:manualLayout>
          </c:layout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800" b="0"/>
            </a:pPr>
            <a:endParaRPr lang="ja-JP"/>
          </a:p>
        </c:txPr>
        <c:crossAx val="-2027399968"/>
        <c:crossesAt val="0"/>
        <c:auto val="1"/>
        <c:lblAlgn val="ctr"/>
        <c:lblOffset val="100"/>
        <c:noMultiLvlLbl val="0"/>
      </c:catAx>
      <c:valAx>
        <c:axId val="-2027399968"/>
        <c:scaling>
          <c:orientation val="minMax"/>
          <c:max val="450"/>
          <c:min val="0"/>
        </c:scaling>
        <c:delete val="0"/>
        <c:axPos val="l"/>
        <c:majorGridlines>
          <c:spPr>
            <a:ln>
              <a:solidFill>
                <a:schemeClr val="tx1"/>
              </a:solidFill>
            </a:ln>
          </c:spPr>
        </c:majorGridlines>
        <c:title>
          <c:tx>
            <c:rich>
              <a:bodyPr rot="0" vert="eaVert"/>
              <a:lstStyle/>
              <a:p>
                <a:pPr>
                  <a:defRPr b="0"/>
                </a:pPr>
                <a:r>
                  <a:rPr lang="ja-JP" altLang="en-US" b="0"/>
                  <a:t>産業廃棄物の排出量</a:t>
                </a:r>
              </a:p>
            </c:rich>
          </c:tx>
          <c:overlay val="0"/>
          <c:spPr>
            <a:solidFill>
              <a:schemeClr val="lt1"/>
            </a:solidFill>
            <a:ln>
              <a:noFill/>
            </a:ln>
          </c:spPr>
        </c:title>
        <c:numFmt formatCode="0" sourceLinked="0"/>
        <c:majorTickMark val="none"/>
        <c:minorTickMark val="none"/>
        <c:tickLblPos val="nextTo"/>
        <c:crossAx val="-2027408200"/>
        <c:crosses val="autoZero"/>
        <c:crossBetween val="between"/>
        <c:majorUnit val="50"/>
        <c:minorUnit val="10"/>
      </c:valAx>
      <c:spPr>
        <a:ln w="6350">
          <a:solidFill>
            <a:schemeClr val="tx1"/>
          </a:solidFill>
        </a:ln>
      </c:spPr>
    </c:plotArea>
    <c:legend>
      <c:legendPos val="b"/>
      <c:layout>
        <c:manualLayout>
          <c:xMode val="edge"/>
          <c:yMode val="edge"/>
          <c:x val="0.28068439309407933"/>
          <c:y val="5.2264867415133316E-2"/>
          <c:w val="0.44768672760126094"/>
          <c:h val="5.0522644093572079E-2"/>
        </c:manualLayout>
      </c:layout>
      <c:overlay val="0"/>
      <c:spPr>
        <a:ln w="6350">
          <a:solidFill>
            <a:schemeClr val="tx1"/>
          </a:solidFill>
        </a:ln>
      </c:spPr>
    </c:legend>
    <c:plotVisOnly val="0"/>
    <c:dispBlanksAs val="gap"/>
    <c:showDLblsOverMax val="0"/>
  </c:chart>
  <c:spPr>
    <a:ln>
      <a:noFill/>
    </a:ln>
  </c:spPr>
  <c:printSettings>
    <c:headerFooter/>
    <c:pageMargins b="0.75000000000000144" l="0.70000000000000062" r="0.70000000000000062" t="0.75000000000000144" header="0.30000000000000032" footer="0.30000000000000032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4197437371313544E-2"/>
          <c:y val="9.3193080043422527E-2"/>
          <c:w val="0.88171738092413843"/>
          <c:h val="0.67483239996611066"/>
        </c:manualLayout>
      </c:layout>
      <c:barChart>
        <c:barDir val="col"/>
        <c:grouping val="percentStacked"/>
        <c:varyColors val="0"/>
        <c:ser>
          <c:idx val="0"/>
          <c:order val="0"/>
          <c:tx>
            <c:strRef>
              <c:f>'図Ⅲ・5　180116再'!$D$4</c:f>
              <c:strCache>
                <c:ptCount val="1"/>
                <c:pt idx="0">
                  <c:v>再生利用量</c:v>
                </c:pt>
              </c:strCache>
            </c:strRef>
          </c:tx>
          <c:spPr>
            <a:solidFill>
              <a:schemeClr val="bg1">
                <a:lumMod val="85000"/>
              </a:schemeClr>
            </a:solidFill>
            <a:ln w="6350">
              <a:solidFill>
                <a:schemeClr val="tx1"/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'図Ⅲ・5　180116再'!$C$5:$C$25</c:f>
              <c:strCache>
                <c:ptCount val="21"/>
                <c:pt idx="0">
                  <c:v>合計</c:v>
                </c:pt>
                <c:pt idx="2">
                  <c:v>がれき類</c:v>
                </c:pt>
                <c:pt idx="3">
                  <c:v>動物のふん尿</c:v>
                </c:pt>
                <c:pt idx="4">
                  <c:v>金 属 く ず</c:v>
                </c:pt>
                <c:pt idx="5">
                  <c:v>鉱 さ い</c:v>
                </c:pt>
                <c:pt idx="6">
                  <c:v>木  く  ず</c:v>
                </c:pt>
                <c:pt idx="7">
                  <c:v>動物系固形不要物</c:v>
                </c:pt>
                <c:pt idx="8">
                  <c:v>ば い じ ん</c:v>
                </c:pt>
                <c:pt idx="9">
                  <c:v>紙  く  ず</c:v>
                </c:pt>
                <c:pt idx="10">
                  <c:v>ガラスくず、コンクリートくず
及び陶磁器くず</c:v>
                </c:pt>
                <c:pt idx="11">
                  <c:v>燃 え 殻</c:v>
                </c:pt>
                <c:pt idx="12">
                  <c:v>ゴ ム く ず</c:v>
                </c:pt>
                <c:pt idx="13">
                  <c:v>動植物性残渣</c:v>
                </c:pt>
                <c:pt idx="14">
                  <c:v>廃プラスチック類</c:v>
                </c:pt>
                <c:pt idx="15">
                  <c:v>繊 維 く ず</c:v>
                </c:pt>
                <c:pt idx="16">
                  <c:v>廃   油</c:v>
                </c:pt>
                <c:pt idx="17">
                  <c:v>動物の死体</c:v>
                </c:pt>
                <c:pt idx="18">
                  <c:v>廃   酸</c:v>
                </c:pt>
                <c:pt idx="19">
                  <c:v>廃 ア ル カ リ</c:v>
                </c:pt>
                <c:pt idx="20">
                  <c:v>汚   泥</c:v>
                </c:pt>
              </c:strCache>
            </c:strRef>
          </c:cat>
          <c:val>
            <c:numRef>
              <c:f>'図Ⅲ・5　180116再'!$D$5:$D$25</c:f>
              <c:numCache>
                <c:formatCode>General</c:formatCode>
                <c:ptCount val="21"/>
                <c:pt idx="0" formatCode="0_ ">
                  <c:v>53.059567690286435</c:v>
                </c:pt>
                <c:pt idx="2" formatCode="0_ ">
                  <c:v>96.072985182020133</c:v>
                </c:pt>
                <c:pt idx="3" formatCode="0_ ">
                  <c:v>95.083922410397122</c:v>
                </c:pt>
                <c:pt idx="4" formatCode="0_ ">
                  <c:v>94.546846192660169</c:v>
                </c:pt>
                <c:pt idx="5" formatCode="0_ ">
                  <c:v>93.118663954152822</c:v>
                </c:pt>
                <c:pt idx="6" formatCode="0_ ">
                  <c:v>82.519110236549849</c:v>
                </c:pt>
                <c:pt idx="7" formatCode="0_ ">
                  <c:v>81.211469584111313</c:v>
                </c:pt>
                <c:pt idx="8" formatCode="0_ ">
                  <c:v>75.950990987668575</c:v>
                </c:pt>
                <c:pt idx="9" formatCode="0_ ">
                  <c:v>74.979205205740286</c:v>
                </c:pt>
                <c:pt idx="10" formatCode="0_ ">
                  <c:v>73.769440237606645</c:v>
                </c:pt>
                <c:pt idx="11" formatCode="0_ ">
                  <c:v>71.03981451608189</c:v>
                </c:pt>
                <c:pt idx="12" formatCode="0_ ">
                  <c:v>70.073379952890207</c:v>
                </c:pt>
                <c:pt idx="13" formatCode="0_ ">
                  <c:v>65.270259017509062</c:v>
                </c:pt>
                <c:pt idx="14" formatCode="0_ ">
                  <c:v>58.300179620226999</c:v>
                </c:pt>
                <c:pt idx="15" formatCode="0_ ">
                  <c:v>57.94526825692887</c:v>
                </c:pt>
                <c:pt idx="16" formatCode="0_ ">
                  <c:v>43.306838475844941</c:v>
                </c:pt>
                <c:pt idx="17" formatCode="0_ ">
                  <c:v>35.769367627969487</c:v>
                </c:pt>
                <c:pt idx="18" formatCode="0_ ">
                  <c:v>29.891158043565408</c:v>
                </c:pt>
                <c:pt idx="19" formatCode="0_ ">
                  <c:v>19.833748529866977</c:v>
                </c:pt>
                <c:pt idx="20" formatCode="0_ ">
                  <c:v>6.8537704142070872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C64-4D8E-B6B3-128B65820EEF}"/>
            </c:ext>
          </c:extLst>
        </c:ser>
        <c:ser>
          <c:idx val="1"/>
          <c:order val="1"/>
          <c:tx>
            <c:strRef>
              <c:f>'図Ⅲ・5　180116再'!$E$4</c:f>
              <c:strCache>
                <c:ptCount val="1"/>
                <c:pt idx="0">
                  <c:v>減量化量</c:v>
                </c:pt>
              </c:strCache>
            </c:strRef>
          </c:tx>
          <c:spPr>
            <a:solidFill>
              <a:schemeClr val="bg1"/>
            </a:solidFill>
            <a:ln w="6350">
              <a:solidFill>
                <a:schemeClr val="tx1"/>
              </a:solidFill>
            </a:ln>
          </c:spPr>
          <c:invertIfNegative val="0"/>
          <c:dLbls>
            <c:dLbl>
              <c:idx val="2"/>
              <c:layout>
                <c:manualLayout>
                  <c:x val="0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4C64-4D8E-B6B3-128B65820EEF}"/>
                </c:ext>
              </c:extLst>
            </c:dLbl>
            <c:dLbl>
              <c:idx val="3"/>
              <c:layout>
                <c:manualLayout>
                  <c:x val="-1.924070035857337E-3"/>
                  <c:y val="-1.5260647057829008E-4"/>
                </c:manualLayout>
              </c:layout>
              <c:spPr/>
              <c:txPr>
                <a:bodyPr/>
                <a:lstStyle/>
                <a:p>
                  <a:pPr>
                    <a:defRPr/>
                  </a:pPr>
                  <a:endParaRPr lang="ja-JP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4C64-4D8E-B6B3-128B65820EEF}"/>
                </c:ext>
              </c:extLst>
            </c:dLbl>
            <c:dLbl>
              <c:idx val="4"/>
              <c:layout>
                <c:manualLayout>
                  <c:x val="-4.0814712761136606E-4"/>
                  <c:y val="-1.6003704741794646E-3"/>
                </c:manualLayout>
              </c:layout>
              <c:spPr/>
              <c:txPr>
                <a:bodyPr/>
                <a:lstStyle/>
                <a:p>
                  <a:pPr>
                    <a:defRPr/>
                  </a:pPr>
                  <a:endParaRPr lang="ja-JP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4C64-4D8E-B6B3-128B65820EEF}"/>
                </c:ext>
              </c:extLst>
            </c:dLbl>
            <c:dLbl>
              <c:idx val="5"/>
              <c:layout>
                <c:manualLayout>
                  <c:x val="0"/>
                  <c:y val="-6.6693780294413147E-4"/>
                </c:manualLayout>
              </c:layout>
              <c:spPr/>
              <c:txPr>
                <a:bodyPr/>
                <a:lstStyle/>
                <a:p>
                  <a:pPr>
                    <a:defRPr/>
                  </a:pPr>
                  <a:endParaRPr lang="ja-JP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4C64-4D8E-B6B3-128B65820EEF}"/>
                </c:ext>
              </c:extLst>
            </c:dLbl>
            <c:dLbl>
              <c:idx val="9"/>
              <c:layout>
                <c:manualLayout>
                  <c:x val="-1.544998068752414E-3"/>
                  <c:y val="7.8644412217981441E-4"/>
                </c:manualLayout>
              </c:layout>
              <c:spPr/>
              <c:txPr>
                <a:bodyPr/>
                <a:lstStyle/>
                <a:p>
                  <a:pPr>
                    <a:defRPr/>
                  </a:pPr>
                  <a:endParaRPr lang="ja-JP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4C64-4D8E-B6B3-128B65820EEF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'図Ⅲ・5　180116再'!$C$5:$C$25</c:f>
              <c:strCache>
                <c:ptCount val="21"/>
                <c:pt idx="0">
                  <c:v>合計</c:v>
                </c:pt>
                <c:pt idx="2">
                  <c:v>がれき類</c:v>
                </c:pt>
                <c:pt idx="3">
                  <c:v>動物のふん尿</c:v>
                </c:pt>
                <c:pt idx="4">
                  <c:v>金 属 く ず</c:v>
                </c:pt>
                <c:pt idx="5">
                  <c:v>鉱 さ い</c:v>
                </c:pt>
                <c:pt idx="6">
                  <c:v>木  く  ず</c:v>
                </c:pt>
                <c:pt idx="7">
                  <c:v>動物系固形不要物</c:v>
                </c:pt>
                <c:pt idx="8">
                  <c:v>ば い じ ん</c:v>
                </c:pt>
                <c:pt idx="9">
                  <c:v>紙  く  ず</c:v>
                </c:pt>
                <c:pt idx="10">
                  <c:v>ガラスくず、コンクリートくず
及び陶磁器くず</c:v>
                </c:pt>
                <c:pt idx="11">
                  <c:v>燃 え 殻</c:v>
                </c:pt>
                <c:pt idx="12">
                  <c:v>ゴ ム く ず</c:v>
                </c:pt>
                <c:pt idx="13">
                  <c:v>動植物性残渣</c:v>
                </c:pt>
                <c:pt idx="14">
                  <c:v>廃プラスチック類</c:v>
                </c:pt>
                <c:pt idx="15">
                  <c:v>繊 維 く ず</c:v>
                </c:pt>
                <c:pt idx="16">
                  <c:v>廃   油</c:v>
                </c:pt>
                <c:pt idx="17">
                  <c:v>動物の死体</c:v>
                </c:pt>
                <c:pt idx="18">
                  <c:v>廃   酸</c:v>
                </c:pt>
                <c:pt idx="19">
                  <c:v>廃 ア ル カ リ</c:v>
                </c:pt>
                <c:pt idx="20">
                  <c:v>汚   泥</c:v>
                </c:pt>
              </c:strCache>
            </c:strRef>
          </c:cat>
          <c:val>
            <c:numRef>
              <c:f>'図Ⅲ・5　180116再'!$E$5:$E$25</c:f>
              <c:numCache>
                <c:formatCode>General</c:formatCode>
                <c:ptCount val="21"/>
                <c:pt idx="0" formatCode="0_ ">
                  <c:v>44.362306163330075</c:v>
                </c:pt>
                <c:pt idx="2" formatCode="0_ ">
                  <c:v>1.5218604655721171</c:v>
                </c:pt>
                <c:pt idx="3" formatCode="0_ ">
                  <c:v>4.8633746269967766</c:v>
                </c:pt>
                <c:pt idx="4" formatCode="0_ ">
                  <c:v>3.6991709324720414</c:v>
                </c:pt>
                <c:pt idx="5" formatCode="0_ ">
                  <c:v>1.2813176094746759</c:v>
                </c:pt>
                <c:pt idx="6" formatCode="0_ ">
                  <c:v>14.066274907891305</c:v>
                </c:pt>
                <c:pt idx="7" formatCode="0_ ">
                  <c:v>16.951018736672943</c:v>
                </c:pt>
                <c:pt idx="8" formatCode="0_ ">
                  <c:v>14.555403991693508</c:v>
                </c:pt>
                <c:pt idx="9" formatCode="0_ ">
                  <c:v>23.127742765841912</c:v>
                </c:pt>
                <c:pt idx="10" formatCode="0_ ">
                  <c:v>8.898998064748044</c:v>
                </c:pt>
                <c:pt idx="11" formatCode="0_ ">
                  <c:v>8.383137209758635</c:v>
                </c:pt>
                <c:pt idx="12" formatCode="0_ ">
                  <c:v>13.44112403416227</c:v>
                </c:pt>
                <c:pt idx="13" formatCode="0_ ">
                  <c:v>33.320562200683518</c:v>
                </c:pt>
                <c:pt idx="14" formatCode="0_ ">
                  <c:v>26.275870160904585</c:v>
                </c:pt>
                <c:pt idx="15" formatCode="0_ ">
                  <c:v>28.539015044228289</c:v>
                </c:pt>
                <c:pt idx="16" formatCode="0_ ">
                  <c:v>54.916711723785482</c:v>
                </c:pt>
                <c:pt idx="17" formatCode="0_ ">
                  <c:v>63.186236071885013</c:v>
                </c:pt>
                <c:pt idx="18" formatCode="0_ ">
                  <c:v>66.633811907831586</c:v>
                </c:pt>
                <c:pt idx="19" formatCode="0_ ">
                  <c:v>76.974830071355626</c:v>
                </c:pt>
                <c:pt idx="20" formatCode="0_ ">
                  <c:v>91.647031188934974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4C64-4D8E-B6B3-128B65820EEF}"/>
            </c:ext>
          </c:extLst>
        </c:ser>
        <c:ser>
          <c:idx val="2"/>
          <c:order val="2"/>
          <c:tx>
            <c:strRef>
              <c:f>'図Ⅲ・5　180116再'!$F$4</c:f>
              <c:strCache>
                <c:ptCount val="1"/>
                <c:pt idx="0">
                  <c:v>最終処分量計</c:v>
                </c:pt>
              </c:strCache>
            </c:strRef>
          </c:tx>
          <c:spPr>
            <a:solidFill>
              <a:schemeClr val="tx1"/>
            </a:solidFill>
            <a:ln w="6350">
              <a:solidFill>
                <a:schemeClr val="tx1"/>
              </a:solidFill>
            </a:ln>
          </c:spPr>
          <c:invertIfNegative val="0"/>
          <c:dLbls>
            <c:dLbl>
              <c:idx val="2"/>
              <c:layout>
                <c:manualLayout>
                  <c:x val="0"/>
                  <c:y val="-2.1269093288483629E-2"/>
                </c:manualLayout>
              </c:layout>
              <c:spPr/>
              <c:txPr>
                <a:bodyPr/>
                <a:lstStyle/>
                <a:p>
                  <a:pPr>
                    <a:defRPr>
                      <a:solidFill>
                        <a:sysClr val="windowText" lastClr="000000"/>
                      </a:solidFill>
                    </a:defRPr>
                  </a:pPr>
                  <a:endParaRPr lang="ja-JP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4C64-4D8E-B6B3-128B65820EEF}"/>
                </c:ext>
              </c:extLst>
            </c:dLbl>
            <c:dLbl>
              <c:idx val="3"/>
              <c:layout>
                <c:manualLayout>
                  <c:x val="-1.2205271676531985E-7"/>
                  <c:y val="-1.2375270204864248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baseline="0">
                      <a:solidFill>
                        <a:sysClr val="windowText" lastClr="000000"/>
                      </a:solidFill>
                    </a:defRPr>
                  </a:pPr>
                  <a:endParaRPr lang="ja-JP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4C64-4D8E-B6B3-128B65820EEF}"/>
                </c:ext>
              </c:extLst>
            </c:dLbl>
            <c:dLbl>
              <c:idx val="4"/>
              <c:layout>
                <c:manualLayout>
                  <c:x val="-1.544998068752414E-3"/>
                  <c:y val="-2.0263421285623133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baseline="0">
                      <a:solidFill>
                        <a:sysClr val="windowText" lastClr="000000"/>
                      </a:solidFill>
                    </a:defRPr>
                  </a:pPr>
                  <a:endParaRPr lang="ja-JP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4C64-4D8E-B6B3-128B65820EEF}"/>
                </c:ext>
              </c:extLst>
            </c:dLbl>
            <c:dLbl>
              <c:idx val="6"/>
              <c:layout>
                <c:manualLayout>
                  <c:x val="-6.5412966594324775E-6"/>
                  <c:y val="-4.1372075747543001E-3"/>
                </c:manualLayout>
              </c:layout>
              <c:spPr/>
              <c:txPr>
                <a:bodyPr/>
                <a:lstStyle/>
                <a:p>
                  <a:pPr>
                    <a:defRPr>
                      <a:solidFill>
                        <a:schemeClr val="bg1"/>
                      </a:solidFill>
                    </a:defRPr>
                  </a:pPr>
                  <a:endParaRPr lang="ja-JP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4C64-4D8E-B6B3-128B65820EEF}"/>
                </c:ext>
              </c:extLst>
            </c:dLbl>
            <c:dLbl>
              <c:idx val="7"/>
              <c:layout>
                <c:manualLayout>
                  <c:x val="-1.2165339124034756E-7"/>
                  <c:y val="-2.2289763414185447E-2"/>
                </c:manualLayout>
              </c:layout>
              <c:spPr/>
              <c:txPr>
                <a:bodyPr/>
                <a:lstStyle/>
                <a:p>
                  <a:pPr>
                    <a:defRPr>
                      <a:solidFill>
                        <a:sysClr val="windowText" lastClr="000000"/>
                      </a:solidFill>
                    </a:defRPr>
                  </a:pPr>
                  <a:endParaRPr lang="ja-JP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4C64-4D8E-B6B3-128B65820EEF}"/>
                </c:ext>
              </c:extLst>
            </c:dLbl>
            <c:dLbl>
              <c:idx val="9"/>
              <c:layout>
                <c:manualLayout>
                  <c:x val="0"/>
                  <c:y val="-2.0094284916391172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>
                      <a:solidFill>
                        <a:sysClr val="windowText" lastClr="000000"/>
                      </a:solidFill>
                    </a:defRPr>
                  </a:pPr>
                  <a:endParaRPr lang="ja-JP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2B07-4806-AF51-2BC525C6DB4D}"/>
                </c:ext>
              </c:extLst>
            </c:dLbl>
            <c:dLbl>
              <c:idx val="11"/>
              <c:layout>
                <c:manualLayout>
                  <c:x val="0"/>
                  <c:y val="-1.8237079157060822E-2"/>
                </c:manualLayout>
              </c:layout>
              <c:spPr/>
              <c:txPr>
                <a:bodyPr/>
                <a:lstStyle/>
                <a:p>
                  <a:pPr>
                    <a:defRPr>
                      <a:solidFill>
                        <a:schemeClr val="bg1"/>
                      </a:solidFill>
                    </a:defRPr>
                  </a:pPr>
                  <a:endParaRPr lang="ja-JP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4C64-4D8E-B6B3-128B65820EEF}"/>
                </c:ext>
              </c:extLst>
            </c:dLbl>
            <c:dLbl>
              <c:idx val="12"/>
              <c:layout>
                <c:manualLayout>
                  <c:x val="1.544998068752414E-3"/>
                  <c:y val="-1.6210737028498508E-2"/>
                </c:manualLayout>
              </c:layout>
              <c:spPr/>
              <c:txPr>
                <a:bodyPr/>
                <a:lstStyle/>
                <a:p>
                  <a:pPr>
                    <a:defRPr>
                      <a:solidFill>
                        <a:schemeClr val="bg1"/>
                      </a:solidFill>
                    </a:defRPr>
                  </a:pPr>
                  <a:endParaRPr lang="ja-JP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4C64-4D8E-B6B3-128B65820EEF}"/>
                </c:ext>
              </c:extLst>
            </c:dLbl>
            <c:dLbl>
              <c:idx val="13"/>
              <c:layout>
                <c:manualLayout>
                  <c:x val="0"/>
                  <c:y val="-1.808485642475204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>
                      <a:solidFill>
                        <a:sysClr val="windowText" lastClr="000000"/>
                      </a:solidFill>
                    </a:defRPr>
                  </a:pPr>
                  <a:endParaRPr lang="ja-JP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2B07-4806-AF51-2BC525C6DB4D}"/>
                </c:ext>
              </c:extLst>
            </c:dLbl>
            <c:dLbl>
              <c:idx val="16"/>
              <c:layout>
                <c:manualLayout>
                  <c:x val="0"/>
                  <c:y val="-2.2289763414185447E-2"/>
                </c:manualLayout>
              </c:layout>
              <c:spPr/>
              <c:txPr>
                <a:bodyPr/>
                <a:lstStyle/>
                <a:p>
                  <a:pPr>
                    <a:defRPr>
                      <a:solidFill>
                        <a:sysClr val="windowText" lastClr="000000"/>
                      </a:solidFill>
                    </a:defRPr>
                  </a:pPr>
                  <a:endParaRPr lang="ja-JP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4C64-4D8E-B6B3-128B65820EEF}"/>
                </c:ext>
              </c:extLst>
            </c:dLbl>
            <c:dLbl>
              <c:idx val="17"/>
              <c:layout>
                <c:manualLayout>
                  <c:x val="-3.0899961375048281E-3"/>
                  <c:y val="-2.0263421285623133E-2"/>
                </c:manualLayout>
              </c:layout>
              <c:spPr/>
              <c:txPr>
                <a:bodyPr/>
                <a:lstStyle/>
                <a:p>
                  <a:pPr>
                    <a:defRPr>
                      <a:solidFill>
                        <a:sysClr val="windowText" lastClr="000000"/>
                      </a:solidFill>
                    </a:defRPr>
                  </a:pPr>
                  <a:endParaRPr lang="ja-JP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4C64-4D8E-B6B3-128B65820EEF}"/>
                </c:ext>
              </c:extLst>
            </c:dLbl>
            <c:dLbl>
              <c:idx val="18"/>
              <c:layout>
                <c:manualLayout>
                  <c:x val="-1.5449573628594057E-3"/>
                  <c:y val="-4.1879970665508479E-3"/>
                </c:manualLayout>
              </c:layout>
              <c:spPr/>
              <c:txPr>
                <a:bodyPr/>
                <a:lstStyle/>
                <a:p>
                  <a:pPr>
                    <a:defRPr>
                      <a:solidFill>
                        <a:schemeClr val="bg1"/>
                      </a:solidFill>
                    </a:defRPr>
                  </a:pPr>
                  <a:endParaRPr lang="ja-JP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4C64-4D8E-B6B3-128B65820EEF}"/>
                </c:ext>
              </c:extLst>
            </c:dLbl>
            <c:dLbl>
              <c:idx val="19"/>
              <c:layout>
                <c:manualLayout>
                  <c:x val="0"/>
                  <c:y val="-2.1616387443128822E-3"/>
                </c:manualLayout>
              </c:layout>
              <c:spPr/>
              <c:txPr>
                <a:bodyPr/>
                <a:lstStyle/>
                <a:p>
                  <a:pPr>
                    <a:defRPr>
                      <a:solidFill>
                        <a:schemeClr val="bg1"/>
                      </a:solidFill>
                    </a:defRPr>
                  </a:pPr>
                  <a:endParaRPr lang="ja-JP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4C64-4D8E-B6B3-128B65820EEF}"/>
                </c:ext>
              </c:extLst>
            </c:dLbl>
            <c:dLbl>
              <c:idx val="20"/>
              <c:layout>
                <c:manualLayout>
                  <c:x val="0"/>
                  <c:y val="-1.8237079157060822E-2"/>
                </c:manualLayout>
              </c:layout>
              <c:spPr/>
              <c:txPr>
                <a:bodyPr/>
                <a:lstStyle/>
                <a:p>
                  <a:pPr>
                    <a:defRPr>
                      <a:solidFill>
                        <a:sysClr val="windowText" lastClr="000000"/>
                      </a:solidFill>
                    </a:defRPr>
                  </a:pPr>
                  <a:endParaRPr lang="ja-JP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4C64-4D8E-B6B3-128B65820EE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>
                    <a:solidFill>
                      <a:schemeClr val="bg1"/>
                    </a:solidFill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'図Ⅲ・5　180116再'!$C$5:$C$25</c:f>
              <c:strCache>
                <c:ptCount val="21"/>
                <c:pt idx="0">
                  <c:v>合計</c:v>
                </c:pt>
                <c:pt idx="2">
                  <c:v>がれき類</c:v>
                </c:pt>
                <c:pt idx="3">
                  <c:v>動物のふん尿</c:v>
                </c:pt>
                <c:pt idx="4">
                  <c:v>金 属 く ず</c:v>
                </c:pt>
                <c:pt idx="5">
                  <c:v>鉱 さ い</c:v>
                </c:pt>
                <c:pt idx="6">
                  <c:v>木  く  ず</c:v>
                </c:pt>
                <c:pt idx="7">
                  <c:v>動物系固形不要物</c:v>
                </c:pt>
                <c:pt idx="8">
                  <c:v>ば い じ ん</c:v>
                </c:pt>
                <c:pt idx="9">
                  <c:v>紙  く  ず</c:v>
                </c:pt>
                <c:pt idx="10">
                  <c:v>ガラスくず、コンクリートくず
及び陶磁器くず</c:v>
                </c:pt>
                <c:pt idx="11">
                  <c:v>燃 え 殻</c:v>
                </c:pt>
                <c:pt idx="12">
                  <c:v>ゴ ム く ず</c:v>
                </c:pt>
                <c:pt idx="13">
                  <c:v>動植物性残渣</c:v>
                </c:pt>
                <c:pt idx="14">
                  <c:v>廃プラスチック類</c:v>
                </c:pt>
                <c:pt idx="15">
                  <c:v>繊 維 く ず</c:v>
                </c:pt>
                <c:pt idx="16">
                  <c:v>廃   油</c:v>
                </c:pt>
                <c:pt idx="17">
                  <c:v>動物の死体</c:v>
                </c:pt>
                <c:pt idx="18">
                  <c:v>廃   酸</c:v>
                </c:pt>
                <c:pt idx="19">
                  <c:v>廃 ア ル カ リ</c:v>
                </c:pt>
                <c:pt idx="20">
                  <c:v>汚   泥</c:v>
                </c:pt>
              </c:strCache>
            </c:strRef>
          </c:cat>
          <c:val>
            <c:numRef>
              <c:f>'図Ⅲ・5　180116再'!$F$5:$F$25</c:f>
              <c:numCache>
                <c:formatCode>General</c:formatCode>
                <c:ptCount val="21"/>
                <c:pt idx="0" formatCode="0_ ">
                  <c:v>2.5781261463834757</c:v>
                </c:pt>
                <c:pt idx="2" formatCode="0_ ">
                  <c:v>2.4051543524077537</c:v>
                </c:pt>
                <c:pt idx="3" formatCode="0_ ">
                  <c:v>5.2702962606093862E-2</c:v>
                </c:pt>
                <c:pt idx="4" formatCode="0_ ">
                  <c:v>1.7539828748677841</c:v>
                </c:pt>
                <c:pt idx="5" formatCode="0_ ">
                  <c:v>5.6000184363725003</c:v>
                </c:pt>
                <c:pt idx="6" formatCode="0_ ">
                  <c:v>3.4146148555588467</c:v>
                </c:pt>
                <c:pt idx="7" formatCode="0_ ">
                  <c:v>1.8375116792157469</c:v>
                </c:pt>
                <c:pt idx="8" formatCode="0_ ">
                  <c:v>9.4936050206379115</c:v>
                </c:pt>
                <c:pt idx="9" formatCode="0_ ">
                  <c:v>1.8930520284177961</c:v>
                </c:pt>
                <c:pt idx="10" formatCode="0_ ">
                  <c:v>17.331561697645313</c:v>
                </c:pt>
                <c:pt idx="11" formatCode="0_ ">
                  <c:v>20.57704827415948</c:v>
                </c:pt>
                <c:pt idx="12" formatCode="0_ ">
                  <c:v>16.485496012947525</c:v>
                </c:pt>
                <c:pt idx="13" formatCode="0_ ">
                  <c:v>1.409178781807416</c:v>
                </c:pt>
                <c:pt idx="14" formatCode="0_ ">
                  <c:v>15.423950218868423</c:v>
                </c:pt>
                <c:pt idx="15" formatCode="0_ ">
                  <c:v>13.515716698842839</c:v>
                </c:pt>
                <c:pt idx="16" formatCode="0_ ">
                  <c:v>1.7764498003695874</c:v>
                </c:pt>
                <c:pt idx="17" formatCode="0_ ">
                  <c:v>1.0443963001455032</c:v>
                </c:pt>
                <c:pt idx="18" formatCode="0_ ">
                  <c:v>3.4750300486029948</c:v>
                </c:pt>
                <c:pt idx="19" formatCode="0_ ">
                  <c:v>3.1914213987774032</c:v>
                </c:pt>
                <c:pt idx="20" formatCode="0_ ">
                  <c:v>1.4991983968579328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4C64-4D8E-B6B3-128B65820E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0"/>
        <c:overlap val="100"/>
        <c:axId val="-2027399184"/>
        <c:axId val="-2027398792"/>
      </c:barChart>
      <c:catAx>
        <c:axId val="-20273991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>
            <a:solidFill>
              <a:schemeClr val="tx1"/>
            </a:solidFill>
          </a:ln>
        </c:spPr>
        <c:txPr>
          <a:bodyPr rot="0" vert="eaVert"/>
          <a:lstStyle/>
          <a:p>
            <a:pPr>
              <a:defRPr sz="800">
                <a:latin typeface="ＭＳ 明朝" panose="02020609040205080304" pitchFamily="17" charset="-128"/>
                <a:ea typeface="ＭＳ 明朝" panose="02020609040205080304" pitchFamily="17" charset="-128"/>
              </a:defRPr>
            </a:pPr>
            <a:endParaRPr lang="ja-JP"/>
          </a:p>
        </c:txPr>
        <c:crossAx val="-2027398792"/>
        <c:crosses val="autoZero"/>
        <c:auto val="0"/>
        <c:lblAlgn val="ctr"/>
        <c:lblOffset val="100"/>
        <c:tickLblSkip val="1"/>
        <c:noMultiLvlLbl val="0"/>
      </c:catAx>
      <c:valAx>
        <c:axId val="-2027398792"/>
        <c:scaling>
          <c:orientation val="minMax"/>
        </c:scaling>
        <c:delete val="0"/>
        <c:axPos val="l"/>
        <c:majorGridlines/>
        <c:title>
          <c:tx>
            <c:rich>
              <a:bodyPr rot="0" vert="eaVert"/>
              <a:lstStyle/>
              <a:p>
                <a:pPr>
                  <a:defRPr b="0">
                    <a:latin typeface="+mn-ea"/>
                    <a:ea typeface="+mn-ea"/>
                  </a:defRPr>
                </a:pPr>
                <a:r>
                  <a:rPr lang="ja-JP" altLang="en-US" b="0">
                    <a:latin typeface="+mn-ea"/>
                    <a:ea typeface="+mn-ea"/>
                  </a:rPr>
                  <a:t>排出量に対する割合</a:t>
                </a:r>
              </a:p>
            </c:rich>
          </c:tx>
          <c:overlay val="0"/>
        </c:title>
        <c:numFmt formatCode="0%" sourceLinked="1"/>
        <c:majorTickMark val="none"/>
        <c:minorTickMark val="none"/>
        <c:tickLblPos val="nextTo"/>
        <c:crossAx val="-2027399184"/>
        <c:crosses val="autoZero"/>
        <c:crossBetween val="between"/>
      </c:valAx>
      <c:spPr>
        <a:noFill/>
        <a:ln>
          <a:solidFill>
            <a:schemeClr val="tx1"/>
          </a:solidFill>
        </a:ln>
      </c:spPr>
    </c:plotArea>
    <c:legend>
      <c:legendPos val="b"/>
      <c:layout>
        <c:manualLayout>
          <c:xMode val="edge"/>
          <c:yMode val="edge"/>
          <c:x val="0.34569331788335267"/>
          <c:y val="1.4767885700263153E-2"/>
          <c:w val="0.32792584009269993"/>
          <c:h val="4.4303797468354431E-2"/>
        </c:manualLayout>
      </c:layout>
      <c:overlay val="0"/>
      <c:spPr>
        <a:ln w="6350">
          <a:solidFill>
            <a:schemeClr val="tx1"/>
          </a:solidFill>
        </a:ln>
      </c:spPr>
      <c:txPr>
        <a:bodyPr/>
        <a:lstStyle/>
        <a:p>
          <a:pPr>
            <a:defRPr>
              <a:latin typeface="ＭＳ Ｐゴシック" panose="020B0600070205080204" pitchFamily="50" charset="-128"/>
              <a:ea typeface="ＭＳ Ｐゴシック" panose="020B0600070205080204" pitchFamily="50" charset="-128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chemeClr val="bg1"/>
    </a:solidFill>
    <a:ln>
      <a:noFill/>
    </a:ln>
  </c:spPr>
  <c:printSettings>
    <c:headerFooter/>
    <c:pageMargins b="0.75000000000000144" l="0.70000000000000062" r="0.70000000000000062" t="0.75000000000000144" header="0.30000000000000032" footer="0.30000000000000032"/>
    <c:pageSetup orientation="landscape"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4197437371313544E-2"/>
          <c:y val="4.1357119776874549E-2"/>
          <c:w val="0.88171738092413843"/>
          <c:h val="0.63451551277472606"/>
        </c:manualLayout>
      </c:layout>
      <c:barChart>
        <c:barDir val="col"/>
        <c:grouping val="percentStacked"/>
        <c:varyColors val="0"/>
        <c:ser>
          <c:idx val="0"/>
          <c:order val="0"/>
          <c:tx>
            <c:strRef>
              <c:f>'図Ⅲ6_7　180116再'!$D$4</c:f>
              <c:strCache>
                <c:ptCount val="1"/>
                <c:pt idx="0">
                  <c:v>再生利用量</c:v>
                </c:pt>
              </c:strCache>
            </c:strRef>
          </c:tx>
          <c:spPr>
            <a:solidFill>
              <a:schemeClr val="bg1">
                <a:lumMod val="85000"/>
              </a:schemeClr>
            </a:solidFill>
            <a:ln w="6350">
              <a:solidFill>
                <a:schemeClr val="tx1"/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'図Ⅲ6_7　180116再'!$C$5:$C$25</c:f>
              <c:strCache>
                <c:ptCount val="21"/>
                <c:pt idx="0">
                  <c:v>合計</c:v>
                </c:pt>
                <c:pt idx="2">
                  <c:v>がれき類</c:v>
                </c:pt>
                <c:pt idx="3">
                  <c:v>動物のふん尿</c:v>
                </c:pt>
                <c:pt idx="4">
                  <c:v>金 属 く ず</c:v>
                </c:pt>
                <c:pt idx="5">
                  <c:v>鉱 さ い</c:v>
                </c:pt>
                <c:pt idx="6">
                  <c:v>木  く  ず</c:v>
                </c:pt>
                <c:pt idx="7">
                  <c:v>動物系固形不要物</c:v>
                </c:pt>
                <c:pt idx="8">
                  <c:v>ば い じ ん</c:v>
                </c:pt>
                <c:pt idx="9">
                  <c:v>紙  く  ず</c:v>
                </c:pt>
                <c:pt idx="10">
                  <c:v>ガラスくず、コンクリートくず
及び陶磁器くず</c:v>
                </c:pt>
                <c:pt idx="11">
                  <c:v>燃 え 殻</c:v>
                </c:pt>
                <c:pt idx="12">
                  <c:v>ゴ ム く ず</c:v>
                </c:pt>
                <c:pt idx="13">
                  <c:v>動植物性残渣</c:v>
                </c:pt>
                <c:pt idx="14">
                  <c:v>廃プラスチック類</c:v>
                </c:pt>
                <c:pt idx="15">
                  <c:v>繊 維 く ず</c:v>
                </c:pt>
                <c:pt idx="16">
                  <c:v>廃   油</c:v>
                </c:pt>
                <c:pt idx="17">
                  <c:v>動物の死体</c:v>
                </c:pt>
                <c:pt idx="18">
                  <c:v>廃   酸</c:v>
                </c:pt>
                <c:pt idx="19">
                  <c:v>廃 ア ル カ リ</c:v>
                </c:pt>
                <c:pt idx="20">
                  <c:v>汚   泥</c:v>
                </c:pt>
              </c:strCache>
            </c:strRef>
          </c:cat>
          <c:val>
            <c:numRef>
              <c:f>'図Ⅲ6_7　180116再'!$D$5:$D$25</c:f>
              <c:numCache>
                <c:formatCode>General</c:formatCode>
                <c:ptCount val="21"/>
                <c:pt idx="0" formatCode="0_ ">
                  <c:v>53.059567690286435</c:v>
                </c:pt>
                <c:pt idx="2" formatCode="0_ ">
                  <c:v>96.072985182020133</c:v>
                </c:pt>
                <c:pt idx="3" formatCode="0_ ">
                  <c:v>95.083922410397122</c:v>
                </c:pt>
                <c:pt idx="4" formatCode="0_ ">
                  <c:v>94.546846192660169</c:v>
                </c:pt>
                <c:pt idx="5" formatCode="0_ ">
                  <c:v>93.118663954152822</c:v>
                </c:pt>
                <c:pt idx="6" formatCode="0_ ">
                  <c:v>82.519110236549849</c:v>
                </c:pt>
                <c:pt idx="7" formatCode="0_ ">
                  <c:v>81.211469584111313</c:v>
                </c:pt>
                <c:pt idx="8" formatCode="0_ ">
                  <c:v>75.950990987668575</c:v>
                </c:pt>
                <c:pt idx="9" formatCode="0_ ">
                  <c:v>74.979205205740286</c:v>
                </c:pt>
                <c:pt idx="10" formatCode="0_ ">
                  <c:v>73.769440237606645</c:v>
                </c:pt>
                <c:pt idx="11" formatCode="0_ ">
                  <c:v>71.03981451608189</c:v>
                </c:pt>
                <c:pt idx="12" formatCode="0_ ">
                  <c:v>70.073379952890207</c:v>
                </c:pt>
                <c:pt idx="13" formatCode="0_ ">
                  <c:v>65.270259017509062</c:v>
                </c:pt>
                <c:pt idx="14" formatCode="0_ ">
                  <c:v>58.300179620226999</c:v>
                </c:pt>
                <c:pt idx="15" formatCode="0_ ">
                  <c:v>57.94526825692887</c:v>
                </c:pt>
                <c:pt idx="16" formatCode="0_ ">
                  <c:v>43.306838475844941</c:v>
                </c:pt>
                <c:pt idx="17" formatCode="0_ ">
                  <c:v>35.769367627969487</c:v>
                </c:pt>
                <c:pt idx="18" formatCode="0_ ">
                  <c:v>29.891158043565408</c:v>
                </c:pt>
                <c:pt idx="19" formatCode="0_ ">
                  <c:v>19.833748529866977</c:v>
                </c:pt>
                <c:pt idx="20" formatCode="0_ ">
                  <c:v>6.8537704142070872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3E8-432F-A51F-B1A03ECCA462}"/>
            </c:ext>
          </c:extLst>
        </c:ser>
        <c:ser>
          <c:idx val="1"/>
          <c:order val="1"/>
          <c:tx>
            <c:strRef>
              <c:f>'図Ⅲ6_7　180116再'!$E$4</c:f>
              <c:strCache>
                <c:ptCount val="1"/>
                <c:pt idx="0">
                  <c:v>減量化量</c:v>
                </c:pt>
              </c:strCache>
            </c:strRef>
          </c:tx>
          <c:spPr>
            <a:noFill/>
            <a:ln w="6350">
              <a:noFill/>
            </a:ln>
          </c:spPr>
          <c:invertIfNegative val="0"/>
          <c:cat>
            <c:strRef>
              <c:f>'図Ⅲ6_7　180116再'!$C$5:$C$25</c:f>
              <c:strCache>
                <c:ptCount val="21"/>
                <c:pt idx="0">
                  <c:v>合計</c:v>
                </c:pt>
                <c:pt idx="2">
                  <c:v>がれき類</c:v>
                </c:pt>
                <c:pt idx="3">
                  <c:v>動物のふん尿</c:v>
                </c:pt>
                <c:pt idx="4">
                  <c:v>金 属 く ず</c:v>
                </c:pt>
                <c:pt idx="5">
                  <c:v>鉱 さ い</c:v>
                </c:pt>
                <c:pt idx="6">
                  <c:v>木  く  ず</c:v>
                </c:pt>
                <c:pt idx="7">
                  <c:v>動物系固形不要物</c:v>
                </c:pt>
                <c:pt idx="8">
                  <c:v>ば い じ ん</c:v>
                </c:pt>
                <c:pt idx="9">
                  <c:v>紙  く  ず</c:v>
                </c:pt>
                <c:pt idx="10">
                  <c:v>ガラスくず、コンクリートくず
及び陶磁器くず</c:v>
                </c:pt>
                <c:pt idx="11">
                  <c:v>燃 え 殻</c:v>
                </c:pt>
                <c:pt idx="12">
                  <c:v>ゴ ム く ず</c:v>
                </c:pt>
                <c:pt idx="13">
                  <c:v>動植物性残渣</c:v>
                </c:pt>
                <c:pt idx="14">
                  <c:v>廃プラスチック類</c:v>
                </c:pt>
                <c:pt idx="15">
                  <c:v>繊 維 く ず</c:v>
                </c:pt>
                <c:pt idx="16">
                  <c:v>廃   油</c:v>
                </c:pt>
                <c:pt idx="17">
                  <c:v>動物の死体</c:v>
                </c:pt>
                <c:pt idx="18">
                  <c:v>廃   酸</c:v>
                </c:pt>
                <c:pt idx="19">
                  <c:v>廃 ア ル カ リ</c:v>
                </c:pt>
                <c:pt idx="20">
                  <c:v>汚   泥</c:v>
                </c:pt>
              </c:strCache>
            </c:strRef>
          </c:cat>
          <c:val>
            <c:numRef>
              <c:f>'図Ⅲ6_7　180116再'!$E$5:$E$25</c:f>
              <c:numCache>
                <c:formatCode>General</c:formatCode>
                <c:ptCount val="21"/>
                <c:pt idx="0" formatCode="0_ ">
                  <c:v>44.362306163330075</c:v>
                </c:pt>
                <c:pt idx="2" formatCode="0_ ">
                  <c:v>1.5218604655721171</c:v>
                </c:pt>
                <c:pt idx="3" formatCode="0_ ">
                  <c:v>4.8633746269967766</c:v>
                </c:pt>
                <c:pt idx="4" formatCode="0_ ">
                  <c:v>3.6991709324720414</c:v>
                </c:pt>
                <c:pt idx="5" formatCode="0_ ">
                  <c:v>1.2813176094746759</c:v>
                </c:pt>
                <c:pt idx="6" formatCode="0_ ">
                  <c:v>14.066274907891305</c:v>
                </c:pt>
                <c:pt idx="7" formatCode="0_ ">
                  <c:v>16.951018736672943</c:v>
                </c:pt>
                <c:pt idx="8" formatCode="0_ ">
                  <c:v>14.555403991693508</c:v>
                </c:pt>
                <c:pt idx="9" formatCode="0_ ">
                  <c:v>23.127742765841912</c:v>
                </c:pt>
                <c:pt idx="10" formatCode="0_ ">
                  <c:v>8.898998064748044</c:v>
                </c:pt>
                <c:pt idx="11" formatCode="0_ ">
                  <c:v>8.383137209758635</c:v>
                </c:pt>
                <c:pt idx="12" formatCode="0_ ">
                  <c:v>13.44112403416227</c:v>
                </c:pt>
                <c:pt idx="13" formatCode="0_ ">
                  <c:v>33.320562200683518</c:v>
                </c:pt>
                <c:pt idx="14" formatCode="0_ ">
                  <c:v>26.275870160904585</c:v>
                </c:pt>
                <c:pt idx="15" formatCode="0_ ">
                  <c:v>28.539015044228289</c:v>
                </c:pt>
                <c:pt idx="16" formatCode="0_ ">
                  <c:v>54.916711723785482</c:v>
                </c:pt>
                <c:pt idx="17" formatCode="0_ ">
                  <c:v>63.186236071885013</c:v>
                </c:pt>
                <c:pt idx="18" formatCode="0_ ">
                  <c:v>66.633811907831586</c:v>
                </c:pt>
                <c:pt idx="19" formatCode="0_ ">
                  <c:v>76.974830071355626</c:v>
                </c:pt>
                <c:pt idx="20" formatCode="0_ ">
                  <c:v>91.647031188934974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3E8-432F-A51F-B1A03ECCA462}"/>
            </c:ext>
          </c:extLst>
        </c:ser>
        <c:ser>
          <c:idx val="2"/>
          <c:order val="2"/>
          <c:tx>
            <c:strRef>
              <c:f>'図Ⅲ6_7　180116再'!$F$4</c:f>
              <c:strCache>
                <c:ptCount val="1"/>
                <c:pt idx="0">
                  <c:v>最終処分量計</c:v>
                </c:pt>
              </c:strCache>
            </c:strRef>
          </c:tx>
          <c:spPr>
            <a:noFill/>
            <a:ln w="6350">
              <a:noFill/>
            </a:ln>
          </c:spPr>
          <c:invertIfNegative val="0"/>
          <c:cat>
            <c:strRef>
              <c:f>'図Ⅲ6_7　180116再'!$C$5:$C$25</c:f>
              <c:strCache>
                <c:ptCount val="21"/>
                <c:pt idx="0">
                  <c:v>合計</c:v>
                </c:pt>
                <c:pt idx="2">
                  <c:v>がれき類</c:v>
                </c:pt>
                <c:pt idx="3">
                  <c:v>動物のふん尿</c:v>
                </c:pt>
                <c:pt idx="4">
                  <c:v>金 属 く ず</c:v>
                </c:pt>
                <c:pt idx="5">
                  <c:v>鉱 さ い</c:v>
                </c:pt>
                <c:pt idx="6">
                  <c:v>木  く  ず</c:v>
                </c:pt>
                <c:pt idx="7">
                  <c:v>動物系固形不要物</c:v>
                </c:pt>
                <c:pt idx="8">
                  <c:v>ば い じ ん</c:v>
                </c:pt>
                <c:pt idx="9">
                  <c:v>紙  く  ず</c:v>
                </c:pt>
                <c:pt idx="10">
                  <c:v>ガラスくず、コンクリートくず
及び陶磁器くず</c:v>
                </c:pt>
                <c:pt idx="11">
                  <c:v>燃 え 殻</c:v>
                </c:pt>
                <c:pt idx="12">
                  <c:v>ゴ ム く ず</c:v>
                </c:pt>
                <c:pt idx="13">
                  <c:v>動植物性残渣</c:v>
                </c:pt>
                <c:pt idx="14">
                  <c:v>廃プラスチック類</c:v>
                </c:pt>
                <c:pt idx="15">
                  <c:v>繊 維 く ず</c:v>
                </c:pt>
                <c:pt idx="16">
                  <c:v>廃   油</c:v>
                </c:pt>
                <c:pt idx="17">
                  <c:v>動物の死体</c:v>
                </c:pt>
                <c:pt idx="18">
                  <c:v>廃   酸</c:v>
                </c:pt>
                <c:pt idx="19">
                  <c:v>廃 ア ル カ リ</c:v>
                </c:pt>
                <c:pt idx="20">
                  <c:v>汚   泥</c:v>
                </c:pt>
              </c:strCache>
            </c:strRef>
          </c:cat>
          <c:val>
            <c:numRef>
              <c:f>'図Ⅲ6_7　180116再'!$F$5:$F$25</c:f>
              <c:numCache>
                <c:formatCode>General</c:formatCode>
                <c:ptCount val="21"/>
                <c:pt idx="0" formatCode="0_ ">
                  <c:v>2.5781261463834757</c:v>
                </c:pt>
                <c:pt idx="2" formatCode="0_ ">
                  <c:v>2.4051543524077537</c:v>
                </c:pt>
                <c:pt idx="3" formatCode="0_ ">
                  <c:v>5.2702962606093862E-2</c:v>
                </c:pt>
                <c:pt idx="4" formatCode="0_ ">
                  <c:v>1.7539828748677841</c:v>
                </c:pt>
                <c:pt idx="5" formatCode="0_ ">
                  <c:v>5.6000184363725003</c:v>
                </c:pt>
                <c:pt idx="6" formatCode="0_ ">
                  <c:v>3.4146148555588467</c:v>
                </c:pt>
                <c:pt idx="7" formatCode="0_ ">
                  <c:v>1.8375116792157469</c:v>
                </c:pt>
                <c:pt idx="8" formatCode="0_ ">
                  <c:v>9.4936050206379115</c:v>
                </c:pt>
                <c:pt idx="9" formatCode="0_ ">
                  <c:v>1.8930520284177961</c:v>
                </c:pt>
                <c:pt idx="10" formatCode="0_ ">
                  <c:v>17.331561697645313</c:v>
                </c:pt>
                <c:pt idx="11" formatCode="0_ ">
                  <c:v>20.57704827415948</c:v>
                </c:pt>
                <c:pt idx="12" formatCode="0_ ">
                  <c:v>16.485496012947525</c:v>
                </c:pt>
                <c:pt idx="13" formatCode="0_ ">
                  <c:v>1.409178781807416</c:v>
                </c:pt>
                <c:pt idx="14" formatCode="0_ ">
                  <c:v>15.423950218868423</c:v>
                </c:pt>
                <c:pt idx="15" formatCode="0_ ">
                  <c:v>13.515716698842839</c:v>
                </c:pt>
                <c:pt idx="16" formatCode="0_ ">
                  <c:v>1.7764498003695874</c:v>
                </c:pt>
                <c:pt idx="17" formatCode="0_ ">
                  <c:v>1.0443963001455032</c:v>
                </c:pt>
                <c:pt idx="18" formatCode="0_ ">
                  <c:v>3.4750300486029948</c:v>
                </c:pt>
                <c:pt idx="19" formatCode="0_ ">
                  <c:v>3.1914213987774032</c:v>
                </c:pt>
                <c:pt idx="20" formatCode="0_ ">
                  <c:v>1.4991983968579328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3E8-432F-A51F-B1A03ECCA46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0"/>
        <c:overlap val="100"/>
        <c:axId val="-2027407024"/>
        <c:axId val="-2027397616"/>
      </c:barChart>
      <c:catAx>
        <c:axId val="-20274070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>
            <a:solidFill>
              <a:schemeClr val="tx1"/>
            </a:solidFill>
          </a:ln>
        </c:spPr>
        <c:txPr>
          <a:bodyPr rot="0" vert="eaVert"/>
          <a:lstStyle/>
          <a:p>
            <a:pPr>
              <a:defRPr sz="800">
                <a:latin typeface="ＭＳ 明朝" panose="02020609040205080304" pitchFamily="17" charset="-128"/>
                <a:ea typeface="ＭＳ 明朝" panose="02020609040205080304" pitchFamily="17" charset="-128"/>
              </a:defRPr>
            </a:pPr>
            <a:endParaRPr lang="ja-JP"/>
          </a:p>
        </c:txPr>
        <c:crossAx val="-2027397616"/>
        <c:crosses val="autoZero"/>
        <c:auto val="0"/>
        <c:lblAlgn val="ctr"/>
        <c:lblOffset val="100"/>
        <c:tickLblSkip val="1"/>
        <c:noMultiLvlLbl val="0"/>
      </c:catAx>
      <c:valAx>
        <c:axId val="-2027397616"/>
        <c:scaling>
          <c:orientation val="minMax"/>
        </c:scaling>
        <c:delete val="0"/>
        <c:axPos val="l"/>
        <c:majorGridlines/>
        <c:numFmt formatCode="0%" sourceLinked="1"/>
        <c:majorTickMark val="none"/>
        <c:minorTickMark val="none"/>
        <c:tickLblPos val="nextTo"/>
        <c:crossAx val="-2027407024"/>
        <c:crosses val="autoZero"/>
        <c:crossBetween val="between"/>
      </c:valAx>
      <c:spPr>
        <a:noFill/>
        <a:ln>
          <a:solidFill>
            <a:schemeClr val="tx1"/>
          </a:solidFill>
        </a:ln>
      </c:spPr>
    </c:plotArea>
    <c:plotVisOnly val="1"/>
    <c:dispBlanksAs val="gap"/>
    <c:showDLblsOverMax val="0"/>
  </c:chart>
  <c:spPr>
    <a:solidFill>
      <a:schemeClr val="bg1"/>
    </a:solidFill>
    <a:ln>
      <a:noFill/>
    </a:ln>
  </c:spPr>
  <c:printSettings>
    <c:headerFooter/>
    <c:pageMargins b="0.75000000000000144" l="0.70000000000000062" r="0.70000000000000062" t="0.75000000000000144" header="0.30000000000000032" footer="0.30000000000000032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0.24090627358915229"/>
          <c:y val="0.13324455053099879"/>
          <c:w val="0.64322619760249267"/>
          <c:h val="0.85847155921167051"/>
        </c:manualLayout>
      </c:layout>
      <c:pieChart>
        <c:varyColors val="1"/>
        <c:ser>
          <c:idx val="0"/>
          <c:order val="0"/>
          <c:tx>
            <c:strRef>
              <c:f>'図Ⅲ6_7　180116再'!$D$52</c:f>
              <c:strCache>
                <c:ptCount val="1"/>
              </c:strCache>
            </c:strRef>
          </c:tx>
          <c:spPr>
            <a:solidFill>
              <a:schemeClr val="bg1"/>
            </a:solidFill>
            <a:ln>
              <a:solidFill>
                <a:schemeClr val="tx1"/>
              </a:solidFill>
            </a:ln>
          </c:spPr>
          <c:dLbls>
            <c:dLbl>
              <c:idx val="0"/>
              <c:layout>
                <c:manualLayout>
                  <c:x val="-0.1713720717979921"/>
                  <c:y val="8.6906867254811254E-2"/>
                </c:manualLayout>
              </c:layout>
              <c:showLegendKey val="0"/>
              <c:showVal val="1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B0F5-4C53-81C3-23F00E8E368A}"/>
                </c:ext>
              </c:extLst>
            </c:dLbl>
            <c:dLbl>
              <c:idx val="1"/>
              <c:layout>
                <c:manualLayout>
                  <c:x val="3.7740099189761303E-2"/>
                  <c:y val="-0.11691678383086428"/>
                </c:manualLayout>
              </c:layout>
              <c:showLegendKey val="0"/>
              <c:showVal val="1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B0F5-4C53-81C3-23F00E8E368A}"/>
                </c:ext>
              </c:extLst>
            </c:dLbl>
            <c:dLbl>
              <c:idx val="2"/>
              <c:layout>
                <c:manualLayout>
                  <c:x val="0.12245360111853983"/>
                  <c:y val="-3.3133627674932692E-2"/>
                </c:manualLayout>
              </c:layout>
              <c:showLegendKey val="0"/>
              <c:showVal val="1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B0F5-4C53-81C3-23F00E8E368A}"/>
                </c:ext>
              </c:extLst>
            </c:dLbl>
            <c:dLbl>
              <c:idx val="3"/>
              <c:layout>
                <c:manualLayout>
                  <c:x val="0.13394110835040704"/>
                  <c:y val="1.3273365996701382E-2"/>
                </c:manualLayout>
              </c:layout>
              <c:showLegendKey val="0"/>
              <c:showVal val="1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B0F5-4C53-81C3-23F00E8E368A}"/>
                </c:ext>
              </c:extLst>
            </c:dLbl>
            <c:dLbl>
              <c:idx val="4"/>
              <c:layout>
                <c:manualLayout>
                  <c:x val="9.6728159800972963E-2"/>
                  <c:y val="6.0696810473200385E-2"/>
                </c:manualLayout>
              </c:layout>
              <c:showLegendKey val="0"/>
              <c:showVal val="1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B0F5-4C53-81C3-23F00E8E368A}"/>
                </c:ext>
              </c:extLst>
            </c:dLbl>
            <c:dLbl>
              <c:idx val="5"/>
              <c:layout>
                <c:manualLayout>
                  <c:x val="-0.10281351733984272"/>
                  <c:y val="0.18005597779780749"/>
                </c:manualLayout>
              </c:layout>
              <c:showLegendKey val="0"/>
              <c:showVal val="1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B0F5-4C53-81C3-23F00E8E368A}"/>
                </c:ext>
              </c:extLst>
            </c:dLbl>
            <c:dLbl>
              <c:idx val="6"/>
              <c:layout>
                <c:manualLayout>
                  <c:x val="-5.7918929248376168E-2"/>
                  <c:y val="9.3287753123260972E-2"/>
                </c:manualLayout>
              </c:layout>
              <c:showLegendKey val="0"/>
              <c:showVal val="1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B0F5-4C53-81C3-23F00E8E368A}"/>
                </c:ext>
              </c:extLst>
            </c:dLbl>
            <c:dLbl>
              <c:idx val="7"/>
              <c:layout>
                <c:manualLayout>
                  <c:x val="-9.3507172240803751E-2"/>
                  <c:y val="1.6263484503006211E-2"/>
                </c:manualLayout>
              </c:layout>
              <c:showLegendKey val="0"/>
              <c:showVal val="1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B0F5-4C53-81C3-23F00E8E368A}"/>
                </c:ext>
              </c:extLst>
            </c:dLbl>
            <c:dLbl>
              <c:idx val="8"/>
              <c:layout>
                <c:manualLayout>
                  <c:x val="3.5576868797221287E-2"/>
                  <c:y val="-1.2851480769557895E-2"/>
                </c:manualLayout>
              </c:layout>
              <c:showLegendKey val="0"/>
              <c:showVal val="1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B0F5-4C53-81C3-23F00E8E368A}"/>
                </c:ext>
              </c:extLst>
            </c:dLbl>
            <c:dLbl>
              <c:idx val="9"/>
              <c:layout>
                <c:manualLayout>
                  <c:x val="5.8692180357359076E-2"/>
                  <c:y val="-2.5018578849765063E-3"/>
                </c:manualLayout>
              </c:layout>
              <c:showLegendKey val="0"/>
              <c:showVal val="1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B0F5-4C53-81C3-23F00E8E368A}"/>
                </c:ext>
              </c:extLst>
            </c:dLbl>
            <c:dLbl>
              <c:idx val="10"/>
              <c:layout>
                <c:manualLayout>
                  <c:x val="0.21224389087050155"/>
                  <c:y val="-1.0230625129602213E-2"/>
                </c:manualLayout>
              </c:layout>
              <c:showLegendKey val="0"/>
              <c:showVal val="1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B0F5-4C53-81C3-23F00E8E368A}"/>
                </c:ext>
              </c:extLst>
            </c:dLbl>
            <c:numFmt formatCode="\(0.0%\)" sourceLinked="0"/>
            <c:spPr>
              <a:noFill/>
              <a:ln>
                <a:noFill/>
              </a:ln>
              <a:effectLst/>
            </c:spPr>
            <c:showLegendKey val="0"/>
            <c:showVal val="1"/>
            <c:showCatName val="1"/>
            <c:showSerName val="0"/>
            <c:showPercent val="1"/>
            <c:showBubbleSize val="0"/>
            <c:separator>
</c:separator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'図Ⅲ6_7　180116再'!$C$55:$C$64</c:f>
              <c:strCache>
                <c:ptCount val="10"/>
                <c:pt idx="0">
                  <c:v>動物のふん尿</c:v>
                </c:pt>
                <c:pt idx="1">
                  <c:v>がれき類</c:v>
                </c:pt>
                <c:pt idx="2">
                  <c:v>鉱 さ い</c:v>
                </c:pt>
                <c:pt idx="3">
                  <c:v>ば い じ ん</c:v>
                </c:pt>
                <c:pt idx="4">
                  <c:v>汚   泥</c:v>
                </c:pt>
                <c:pt idx="5">
                  <c:v>金 属 く ず</c:v>
                </c:pt>
                <c:pt idx="6">
                  <c:v>木  く  ず</c:v>
                </c:pt>
                <c:pt idx="7">
                  <c:v>ガラスくず、コンクリートくず及び陶磁器くず</c:v>
                </c:pt>
                <c:pt idx="8">
                  <c:v>廃プラスチック類</c:v>
                </c:pt>
                <c:pt idx="9">
                  <c:v>その他</c:v>
                </c:pt>
              </c:strCache>
            </c:strRef>
          </c:cat>
          <c:val>
            <c:numRef>
              <c:f>'図Ⅲ6_7　180116再'!$D$55:$D$64</c:f>
              <c:numCache>
                <c:formatCode>#,##0_);[Red]\(#,##0\)</c:formatCode>
                <c:ptCount val="10"/>
                <c:pt idx="0">
                  <c:v>76554.396159483644</c:v>
                </c:pt>
                <c:pt idx="1">
                  <c:v>61690.827781622</c:v>
                </c:pt>
                <c:pt idx="2">
                  <c:v>14118.145218506868</c:v>
                </c:pt>
                <c:pt idx="3">
                  <c:v>13470.722582641636</c:v>
                </c:pt>
                <c:pt idx="4">
                  <c:v>11604.641639950984</c:v>
                </c:pt>
                <c:pt idx="5">
                  <c:v>8175.2090078102628</c:v>
                </c:pt>
                <c:pt idx="6">
                  <c:v>5980.8988082244268</c:v>
                </c:pt>
                <c:pt idx="7">
                  <c:v>5420.8867622080943</c:v>
                </c:pt>
                <c:pt idx="8">
                  <c:v>3977.6839218054492</c:v>
                </c:pt>
                <c:pt idx="9">
                  <c:v>6567.4892982427264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B0F5-4C53-81C3-23F00E8E368A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  <c:userShapes r:id="rId1"/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4197437371313544E-2"/>
          <c:y val="4.1357119776874549E-2"/>
          <c:w val="0.88171738092413843"/>
          <c:h val="0.63451551277472606"/>
        </c:manualLayout>
      </c:layout>
      <c:barChart>
        <c:barDir val="col"/>
        <c:grouping val="percentStacked"/>
        <c:varyColors val="0"/>
        <c:ser>
          <c:idx val="0"/>
          <c:order val="0"/>
          <c:tx>
            <c:strRef>
              <c:f>'図Ⅲ8_9　180116再'!$E$4</c:f>
              <c:strCache>
                <c:ptCount val="1"/>
                <c:pt idx="0">
                  <c:v>減量化量</c:v>
                </c:pt>
              </c:strCache>
            </c:strRef>
          </c:tx>
          <c:spPr>
            <a:solidFill>
              <a:schemeClr val="bg1">
                <a:lumMod val="85000"/>
              </a:schemeClr>
            </a:solidFill>
            <a:ln w="6350">
              <a:solidFill>
                <a:schemeClr val="tx1"/>
              </a:solidFill>
            </a:ln>
          </c:spPr>
          <c:invertIfNegative val="0"/>
          <c:dLbls>
            <c:dLbl>
              <c:idx val="18"/>
              <c:layout>
                <c:manualLayout>
                  <c:x val="0"/>
                  <c:y val="-2.4798464241873781E-4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828F-4189-AAC7-CA594B0984DB}"/>
                </c:ext>
              </c:extLst>
            </c:dLbl>
            <c:dLbl>
              <c:idx val="19"/>
              <c:layout>
                <c:manualLayout>
                  <c:x val="-1.2165339112704901E-7"/>
                  <c:y val="-2.864583333333333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828F-4189-AAC7-CA594B0984DB}"/>
                </c:ext>
              </c:extLst>
            </c:dLbl>
            <c:dLbl>
              <c:idx val="20"/>
              <c:layout>
                <c:manualLayout>
                  <c:x val="1.1329854954066459E-16"/>
                  <c:y val="-2.083333333333333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828F-4189-AAC7-CA594B0984DB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'図Ⅲ8_9　180116再'!$C$5:$C$25</c:f>
              <c:strCache>
                <c:ptCount val="21"/>
                <c:pt idx="0">
                  <c:v>合計</c:v>
                </c:pt>
                <c:pt idx="2">
                  <c:v>汚   泥</c:v>
                </c:pt>
                <c:pt idx="3">
                  <c:v>廃 ア ル カ リ</c:v>
                </c:pt>
                <c:pt idx="4">
                  <c:v>廃   酸</c:v>
                </c:pt>
                <c:pt idx="5">
                  <c:v>動物の死体</c:v>
                </c:pt>
                <c:pt idx="6">
                  <c:v>廃   油</c:v>
                </c:pt>
                <c:pt idx="7">
                  <c:v>動植物性残渣</c:v>
                </c:pt>
                <c:pt idx="8">
                  <c:v>繊 維 く ず</c:v>
                </c:pt>
                <c:pt idx="9">
                  <c:v>廃プラスチック類</c:v>
                </c:pt>
                <c:pt idx="10">
                  <c:v>紙  く  ず</c:v>
                </c:pt>
                <c:pt idx="11">
                  <c:v>動物系固形不要物</c:v>
                </c:pt>
                <c:pt idx="12">
                  <c:v>ば い じ ん</c:v>
                </c:pt>
                <c:pt idx="13">
                  <c:v>木  く  ず</c:v>
                </c:pt>
                <c:pt idx="14">
                  <c:v>ゴ ム く ず</c:v>
                </c:pt>
                <c:pt idx="15">
                  <c:v>ガラスくず、コンクリートくず
及び陶磁器くず</c:v>
                </c:pt>
                <c:pt idx="16">
                  <c:v>燃 え 殻</c:v>
                </c:pt>
                <c:pt idx="17">
                  <c:v>動物のふん尿</c:v>
                </c:pt>
                <c:pt idx="18">
                  <c:v>金 属 く ず</c:v>
                </c:pt>
                <c:pt idx="19">
                  <c:v>がれき類</c:v>
                </c:pt>
                <c:pt idx="20">
                  <c:v>鉱 さ い</c:v>
                </c:pt>
              </c:strCache>
            </c:strRef>
          </c:cat>
          <c:val>
            <c:numRef>
              <c:f>'図Ⅲ8_9　180116再'!$E$5:$E$25</c:f>
              <c:numCache>
                <c:formatCode>General</c:formatCode>
                <c:ptCount val="21"/>
                <c:pt idx="0" formatCode="0_ ">
                  <c:v>44.362306163330075</c:v>
                </c:pt>
                <c:pt idx="2" formatCode="0_ ">
                  <c:v>91.647031188934974</c:v>
                </c:pt>
                <c:pt idx="3" formatCode="0_ ">
                  <c:v>76.974830071355626</c:v>
                </c:pt>
                <c:pt idx="4" formatCode="0_ ">
                  <c:v>66.633811907831586</c:v>
                </c:pt>
                <c:pt idx="5" formatCode="0_ ">
                  <c:v>63.186236071885013</c:v>
                </c:pt>
                <c:pt idx="6" formatCode="0_ ">
                  <c:v>54.916711723785482</c:v>
                </c:pt>
                <c:pt idx="7" formatCode="0_ ">
                  <c:v>33.320562200683518</c:v>
                </c:pt>
                <c:pt idx="8" formatCode="0_ ">
                  <c:v>28.539015044228289</c:v>
                </c:pt>
                <c:pt idx="9" formatCode="0_ ">
                  <c:v>26.275870160904585</c:v>
                </c:pt>
                <c:pt idx="10" formatCode="0_ ">
                  <c:v>23.127742765841912</c:v>
                </c:pt>
                <c:pt idx="11" formatCode="0_ ">
                  <c:v>16.951018736672943</c:v>
                </c:pt>
                <c:pt idx="12" formatCode="0_ ">
                  <c:v>14.555403991693508</c:v>
                </c:pt>
                <c:pt idx="13" formatCode="0_ ">
                  <c:v>14.066274907891305</c:v>
                </c:pt>
                <c:pt idx="14" formatCode="0_ ">
                  <c:v>13.44112403416227</c:v>
                </c:pt>
                <c:pt idx="15" formatCode="0_ ">
                  <c:v>8.898998064748044</c:v>
                </c:pt>
                <c:pt idx="16" formatCode="0_ ">
                  <c:v>8.383137209758635</c:v>
                </c:pt>
                <c:pt idx="17" formatCode="0_ ">
                  <c:v>4.8633746269967766</c:v>
                </c:pt>
                <c:pt idx="18" formatCode="0_ ">
                  <c:v>3.6991709324720414</c:v>
                </c:pt>
                <c:pt idx="19" formatCode="0_ ">
                  <c:v>1.5218604655721171</c:v>
                </c:pt>
                <c:pt idx="20" formatCode="0_ ">
                  <c:v>1.2813176094746759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28F-4189-AAC7-CA594B0984DB}"/>
            </c:ext>
          </c:extLst>
        </c:ser>
        <c:ser>
          <c:idx val="1"/>
          <c:order val="1"/>
          <c:tx>
            <c:strRef>
              <c:f>'図Ⅲ8_9　180116再'!$E$4</c:f>
              <c:strCache>
                <c:ptCount val="1"/>
                <c:pt idx="0">
                  <c:v>減量化量</c:v>
                </c:pt>
              </c:strCache>
            </c:strRef>
          </c:tx>
          <c:spPr>
            <a:noFill/>
            <a:ln w="6350">
              <a:noFill/>
            </a:ln>
          </c:spPr>
          <c:invertIfNegative val="0"/>
          <c:cat>
            <c:strRef>
              <c:f>'図Ⅲ8_9　180116再'!$C$5:$C$25</c:f>
              <c:strCache>
                <c:ptCount val="21"/>
                <c:pt idx="0">
                  <c:v>合計</c:v>
                </c:pt>
                <c:pt idx="2">
                  <c:v>汚   泥</c:v>
                </c:pt>
                <c:pt idx="3">
                  <c:v>廃 ア ル カ リ</c:v>
                </c:pt>
                <c:pt idx="4">
                  <c:v>廃   酸</c:v>
                </c:pt>
                <c:pt idx="5">
                  <c:v>動物の死体</c:v>
                </c:pt>
                <c:pt idx="6">
                  <c:v>廃   油</c:v>
                </c:pt>
                <c:pt idx="7">
                  <c:v>動植物性残渣</c:v>
                </c:pt>
                <c:pt idx="8">
                  <c:v>繊 維 く ず</c:v>
                </c:pt>
                <c:pt idx="9">
                  <c:v>廃プラスチック類</c:v>
                </c:pt>
                <c:pt idx="10">
                  <c:v>紙  く  ず</c:v>
                </c:pt>
                <c:pt idx="11">
                  <c:v>動物系固形不要物</c:v>
                </c:pt>
                <c:pt idx="12">
                  <c:v>ば い じ ん</c:v>
                </c:pt>
                <c:pt idx="13">
                  <c:v>木  く  ず</c:v>
                </c:pt>
                <c:pt idx="14">
                  <c:v>ゴ ム く ず</c:v>
                </c:pt>
                <c:pt idx="15">
                  <c:v>ガラスくず、コンクリートくず
及び陶磁器くず</c:v>
                </c:pt>
                <c:pt idx="16">
                  <c:v>燃 え 殻</c:v>
                </c:pt>
                <c:pt idx="17">
                  <c:v>動物のふん尿</c:v>
                </c:pt>
                <c:pt idx="18">
                  <c:v>金 属 く ず</c:v>
                </c:pt>
                <c:pt idx="19">
                  <c:v>がれき類</c:v>
                </c:pt>
                <c:pt idx="20">
                  <c:v>鉱 さ い</c:v>
                </c:pt>
              </c:strCache>
            </c:strRef>
          </c:cat>
          <c:val>
            <c:numRef>
              <c:f>'図Ⅲ8_9　180116再'!$D$5:$D$25</c:f>
              <c:numCache>
                <c:formatCode>General</c:formatCode>
                <c:ptCount val="21"/>
                <c:pt idx="0" formatCode="0_ ">
                  <c:v>53.059567690286435</c:v>
                </c:pt>
                <c:pt idx="2" formatCode="0_ ">
                  <c:v>6.8537704142070872</c:v>
                </c:pt>
                <c:pt idx="3" formatCode="0_ ">
                  <c:v>19.833748529866977</c:v>
                </c:pt>
                <c:pt idx="4" formatCode="0_ ">
                  <c:v>29.891158043565408</c:v>
                </c:pt>
                <c:pt idx="5" formatCode="0_ ">
                  <c:v>35.769367627969487</c:v>
                </c:pt>
                <c:pt idx="6" formatCode="0_ ">
                  <c:v>43.306838475844941</c:v>
                </c:pt>
                <c:pt idx="7" formatCode="0_ ">
                  <c:v>65.270259017509062</c:v>
                </c:pt>
                <c:pt idx="8" formatCode="0_ ">
                  <c:v>57.94526825692887</c:v>
                </c:pt>
                <c:pt idx="9" formatCode="0_ ">
                  <c:v>58.300179620226999</c:v>
                </c:pt>
                <c:pt idx="10" formatCode="0_ ">
                  <c:v>74.979205205740286</c:v>
                </c:pt>
                <c:pt idx="11" formatCode="0_ ">
                  <c:v>81.211469584111313</c:v>
                </c:pt>
                <c:pt idx="12" formatCode="0_ ">
                  <c:v>75.950990987668575</c:v>
                </c:pt>
                <c:pt idx="13" formatCode="0_ ">
                  <c:v>82.519110236549849</c:v>
                </c:pt>
                <c:pt idx="14" formatCode="0_ ">
                  <c:v>70.073379952890207</c:v>
                </c:pt>
                <c:pt idx="15" formatCode="0_ ">
                  <c:v>73.769440237606645</c:v>
                </c:pt>
                <c:pt idx="16" formatCode="0_ ">
                  <c:v>71.03981451608189</c:v>
                </c:pt>
                <c:pt idx="17" formatCode="0_ ">
                  <c:v>95.083922410397122</c:v>
                </c:pt>
                <c:pt idx="18" formatCode="0_ ">
                  <c:v>94.546846192660169</c:v>
                </c:pt>
                <c:pt idx="19" formatCode="0_ ">
                  <c:v>96.072985182020133</c:v>
                </c:pt>
                <c:pt idx="20" formatCode="0_ ">
                  <c:v>93.118663954152822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28F-4189-AAC7-CA594B0984DB}"/>
            </c:ext>
          </c:extLst>
        </c:ser>
        <c:ser>
          <c:idx val="2"/>
          <c:order val="2"/>
          <c:tx>
            <c:strRef>
              <c:f>'図Ⅲ8_9　180116再'!$F$4</c:f>
              <c:strCache>
                <c:ptCount val="1"/>
                <c:pt idx="0">
                  <c:v>最終処分量計</c:v>
                </c:pt>
              </c:strCache>
            </c:strRef>
          </c:tx>
          <c:spPr>
            <a:noFill/>
            <a:ln w="6350">
              <a:noFill/>
            </a:ln>
          </c:spPr>
          <c:invertIfNegative val="0"/>
          <c:cat>
            <c:strRef>
              <c:f>'図Ⅲ8_9　180116再'!$C$5:$C$25</c:f>
              <c:strCache>
                <c:ptCount val="21"/>
                <c:pt idx="0">
                  <c:v>合計</c:v>
                </c:pt>
                <c:pt idx="2">
                  <c:v>汚   泥</c:v>
                </c:pt>
                <c:pt idx="3">
                  <c:v>廃 ア ル カ リ</c:v>
                </c:pt>
                <c:pt idx="4">
                  <c:v>廃   酸</c:v>
                </c:pt>
                <c:pt idx="5">
                  <c:v>動物の死体</c:v>
                </c:pt>
                <c:pt idx="6">
                  <c:v>廃   油</c:v>
                </c:pt>
                <c:pt idx="7">
                  <c:v>動植物性残渣</c:v>
                </c:pt>
                <c:pt idx="8">
                  <c:v>繊 維 く ず</c:v>
                </c:pt>
                <c:pt idx="9">
                  <c:v>廃プラスチック類</c:v>
                </c:pt>
                <c:pt idx="10">
                  <c:v>紙  く  ず</c:v>
                </c:pt>
                <c:pt idx="11">
                  <c:v>動物系固形不要物</c:v>
                </c:pt>
                <c:pt idx="12">
                  <c:v>ば い じ ん</c:v>
                </c:pt>
                <c:pt idx="13">
                  <c:v>木  く  ず</c:v>
                </c:pt>
                <c:pt idx="14">
                  <c:v>ゴ ム く ず</c:v>
                </c:pt>
                <c:pt idx="15">
                  <c:v>ガラスくず、コンクリートくず
及び陶磁器くず</c:v>
                </c:pt>
                <c:pt idx="16">
                  <c:v>燃 え 殻</c:v>
                </c:pt>
                <c:pt idx="17">
                  <c:v>動物のふん尿</c:v>
                </c:pt>
                <c:pt idx="18">
                  <c:v>金 属 く ず</c:v>
                </c:pt>
                <c:pt idx="19">
                  <c:v>がれき類</c:v>
                </c:pt>
                <c:pt idx="20">
                  <c:v>鉱 さ い</c:v>
                </c:pt>
              </c:strCache>
            </c:strRef>
          </c:cat>
          <c:val>
            <c:numRef>
              <c:f>'図Ⅲ8_9　180116再'!$F$5:$F$25</c:f>
              <c:numCache>
                <c:formatCode>General</c:formatCode>
                <c:ptCount val="21"/>
                <c:pt idx="0" formatCode="0_ ">
                  <c:v>2.5781261463834757</c:v>
                </c:pt>
                <c:pt idx="2" formatCode="0_ ">
                  <c:v>1.4991983968579328</c:v>
                </c:pt>
                <c:pt idx="3" formatCode="0_ ">
                  <c:v>3.1914213987774032</c:v>
                </c:pt>
                <c:pt idx="4" formatCode="0_ ">
                  <c:v>3.4750300486029948</c:v>
                </c:pt>
                <c:pt idx="5" formatCode="0_ ">
                  <c:v>1.0443963001455032</c:v>
                </c:pt>
                <c:pt idx="6" formatCode="0_ ">
                  <c:v>1.7764498003695874</c:v>
                </c:pt>
                <c:pt idx="7" formatCode="0_ ">
                  <c:v>1.409178781807416</c:v>
                </c:pt>
                <c:pt idx="8" formatCode="0_ ">
                  <c:v>13.515716698842839</c:v>
                </c:pt>
                <c:pt idx="9" formatCode="0_ ">
                  <c:v>15.423950218868423</c:v>
                </c:pt>
                <c:pt idx="10" formatCode="0_ ">
                  <c:v>1.8930520284177961</c:v>
                </c:pt>
                <c:pt idx="11" formatCode="0_ ">
                  <c:v>1.8375116792157469</c:v>
                </c:pt>
                <c:pt idx="12" formatCode="0_ ">
                  <c:v>9.4936050206379115</c:v>
                </c:pt>
                <c:pt idx="13" formatCode="0_ ">
                  <c:v>3.4146148555588467</c:v>
                </c:pt>
                <c:pt idx="14" formatCode="0_ ">
                  <c:v>16.485496012947525</c:v>
                </c:pt>
                <c:pt idx="15" formatCode="0_ ">
                  <c:v>17.331561697645313</c:v>
                </c:pt>
                <c:pt idx="16" formatCode="0_ ">
                  <c:v>20.57704827415948</c:v>
                </c:pt>
                <c:pt idx="17" formatCode="0_ ">
                  <c:v>5.2702962606093862E-2</c:v>
                </c:pt>
                <c:pt idx="18" formatCode="0_ ">
                  <c:v>1.7539828748677841</c:v>
                </c:pt>
                <c:pt idx="19" formatCode="0_ ">
                  <c:v>2.4051543524077537</c:v>
                </c:pt>
                <c:pt idx="20" formatCode="0_ ">
                  <c:v>5.6000184363725003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28F-4189-AAC7-CA594B0984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0"/>
        <c:overlap val="100"/>
        <c:axId val="-2027401536"/>
        <c:axId val="-2027400752"/>
      </c:barChart>
      <c:dateAx>
        <c:axId val="-20274015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>
            <a:solidFill>
              <a:schemeClr val="tx1"/>
            </a:solidFill>
          </a:ln>
        </c:spPr>
        <c:txPr>
          <a:bodyPr rot="0" vert="eaVert"/>
          <a:lstStyle/>
          <a:p>
            <a:pPr>
              <a:defRPr sz="800">
                <a:latin typeface="ＭＳ 明朝" panose="02020609040205080304" pitchFamily="17" charset="-128"/>
                <a:ea typeface="ＭＳ 明朝" panose="02020609040205080304" pitchFamily="17" charset="-128"/>
              </a:defRPr>
            </a:pPr>
            <a:endParaRPr lang="ja-JP"/>
          </a:p>
        </c:txPr>
        <c:crossAx val="-2027400752"/>
        <c:crosses val="autoZero"/>
        <c:auto val="0"/>
        <c:lblOffset val="100"/>
        <c:baseTimeUnit val="days"/>
        <c:majorUnit val="1"/>
      </c:dateAx>
      <c:valAx>
        <c:axId val="-2027400752"/>
        <c:scaling>
          <c:orientation val="minMax"/>
        </c:scaling>
        <c:delete val="0"/>
        <c:axPos val="l"/>
        <c:majorGridlines/>
        <c:numFmt formatCode="0%" sourceLinked="1"/>
        <c:majorTickMark val="none"/>
        <c:minorTickMark val="none"/>
        <c:tickLblPos val="nextTo"/>
        <c:crossAx val="-2027401536"/>
        <c:crosses val="autoZero"/>
        <c:crossBetween val="between"/>
      </c:valAx>
      <c:spPr>
        <a:noFill/>
        <a:ln>
          <a:solidFill>
            <a:schemeClr val="tx1"/>
          </a:solidFill>
        </a:ln>
      </c:spPr>
    </c:plotArea>
    <c:plotVisOnly val="1"/>
    <c:dispBlanksAs val="gap"/>
    <c:showDLblsOverMax val="0"/>
  </c:chart>
  <c:spPr>
    <a:solidFill>
      <a:schemeClr val="bg1"/>
    </a:solidFill>
    <a:ln>
      <a:noFill/>
    </a:ln>
  </c:spPr>
  <c:printSettings>
    <c:headerFooter/>
    <c:pageMargins b="0.75000000000000144" l="0.70000000000000062" r="0.70000000000000062" t="0.75000000000000144" header="0.30000000000000032" footer="0.30000000000000032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4090627358915229"/>
          <c:y val="0.21743299682159961"/>
          <c:w val="0.57832405874729609"/>
          <c:h val="0.75017789554387981"/>
        </c:manualLayout>
      </c:layout>
      <c:pieChart>
        <c:varyColors val="1"/>
        <c:ser>
          <c:idx val="0"/>
          <c:order val="0"/>
          <c:tx>
            <c:strRef>
              <c:f>'図Ⅲ8_9　180116再'!$D$52</c:f>
              <c:strCache>
                <c:ptCount val="1"/>
                <c:pt idx="0">
                  <c:v>173,539</c:v>
                </c:pt>
              </c:strCache>
            </c:strRef>
          </c:tx>
          <c:spPr>
            <a:solidFill>
              <a:schemeClr val="bg1"/>
            </a:solidFill>
            <a:ln>
              <a:solidFill>
                <a:schemeClr val="tx1"/>
              </a:solidFill>
            </a:ln>
          </c:spPr>
          <c:dLbls>
            <c:dLbl>
              <c:idx val="0"/>
              <c:layout>
                <c:manualLayout>
                  <c:x val="-3.2910341061951856E-2"/>
                  <c:y val="-0.15969361293948989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5D17-42FD-A526-1BAFCA44E265}"/>
                </c:ext>
              </c:extLst>
            </c:dLbl>
            <c:dLbl>
              <c:idx val="1"/>
              <c:layout>
                <c:manualLayout>
                  <c:x val="-8.816161760355018E-2"/>
                  <c:y val="0.13979488072340118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5D17-42FD-A526-1BAFCA44E265}"/>
                </c:ext>
              </c:extLst>
            </c:dLbl>
            <c:dLbl>
              <c:idx val="2"/>
              <c:layout>
                <c:manualLayout>
                  <c:x val="-0.14906614889519765"/>
                  <c:y val="5.9899564797734811E-2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5D17-42FD-A526-1BAFCA44E265}"/>
                </c:ext>
              </c:extLst>
            </c:dLbl>
            <c:dLbl>
              <c:idx val="3"/>
              <c:layout>
                <c:manualLayout>
                  <c:x val="-0.1404386070706905"/>
                  <c:y val="-1.8351484235223148E-2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5D17-42FD-A526-1BAFCA44E265}"/>
                </c:ext>
              </c:extLst>
            </c:dLbl>
            <c:dLbl>
              <c:idx val="4"/>
              <c:layout>
                <c:manualLayout>
                  <c:x val="-6.0808938791006559E-2"/>
                  <c:y val="-5.8187519287782291E-2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5D17-42FD-A526-1BAFCA44E265}"/>
                </c:ext>
              </c:extLst>
            </c:dLbl>
            <c:dLbl>
              <c:idx val="5"/>
              <c:layout>
                <c:manualLayout>
                  <c:x val="5.8346475974497831E-2"/>
                  <c:y val="-7.3404454283640383E-2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5D17-42FD-A526-1BAFCA44E265}"/>
                </c:ext>
              </c:extLst>
            </c:dLbl>
            <c:dLbl>
              <c:idx val="6"/>
              <c:layout>
                <c:manualLayout>
                  <c:x val="0.10332975764273991"/>
                  <c:y val="-4.4902698499741489E-2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5D17-42FD-A526-1BAFCA44E265}"/>
                </c:ext>
              </c:extLst>
            </c:dLbl>
            <c:dLbl>
              <c:idx val="7"/>
              <c:layout>
                <c:manualLayout>
                  <c:x val="0.12652591520658424"/>
                  <c:y val="4.246753986706372E-4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5D17-42FD-A526-1BAFCA44E265}"/>
                </c:ext>
              </c:extLst>
            </c:dLbl>
            <c:dLbl>
              <c:idx val="8"/>
              <c:layout>
                <c:manualLayout>
                  <c:x val="0.18553228458246795"/>
                  <c:y val="-7.1731646528457732E-4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5D17-42FD-A526-1BAFCA44E265}"/>
                </c:ext>
              </c:extLst>
            </c:dLbl>
            <c:dLbl>
              <c:idx val="9"/>
              <c:layout>
                <c:manualLayout>
                  <c:x val="0.19961288684366235"/>
                  <c:y val="-9.3864007220642878E-2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5D17-42FD-A526-1BAFCA44E265}"/>
                </c:ext>
              </c:extLst>
            </c:dLbl>
            <c:dLbl>
              <c:idx val="10"/>
              <c:layout>
                <c:manualLayout>
                  <c:x val="0.20475443307645563"/>
                  <c:y val="4.1304289732231728E-2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5D17-42FD-A526-1BAFCA44E265}"/>
                </c:ext>
              </c:extLst>
            </c:dLbl>
            <c:numFmt formatCode="\(0.0%\)" sourceLinked="0"/>
            <c:spPr>
              <a:noFill/>
              <a:ln>
                <a:noFill/>
              </a:ln>
              <a:effectLst/>
            </c:spPr>
            <c:dLblPos val="bestFit"/>
            <c:showLegendKey val="0"/>
            <c:showVal val="1"/>
            <c:showCatName val="1"/>
            <c:showSerName val="0"/>
            <c:showPercent val="1"/>
            <c:showBubbleSize val="0"/>
            <c:separator>
</c:separator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'図Ⅲ8_9　180116再'!$C$53:$C$60</c:f>
              <c:strCache>
                <c:ptCount val="8"/>
                <c:pt idx="0">
                  <c:v>汚   泥</c:v>
                </c:pt>
                <c:pt idx="1">
                  <c:v>動物のふん尿</c:v>
                </c:pt>
                <c:pt idx="2">
                  <c:v>ば い じ ん</c:v>
                </c:pt>
                <c:pt idx="3">
                  <c:v>廃 ア ル カ リ</c:v>
                </c:pt>
                <c:pt idx="4">
                  <c:v>廃   酸</c:v>
                </c:pt>
                <c:pt idx="5">
                  <c:v>廃プラスチック類</c:v>
                </c:pt>
                <c:pt idx="6">
                  <c:v>廃   油</c:v>
                </c:pt>
                <c:pt idx="7">
                  <c:v>その他</c:v>
                </c:pt>
              </c:strCache>
            </c:strRef>
          </c:cat>
          <c:val>
            <c:numRef>
              <c:f>'図Ⅲ8_9　180116再'!$D$53:$D$60</c:f>
              <c:numCache>
                <c:formatCode>#,##0_);[Red]\(#,##0\)</c:formatCode>
                <c:ptCount val="8"/>
                <c:pt idx="0">
                  <c:v>155174.5812944686</c:v>
                </c:pt>
                <c:pt idx="1">
                  <c:v>3915.6220991823639</c:v>
                </c:pt>
                <c:pt idx="2">
                  <c:v>2581.5569579890303</c:v>
                </c:pt>
                <c:pt idx="3">
                  <c:v>2060.2768223945659</c:v>
                </c:pt>
                <c:pt idx="4">
                  <c:v>1882.9863777055352</c:v>
                </c:pt>
                <c:pt idx="5">
                  <c:v>1792.7407248367372</c:v>
                </c:pt>
                <c:pt idx="6">
                  <c:v>1621.5057175508286</c:v>
                </c:pt>
                <c:pt idx="7">
                  <c:v>4509.2763327686716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5D17-42FD-A526-1BAFCA44E265}"/>
            </c:ext>
          </c:extLst>
        </c:ser>
        <c:ser>
          <c:idx val="1"/>
          <c:order val="1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'図Ⅲ8_9　180116再'!$C$53:$C$60</c:f>
              <c:strCache>
                <c:ptCount val="8"/>
                <c:pt idx="0">
                  <c:v>汚   泥</c:v>
                </c:pt>
                <c:pt idx="1">
                  <c:v>動物のふん尿</c:v>
                </c:pt>
                <c:pt idx="2">
                  <c:v>ば い じ ん</c:v>
                </c:pt>
                <c:pt idx="3">
                  <c:v>廃 ア ル カ リ</c:v>
                </c:pt>
                <c:pt idx="4">
                  <c:v>廃   酸</c:v>
                </c:pt>
                <c:pt idx="5">
                  <c:v>廃プラスチック類</c:v>
                </c:pt>
                <c:pt idx="6">
                  <c:v>廃   油</c:v>
                </c:pt>
                <c:pt idx="7">
                  <c:v>その他</c:v>
                </c:pt>
              </c:strCache>
            </c:strRef>
          </c:cat>
          <c:val>
            <c:numRef>
              <c:f>'図Ⅲ・5　180116再'!$C$64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5D17-42FD-A526-1BAFCA44E265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  <c:userShapes r:id="rId1"/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4197437371313544E-2"/>
          <c:y val="4.1357119776874549E-2"/>
          <c:w val="0.88171738092413843"/>
          <c:h val="0.63451551277472606"/>
        </c:manualLayout>
      </c:layout>
      <c:barChart>
        <c:barDir val="col"/>
        <c:grouping val="percentStacked"/>
        <c:varyColors val="0"/>
        <c:ser>
          <c:idx val="0"/>
          <c:order val="0"/>
          <c:tx>
            <c:strRef>
              <c:f>'図Ⅲ10_11　180116再'!$F$4</c:f>
              <c:strCache>
                <c:ptCount val="1"/>
                <c:pt idx="0">
                  <c:v>最終処分量計</c:v>
                </c:pt>
              </c:strCache>
            </c:strRef>
          </c:tx>
          <c:spPr>
            <a:solidFill>
              <a:schemeClr val="bg1">
                <a:lumMod val="85000"/>
              </a:schemeClr>
            </a:solidFill>
            <a:ln w="6350">
              <a:solidFill>
                <a:schemeClr val="tx1"/>
              </a:solidFill>
            </a:ln>
          </c:spPr>
          <c:invertIfNegative val="0"/>
          <c:dLbls>
            <c:dLbl>
              <c:idx val="0"/>
              <c:layout>
                <c:manualLayout>
                  <c:x val="0"/>
                  <c:y val="-3.3854166666666664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9A72-4173-A896-1D64F143222F}"/>
                </c:ext>
              </c:extLst>
            </c:dLbl>
            <c:dLbl>
              <c:idx val="9"/>
              <c:layout>
                <c:manualLayout>
                  <c:x val="-5.6649274770332294E-17"/>
                  <c:y val="-2.6041666666666668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9A72-4173-A896-1D64F143222F}"/>
                </c:ext>
              </c:extLst>
            </c:dLbl>
            <c:dLbl>
              <c:idx val="10"/>
              <c:layout>
                <c:manualLayout>
                  <c:x val="-5.6649274770332294E-17"/>
                  <c:y val="-2.34375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9A72-4173-A896-1D64F143222F}"/>
                </c:ext>
              </c:extLst>
            </c:dLbl>
            <c:dLbl>
              <c:idx val="11"/>
              <c:layout>
                <c:manualLayout>
                  <c:x val="0"/>
                  <c:y val="-2.343750000000009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9A72-4173-A896-1D64F143222F}"/>
                </c:ext>
              </c:extLst>
            </c:dLbl>
            <c:dLbl>
              <c:idx val="12"/>
              <c:layout>
                <c:manualLayout>
                  <c:x val="0"/>
                  <c:y val="-2.34375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9A72-4173-A896-1D64F143222F}"/>
                </c:ext>
              </c:extLst>
            </c:dLbl>
            <c:dLbl>
              <c:idx val="13"/>
              <c:layout>
                <c:manualLayout>
                  <c:x val="1.1329854954066459E-16"/>
                  <c:y val="-2.0833333333333332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9A72-4173-A896-1D64F143222F}"/>
                </c:ext>
              </c:extLst>
            </c:dLbl>
            <c:dLbl>
              <c:idx val="14"/>
              <c:layout>
                <c:manualLayout>
                  <c:x val="0"/>
                  <c:y val="-2.0833333333333332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9A72-4173-A896-1D64F143222F}"/>
                </c:ext>
              </c:extLst>
            </c:dLbl>
            <c:dLbl>
              <c:idx val="15"/>
              <c:layout>
                <c:manualLayout>
                  <c:x val="0"/>
                  <c:y val="-2.0833333333333332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9A72-4173-A896-1D64F143222F}"/>
                </c:ext>
              </c:extLst>
            </c:dLbl>
            <c:dLbl>
              <c:idx val="16"/>
              <c:layout>
                <c:manualLayout>
                  <c:x val="0"/>
                  <c:y val="-2.0833333333333332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9A72-4173-A896-1D64F143222F}"/>
                </c:ext>
              </c:extLst>
            </c:dLbl>
            <c:dLbl>
              <c:idx val="17"/>
              <c:layout>
                <c:manualLayout>
                  <c:x val="-1.212104314992794E-7"/>
                  <c:y val="-2.0858128412581452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9A72-4173-A896-1D64F143222F}"/>
                </c:ext>
              </c:extLst>
            </c:dLbl>
            <c:dLbl>
              <c:idx val="18"/>
              <c:layout>
                <c:manualLayout>
                  <c:x val="1.5449481613286603E-3"/>
                  <c:y val="-2.0734034541559462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9A72-4173-A896-1D64F143222F}"/>
                </c:ext>
              </c:extLst>
            </c:dLbl>
            <c:dLbl>
              <c:idx val="19"/>
              <c:layout>
                <c:manualLayout>
                  <c:x val="0"/>
                  <c:y val="-2.0634921924442065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9A72-4173-A896-1D64F143222F}"/>
                </c:ext>
              </c:extLst>
            </c:dLbl>
            <c:dLbl>
              <c:idx val="20"/>
              <c:layout>
                <c:manualLayout>
                  <c:x val="0"/>
                  <c:y val="-1.5476191443331549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9A72-4173-A896-1D64F143222F}"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'図Ⅲ10_11　180116再'!$C$5:$C$25</c:f>
              <c:strCache>
                <c:ptCount val="21"/>
                <c:pt idx="0">
                  <c:v>合計</c:v>
                </c:pt>
                <c:pt idx="2">
                  <c:v>燃 え 殻</c:v>
                </c:pt>
                <c:pt idx="3">
                  <c:v>ガラスくず、コンクリートくず
及び陶磁器くず</c:v>
                </c:pt>
                <c:pt idx="4">
                  <c:v>ゴ ム く ず</c:v>
                </c:pt>
                <c:pt idx="5">
                  <c:v>廃プラスチック類</c:v>
                </c:pt>
                <c:pt idx="6">
                  <c:v>繊 維 く ず</c:v>
                </c:pt>
                <c:pt idx="7">
                  <c:v>ば い じ ん</c:v>
                </c:pt>
                <c:pt idx="8">
                  <c:v>鉱 さ い</c:v>
                </c:pt>
                <c:pt idx="9">
                  <c:v>廃   酸</c:v>
                </c:pt>
                <c:pt idx="10">
                  <c:v>木  く  ず</c:v>
                </c:pt>
                <c:pt idx="11">
                  <c:v>廃 ア ル カ リ</c:v>
                </c:pt>
                <c:pt idx="12">
                  <c:v>がれき類</c:v>
                </c:pt>
                <c:pt idx="13">
                  <c:v>紙  く  ず</c:v>
                </c:pt>
                <c:pt idx="14">
                  <c:v>動物系固形不要物</c:v>
                </c:pt>
                <c:pt idx="15">
                  <c:v>廃   油</c:v>
                </c:pt>
                <c:pt idx="16">
                  <c:v>金 属 く ず</c:v>
                </c:pt>
                <c:pt idx="17">
                  <c:v>汚   泥</c:v>
                </c:pt>
                <c:pt idx="18">
                  <c:v>動植物性残渣</c:v>
                </c:pt>
                <c:pt idx="19">
                  <c:v>動物の死体</c:v>
                </c:pt>
                <c:pt idx="20">
                  <c:v>動物のふん尿</c:v>
                </c:pt>
              </c:strCache>
            </c:strRef>
          </c:cat>
          <c:val>
            <c:numRef>
              <c:f>'図Ⅲ10_11　180116再'!$F$5:$F$25</c:f>
              <c:numCache>
                <c:formatCode>General</c:formatCode>
                <c:ptCount val="21"/>
                <c:pt idx="0" formatCode="0_ ">
                  <c:v>2.5781261463834757</c:v>
                </c:pt>
                <c:pt idx="2" formatCode="0_ ">
                  <c:v>20.57704827415948</c:v>
                </c:pt>
                <c:pt idx="3" formatCode="0_ ">
                  <c:v>17.331561697645313</c:v>
                </c:pt>
                <c:pt idx="4" formatCode="0_ ">
                  <c:v>16.485496012947525</c:v>
                </c:pt>
                <c:pt idx="5" formatCode="0_ ">
                  <c:v>15.423950218868423</c:v>
                </c:pt>
                <c:pt idx="6" formatCode="0_ ">
                  <c:v>13.515716698842839</c:v>
                </c:pt>
                <c:pt idx="7" formatCode="0_ ">
                  <c:v>9.4936050206379115</c:v>
                </c:pt>
                <c:pt idx="8" formatCode="0_ ">
                  <c:v>5.6000184363725003</c:v>
                </c:pt>
                <c:pt idx="9" formatCode="0_ ">
                  <c:v>3.4750300486029948</c:v>
                </c:pt>
                <c:pt idx="10" formatCode="0_ ">
                  <c:v>3.4146148555588467</c:v>
                </c:pt>
                <c:pt idx="11" formatCode="0_ ">
                  <c:v>3.1914213987774032</c:v>
                </c:pt>
                <c:pt idx="12" formatCode="0_ ">
                  <c:v>2.4051543524077537</c:v>
                </c:pt>
                <c:pt idx="13" formatCode="0_ ">
                  <c:v>1.8930520284177961</c:v>
                </c:pt>
                <c:pt idx="14" formatCode="0_ ">
                  <c:v>1.8375116792157469</c:v>
                </c:pt>
                <c:pt idx="15" formatCode="0_ ">
                  <c:v>1.7764498003695874</c:v>
                </c:pt>
                <c:pt idx="16" formatCode="0_ ">
                  <c:v>1.7539828748677841</c:v>
                </c:pt>
                <c:pt idx="17" formatCode="0_ ">
                  <c:v>1.4991983968579328</c:v>
                </c:pt>
                <c:pt idx="18" formatCode="0_ ">
                  <c:v>1.409178781807416</c:v>
                </c:pt>
                <c:pt idx="19" formatCode="0_ ">
                  <c:v>1.0443963001455032</c:v>
                </c:pt>
                <c:pt idx="20" formatCode="0_ ">
                  <c:v>5.2702962606093862E-2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9A72-4173-A896-1D64F143222F}"/>
            </c:ext>
          </c:extLst>
        </c:ser>
        <c:ser>
          <c:idx val="1"/>
          <c:order val="1"/>
          <c:tx>
            <c:strRef>
              <c:f>'図Ⅲ10_11　180116再'!$E$4</c:f>
              <c:strCache>
                <c:ptCount val="1"/>
                <c:pt idx="0">
                  <c:v>減量化量</c:v>
                </c:pt>
              </c:strCache>
            </c:strRef>
          </c:tx>
          <c:spPr>
            <a:noFill/>
            <a:ln w="6350">
              <a:noFill/>
            </a:ln>
          </c:spPr>
          <c:invertIfNegative val="0"/>
          <c:cat>
            <c:strRef>
              <c:f>'図Ⅲ10_11　180116再'!$C$5:$C$25</c:f>
              <c:strCache>
                <c:ptCount val="21"/>
                <c:pt idx="0">
                  <c:v>合計</c:v>
                </c:pt>
                <c:pt idx="2">
                  <c:v>燃 え 殻</c:v>
                </c:pt>
                <c:pt idx="3">
                  <c:v>ガラスくず、コンクリートくず
及び陶磁器くず</c:v>
                </c:pt>
                <c:pt idx="4">
                  <c:v>ゴ ム く ず</c:v>
                </c:pt>
                <c:pt idx="5">
                  <c:v>廃プラスチック類</c:v>
                </c:pt>
                <c:pt idx="6">
                  <c:v>繊 維 く ず</c:v>
                </c:pt>
                <c:pt idx="7">
                  <c:v>ば い じ ん</c:v>
                </c:pt>
                <c:pt idx="8">
                  <c:v>鉱 さ い</c:v>
                </c:pt>
                <c:pt idx="9">
                  <c:v>廃   酸</c:v>
                </c:pt>
                <c:pt idx="10">
                  <c:v>木  く  ず</c:v>
                </c:pt>
                <c:pt idx="11">
                  <c:v>廃 ア ル カ リ</c:v>
                </c:pt>
                <c:pt idx="12">
                  <c:v>がれき類</c:v>
                </c:pt>
                <c:pt idx="13">
                  <c:v>紙  く  ず</c:v>
                </c:pt>
                <c:pt idx="14">
                  <c:v>動物系固形不要物</c:v>
                </c:pt>
                <c:pt idx="15">
                  <c:v>廃   油</c:v>
                </c:pt>
                <c:pt idx="16">
                  <c:v>金 属 く ず</c:v>
                </c:pt>
                <c:pt idx="17">
                  <c:v>汚   泥</c:v>
                </c:pt>
                <c:pt idx="18">
                  <c:v>動植物性残渣</c:v>
                </c:pt>
                <c:pt idx="19">
                  <c:v>動物の死体</c:v>
                </c:pt>
                <c:pt idx="20">
                  <c:v>動物のふん尿</c:v>
                </c:pt>
              </c:strCache>
            </c:strRef>
          </c:cat>
          <c:val>
            <c:numRef>
              <c:f>'図Ⅲ10_11　180116再'!$E$5:$E$25</c:f>
              <c:numCache>
                <c:formatCode>General</c:formatCode>
                <c:ptCount val="21"/>
                <c:pt idx="0" formatCode="0_ ">
                  <c:v>44.362306163330075</c:v>
                </c:pt>
                <c:pt idx="2" formatCode="0_ ">
                  <c:v>8.383137209758635</c:v>
                </c:pt>
                <c:pt idx="3" formatCode="0_ ">
                  <c:v>8.898998064748044</c:v>
                </c:pt>
                <c:pt idx="4" formatCode="0_ ">
                  <c:v>13.44112403416227</c:v>
                </c:pt>
                <c:pt idx="5" formatCode="0_ ">
                  <c:v>26.275870160904585</c:v>
                </c:pt>
                <c:pt idx="6" formatCode="0_ ">
                  <c:v>28.539015044228289</c:v>
                </c:pt>
                <c:pt idx="7" formatCode="0_ ">
                  <c:v>14.555403991693508</c:v>
                </c:pt>
                <c:pt idx="8" formatCode="0_ ">
                  <c:v>1.2813176094746759</c:v>
                </c:pt>
                <c:pt idx="9" formatCode="0_ ">
                  <c:v>66.633811907831586</c:v>
                </c:pt>
                <c:pt idx="10" formatCode="0_ ">
                  <c:v>14.066274907891305</c:v>
                </c:pt>
                <c:pt idx="11" formatCode="0_ ">
                  <c:v>76.974830071355626</c:v>
                </c:pt>
                <c:pt idx="12" formatCode="0_ ">
                  <c:v>1.5218604655721171</c:v>
                </c:pt>
                <c:pt idx="13" formatCode="0_ ">
                  <c:v>23.127742765841912</c:v>
                </c:pt>
                <c:pt idx="14" formatCode="0_ ">
                  <c:v>16.951018736672943</c:v>
                </c:pt>
                <c:pt idx="15" formatCode="0_ ">
                  <c:v>54.916711723785482</c:v>
                </c:pt>
                <c:pt idx="16" formatCode="0_ ">
                  <c:v>3.6991709324720414</c:v>
                </c:pt>
                <c:pt idx="17" formatCode="0_ ">
                  <c:v>91.647031188934974</c:v>
                </c:pt>
                <c:pt idx="18" formatCode="0_ ">
                  <c:v>33.320562200683518</c:v>
                </c:pt>
                <c:pt idx="19" formatCode="0_ ">
                  <c:v>63.186236071885013</c:v>
                </c:pt>
                <c:pt idx="20" formatCode="0_ ">
                  <c:v>4.8633746269967766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9A72-4173-A896-1D64F143222F}"/>
            </c:ext>
          </c:extLst>
        </c:ser>
        <c:ser>
          <c:idx val="2"/>
          <c:order val="2"/>
          <c:tx>
            <c:strRef>
              <c:f>'図Ⅲ10_11　180116再'!$F$4</c:f>
              <c:strCache>
                <c:ptCount val="1"/>
                <c:pt idx="0">
                  <c:v>最終処分量計</c:v>
                </c:pt>
              </c:strCache>
            </c:strRef>
          </c:tx>
          <c:spPr>
            <a:noFill/>
            <a:ln w="6350">
              <a:noFill/>
            </a:ln>
          </c:spPr>
          <c:invertIfNegative val="0"/>
          <c:cat>
            <c:strRef>
              <c:f>'図Ⅲ10_11　180116再'!$C$5:$C$25</c:f>
              <c:strCache>
                <c:ptCount val="21"/>
                <c:pt idx="0">
                  <c:v>合計</c:v>
                </c:pt>
                <c:pt idx="2">
                  <c:v>燃 え 殻</c:v>
                </c:pt>
                <c:pt idx="3">
                  <c:v>ガラスくず、コンクリートくず
及び陶磁器くず</c:v>
                </c:pt>
                <c:pt idx="4">
                  <c:v>ゴ ム く ず</c:v>
                </c:pt>
                <c:pt idx="5">
                  <c:v>廃プラスチック類</c:v>
                </c:pt>
                <c:pt idx="6">
                  <c:v>繊 維 く ず</c:v>
                </c:pt>
                <c:pt idx="7">
                  <c:v>ば い じ ん</c:v>
                </c:pt>
                <c:pt idx="8">
                  <c:v>鉱 さ い</c:v>
                </c:pt>
                <c:pt idx="9">
                  <c:v>廃   酸</c:v>
                </c:pt>
                <c:pt idx="10">
                  <c:v>木  く  ず</c:v>
                </c:pt>
                <c:pt idx="11">
                  <c:v>廃 ア ル カ リ</c:v>
                </c:pt>
                <c:pt idx="12">
                  <c:v>がれき類</c:v>
                </c:pt>
                <c:pt idx="13">
                  <c:v>紙  く  ず</c:v>
                </c:pt>
                <c:pt idx="14">
                  <c:v>動物系固形不要物</c:v>
                </c:pt>
                <c:pt idx="15">
                  <c:v>廃   油</c:v>
                </c:pt>
                <c:pt idx="16">
                  <c:v>金 属 く ず</c:v>
                </c:pt>
                <c:pt idx="17">
                  <c:v>汚   泥</c:v>
                </c:pt>
                <c:pt idx="18">
                  <c:v>動植物性残渣</c:v>
                </c:pt>
                <c:pt idx="19">
                  <c:v>動物の死体</c:v>
                </c:pt>
                <c:pt idx="20">
                  <c:v>動物のふん尿</c:v>
                </c:pt>
              </c:strCache>
            </c:strRef>
          </c:cat>
          <c:val>
            <c:numRef>
              <c:f>'図Ⅲ10_11　180116再'!$D$5:$D$25</c:f>
              <c:numCache>
                <c:formatCode>General</c:formatCode>
                <c:ptCount val="21"/>
                <c:pt idx="0" formatCode="0_ ">
                  <c:v>53.059567690286435</c:v>
                </c:pt>
                <c:pt idx="2" formatCode="0_ ">
                  <c:v>71.03981451608189</c:v>
                </c:pt>
                <c:pt idx="3" formatCode="0_ ">
                  <c:v>73.769440237606645</c:v>
                </c:pt>
                <c:pt idx="4" formatCode="0_ ">
                  <c:v>70.073379952890207</c:v>
                </c:pt>
                <c:pt idx="5" formatCode="0_ ">
                  <c:v>58.300179620226999</c:v>
                </c:pt>
                <c:pt idx="6" formatCode="0_ ">
                  <c:v>57.94526825692887</c:v>
                </c:pt>
                <c:pt idx="7" formatCode="0_ ">
                  <c:v>75.950990987668575</c:v>
                </c:pt>
                <c:pt idx="8" formatCode="0_ ">
                  <c:v>93.118663954152822</c:v>
                </c:pt>
                <c:pt idx="9" formatCode="0_ ">
                  <c:v>29.891158043565408</c:v>
                </c:pt>
                <c:pt idx="10" formatCode="0_ ">
                  <c:v>82.519110236549849</c:v>
                </c:pt>
                <c:pt idx="11" formatCode="0_ ">
                  <c:v>19.833748529866977</c:v>
                </c:pt>
                <c:pt idx="12" formatCode="0_ ">
                  <c:v>96.072985182020133</c:v>
                </c:pt>
                <c:pt idx="13" formatCode="0_ ">
                  <c:v>74.979205205740286</c:v>
                </c:pt>
                <c:pt idx="14" formatCode="0_ ">
                  <c:v>81.211469584111313</c:v>
                </c:pt>
                <c:pt idx="15" formatCode="0_ ">
                  <c:v>43.306838475844941</c:v>
                </c:pt>
                <c:pt idx="16" formatCode="0_ ">
                  <c:v>94.546846192660169</c:v>
                </c:pt>
                <c:pt idx="17" formatCode="0_ ">
                  <c:v>6.8537704142070872</c:v>
                </c:pt>
                <c:pt idx="18" formatCode="0_ ">
                  <c:v>65.270259017509062</c:v>
                </c:pt>
                <c:pt idx="19" formatCode="0_ ">
                  <c:v>35.769367627969487</c:v>
                </c:pt>
                <c:pt idx="20" formatCode="0_ ">
                  <c:v>95.083922410397122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9A72-4173-A896-1D64F14322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0"/>
        <c:overlap val="100"/>
        <c:axId val="-2027406240"/>
        <c:axId val="-2027405848"/>
      </c:barChart>
      <c:catAx>
        <c:axId val="-20274062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>
            <a:solidFill>
              <a:schemeClr val="tx1"/>
            </a:solidFill>
          </a:ln>
        </c:spPr>
        <c:txPr>
          <a:bodyPr rot="0" vert="eaVert"/>
          <a:lstStyle/>
          <a:p>
            <a:pPr>
              <a:defRPr sz="800">
                <a:latin typeface="ＭＳ 明朝" panose="02020609040205080304" pitchFamily="17" charset="-128"/>
                <a:ea typeface="ＭＳ 明朝" panose="02020609040205080304" pitchFamily="17" charset="-128"/>
              </a:defRPr>
            </a:pPr>
            <a:endParaRPr lang="ja-JP"/>
          </a:p>
        </c:txPr>
        <c:crossAx val="-2027405848"/>
        <c:crosses val="autoZero"/>
        <c:auto val="0"/>
        <c:lblAlgn val="ctr"/>
        <c:lblOffset val="100"/>
        <c:tickLblSkip val="1"/>
        <c:noMultiLvlLbl val="0"/>
      </c:catAx>
      <c:valAx>
        <c:axId val="-2027405848"/>
        <c:scaling>
          <c:orientation val="minMax"/>
        </c:scaling>
        <c:delete val="0"/>
        <c:axPos val="l"/>
        <c:majorGridlines/>
        <c:numFmt formatCode="0%" sourceLinked="1"/>
        <c:majorTickMark val="none"/>
        <c:minorTickMark val="none"/>
        <c:tickLblPos val="nextTo"/>
        <c:crossAx val="-2027406240"/>
        <c:crosses val="autoZero"/>
        <c:crossBetween val="between"/>
      </c:valAx>
      <c:spPr>
        <a:noFill/>
        <a:ln>
          <a:solidFill>
            <a:schemeClr val="tx1"/>
          </a:solidFill>
        </a:ln>
      </c:spPr>
    </c:plotArea>
    <c:plotVisOnly val="1"/>
    <c:dispBlanksAs val="gap"/>
    <c:showDLblsOverMax val="0"/>
  </c:chart>
  <c:spPr>
    <a:solidFill>
      <a:schemeClr val="bg1"/>
    </a:solidFill>
    <a:ln>
      <a:noFill/>
    </a:ln>
  </c:spPr>
  <c:printSettings>
    <c:headerFooter/>
    <c:pageMargins b="0.75000000000000144" l="0.70000000000000062" r="0.70000000000000062" t="0.75000000000000144" header="0.30000000000000032" footer="0.30000000000000032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4090627358915229"/>
          <c:y val="0.13324455053099879"/>
          <c:w val="0.64322619760249267"/>
          <c:h val="0.85847155921167051"/>
        </c:manualLayout>
      </c:layout>
      <c:pieChart>
        <c:varyColors val="1"/>
        <c:ser>
          <c:idx val="0"/>
          <c:order val="0"/>
          <c:tx>
            <c:strRef>
              <c:f>'図Ⅲ10_11　180116再'!$D$52</c:f>
              <c:strCache>
                <c:ptCount val="1"/>
                <c:pt idx="0">
                  <c:v>10,085</c:v>
                </c:pt>
              </c:strCache>
            </c:strRef>
          </c:tx>
          <c:spPr>
            <a:solidFill>
              <a:schemeClr val="bg1"/>
            </a:solidFill>
            <a:ln>
              <a:solidFill>
                <a:schemeClr val="tx1"/>
              </a:solidFill>
            </a:ln>
          </c:spPr>
          <c:dLbls>
            <c:dLbl>
              <c:idx val="0"/>
              <c:layout>
                <c:manualLayout>
                  <c:x val="-0.11432118616423718"/>
                  <c:y val="0.15822779335012097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B5C4-466F-B4CA-3276C1B1995A}"/>
                </c:ext>
              </c:extLst>
            </c:dLbl>
            <c:dLbl>
              <c:idx val="1"/>
              <c:layout>
                <c:manualLayout>
                  <c:x val="-0.15877723985444928"/>
                  <c:y val="-0.11954766989464648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B5C4-466F-B4CA-3276C1B1995A}"/>
                </c:ext>
              </c:extLst>
            </c:dLbl>
            <c:dLbl>
              <c:idx val="2"/>
              <c:layout>
                <c:manualLayout>
                  <c:x val="-2.1037140664688057E-2"/>
                  <c:y val="-7.8768935906022366E-2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B5C4-466F-B4CA-3276C1B1995A}"/>
                </c:ext>
              </c:extLst>
            </c:dLbl>
            <c:dLbl>
              <c:idx val="3"/>
              <c:layout>
                <c:manualLayout>
                  <c:x val="0.16622948751424327"/>
                  <c:y val="-0.14968084451856961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B5C4-466F-B4CA-3276C1B1995A}"/>
                </c:ext>
              </c:extLst>
            </c:dLbl>
            <c:dLbl>
              <c:idx val="4"/>
              <c:layout>
                <c:manualLayout>
                  <c:x val="0.18690764045678296"/>
                  <c:y val="1.3881325131414907E-5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B5C4-466F-B4CA-3276C1B1995A}"/>
                </c:ext>
              </c:extLst>
            </c:dLbl>
            <c:dLbl>
              <c:idx val="5"/>
              <c:layout>
                <c:manualLayout>
                  <c:x val="0.11528032076575678"/>
                  <c:y val="9.2349438419926988E-2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8DCD-4C83-9DC3-FC65839E1199}"/>
                </c:ext>
              </c:extLst>
            </c:dLbl>
            <c:dLbl>
              <c:idx val="6"/>
              <c:layout>
                <c:manualLayout>
                  <c:x val="-7.9438845623457391E-2"/>
                  <c:y val="6.9929987357245926E-2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B5C4-466F-B4CA-3276C1B1995A}"/>
                </c:ext>
              </c:extLst>
            </c:dLbl>
            <c:dLbl>
              <c:idx val="7"/>
              <c:layout>
                <c:manualLayout>
                  <c:x val="-2.4167103845819091E-2"/>
                  <c:y val="1.4980099522069509E-2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B5C4-466F-B4CA-3276C1B1995A}"/>
                </c:ext>
              </c:extLst>
            </c:dLbl>
            <c:dLbl>
              <c:idx val="8"/>
              <c:layout>
                <c:manualLayout>
                  <c:x val="3.1570163860335836E-2"/>
                  <c:y val="-1.6443866524170694E-2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B5C4-466F-B4CA-3276C1B1995A}"/>
                </c:ext>
              </c:extLst>
            </c:dLbl>
            <c:dLbl>
              <c:idx val="9"/>
              <c:layout>
                <c:manualLayout>
                  <c:x val="6.6013902925612877E-2"/>
                  <c:y val="1.6019853916153116E-3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B5C4-466F-B4CA-3276C1B1995A}"/>
                </c:ext>
              </c:extLst>
            </c:dLbl>
            <c:dLbl>
              <c:idx val="10"/>
              <c:layout>
                <c:manualLayout>
                  <c:x val="0.19140869104170011"/>
                  <c:y val="6.5649929328599945E-3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B5C4-466F-B4CA-3276C1B1995A}"/>
                </c:ext>
              </c:extLst>
            </c:dLbl>
            <c:numFmt formatCode="\(0.0%\)" sourceLinked="0"/>
            <c:spPr>
              <a:noFill/>
              <a:ln>
                <a:noFill/>
              </a:ln>
              <a:effectLst/>
            </c:spPr>
            <c:dLblPos val="bestFit"/>
            <c:showLegendKey val="0"/>
            <c:showVal val="1"/>
            <c:showCatName val="1"/>
            <c:showSerName val="0"/>
            <c:showPercent val="1"/>
            <c:showBubbleSize val="0"/>
            <c:separator>
</c:separator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'図Ⅲ10_11　180116再'!$C$53:$C$62</c:f>
              <c:strCache>
                <c:ptCount val="10"/>
                <c:pt idx="0">
                  <c:v>汚   泥</c:v>
                </c:pt>
                <c:pt idx="1">
                  <c:v>ば い じ ん</c:v>
                </c:pt>
                <c:pt idx="2">
                  <c:v>がれき類</c:v>
                </c:pt>
                <c:pt idx="3">
                  <c:v>ガラスくず、コンクリートくず及び陶磁器くず</c:v>
                </c:pt>
                <c:pt idx="4">
                  <c:v>廃プラスチック類</c:v>
                </c:pt>
                <c:pt idx="5">
                  <c:v>鉱 さ い</c:v>
                </c:pt>
                <c:pt idx="6">
                  <c:v>燃 え 殻</c:v>
                </c:pt>
                <c:pt idx="7">
                  <c:v>木  く  ず</c:v>
                </c:pt>
                <c:pt idx="8">
                  <c:v>金 属 く ず</c:v>
                </c:pt>
                <c:pt idx="9">
                  <c:v>その他</c:v>
                </c:pt>
              </c:strCache>
            </c:strRef>
          </c:cat>
          <c:val>
            <c:numRef>
              <c:f>'図Ⅲ10_11　180116再'!$D$53:$D$62</c:f>
              <c:numCache>
                <c:formatCode>#,##0_);[Red]\(#,##0\)</c:formatCode>
                <c:ptCount val="10"/>
                <c:pt idx="0">
                  <c:v>2538.4071965209041</c:v>
                </c:pt>
                <c:pt idx="1">
                  <c:v>1683.7926388998756</c:v>
                </c:pt>
                <c:pt idx="2">
                  <c:v>1544.4087915191958</c:v>
                </c:pt>
                <c:pt idx="3">
                  <c:v>1273.5955847373054</c:v>
                </c:pt>
                <c:pt idx="4">
                  <c:v>1052.339790305464</c:v>
                </c:pt>
                <c:pt idx="5">
                  <c:v>849.04432853492187</c:v>
                </c:pt>
                <c:pt idx="6">
                  <c:v>393.43750740389652</c:v>
                </c:pt>
                <c:pt idx="7">
                  <c:v>247.48771359281685</c:v>
                </c:pt>
                <c:pt idx="8">
                  <c:v>151.6621354978335</c:v>
                </c:pt>
                <c:pt idx="9">
                  <c:v>351.05888225317642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B5C4-466F-B4CA-3276C1B1995A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  <c:userShapes r:id="rId1"/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depthPercent val="100"/>
      <c:rAngAx val="1"/>
    </c:view3D>
    <c:floor>
      <c:thickness val="0"/>
    </c:floor>
    <c:sideWall>
      <c:thickness val="0"/>
      <c:spPr>
        <a:ln w="6350">
          <a:solidFill>
            <a:schemeClr val="tx1"/>
          </a:solidFill>
        </a:ln>
      </c:spPr>
    </c:sideWall>
    <c:backWall>
      <c:thickness val="0"/>
      <c:spPr>
        <a:ln w="6350">
          <a:solidFill>
            <a:schemeClr val="tx1"/>
          </a:solidFill>
        </a:ln>
      </c:spPr>
    </c:backWall>
    <c:plotArea>
      <c:layout>
        <c:manualLayout>
          <c:layoutTarget val="inner"/>
          <c:xMode val="edge"/>
          <c:yMode val="edge"/>
          <c:x val="6.6683076211992542E-2"/>
          <c:y val="0.13190992756806691"/>
          <c:w val="0.92053502598350423"/>
          <c:h val="0.71688373717233844"/>
        </c:manualLayout>
      </c:layout>
      <c:bar3DChart>
        <c:barDir val="col"/>
        <c:grouping val="clustered"/>
        <c:varyColors val="0"/>
        <c:ser>
          <c:idx val="0"/>
          <c:order val="0"/>
          <c:spPr>
            <a:solidFill>
              <a:schemeClr val="tx2">
                <a:lumMod val="40000"/>
                <a:lumOff val="60000"/>
              </a:schemeClr>
            </a:solidFill>
            <a:ln>
              <a:solidFill>
                <a:schemeClr val="tx1"/>
              </a:solidFill>
            </a:ln>
          </c:spPr>
          <c:invertIfNegative val="0"/>
          <c:dPt>
            <c:idx val="2"/>
            <c:invertIfNegative val="0"/>
            <c:bubble3D val="0"/>
            <c:spPr>
              <a:solidFill>
                <a:schemeClr val="bg1"/>
              </a:solidFill>
              <a:ln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1-0416-4EAF-83A6-55E5D9138441}"/>
              </c:ext>
            </c:extLst>
          </c:dPt>
          <c:dLbls>
            <c:dLbl>
              <c:idx val="19"/>
              <c:layout>
                <c:manualLayout>
                  <c:x val="4.6651259914617174E-3"/>
                  <c:y val="2.7981364995288936E-1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0416-4EAF-83A6-55E5D9138441}"/>
                </c:ext>
              </c:extLst>
            </c:dLbl>
            <c:spPr>
              <a:solidFill>
                <a:schemeClr val="bg1"/>
              </a:solidFill>
              <a:ln w="6350">
                <a:solidFill>
                  <a:schemeClr val="tx1"/>
                </a:solidFill>
              </a:ln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'図Ⅳ1　180116再'!$A$5:$A$26</c:f>
              <c:strCache>
                <c:ptCount val="22"/>
                <c:pt idx="0">
                  <c:v>Ｈ7年</c:v>
                </c:pt>
                <c:pt idx="1">
                  <c:v>Ｈ8年</c:v>
                </c:pt>
                <c:pt idx="2">
                  <c:v>(Ｈ8年度)</c:v>
                </c:pt>
                <c:pt idx="3">
                  <c:v>Ｈ9年度</c:v>
                </c:pt>
                <c:pt idx="4">
                  <c:v>Ｈ10年度</c:v>
                </c:pt>
                <c:pt idx="5">
                  <c:v>Ｈ11年度</c:v>
                </c:pt>
                <c:pt idx="6">
                  <c:v>Ｈ12年度</c:v>
                </c:pt>
                <c:pt idx="7">
                  <c:v>Ｈ13年度</c:v>
                </c:pt>
                <c:pt idx="8">
                  <c:v>Ｈ14年度</c:v>
                </c:pt>
                <c:pt idx="9">
                  <c:v>Ｈ15年度</c:v>
                </c:pt>
                <c:pt idx="10">
                  <c:v>Ｈ16年度</c:v>
                </c:pt>
                <c:pt idx="11">
                  <c:v>Ｈ17年度</c:v>
                </c:pt>
                <c:pt idx="12">
                  <c:v>Ｈ18年度</c:v>
                </c:pt>
                <c:pt idx="13">
                  <c:v>Ｈ19年度</c:v>
                </c:pt>
                <c:pt idx="14">
                  <c:v>Ｈ20年度</c:v>
                </c:pt>
                <c:pt idx="15">
                  <c:v>Ｈ21年度</c:v>
                </c:pt>
                <c:pt idx="16">
                  <c:v>Ｈ22年度</c:v>
                </c:pt>
                <c:pt idx="17">
                  <c:v>Ｈ23年度</c:v>
                </c:pt>
                <c:pt idx="18">
                  <c:v>Ｈ24年度</c:v>
                </c:pt>
                <c:pt idx="19">
                  <c:v>Ｈ25年度</c:v>
                </c:pt>
                <c:pt idx="20">
                  <c:v>Ｈ26年度</c:v>
                </c:pt>
                <c:pt idx="21">
                  <c:v>Ｈ27年度</c:v>
                </c:pt>
              </c:strCache>
            </c:strRef>
          </c:cat>
          <c:val>
            <c:numRef>
              <c:f>'図Ⅳ1　180116再'!$B$5:$B$26</c:f>
              <c:numCache>
                <c:formatCode>General</c:formatCode>
                <c:ptCount val="22"/>
                <c:pt idx="0">
                  <c:v>394</c:v>
                </c:pt>
                <c:pt idx="1">
                  <c:v>405</c:v>
                </c:pt>
                <c:pt idx="2">
                  <c:v>426</c:v>
                </c:pt>
                <c:pt idx="3">
                  <c:v>415</c:v>
                </c:pt>
                <c:pt idx="4">
                  <c:v>408</c:v>
                </c:pt>
                <c:pt idx="5">
                  <c:v>400</c:v>
                </c:pt>
                <c:pt idx="6">
                  <c:v>406</c:v>
                </c:pt>
                <c:pt idx="7">
                  <c:v>400</c:v>
                </c:pt>
                <c:pt idx="8">
                  <c:v>393</c:v>
                </c:pt>
                <c:pt idx="9">
                  <c:v>412</c:v>
                </c:pt>
                <c:pt idx="10">
                  <c:v>417</c:v>
                </c:pt>
                <c:pt idx="11">
                  <c:v>422</c:v>
                </c:pt>
                <c:pt idx="12">
                  <c:v>418</c:v>
                </c:pt>
                <c:pt idx="13">
                  <c:v>419</c:v>
                </c:pt>
                <c:pt idx="14">
                  <c:v>404</c:v>
                </c:pt>
                <c:pt idx="15">
                  <c:v>390</c:v>
                </c:pt>
                <c:pt idx="16">
                  <c:v>386</c:v>
                </c:pt>
                <c:pt idx="17">
                  <c:v>381</c:v>
                </c:pt>
                <c:pt idx="18">
                  <c:v>379</c:v>
                </c:pt>
                <c:pt idx="19">
                  <c:v>385</c:v>
                </c:pt>
                <c:pt idx="20">
                  <c:v>393</c:v>
                </c:pt>
                <c:pt idx="21" formatCode="0_ ">
                  <c:v>391.18468207665785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416-4EAF-83A6-55E5D913844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6"/>
        <c:shape val="box"/>
        <c:axId val="-2027385464"/>
        <c:axId val="-2027390168"/>
        <c:axId val="0"/>
      </c:bar3DChart>
      <c:catAx>
        <c:axId val="-20273854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600">
                <a:latin typeface="ＭＳ Ｐゴシック" pitchFamily="50" charset="-128"/>
                <a:ea typeface="ＭＳ Ｐゴシック" pitchFamily="50" charset="-128"/>
              </a:defRPr>
            </a:pPr>
            <a:endParaRPr lang="ja-JP"/>
          </a:p>
        </c:txPr>
        <c:crossAx val="-2027390168"/>
        <c:crosses val="autoZero"/>
        <c:auto val="1"/>
        <c:lblAlgn val="ctr"/>
        <c:lblOffset val="100"/>
        <c:tickLblSkip val="1"/>
        <c:noMultiLvlLbl val="0"/>
      </c:catAx>
      <c:valAx>
        <c:axId val="-2027390168"/>
        <c:scaling>
          <c:orientation val="minMax"/>
          <c:max val="450"/>
          <c:min val="0"/>
        </c:scaling>
        <c:delete val="0"/>
        <c:axPos val="l"/>
        <c:majorGridlines>
          <c:spPr>
            <a:ln>
              <a:solidFill>
                <a:schemeClr val="tx1"/>
              </a:solidFill>
            </a:ln>
          </c:spPr>
        </c:majorGridlines>
        <c:title>
          <c:tx>
            <c:rich>
              <a:bodyPr rot="0" vert="eaVert"/>
              <a:lstStyle/>
              <a:p>
                <a:pPr>
                  <a:defRPr/>
                </a:pPr>
                <a:r>
                  <a:rPr lang="ja-JP" altLang="en-US" b="0"/>
                  <a:t>産業廃棄物の排出量（百万ｔ）</a:t>
                </a:r>
              </a:p>
            </c:rich>
          </c:tx>
          <c:layout>
            <c:manualLayout>
              <c:xMode val="edge"/>
              <c:yMode val="edge"/>
              <c:x val="1.1264704007140807E-2"/>
              <c:y val="0.3110514047189884"/>
            </c:manualLayout>
          </c:layout>
          <c:overlay val="0"/>
        </c:title>
        <c:numFmt formatCode="General" sourceLinked="1"/>
        <c:majorTickMark val="none"/>
        <c:minorTickMark val="none"/>
        <c:tickLblPos val="nextTo"/>
        <c:crossAx val="-2027385464"/>
        <c:crosses val="autoZero"/>
        <c:crossBetween val="between"/>
        <c:majorUnit val="5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ln>
      <a:noFill/>
    </a:ln>
  </c:spPr>
  <c:printSettings>
    <c:headerFooter/>
    <c:pageMargins b="0.75000000000000144" l="0.70000000000000062" r="0.70000000000000062" t="0.75000000000000144" header="0.30000000000000032" footer="0.30000000000000032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depthPercent val="100"/>
      <c:rAngAx val="1"/>
    </c:view3D>
    <c:floor>
      <c:thickness val="0"/>
    </c:floor>
    <c:sideWall>
      <c:thickness val="0"/>
      <c:spPr>
        <a:ln w="6350">
          <a:solidFill>
            <a:schemeClr val="tx1"/>
          </a:solidFill>
        </a:ln>
      </c:spPr>
    </c:sideWall>
    <c:backWall>
      <c:thickness val="0"/>
      <c:spPr>
        <a:ln w="6350">
          <a:solidFill>
            <a:schemeClr val="tx1"/>
          </a:solidFill>
        </a:ln>
      </c:spPr>
    </c:backWall>
    <c:plotArea>
      <c:layout>
        <c:manualLayout>
          <c:layoutTarget val="inner"/>
          <c:xMode val="edge"/>
          <c:yMode val="edge"/>
          <c:x val="4.5788181593008882E-2"/>
          <c:y val="6.47363065799645E-2"/>
          <c:w val="0.92053502598350423"/>
          <c:h val="0.73678711957933485"/>
        </c:manualLayout>
      </c:layout>
      <c:bar3DChart>
        <c:barDir val="col"/>
        <c:grouping val="clustered"/>
        <c:varyColors val="0"/>
        <c:ser>
          <c:idx val="0"/>
          <c:order val="0"/>
          <c:spPr>
            <a:solidFill>
              <a:schemeClr val="tx2">
                <a:lumMod val="40000"/>
                <a:lumOff val="60000"/>
              </a:schemeClr>
            </a:solidFill>
            <a:ln>
              <a:solidFill>
                <a:schemeClr val="tx1"/>
              </a:solidFill>
            </a:ln>
          </c:spPr>
          <c:invertIfNegative val="0"/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FF09-4386-8D8E-4F9A63F1D059}"/>
              </c:ext>
            </c:extLst>
          </c:dPt>
          <c:dLbls>
            <c:dLbl>
              <c:idx val="19"/>
              <c:layout>
                <c:manualLayout>
                  <c:x val="4.6651259914617174E-3"/>
                  <c:y val="2.7981364995288936E-1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FF09-4386-8D8E-4F9A63F1D059}"/>
                </c:ext>
              </c:extLst>
            </c:dLbl>
            <c:spPr>
              <a:solidFill>
                <a:schemeClr val="bg1"/>
              </a:solidFill>
              <a:ln w="6350">
                <a:solidFill>
                  <a:schemeClr val="tx1"/>
                </a:solidFill>
              </a:ln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'図Ⅳ1　180116再'!$A$5:$A$26</c:f>
              <c:strCache>
                <c:ptCount val="22"/>
                <c:pt idx="0">
                  <c:v>Ｈ7年</c:v>
                </c:pt>
                <c:pt idx="1">
                  <c:v>Ｈ8年</c:v>
                </c:pt>
                <c:pt idx="2">
                  <c:v>(Ｈ8年度)</c:v>
                </c:pt>
                <c:pt idx="3">
                  <c:v>Ｈ9年度</c:v>
                </c:pt>
                <c:pt idx="4">
                  <c:v>Ｈ10年度</c:v>
                </c:pt>
                <c:pt idx="5">
                  <c:v>Ｈ11年度</c:v>
                </c:pt>
                <c:pt idx="6">
                  <c:v>Ｈ12年度</c:v>
                </c:pt>
                <c:pt idx="7">
                  <c:v>Ｈ13年度</c:v>
                </c:pt>
                <c:pt idx="8">
                  <c:v>Ｈ14年度</c:v>
                </c:pt>
                <c:pt idx="9">
                  <c:v>Ｈ15年度</c:v>
                </c:pt>
                <c:pt idx="10">
                  <c:v>Ｈ16年度</c:v>
                </c:pt>
                <c:pt idx="11">
                  <c:v>Ｈ17年度</c:v>
                </c:pt>
                <c:pt idx="12">
                  <c:v>Ｈ18年度</c:v>
                </c:pt>
                <c:pt idx="13">
                  <c:v>Ｈ19年度</c:v>
                </c:pt>
                <c:pt idx="14">
                  <c:v>Ｈ20年度</c:v>
                </c:pt>
                <c:pt idx="15">
                  <c:v>Ｈ21年度</c:v>
                </c:pt>
                <c:pt idx="16">
                  <c:v>Ｈ22年度</c:v>
                </c:pt>
                <c:pt idx="17">
                  <c:v>Ｈ23年度</c:v>
                </c:pt>
                <c:pt idx="18">
                  <c:v>Ｈ24年度</c:v>
                </c:pt>
                <c:pt idx="19">
                  <c:v>Ｈ25年度</c:v>
                </c:pt>
                <c:pt idx="20">
                  <c:v>Ｈ26年度</c:v>
                </c:pt>
                <c:pt idx="21">
                  <c:v>Ｈ27年度</c:v>
                </c:pt>
              </c:strCache>
            </c:strRef>
          </c:cat>
          <c:val>
            <c:numRef>
              <c:f>'図Ⅳ1　180116再'!$B$5:$B$26</c:f>
              <c:numCache>
                <c:formatCode>General</c:formatCode>
                <c:ptCount val="22"/>
                <c:pt idx="0">
                  <c:v>394</c:v>
                </c:pt>
                <c:pt idx="1">
                  <c:v>405</c:v>
                </c:pt>
                <c:pt idx="2">
                  <c:v>426</c:v>
                </c:pt>
                <c:pt idx="3">
                  <c:v>415</c:v>
                </c:pt>
                <c:pt idx="4">
                  <c:v>408</c:v>
                </c:pt>
                <c:pt idx="5">
                  <c:v>400</c:v>
                </c:pt>
                <c:pt idx="6">
                  <c:v>406</c:v>
                </c:pt>
                <c:pt idx="7">
                  <c:v>400</c:v>
                </c:pt>
                <c:pt idx="8">
                  <c:v>393</c:v>
                </c:pt>
                <c:pt idx="9">
                  <c:v>412</c:v>
                </c:pt>
                <c:pt idx="10">
                  <c:v>417</c:v>
                </c:pt>
                <c:pt idx="11">
                  <c:v>422</c:v>
                </c:pt>
                <c:pt idx="12">
                  <c:v>418</c:v>
                </c:pt>
                <c:pt idx="13">
                  <c:v>419</c:v>
                </c:pt>
                <c:pt idx="14">
                  <c:v>404</c:v>
                </c:pt>
                <c:pt idx="15">
                  <c:v>390</c:v>
                </c:pt>
                <c:pt idx="16">
                  <c:v>386</c:v>
                </c:pt>
                <c:pt idx="17">
                  <c:v>381</c:v>
                </c:pt>
                <c:pt idx="18">
                  <c:v>379</c:v>
                </c:pt>
                <c:pt idx="19">
                  <c:v>385</c:v>
                </c:pt>
                <c:pt idx="20">
                  <c:v>393</c:v>
                </c:pt>
                <c:pt idx="21" formatCode="0_ ">
                  <c:v>391.18468207665785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F09-4386-8D8E-4F9A63F1D05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6"/>
        <c:shape val="box"/>
        <c:axId val="-2027385464"/>
        <c:axId val="-2027390168"/>
        <c:axId val="0"/>
      </c:bar3DChart>
      <c:catAx>
        <c:axId val="-20273854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2400000" vert="horz"/>
          <a:lstStyle/>
          <a:p>
            <a:pPr>
              <a:defRPr sz="1000">
                <a:latin typeface="ＭＳ Ｐゴシック" pitchFamily="50" charset="-128"/>
                <a:ea typeface="ＭＳ Ｐゴシック" pitchFamily="50" charset="-128"/>
              </a:defRPr>
            </a:pPr>
            <a:endParaRPr lang="ja-JP"/>
          </a:p>
        </c:txPr>
        <c:crossAx val="-2027390168"/>
        <c:crosses val="autoZero"/>
        <c:auto val="1"/>
        <c:lblAlgn val="ctr"/>
        <c:lblOffset val="100"/>
        <c:tickLblSkip val="1"/>
        <c:noMultiLvlLbl val="0"/>
      </c:catAx>
      <c:valAx>
        <c:axId val="-2027390168"/>
        <c:scaling>
          <c:orientation val="minMax"/>
          <c:max val="450"/>
          <c:min val="0"/>
        </c:scaling>
        <c:delete val="0"/>
        <c:axPos val="l"/>
        <c:majorGridlines>
          <c:spPr>
            <a:ln>
              <a:solidFill>
                <a:schemeClr val="tx1"/>
              </a:solidFill>
            </a:ln>
          </c:spPr>
        </c:majorGridlines>
        <c:title>
          <c:tx>
            <c:rich>
              <a:bodyPr rot="0" vert="eaVert"/>
              <a:lstStyle/>
              <a:p>
                <a:pPr>
                  <a:defRPr/>
                </a:pPr>
                <a:r>
                  <a:rPr lang="ja-JP" altLang="en-US" b="0"/>
                  <a:t>産業廃棄物の排出量（百万ｔ）</a:t>
                </a:r>
              </a:p>
            </c:rich>
          </c:tx>
          <c:layout>
            <c:manualLayout>
              <c:xMode val="edge"/>
              <c:yMode val="edge"/>
              <c:x val="6.4776593006779146E-4"/>
              <c:y val="0.33409215110425017"/>
            </c:manualLayout>
          </c:layout>
          <c:overlay val="0"/>
        </c:title>
        <c:numFmt formatCode="General" sourceLinked="1"/>
        <c:majorTickMark val="none"/>
        <c:minorTickMark val="none"/>
        <c:tickLblPos val="nextTo"/>
        <c:crossAx val="-2027385464"/>
        <c:crosses val="autoZero"/>
        <c:crossBetween val="between"/>
        <c:majorUnit val="5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ln>
      <a:noFill/>
    </a:ln>
  </c:spPr>
  <c:printSettings>
    <c:headerFooter/>
    <c:pageMargins b="0.75000000000000144" l="0.70000000000000062" r="0.70000000000000062" t="0.75000000000000144" header="0.30000000000000032" footer="0.30000000000000032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4090627358915229"/>
          <c:y val="0.13324455053099879"/>
          <c:w val="0.64322619760249267"/>
          <c:h val="0.85847155921167051"/>
        </c:manualLayout>
      </c:layout>
      <c:pieChart>
        <c:varyColors val="1"/>
        <c:ser>
          <c:idx val="0"/>
          <c:order val="0"/>
          <c:tx>
            <c:strRef>
              <c:f>'図V1 180306'!$E$23</c:f>
              <c:strCache>
                <c:ptCount val="1"/>
              </c:strCache>
            </c:strRef>
          </c:tx>
          <c:spPr>
            <a:solidFill>
              <a:schemeClr val="bg1"/>
            </a:solidFill>
            <a:ln>
              <a:solidFill>
                <a:schemeClr val="tx1"/>
              </a:solidFill>
            </a:ln>
          </c:spPr>
          <c:dLbls>
            <c:dLbl>
              <c:idx val="0"/>
              <c:layout>
                <c:manualLayout>
                  <c:x val="-0.15977632397410621"/>
                  <c:y val="-0.14486835418388141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F192-455E-9B26-E5B5A1D7B1C0}"/>
                </c:ext>
              </c:extLst>
            </c:dLbl>
            <c:dLbl>
              <c:idx val="2"/>
              <c:layout>
                <c:manualLayout>
                  <c:x val="-9.6814541017785014E-2"/>
                  <c:y val="1.8152699527331281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192-455E-9B26-E5B5A1D7B1C0}"/>
                </c:ext>
              </c:extLst>
            </c:dLbl>
            <c:dLbl>
              <c:idx val="3"/>
              <c:layout>
                <c:manualLayout>
                  <c:x val="-0.24253389835245343"/>
                  <c:y val="-5.0861035148016341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F192-455E-9B26-E5B5A1D7B1C0}"/>
                </c:ext>
              </c:extLst>
            </c:dLbl>
            <c:dLbl>
              <c:idx val="4"/>
              <c:layout>
                <c:manualLayout>
                  <c:x val="-9.1212738961326215E-2"/>
                  <c:y val="-5.0509697922490784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F192-455E-9B26-E5B5A1D7B1C0}"/>
                </c:ext>
              </c:extLst>
            </c:dLbl>
            <c:dLbl>
              <c:idx val="5"/>
              <c:layout>
                <c:manualLayout>
                  <c:x val="5.3357256415354604E-2"/>
                  <c:y val="-4.3568923310914179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F192-455E-9B26-E5B5A1D7B1C0}"/>
                </c:ext>
              </c:extLst>
            </c:dLbl>
            <c:dLbl>
              <c:idx val="6"/>
              <c:layout>
                <c:manualLayout>
                  <c:x val="0.21661344659267759"/>
                  <c:y val="-3.8037019259950393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F192-455E-9B26-E5B5A1D7B1C0}"/>
                </c:ext>
              </c:extLst>
            </c:dLbl>
            <c:dLbl>
              <c:idx val="7"/>
              <c:layout>
                <c:manualLayout>
                  <c:x val="-0.18870746419855414"/>
                  <c:y val="-3.6517197463189557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F192-455E-9B26-E5B5A1D7B1C0}"/>
                </c:ext>
              </c:extLst>
            </c:dLbl>
            <c:dLbl>
              <c:idx val="8"/>
              <c:layout>
                <c:manualLayout>
                  <c:x val="-2.3740313710786151E-2"/>
                  <c:y val="-4.4968682725933476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F192-455E-9B26-E5B5A1D7B1C0}"/>
                </c:ext>
              </c:extLst>
            </c:dLbl>
            <c:dLbl>
              <c:idx val="9"/>
              <c:layout>
                <c:manualLayout>
                  <c:x val="0.19201171753266991"/>
                  <c:y val="-4.980919409647345E-3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F192-455E-9B26-E5B5A1D7B1C0}"/>
                </c:ext>
              </c:extLst>
            </c:dLbl>
            <c:dLbl>
              <c:idx val="10"/>
              <c:layout>
                <c:manualLayout>
                  <c:x val="0.2771460146429065"/>
                  <c:y val="-4.1850325397828521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F192-455E-9B26-E5B5A1D7B1C0}"/>
                </c:ext>
              </c:extLst>
            </c:dLbl>
            <c:numFmt formatCode="\(0.0%\)" sourceLinked="0"/>
            <c:spPr>
              <a:noFill/>
              <a:ln>
                <a:noFill/>
              </a:ln>
              <a:effectLst/>
            </c:spPr>
            <c:showLegendKey val="0"/>
            <c:showVal val="0"/>
            <c:showCatName val="1"/>
            <c:showSerName val="0"/>
            <c:showPercent val="1"/>
            <c:showBubbleSize val="0"/>
            <c:separator>
</c:separator>
            <c:showLeaderLines val="1"/>
            <c:extLst>
              <c:ext xmlns:c15="http://schemas.microsoft.com/office/drawing/2012/chart" uri="{CE6537A1-D6FC-4f65-9D91-7224C49458BB}"/>
            </c:extLst>
          </c:dLbls>
          <c:cat>
            <c:multiLvlStrRef>
              <c:f>'図V1 180306'!$C$5:$D$7</c:f>
              <c:multiLvlStrCache>
                <c:ptCount val="3"/>
                <c:lvl>
                  <c:pt idx="0">
                    <c:v>28,286</c:v>
                  </c:pt>
                  <c:pt idx="1">
                    <c:v>7,068</c:v>
                  </c:pt>
                  <c:pt idx="2">
                    <c:v>260</c:v>
                  </c:pt>
                </c:lvl>
                <c:lvl>
                  <c:pt idx="0">
                    <c:v>がれき類</c:v>
                  </c:pt>
                  <c:pt idx="1">
                    <c:v>ガラスくず、コンクリート及び陶磁器くず</c:v>
                  </c:pt>
                  <c:pt idx="2">
                    <c:v>廃プラスチック類</c:v>
                  </c:pt>
                </c:lvl>
              </c:multiLvlStrCache>
            </c:multiLvlStrRef>
          </c:cat>
          <c:val>
            <c:numRef>
              <c:f>'図V1 180306'!$E$5:$E$7</c:f>
              <c:numCache>
                <c:formatCode>0.0%</c:formatCode>
                <c:ptCount val="3"/>
                <c:pt idx="0">
                  <c:v>0.79423287143212573</c:v>
                </c:pt>
                <c:pt idx="1">
                  <c:v>0.19845731684609222</c:v>
                </c:pt>
                <c:pt idx="2">
                  <c:v>7.3098117217819817E-3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F192-455E-9B26-E5B5A1D7B1C0}"/>
            </c:ext>
          </c:extLst>
        </c:ser>
        <c:ser>
          <c:idx val="1"/>
          <c:order val="1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multiLvlStrRef>
              <c:f>'図V1 180306'!$C$5:$D$7</c:f>
              <c:multiLvlStrCache>
                <c:ptCount val="3"/>
                <c:lvl>
                  <c:pt idx="0">
                    <c:v>28,286</c:v>
                  </c:pt>
                  <c:pt idx="1">
                    <c:v>7,068</c:v>
                  </c:pt>
                  <c:pt idx="2">
                    <c:v>260</c:v>
                  </c:pt>
                </c:lvl>
                <c:lvl>
                  <c:pt idx="0">
                    <c:v>がれき類</c:v>
                  </c:pt>
                  <c:pt idx="1">
                    <c:v>ガラスくず、コンクリート及び陶磁器くず</c:v>
                  </c:pt>
                  <c:pt idx="2">
                    <c:v>廃プラスチック類</c:v>
                  </c:pt>
                </c:lvl>
              </c:multiLvlStrCache>
            </c:multiLvlStrRef>
          </c:cat>
          <c:val>
            <c:numRef>
              <c:f>'図V1 180306'!$E$5</c:f>
              <c:numCache>
                <c:formatCode>0.0%</c:formatCode>
                <c:ptCount val="1"/>
                <c:pt idx="0">
                  <c:v>0.79423287143212573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F192-455E-9B26-E5B5A1D7B1C0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  <c:userShapes r:id="rId1"/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4090627358915229"/>
          <c:y val="0.13324455053099879"/>
          <c:w val="0.64322619760249267"/>
          <c:h val="0.85847155921167051"/>
        </c:manualLayout>
      </c:layout>
      <c:pieChart>
        <c:varyColors val="1"/>
        <c:ser>
          <c:idx val="0"/>
          <c:order val="0"/>
          <c:tx>
            <c:strRef>
              <c:f>'図V1 180306'!$E$23</c:f>
              <c:strCache>
                <c:ptCount val="1"/>
              </c:strCache>
            </c:strRef>
          </c:tx>
          <c:spPr>
            <a:solidFill>
              <a:schemeClr val="bg1"/>
            </a:solidFill>
            <a:ln>
              <a:solidFill>
                <a:schemeClr val="tx1"/>
              </a:solidFill>
            </a:ln>
          </c:spPr>
          <c:dLbls>
            <c:dLbl>
              <c:idx val="0"/>
              <c:layout>
                <c:manualLayout>
                  <c:x val="-6.6940760799991492E-2"/>
                  <c:y val="-0.12823321380906494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0A18-45B4-A0BE-A9F50255AE60}"/>
                </c:ext>
              </c:extLst>
            </c:dLbl>
            <c:dLbl>
              <c:idx val="1"/>
              <c:layout>
                <c:manualLayout>
                  <c:x val="-0.1074978420517636"/>
                  <c:y val="7.9754329145483999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0A18-45B4-A0BE-A9F50255AE60}"/>
                </c:ext>
              </c:extLst>
            </c:dLbl>
            <c:dLbl>
              <c:idx val="2"/>
              <c:layout>
                <c:manualLayout>
                  <c:x val="-0.10289911661863685"/>
                  <c:y val="-2.2809845783421066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0A18-45B4-A0BE-A9F50255AE60}"/>
                </c:ext>
              </c:extLst>
            </c:dLbl>
            <c:dLbl>
              <c:idx val="3"/>
              <c:layout>
                <c:manualLayout>
                  <c:x val="0.12051244583170639"/>
                  <c:y val="9.3175834235270146E-3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0A18-45B4-A0BE-A9F50255AE60}"/>
                </c:ext>
              </c:extLst>
            </c:dLbl>
            <c:dLbl>
              <c:idx val="4"/>
              <c:layout>
                <c:manualLayout>
                  <c:x val="0.18259316307700663"/>
                  <c:y val="-1.7227480188468345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0A18-45B4-A0BE-A9F50255AE60}"/>
                </c:ext>
              </c:extLst>
            </c:dLbl>
            <c:dLbl>
              <c:idx val="5"/>
              <c:layout>
                <c:manualLayout>
                  <c:x val="5.3357256415354604E-2"/>
                  <c:y val="-4.3568923310914179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0A18-45B4-A0BE-A9F50255AE60}"/>
                </c:ext>
              </c:extLst>
            </c:dLbl>
            <c:dLbl>
              <c:idx val="6"/>
              <c:layout>
                <c:manualLayout>
                  <c:x val="0.21661344659267759"/>
                  <c:y val="-3.8037019259950393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0A18-45B4-A0BE-A9F50255AE60}"/>
                </c:ext>
              </c:extLst>
            </c:dLbl>
            <c:dLbl>
              <c:idx val="7"/>
              <c:layout>
                <c:manualLayout>
                  <c:x val="-0.18870746419855414"/>
                  <c:y val="-3.6517197463189557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0A18-45B4-A0BE-A9F50255AE60}"/>
                </c:ext>
              </c:extLst>
            </c:dLbl>
            <c:dLbl>
              <c:idx val="8"/>
              <c:layout>
                <c:manualLayout>
                  <c:x val="-2.3740313710786151E-2"/>
                  <c:y val="-4.4968682725933476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0A18-45B4-A0BE-A9F50255AE60}"/>
                </c:ext>
              </c:extLst>
            </c:dLbl>
            <c:dLbl>
              <c:idx val="9"/>
              <c:layout>
                <c:manualLayout>
                  <c:x val="0.19201171753266991"/>
                  <c:y val="-4.980919409647345E-3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0A18-45B4-A0BE-A9F50255AE60}"/>
                </c:ext>
              </c:extLst>
            </c:dLbl>
            <c:dLbl>
              <c:idx val="10"/>
              <c:layout>
                <c:manualLayout>
                  <c:x val="0.2771460146429065"/>
                  <c:y val="-4.1850325397828521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0A18-45B4-A0BE-A9F50255AE60}"/>
                </c:ext>
              </c:extLst>
            </c:dLbl>
            <c:numFmt formatCode="\(0.0%\)" sourceLinked="0"/>
            <c:spPr>
              <a:noFill/>
              <a:ln>
                <a:noFill/>
              </a:ln>
              <a:effectLst/>
            </c:spPr>
            <c:showLegendKey val="0"/>
            <c:showVal val="0"/>
            <c:showCatName val="1"/>
            <c:showSerName val="0"/>
            <c:showPercent val="1"/>
            <c:showBubbleSize val="0"/>
            <c:separator>
</c:separator>
            <c:showLeaderLines val="1"/>
            <c:extLst>
              <c:ext xmlns:c15="http://schemas.microsoft.com/office/drawing/2012/chart" uri="{CE6537A1-D6FC-4f65-9D91-7224C49458BB}"/>
            </c:extLst>
          </c:dLbls>
          <c:cat>
            <c:multiLvlStrRef>
              <c:f>'図V1 180306'!$C$24:$D$27</c:f>
              <c:multiLvlStrCache>
                <c:ptCount val="4"/>
                <c:lvl>
                  <c:pt idx="0">
                    <c:v>34,474</c:v>
                  </c:pt>
                  <c:pt idx="1">
                    <c:v>553</c:v>
                  </c:pt>
                  <c:pt idx="2">
                    <c:v>409</c:v>
                  </c:pt>
                  <c:pt idx="3">
                    <c:v>178</c:v>
                  </c:pt>
                </c:lvl>
                <c:lvl>
                  <c:pt idx="0">
                    <c:v>建設業</c:v>
                  </c:pt>
                  <c:pt idx="1">
                    <c:v>教育、学習支援業</c:v>
                  </c:pt>
                  <c:pt idx="2">
                    <c:v>製造業</c:v>
                  </c:pt>
                  <c:pt idx="3">
                    <c:v>その他の業種</c:v>
                  </c:pt>
                </c:lvl>
              </c:multiLvlStrCache>
            </c:multiLvlStrRef>
          </c:cat>
          <c:val>
            <c:numRef>
              <c:f>'図V1 180306'!$E$24:$E$27</c:f>
              <c:numCache>
                <c:formatCode>0.0%</c:formatCode>
                <c:ptCount val="4"/>
                <c:pt idx="0">
                  <c:v>0.96798491686274468</c:v>
                </c:pt>
                <c:pt idx="1">
                  <c:v>1.5529457052800693E-2</c:v>
                </c:pt>
                <c:pt idx="2">
                  <c:v>1.1491473771397894E-2</c:v>
                </c:pt>
                <c:pt idx="3">
                  <c:v>4.9941523130566691E-3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0A18-45B4-A0BE-A9F50255AE60}"/>
            </c:ext>
          </c:extLst>
        </c:ser>
        <c:ser>
          <c:idx val="1"/>
          <c:order val="1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multiLvlStrRef>
              <c:f>'図V1 180306'!$C$24:$D$27</c:f>
              <c:multiLvlStrCache>
                <c:ptCount val="4"/>
                <c:lvl>
                  <c:pt idx="0">
                    <c:v>34,474</c:v>
                  </c:pt>
                  <c:pt idx="1">
                    <c:v>553</c:v>
                  </c:pt>
                  <c:pt idx="2">
                    <c:v>409</c:v>
                  </c:pt>
                  <c:pt idx="3">
                    <c:v>178</c:v>
                  </c:pt>
                </c:lvl>
                <c:lvl>
                  <c:pt idx="0">
                    <c:v>建設業</c:v>
                  </c:pt>
                  <c:pt idx="1">
                    <c:v>教育、学習支援業</c:v>
                  </c:pt>
                  <c:pt idx="2">
                    <c:v>製造業</c:v>
                  </c:pt>
                  <c:pt idx="3">
                    <c:v>その他の業種</c:v>
                  </c:pt>
                </c:lvl>
              </c:multiLvlStrCache>
            </c:multiLvlStrRef>
          </c:cat>
          <c:val>
            <c:numRef>
              <c:f>'図V1 180306'!$E$5</c:f>
              <c:numCache>
                <c:formatCode>0.0%</c:formatCode>
                <c:ptCount val="1"/>
                <c:pt idx="0">
                  <c:v>0.79423287143212573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0A18-45B4-A0BE-A9F50255AE60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  <c:userShapes r:id="rId1"/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4539702537182853"/>
          <c:y val="0.18771563296708255"/>
          <c:w val="0.71517186351706041"/>
          <c:h val="0.77025953417713899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'表V3図V2 180306'!$C$25</c:f>
              <c:strCache>
                <c:ptCount val="1"/>
                <c:pt idx="0">
                  <c:v>再生利用量</c:v>
                </c:pt>
              </c:strCache>
            </c:strRef>
          </c:tx>
          <c:spPr>
            <a:ln>
              <a:solidFill>
                <a:schemeClr val="tx1"/>
              </a:solidFill>
            </a:ln>
          </c:spPr>
          <c:invertIfNegative val="0"/>
          <c:dLbls>
            <c:dLbl>
              <c:idx val="0"/>
              <c:layout>
                <c:manualLayout>
                  <c:x val="3.5555555555555557E-3"/>
                  <c:y val="6.944444444444444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E8E4-4BCC-AA09-9AC1B347F36D}"/>
                </c:ext>
              </c:extLst>
            </c:dLbl>
            <c:dLbl>
              <c:idx val="1"/>
              <c:layout>
                <c:manualLayout>
                  <c:x val="0"/>
                  <c:y val="6.944444444444444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E8E4-4BCC-AA09-9AC1B347F36D}"/>
                </c:ext>
              </c:extLst>
            </c:dLbl>
            <c:dLbl>
              <c:idx val="2"/>
              <c:layout>
                <c:manualLayout>
                  <c:x val="0"/>
                  <c:y val="6.944444444444444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E8E4-4BCC-AA09-9AC1B347F36D}"/>
                </c:ext>
              </c:extLst>
            </c:dLbl>
            <c:dLbl>
              <c:idx val="3"/>
              <c:layout>
                <c:manualLayout>
                  <c:x val="-1.7777777777778104E-3"/>
                  <c:y val="7.291666666666667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E8E4-4BCC-AA09-9AC1B347F36D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'表V3図V2 180306'!$B$26:$B$29</c:f>
              <c:strCache>
                <c:ptCount val="4"/>
                <c:pt idx="0">
                  <c:v>石綿含有廃プラスチック類</c:v>
                </c:pt>
                <c:pt idx="1">
                  <c:v>石綿含有ガラスくず、
コンクリート及び陶磁器くず</c:v>
                </c:pt>
                <c:pt idx="2">
                  <c:v>石綿含有がれき類</c:v>
                </c:pt>
                <c:pt idx="3">
                  <c:v>石綿含有産業廃棄物 計</c:v>
                </c:pt>
              </c:strCache>
            </c:strRef>
          </c:cat>
          <c:val>
            <c:numRef>
              <c:f>'表V3図V2 180306'!$C$26:$C$29</c:f>
              <c:numCache>
                <c:formatCode>#,##0_);[Red]\(#,##0\)</c:formatCode>
                <c:ptCount val="4"/>
                <c:pt idx="0">
                  <c:v>1.5353669100358869E-2</c:v>
                </c:pt>
                <c:pt idx="1">
                  <c:v>92.890412964802934</c:v>
                </c:pt>
                <c:pt idx="2">
                  <c:v>633.01097855466969</c:v>
                </c:pt>
                <c:pt idx="3">
                  <c:v>725.91674518857303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8E4-4BCC-AA09-9AC1B347F36D}"/>
            </c:ext>
          </c:extLst>
        </c:ser>
        <c:ser>
          <c:idx val="1"/>
          <c:order val="1"/>
          <c:tx>
            <c:strRef>
              <c:f>'表V3図V2 180306'!$D$25</c:f>
              <c:strCache>
                <c:ptCount val="1"/>
                <c:pt idx="0">
                  <c:v>減量化量</c:v>
                </c:pt>
              </c:strCache>
            </c:strRef>
          </c:tx>
          <c:spPr>
            <a:ln>
              <a:solidFill>
                <a:schemeClr val="tx1"/>
              </a:solidFill>
            </a:ln>
          </c:spPr>
          <c:invertIfNegative val="0"/>
          <c:dLbls>
            <c:dLbl>
              <c:idx val="0"/>
              <c:layout>
                <c:manualLayout>
                  <c:x val="5.3333333333333332E-3"/>
                  <c:y val="-6.944417104111985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E8E4-4BCC-AA09-9AC1B347F36D}"/>
                </c:ext>
              </c:extLst>
            </c:dLbl>
            <c:dLbl>
              <c:idx val="1"/>
              <c:layout>
                <c:manualLayout>
                  <c:x val="0"/>
                  <c:y val="-6.2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E8E4-4BCC-AA09-9AC1B347F36D}"/>
                </c:ext>
              </c:extLst>
            </c:dLbl>
            <c:dLbl>
              <c:idx val="2"/>
              <c:layout>
                <c:manualLayout>
                  <c:x val="2.1333333333333333E-2"/>
                  <c:y val="-6.2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E8E4-4BCC-AA09-9AC1B347F36D}"/>
                </c:ext>
              </c:extLst>
            </c:dLbl>
            <c:dLbl>
              <c:idx val="3"/>
              <c:layout>
                <c:manualLayout>
                  <c:x val="5.3333333333333661E-3"/>
                  <c:y val="-6.250000000000012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E8E4-4BCC-AA09-9AC1B347F36D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'表V3図V2 180306'!$B$26:$B$29</c:f>
              <c:strCache>
                <c:ptCount val="4"/>
                <c:pt idx="0">
                  <c:v>石綿含有廃プラスチック類</c:v>
                </c:pt>
                <c:pt idx="1">
                  <c:v>石綿含有ガラスくず、
コンクリート及び陶磁器くず</c:v>
                </c:pt>
                <c:pt idx="2">
                  <c:v>石綿含有がれき類</c:v>
                </c:pt>
                <c:pt idx="3">
                  <c:v>石綿含有産業廃棄物 計</c:v>
                </c:pt>
              </c:strCache>
            </c:strRef>
          </c:cat>
          <c:val>
            <c:numRef>
              <c:f>'表V3図V2 180306'!$D$26:$D$29</c:f>
              <c:numCache>
                <c:formatCode>#,##0_);[Red]\(#,##0\)</c:formatCode>
                <c:ptCount val="4"/>
                <c:pt idx="0">
                  <c:v>8.1203263091194966</c:v>
                </c:pt>
                <c:pt idx="1">
                  <c:v>43.475957154732313</c:v>
                </c:pt>
                <c:pt idx="2">
                  <c:v>167.50852008908211</c:v>
                </c:pt>
                <c:pt idx="3">
                  <c:v>219.10480355293393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E8E4-4BCC-AA09-9AC1B347F36D}"/>
            </c:ext>
          </c:extLst>
        </c:ser>
        <c:ser>
          <c:idx val="2"/>
          <c:order val="2"/>
          <c:tx>
            <c:strRef>
              <c:f>'表V3図V2 180306'!$E$25</c:f>
              <c:strCache>
                <c:ptCount val="1"/>
                <c:pt idx="0">
                  <c:v>最終処分量</c:v>
                </c:pt>
              </c:strCache>
            </c:strRef>
          </c:tx>
          <c:spPr>
            <a:solidFill>
              <a:schemeClr val="bg1"/>
            </a:solidFill>
            <a:ln>
              <a:solidFill>
                <a:schemeClr val="tx1"/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'表V3図V2 180306'!$B$26:$B$29</c:f>
              <c:strCache>
                <c:ptCount val="4"/>
                <c:pt idx="0">
                  <c:v>石綿含有廃プラスチック類</c:v>
                </c:pt>
                <c:pt idx="1">
                  <c:v>石綿含有ガラスくず、
コンクリート及び陶磁器くず</c:v>
                </c:pt>
                <c:pt idx="2">
                  <c:v>石綿含有がれき類</c:v>
                </c:pt>
                <c:pt idx="3">
                  <c:v>石綿含有産業廃棄物 計</c:v>
                </c:pt>
              </c:strCache>
            </c:strRef>
          </c:cat>
          <c:val>
            <c:numRef>
              <c:f>'表V3図V2 180306'!$E$26:$E$29</c:f>
              <c:numCache>
                <c:formatCode>#,##0_);[Red]\(#,##0\)</c:formatCode>
                <c:ptCount val="4"/>
                <c:pt idx="0">
                  <c:v>252.19779821230355</c:v>
                </c:pt>
                <c:pt idx="1">
                  <c:v>6931.5425628764942</c:v>
                </c:pt>
                <c:pt idx="2">
                  <c:v>27485.490289685931</c:v>
                </c:pt>
                <c:pt idx="3">
                  <c:v>34669.230650774727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8E4-4BCC-AA09-9AC1B347F3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100"/>
        <c:axId val="-2027392912"/>
        <c:axId val="-2027392520"/>
      </c:barChart>
      <c:catAx>
        <c:axId val="-2027392912"/>
        <c:scaling>
          <c:orientation val="maxMin"/>
        </c:scaling>
        <c:delete val="0"/>
        <c:axPos val="l"/>
        <c:numFmt formatCode="General" sourceLinked="0"/>
        <c:majorTickMark val="out"/>
        <c:minorTickMark val="none"/>
        <c:tickLblPos val="nextTo"/>
        <c:crossAx val="-2027392520"/>
        <c:crosses val="autoZero"/>
        <c:auto val="1"/>
        <c:lblAlgn val="ctr"/>
        <c:lblOffset val="100"/>
        <c:noMultiLvlLbl val="0"/>
      </c:catAx>
      <c:valAx>
        <c:axId val="-2027392520"/>
        <c:scaling>
          <c:orientation val="minMax"/>
        </c:scaling>
        <c:delete val="0"/>
        <c:axPos val="t"/>
        <c:majorGridlines/>
        <c:title>
          <c:tx>
            <c:rich>
              <a:bodyPr/>
              <a:lstStyle/>
              <a:p>
                <a:pPr>
                  <a:defRPr b="0"/>
                </a:pPr>
                <a:r>
                  <a:rPr lang="ja-JP" altLang="en-US" b="0"/>
                  <a:t>単位：ｔ</a:t>
                </a:r>
                <a:r>
                  <a:rPr lang="en-US" altLang="ja-JP" b="0"/>
                  <a:t>/</a:t>
                </a:r>
                <a:r>
                  <a:rPr lang="ja-JP" altLang="en-US" b="0"/>
                  <a:t>年</a:t>
                </a:r>
              </a:p>
            </c:rich>
          </c:tx>
          <c:layout>
            <c:manualLayout>
              <c:xMode val="edge"/>
              <c:yMode val="edge"/>
              <c:x val="0.87955625546806648"/>
              <c:y val="5.2119695975503054E-2"/>
            </c:manualLayout>
          </c:layout>
          <c:overlay val="0"/>
        </c:title>
        <c:numFmt formatCode="0%" sourceLinked="1"/>
        <c:majorTickMark val="out"/>
        <c:minorTickMark val="none"/>
        <c:tickLblPos val="nextTo"/>
        <c:crossAx val="-2027392912"/>
        <c:crosses val="autoZero"/>
        <c:crossBetween val="between"/>
        <c:majorUnit val="0.2"/>
      </c:valAx>
      <c:spPr>
        <a:ln>
          <a:solidFill>
            <a:schemeClr val="tx1"/>
          </a:solidFill>
        </a:ln>
      </c:spPr>
    </c:plotArea>
    <c:legend>
      <c:legendPos val="t"/>
      <c:overlay val="0"/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.xml"/><Relationship Id="rId2" Type="http://schemas.openxmlformats.org/officeDocument/2006/relationships/chart" Target="../charts/chart6.xml"/><Relationship Id="rId1" Type="http://schemas.openxmlformats.org/officeDocument/2006/relationships/chart" Target="../charts/chart5.xml"/><Relationship Id="rId4" Type="http://schemas.openxmlformats.org/officeDocument/2006/relationships/chart" Target="../charts/chart8.xml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2.xml"/><Relationship Id="rId1" Type="http://schemas.openxmlformats.org/officeDocument/2006/relationships/chart" Target="../charts/chart11.xml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4.xml"/><Relationship Id="rId1" Type="http://schemas.openxmlformats.org/officeDocument/2006/relationships/chart" Target="../charts/chart13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7.xml"/><Relationship Id="rId1" Type="http://schemas.openxmlformats.org/officeDocument/2006/relationships/chart" Target="../charts/chart16.xml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9.xml"/><Relationship Id="rId1" Type="http://schemas.openxmlformats.org/officeDocument/2006/relationships/chart" Target="../charts/chart18.xml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1.xml"/><Relationship Id="rId1" Type="http://schemas.openxmlformats.org/officeDocument/2006/relationships/chart" Target="../charts/chart20.xml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3.xml"/><Relationship Id="rId1" Type="http://schemas.openxmlformats.org/officeDocument/2006/relationships/chart" Target="../charts/chart22.xml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5.xml"/><Relationship Id="rId1" Type="http://schemas.openxmlformats.org/officeDocument/2006/relationships/chart" Target="../charts/chart24.xml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89647</xdr:colOff>
      <xdr:row>0</xdr:row>
      <xdr:rowOff>156882</xdr:rowOff>
    </xdr:from>
    <xdr:to>
      <xdr:col>15</xdr:col>
      <xdr:colOff>700257</xdr:colOff>
      <xdr:row>34</xdr:row>
      <xdr:rowOff>87617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48244</xdr:colOff>
      <xdr:row>36</xdr:row>
      <xdr:rowOff>74221</xdr:rowOff>
    </xdr:from>
    <xdr:to>
      <xdr:col>21</xdr:col>
      <xdr:colOff>220952</xdr:colOff>
      <xdr:row>97</xdr:row>
      <xdr:rowOff>45777</xdr:rowOff>
    </xdr:to>
    <xdr:graphicFrame macro="">
      <xdr:nvGraphicFramePr>
        <xdr:cNvPr id="5" name="グラフ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24</xdr:col>
      <xdr:colOff>0</xdr:colOff>
      <xdr:row>25</xdr:row>
      <xdr:rowOff>0</xdr:rowOff>
    </xdr:from>
    <xdr:to>
      <xdr:col>33</xdr:col>
      <xdr:colOff>39110</xdr:colOff>
      <xdr:row>86</xdr:row>
      <xdr:rowOff>121235</xdr:rowOff>
    </xdr:to>
    <xdr:graphicFrame macro="">
      <xdr:nvGraphicFramePr>
        <xdr:cNvPr id="6" name="グラフ 5">
          <a:extLst>
            <a:ext uri="{FF2B5EF4-FFF2-40B4-BE49-F238E27FC236}">
              <a16:creationId xmlns:a16="http://schemas.microsoft.com/office/drawing/2014/main" id="{0A00CA03-72E1-4E87-8F15-CC25AE08545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23</xdr:col>
      <xdr:colOff>458660</xdr:colOff>
      <xdr:row>90</xdr:row>
      <xdr:rowOff>84027</xdr:rowOff>
    </xdr:from>
    <xdr:to>
      <xdr:col>32</xdr:col>
      <xdr:colOff>488493</xdr:colOff>
      <xdr:row>117</xdr:row>
      <xdr:rowOff>31771</xdr:rowOff>
    </xdr:to>
    <xdr:graphicFrame macro="">
      <xdr:nvGraphicFramePr>
        <xdr:cNvPr id="7" name="グラフ 6">
          <a:extLst>
            <a:ext uri="{FF2B5EF4-FFF2-40B4-BE49-F238E27FC236}">
              <a16:creationId xmlns:a16="http://schemas.microsoft.com/office/drawing/2014/main" id="{EECEAE7C-6882-4D14-B327-29C7E696358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0.46489</cdr:x>
      <cdr:y>0.39364</cdr:y>
    </cdr:from>
    <cdr:to>
      <cdr:x>0.66082</cdr:x>
      <cdr:y>0.7159</cdr:y>
    </cdr:to>
    <cdr:sp macro="" textlink="">
      <cdr:nvSpPr>
        <cdr:cNvPr id="2" name="円/楕円 1"/>
        <cdr:cNvSpPr/>
      </cdr:nvSpPr>
      <cdr:spPr>
        <a:xfrm xmlns:a="http://schemas.openxmlformats.org/drawingml/2006/main">
          <a:off x="3416824" y="1758989"/>
          <a:ext cx="1440000" cy="1440000"/>
        </a:xfrm>
        <a:prstGeom xmlns:a="http://schemas.openxmlformats.org/drawingml/2006/main" prst="ellipse">
          <a:avLst/>
        </a:prstGeom>
        <a:solidFill xmlns:a="http://schemas.openxmlformats.org/drawingml/2006/main">
          <a:schemeClr val="bg1"/>
        </a:solidFill>
        <a:ln xmlns:a="http://schemas.openxmlformats.org/drawingml/2006/main" w="9525">
          <a:solidFill>
            <a:schemeClr val="tx1"/>
          </a:solidFill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anchor="ctr" anchorCtr="0"/>
        <a:lstStyle xmlns:a="http://schemas.openxmlformats.org/drawingml/2006/main"/>
        <a:p xmlns:a="http://schemas.openxmlformats.org/drawingml/2006/main">
          <a:pPr algn="ctr"/>
          <a:r>
            <a:rPr lang="ja-JP" altLang="en-US">
              <a:solidFill>
                <a:sysClr val="windowText" lastClr="000000"/>
              </a:solidFill>
              <a:latin typeface="+mj-ea"/>
              <a:ea typeface="+mj-ea"/>
            </a:rPr>
            <a:t>平成</a:t>
          </a:r>
          <a:r>
            <a:rPr lang="en-US" altLang="ja-JP">
              <a:solidFill>
                <a:sysClr val="windowText" lastClr="000000"/>
              </a:solidFill>
              <a:latin typeface="+mj-ea"/>
              <a:ea typeface="+mj-ea"/>
            </a:rPr>
            <a:t>27</a:t>
          </a:r>
          <a:r>
            <a:rPr lang="ja-JP" altLang="en-US">
              <a:solidFill>
                <a:sysClr val="windowText" lastClr="000000"/>
              </a:solidFill>
              <a:latin typeface="+mj-ea"/>
              <a:ea typeface="+mj-ea"/>
            </a:rPr>
            <a:t>年度</a:t>
          </a:r>
          <a:endParaRPr lang="en-US" altLang="ja-JP">
            <a:solidFill>
              <a:sysClr val="windowText" lastClr="000000"/>
            </a:solidFill>
            <a:latin typeface="+mj-ea"/>
            <a:ea typeface="+mj-ea"/>
          </a:endParaRPr>
        </a:p>
        <a:p xmlns:a="http://schemas.openxmlformats.org/drawingml/2006/main">
          <a:pPr algn="ctr"/>
          <a:r>
            <a:rPr lang="ja-JP" altLang="en-US">
              <a:solidFill>
                <a:sysClr val="windowText" lastClr="000000"/>
              </a:solidFill>
              <a:latin typeface="+mj-ea"/>
              <a:ea typeface="+mj-ea"/>
            </a:rPr>
            <a:t>計</a:t>
          </a:r>
          <a:endParaRPr lang="en-US" altLang="ja-JP">
            <a:solidFill>
              <a:sysClr val="windowText" lastClr="000000"/>
            </a:solidFill>
            <a:latin typeface="+mj-ea"/>
            <a:ea typeface="+mj-ea"/>
          </a:endParaRPr>
        </a:p>
        <a:p xmlns:a="http://schemas.openxmlformats.org/drawingml/2006/main">
          <a:pPr algn="ctr"/>
          <a:r>
            <a:rPr lang="en-US" altLang="ja-JP">
              <a:solidFill>
                <a:sysClr val="windowText" lastClr="000000"/>
              </a:solidFill>
              <a:latin typeface="+mj-ea"/>
              <a:ea typeface="+mj-ea"/>
            </a:rPr>
            <a:t>391,185</a:t>
          </a:r>
          <a:r>
            <a:rPr lang="ja-JP" altLang="en-US">
              <a:solidFill>
                <a:sysClr val="windowText" lastClr="000000"/>
              </a:solidFill>
              <a:latin typeface="+mj-ea"/>
              <a:ea typeface="+mj-ea"/>
            </a:rPr>
            <a:t>（</a:t>
          </a:r>
          <a:r>
            <a:rPr lang="en-US" altLang="ja-JP">
              <a:solidFill>
                <a:sysClr val="windowText" lastClr="000000"/>
              </a:solidFill>
              <a:latin typeface="+mj-ea"/>
              <a:ea typeface="+mj-ea"/>
            </a:rPr>
            <a:t>100</a:t>
          </a:r>
          <a:r>
            <a:rPr lang="ja-JP" altLang="en-US">
              <a:solidFill>
                <a:sysClr val="windowText" lastClr="000000"/>
              </a:solidFill>
              <a:latin typeface="+mj-ea"/>
              <a:ea typeface="+mj-ea"/>
            </a:rPr>
            <a:t>％）</a:t>
          </a:r>
          <a:endParaRPr lang="ja-JP">
            <a:solidFill>
              <a:sysClr val="windowText" lastClr="000000"/>
            </a:solidFill>
            <a:latin typeface="+mj-ea"/>
            <a:ea typeface="+mj-ea"/>
          </a:endParaRPr>
        </a:p>
      </cdr:txBody>
    </cdr:sp>
  </cdr:relSizeAnchor>
  <cdr:relSizeAnchor xmlns:cdr="http://schemas.openxmlformats.org/drawingml/2006/chartDrawing">
    <cdr:from>
      <cdr:x>0.79825</cdr:x>
      <cdr:y>0.90634</cdr:y>
    </cdr:from>
    <cdr:to>
      <cdr:x>0.96491</cdr:x>
      <cdr:y>0.97073</cdr:y>
    </cdr:to>
    <cdr:sp macro="" textlink="">
      <cdr:nvSpPr>
        <cdr:cNvPr id="3" name="テキスト ボックス 2"/>
        <cdr:cNvSpPr txBox="1"/>
      </cdr:nvSpPr>
      <cdr:spPr>
        <a:xfrm xmlns:a="http://schemas.openxmlformats.org/drawingml/2006/main">
          <a:off x="5200650" y="4424364"/>
          <a:ext cx="1085850" cy="3143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ja-JP" altLang="en-US" sz="1000">
              <a:latin typeface="+mj-ea"/>
              <a:ea typeface="+mj-ea"/>
            </a:rPr>
            <a:t>単位：千ｔ</a:t>
          </a:r>
          <a:r>
            <a:rPr lang="en-US" altLang="ja-JP" sz="1000">
              <a:latin typeface="+mj-ea"/>
              <a:ea typeface="+mj-ea"/>
            </a:rPr>
            <a:t>/</a:t>
          </a:r>
          <a:r>
            <a:rPr lang="ja-JP" altLang="en-US" sz="1000">
              <a:latin typeface="+mj-ea"/>
              <a:ea typeface="+mj-ea"/>
            </a:rPr>
            <a:t>年</a:t>
          </a: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0.46489</cdr:x>
      <cdr:y>0.39364</cdr:y>
    </cdr:from>
    <cdr:to>
      <cdr:x>0.66082</cdr:x>
      <cdr:y>0.7159</cdr:y>
    </cdr:to>
    <cdr:sp macro="" textlink="">
      <cdr:nvSpPr>
        <cdr:cNvPr id="2" name="円/楕円 1"/>
        <cdr:cNvSpPr/>
      </cdr:nvSpPr>
      <cdr:spPr>
        <a:xfrm xmlns:a="http://schemas.openxmlformats.org/drawingml/2006/main">
          <a:off x="3416824" y="1758989"/>
          <a:ext cx="1440000" cy="1440000"/>
        </a:xfrm>
        <a:prstGeom xmlns:a="http://schemas.openxmlformats.org/drawingml/2006/main" prst="ellipse">
          <a:avLst/>
        </a:prstGeom>
        <a:solidFill xmlns:a="http://schemas.openxmlformats.org/drawingml/2006/main">
          <a:schemeClr val="bg1"/>
        </a:solidFill>
        <a:ln xmlns:a="http://schemas.openxmlformats.org/drawingml/2006/main" w="9525">
          <a:solidFill>
            <a:schemeClr val="tx1"/>
          </a:solidFill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anchor="ctr" anchorCtr="0"/>
        <a:lstStyle xmlns:a="http://schemas.openxmlformats.org/drawingml/2006/main"/>
        <a:p xmlns:a="http://schemas.openxmlformats.org/drawingml/2006/main">
          <a:pPr algn="ctr"/>
          <a:r>
            <a:rPr lang="ja-JP" altLang="en-US">
              <a:solidFill>
                <a:sysClr val="windowText" lastClr="000000"/>
              </a:solidFill>
              <a:latin typeface="+mj-ea"/>
              <a:ea typeface="+mj-ea"/>
            </a:rPr>
            <a:t>平成</a:t>
          </a:r>
          <a:r>
            <a:rPr lang="en-US" altLang="ja-JP">
              <a:solidFill>
                <a:sysClr val="windowText" lastClr="000000"/>
              </a:solidFill>
              <a:latin typeface="+mj-ea"/>
              <a:ea typeface="+mj-ea"/>
            </a:rPr>
            <a:t>26</a:t>
          </a:r>
          <a:r>
            <a:rPr lang="ja-JP" altLang="en-US">
              <a:solidFill>
                <a:sysClr val="windowText" lastClr="000000"/>
              </a:solidFill>
              <a:latin typeface="+mj-ea"/>
              <a:ea typeface="+mj-ea"/>
            </a:rPr>
            <a:t>年度</a:t>
          </a:r>
          <a:endParaRPr lang="en-US" altLang="ja-JP">
            <a:solidFill>
              <a:sysClr val="windowText" lastClr="000000"/>
            </a:solidFill>
            <a:latin typeface="+mj-ea"/>
            <a:ea typeface="+mj-ea"/>
          </a:endParaRPr>
        </a:p>
        <a:p xmlns:a="http://schemas.openxmlformats.org/drawingml/2006/main">
          <a:pPr algn="ctr"/>
          <a:r>
            <a:rPr lang="ja-JP" altLang="en-US">
              <a:solidFill>
                <a:sysClr val="windowText" lastClr="000000"/>
              </a:solidFill>
              <a:latin typeface="+mj-ea"/>
              <a:ea typeface="+mj-ea"/>
            </a:rPr>
            <a:t>計</a:t>
          </a:r>
          <a:endParaRPr lang="en-US" altLang="ja-JP">
            <a:solidFill>
              <a:sysClr val="windowText" lastClr="000000"/>
            </a:solidFill>
            <a:latin typeface="+mj-ea"/>
            <a:ea typeface="+mj-ea"/>
          </a:endParaRPr>
        </a:p>
        <a:p xmlns:a="http://schemas.openxmlformats.org/drawingml/2006/main">
          <a:pPr algn="ctr"/>
          <a:r>
            <a:rPr lang="en-US" altLang="ja-JP">
              <a:solidFill>
                <a:sysClr val="windowText" lastClr="000000"/>
              </a:solidFill>
              <a:latin typeface="+mj-ea"/>
              <a:ea typeface="+mj-ea"/>
            </a:rPr>
            <a:t>392,840</a:t>
          </a:r>
        </a:p>
        <a:p xmlns:a="http://schemas.openxmlformats.org/drawingml/2006/main">
          <a:pPr algn="ctr"/>
          <a:r>
            <a:rPr lang="ja-JP" altLang="en-US">
              <a:solidFill>
                <a:sysClr val="windowText" lastClr="000000"/>
              </a:solidFill>
              <a:latin typeface="+mj-ea"/>
              <a:ea typeface="+mj-ea"/>
            </a:rPr>
            <a:t>（</a:t>
          </a:r>
          <a:r>
            <a:rPr lang="en-US" altLang="ja-JP">
              <a:solidFill>
                <a:sysClr val="windowText" lastClr="000000"/>
              </a:solidFill>
              <a:latin typeface="+mj-ea"/>
              <a:ea typeface="+mj-ea"/>
            </a:rPr>
            <a:t>100</a:t>
          </a:r>
          <a:r>
            <a:rPr lang="ja-JP" altLang="en-US">
              <a:solidFill>
                <a:sysClr val="windowText" lastClr="000000"/>
              </a:solidFill>
              <a:latin typeface="+mj-ea"/>
              <a:ea typeface="+mj-ea"/>
            </a:rPr>
            <a:t>％）</a:t>
          </a:r>
          <a:endParaRPr lang="ja-JP">
            <a:solidFill>
              <a:sysClr val="windowText" lastClr="000000"/>
            </a:solidFill>
            <a:latin typeface="+mj-ea"/>
            <a:ea typeface="+mj-ea"/>
          </a:endParaRPr>
        </a:p>
      </cdr:txBody>
    </cdr:sp>
  </cdr:relSizeAnchor>
  <cdr:relSizeAnchor xmlns:cdr="http://schemas.openxmlformats.org/drawingml/2006/chartDrawing">
    <cdr:from>
      <cdr:x>0.79825</cdr:x>
      <cdr:y>0.90634</cdr:y>
    </cdr:from>
    <cdr:to>
      <cdr:x>0.96491</cdr:x>
      <cdr:y>0.97073</cdr:y>
    </cdr:to>
    <cdr:sp macro="" textlink="">
      <cdr:nvSpPr>
        <cdr:cNvPr id="3" name="テキスト ボックス 2"/>
        <cdr:cNvSpPr txBox="1"/>
      </cdr:nvSpPr>
      <cdr:spPr>
        <a:xfrm xmlns:a="http://schemas.openxmlformats.org/drawingml/2006/main">
          <a:off x="5200650" y="4424364"/>
          <a:ext cx="1085850" cy="3143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ja-JP" altLang="en-US" sz="1000">
              <a:latin typeface="+mj-ea"/>
              <a:ea typeface="+mj-ea"/>
            </a:rPr>
            <a:t>単位：千ｔ</a:t>
          </a:r>
          <a:r>
            <a:rPr lang="en-US" altLang="ja-JP" sz="1000">
              <a:latin typeface="+mj-ea"/>
              <a:ea typeface="+mj-ea"/>
            </a:rPr>
            <a:t>/</a:t>
          </a:r>
          <a:r>
            <a:rPr lang="ja-JP" altLang="en-US" sz="1000">
              <a:latin typeface="+mj-ea"/>
              <a:ea typeface="+mj-ea"/>
            </a:rPr>
            <a:t>年</a:t>
          </a:r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0.46489</cdr:x>
      <cdr:y>0.39364</cdr:y>
    </cdr:from>
    <cdr:to>
      <cdr:x>0.66082</cdr:x>
      <cdr:y>0.7159</cdr:y>
    </cdr:to>
    <cdr:sp macro="" textlink="">
      <cdr:nvSpPr>
        <cdr:cNvPr id="2" name="円/楕円 1"/>
        <cdr:cNvSpPr/>
      </cdr:nvSpPr>
      <cdr:spPr>
        <a:xfrm xmlns:a="http://schemas.openxmlformats.org/drawingml/2006/main">
          <a:off x="3416824" y="1758989"/>
          <a:ext cx="1440000" cy="1440000"/>
        </a:xfrm>
        <a:prstGeom xmlns:a="http://schemas.openxmlformats.org/drawingml/2006/main" prst="ellipse">
          <a:avLst/>
        </a:prstGeom>
        <a:solidFill xmlns:a="http://schemas.openxmlformats.org/drawingml/2006/main">
          <a:schemeClr val="bg1"/>
        </a:solidFill>
        <a:ln xmlns:a="http://schemas.openxmlformats.org/drawingml/2006/main" w="9525">
          <a:solidFill>
            <a:schemeClr val="tx1"/>
          </a:solidFill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anchor="ctr" anchorCtr="0"/>
        <a:lstStyle xmlns:a="http://schemas.openxmlformats.org/drawingml/2006/main"/>
        <a:p xmlns:a="http://schemas.openxmlformats.org/drawingml/2006/main">
          <a:pPr algn="ctr"/>
          <a:r>
            <a:rPr lang="ja-JP" altLang="en-US">
              <a:solidFill>
                <a:sysClr val="windowText" lastClr="000000"/>
              </a:solidFill>
              <a:latin typeface="+mj-ea"/>
              <a:ea typeface="+mj-ea"/>
            </a:rPr>
            <a:t>平成</a:t>
          </a:r>
          <a:r>
            <a:rPr lang="en-US" altLang="ja-JP">
              <a:solidFill>
                <a:sysClr val="windowText" lastClr="000000"/>
              </a:solidFill>
              <a:latin typeface="+mj-ea"/>
              <a:ea typeface="+mj-ea"/>
            </a:rPr>
            <a:t>27</a:t>
          </a:r>
          <a:r>
            <a:rPr lang="ja-JP" altLang="en-US">
              <a:solidFill>
                <a:sysClr val="windowText" lastClr="000000"/>
              </a:solidFill>
              <a:latin typeface="+mj-ea"/>
              <a:ea typeface="+mj-ea"/>
            </a:rPr>
            <a:t>年度</a:t>
          </a:r>
          <a:endParaRPr lang="en-US" altLang="ja-JP">
            <a:solidFill>
              <a:sysClr val="windowText" lastClr="000000"/>
            </a:solidFill>
            <a:latin typeface="+mj-ea"/>
            <a:ea typeface="+mj-ea"/>
          </a:endParaRPr>
        </a:p>
        <a:p xmlns:a="http://schemas.openxmlformats.org/drawingml/2006/main">
          <a:pPr algn="ctr"/>
          <a:r>
            <a:rPr lang="ja-JP" altLang="en-US">
              <a:solidFill>
                <a:sysClr val="windowText" lastClr="000000"/>
              </a:solidFill>
              <a:latin typeface="+mj-ea"/>
              <a:ea typeface="+mj-ea"/>
            </a:rPr>
            <a:t>計</a:t>
          </a:r>
          <a:endParaRPr lang="en-US" altLang="ja-JP">
            <a:solidFill>
              <a:sysClr val="windowText" lastClr="000000"/>
            </a:solidFill>
            <a:latin typeface="+mj-ea"/>
            <a:ea typeface="+mj-ea"/>
          </a:endParaRPr>
        </a:p>
        <a:p xmlns:a="http://schemas.openxmlformats.org/drawingml/2006/main">
          <a:pPr algn="ctr"/>
          <a:r>
            <a:rPr lang="en-US" altLang="ja-JP">
              <a:solidFill>
                <a:sysClr val="windowText" lastClr="000000"/>
              </a:solidFill>
              <a:latin typeface="+mj-ea"/>
              <a:ea typeface="+mj-ea"/>
            </a:rPr>
            <a:t>391,185</a:t>
          </a:r>
          <a:r>
            <a:rPr lang="ja-JP" altLang="en-US">
              <a:solidFill>
                <a:sysClr val="windowText" lastClr="000000"/>
              </a:solidFill>
              <a:latin typeface="+mj-ea"/>
              <a:ea typeface="+mj-ea"/>
            </a:rPr>
            <a:t>（</a:t>
          </a:r>
          <a:r>
            <a:rPr lang="en-US" altLang="ja-JP">
              <a:solidFill>
                <a:sysClr val="windowText" lastClr="000000"/>
              </a:solidFill>
              <a:latin typeface="+mj-ea"/>
              <a:ea typeface="+mj-ea"/>
            </a:rPr>
            <a:t>100</a:t>
          </a:r>
          <a:r>
            <a:rPr lang="ja-JP" altLang="en-US">
              <a:solidFill>
                <a:sysClr val="windowText" lastClr="000000"/>
              </a:solidFill>
              <a:latin typeface="+mj-ea"/>
              <a:ea typeface="+mj-ea"/>
            </a:rPr>
            <a:t>％）</a:t>
          </a:r>
          <a:endParaRPr lang="ja-JP">
            <a:solidFill>
              <a:sysClr val="windowText" lastClr="000000"/>
            </a:solidFill>
            <a:latin typeface="+mj-ea"/>
            <a:ea typeface="+mj-ea"/>
          </a:endParaRPr>
        </a:p>
      </cdr:txBody>
    </cdr:sp>
  </cdr:relSizeAnchor>
</c:userShapes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0.46489</cdr:x>
      <cdr:y>0.39364</cdr:y>
    </cdr:from>
    <cdr:to>
      <cdr:x>0.66082</cdr:x>
      <cdr:y>0.7159</cdr:y>
    </cdr:to>
    <cdr:sp macro="" textlink="">
      <cdr:nvSpPr>
        <cdr:cNvPr id="2" name="円/楕円 1"/>
        <cdr:cNvSpPr/>
      </cdr:nvSpPr>
      <cdr:spPr>
        <a:xfrm xmlns:a="http://schemas.openxmlformats.org/drawingml/2006/main">
          <a:off x="3416824" y="1758989"/>
          <a:ext cx="1440000" cy="1440000"/>
        </a:xfrm>
        <a:prstGeom xmlns:a="http://schemas.openxmlformats.org/drawingml/2006/main" prst="ellipse">
          <a:avLst/>
        </a:prstGeom>
        <a:solidFill xmlns:a="http://schemas.openxmlformats.org/drawingml/2006/main">
          <a:schemeClr val="bg1"/>
        </a:solidFill>
        <a:ln xmlns:a="http://schemas.openxmlformats.org/drawingml/2006/main" w="9525">
          <a:solidFill>
            <a:schemeClr val="tx1"/>
          </a:solidFill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anchor="ctr" anchorCtr="0"/>
        <a:lstStyle xmlns:a="http://schemas.openxmlformats.org/drawingml/2006/main"/>
        <a:p xmlns:a="http://schemas.openxmlformats.org/drawingml/2006/main">
          <a:pPr algn="ctr"/>
          <a:r>
            <a:rPr lang="ja-JP" altLang="en-US">
              <a:solidFill>
                <a:sysClr val="windowText" lastClr="000000"/>
              </a:solidFill>
              <a:latin typeface="+mj-ea"/>
              <a:ea typeface="+mj-ea"/>
            </a:rPr>
            <a:t>平成</a:t>
          </a:r>
          <a:r>
            <a:rPr lang="en-US" altLang="ja-JP">
              <a:solidFill>
                <a:sysClr val="windowText" lastClr="000000"/>
              </a:solidFill>
              <a:latin typeface="+mj-ea"/>
              <a:ea typeface="+mj-ea"/>
            </a:rPr>
            <a:t>26</a:t>
          </a:r>
          <a:r>
            <a:rPr lang="ja-JP" altLang="en-US">
              <a:solidFill>
                <a:sysClr val="windowText" lastClr="000000"/>
              </a:solidFill>
              <a:latin typeface="+mj-ea"/>
              <a:ea typeface="+mj-ea"/>
            </a:rPr>
            <a:t>年度</a:t>
          </a:r>
          <a:endParaRPr lang="en-US" altLang="ja-JP">
            <a:solidFill>
              <a:sysClr val="windowText" lastClr="000000"/>
            </a:solidFill>
            <a:latin typeface="+mj-ea"/>
            <a:ea typeface="+mj-ea"/>
          </a:endParaRPr>
        </a:p>
        <a:p xmlns:a="http://schemas.openxmlformats.org/drawingml/2006/main">
          <a:pPr algn="ctr"/>
          <a:r>
            <a:rPr lang="ja-JP" altLang="en-US">
              <a:solidFill>
                <a:sysClr val="windowText" lastClr="000000"/>
              </a:solidFill>
              <a:latin typeface="+mj-ea"/>
              <a:ea typeface="+mj-ea"/>
            </a:rPr>
            <a:t>計</a:t>
          </a:r>
          <a:endParaRPr lang="en-US" altLang="ja-JP">
            <a:solidFill>
              <a:sysClr val="windowText" lastClr="000000"/>
            </a:solidFill>
            <a:latin typeface="+mj-ea"/>
            <a:ea typeface="+mj-ea"/>
          </a:endParaRPr>
        </a:p>
        <a:p xmlns:a="http://schemas.openxmlformats.org/drawingml/2006/main">
          <a:pPr algn="ctr"/>
          <a:r>
            <a:rPr lang="en-US" altLang="ja-JP">
              <a:solidFill>
                <a:sysClr val="windowText" lastClr="000000"/>
              </a:solidFill>
              <a:latin typeface="+mj-ea"/>
              <a:ea typeface="+mj-ea"/>
            </a:rPr>
            <a:t>392,840</a:t>
          </a:r>
        </a:p>
        <a:p xmlns:a="http://schemas.openxmlformats.org/drawingml/2006/main">
          <a:pPr algn="ctr"/>
          <a:r>
            <a:rPr lang="ja-JP" altLang="en-US">
              <a:solidFill>
                <a:sysClr val="windowText" lastClr="000000"/>
              </a:solidFill>
              <a:latin typeface="+mj-ea"/>
              <a:ea typeface="+mj-ea"/>
            </a:rPr>
            <a:t>（</a:t>
          </a:r>
          <a:r>
            <a:rPr lang="en-US" altLang="ja-JP">
              <a:solidFill>
                <a:sysClr val="windowText" lastClr="000000"/>
              </a:solidFill>
              <a:latin typeface="+mj-ea"/>
              <a:ea typeface="+mj-ea"/>
            </a:rPr>
            <a:t>100</a:t>
          </a:r>
          <a:r>
            <a:rPr lang="ja-JP" altLang="en-US">
              <a:solidFill>
                <a:sysClr val="windowText" lastClr="000000"/>
              </a:solidFill>
              <a:latin typeface="+mj-ea"/>
              <a:ea typeface="+mj-ea"/>
            </a:rPr>
            <a:t>％）</a:t>
          </a:r>
          <a:endParaRPr lang="ja-JP">
            <a:solidFill>
              <a:sysClr val="windowText" lastClr="000000"/>
            </a:solidFill>
            <a:latin typeface="+mj-ea"/>
            <a:ea typeface="+mj-ea"/>
          </a:endParaRPr>
        </a:p>
      </cdr:txBody>
    </cdr:sp>
  </cdr:relSizeAnchor>
</c:userShapes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1200899</xdr:colOff>
      <xdr:row>1</xdr:row>
      <xdr:rowOff>81088</xdr:rowOff>
    </xdr:from>
    <xdr:to>
      <xdr:col>15</xdr:col>
      <xdr:colOff>461527</xdr:colOff>
      <xdr:row>18</xdr:row>
      <xdr:rowOff>275635</xdr:rowOff>
    </xdr:to>
    <xdr:graphicFrame macro="">
      <xdr:nvGraphicFramePr>
        <xdr:cNvPr id="3" name="グラフ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1515339</xdr:colOff>
      <xdr:row>19</xdr:row>
      <xdr:rowOff>175347</xdr:rowOff>
    </xdr:from>
    <xdr:to>
      <xdr:col>16</xdr:col>
      <xdr:colOff>89735</xdr:colOff>
      <xdr:row>47</xdr:row>
      <xdr:rowOff>10541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25</xdr:col>
      <xdr:colOff>0</xdr:colOff>
      <xdr:row>23</xdr:row>
      <xdr:rowOff>0</xdr:rowOff>
    </xdr:from>
    <xdr:to>
      <xdr:col>32</xdr:col>
      <xdr:colOff>746528</xdr:colOff>
      <xdr:row>50</xdr:row>
      <xdr:rowOff>156447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9868B3FF-F5BC-4360-9AB2-44F7436AE24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25</xdr:col>
      <xdr:colOff>314440</xdr:colOff>
      <xdr:row>52</xdr:row>
      <xdr:rowOff>18059</xdr:rowOff>
    </xdr:from>
    <xdr:to>
      <xdr:col>33</xdr:col>
      <xdr:colOff>260436</xdr:colOff>
      <xdr:row>79</xdr:row>
      <xdr:rowOff>43753</xdr:rowOff>
    </xdr:to>
    <xdr:graphicFrame macro="">
      <xdr:nvGraphicFramePr>
        <xdr:cNvPr id="5" name="グラフ 4">
          <a:extLst>
            <a:ext uri="{FF2B5EF4-FFF2-40B4-BE49-F238E27FC236}">
              <a16:creationId xmlns:a16="http://schemas.microsoft.com/office/drawing/2014/main" id="{65A7FE2D-6135-43A0-9E83-F32515AD7E9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0.47771</cdr:x>
      <cdr:y>0.42721</cdr:y>
    </cdr:from>
    <cdr:to>
      <cdr:x>0.70315</cdr:x>
      <cdr:y>0.69528</cdr:y>
    </cdr:to>
    <cdr:sp macro="" textlink="">
      <cdr:nvSpPr>
        <cdr:cNvPr id="2" name="円/楕円 1"/>
        <cdr:cNvSpPr/>
      </cdr:nvSpPr>
      <cdr:spPr>
        <a:xfrm xmlns:a="http://schemas.openxmlformats.org/drawingml/2006/main">
          <a:off x="3078929" y="2309559"/>
          <a:ext cx="1453006" cy="1449209"/>
        </a:xfrm>
        <a:prstGeom xmlns:a="http://schemas.openxmlformats.org/drawingml/2006/main" prst="ellipse">
          <a:avLst/>
        </a:prstGeom>
        <a:solidFill xmlns:a="http://schemas.openxmlformats.org/drawingml/2006/main">
          <a:schemeClr val="bg1"/>
        </a:solidFill>
        <a:ln xmlns:a="http://schemas.openxmlformats.org/drawingml/2006/main" w="9525">
          <a:solidFill>
            <a:schemeClr val="tx1"/>
          </a:solidFill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anchor="ctr" anchorCtr="0"/>
        <a:lstStyle xmlns:a="http://schemas.openxmlformats.org/drawingml/2006/main"/>
        <a:p xmlns:a="http://schemas.openxmlformats.org/drawingml/2006/main">
          <a:pPr algn="ctr"/>
          <a:r>
            <a:rPr lang="ja-JP" altLang="en-US">
              <a:solidFill>
                <a:sysClr val="windowText" lastClr="000000"/>
              </a:solidFill>
              <a:latin typeface="+mj-ea"/>
              <a:ea typeface="+mj-ea"/>
            </a:rPr>
            <a:t>平成</a:t>
          </a:r>
          <a:r>
            <a:rPr lang="en-US" altLang="ja-JP">
              <a:solidFill>
                <a:sysClr val="windowText" lastClr="000000"/>
              </a:solidFill>
              <a:latin typeface="+mj-ea"/>
              <a:ea typeface="+mj-ea"/>
            </a:rPr>
            <a:t>27</a:t>
          </a:r>
          <a:r>
            <a:rPr lang="ja-JP" altLang="en-US">
              <a:solidFill>
                <a:sysClr val="windowText" lastClr="000000"/>
              </a:solidFill>
              <a:latin typeface="+mj-ea"/>
              <a:ea typeface="+mj-ea"/>
            </a:rPr>
            <a:t>年度</a:t>
          </a:r>
          <a:endParaRPr lang="en-US" altLang="ja-JP">
            <a:solidFill>
              <a:sysClr val="windowText" lastClr="000000"/>
            </a:solidFill>
            <a:latin typeface="+mj-ea"/>
            <a:ea typeface="+mj-ea"/>
          </a:endParaRPr>
        </a:p>
        <a:p xmlns:a="http://schemas.openxmlformats.org/drawingml/2006/main">
          <a:pPr algn="ctr"/>
          <a:r>
            <a:rPr lang="ja-JP" altLang="en-US">
              <a:solidFill>
                <a:sysClr val="windowText" lastClr="000000"/>
              </a:solidFill>
              <a:latin typeface="+mj-ea"/>
              <a:ea typeface="+mj-ea"/>
            </a:rPr>
            <a:t>計</a:t>
          </a:r>
          <a:endParaRPr lang="en-US" altLang="ja-JP">
            <a:solidFill>
              <a:sysClr val="windowText" lastClr="000000"/>
            </a:solidFill>
            <a:latin typeface="+mj-ea"/>
            <a:ea typeface="+mj-ea"/>
          </a:endParaRPr>
        </a:p>
        <a:p xmlns:a="http://schemas.openxmlformats.org/drawingml/2006/main">
          <a:pPr algn="ctr"/>
          <a:r>
            <a:rPr lang="en-US" altLang="ja-JP">
              <a:solidFill>
                <a:sysClr val="windowText" lastClr="000000"/>
              </a:solidFill>
              <a:latin typeface="+mj-ea"/>
              <a:ea typeface="+mj-ea"/>
            </a:rPr>
            <a:t>391,185</a:t>
          </a:r>
          <a:r>
            <a:rPr lang="ja-JP" altLang="en-US">
              <a:solidFill>
                <a:sysClr val="windowText" lastClr="000000"/>
              </a:solidFill>
              <a:latin typeface="+mj-ea"/>
              <a:ea typeface="+mj-ea"/>
            </a:rPr>
            <a:t>（</a:t>
          </a:r>
          <a:r>
            <a:rPr lang="en-US" altLang="ja-JP">
              <a:solidFill>
                <a:sysClr val="windowText" lastClr="000000"/>
              </a:solidFill>
              <a:latin typeface="+mj-ea"/>
              <a:ea typeface="+mj-ea"/>
            </a:rPr>
            <a:t>100</a:t>
          </a:r>
          <a:r>
            <a:rPr lang="ja-JP" altLang="en-US">
              <a:solidFill>
                <a:sysClr val="windowText" lastClr="000000"/>
              </a:solidFill>
              <a:latin typeface="+mj-ea"/>
              <a:ea typeface="+mj-ea"/>
            </a:rPr>
            <a:t>％）</a:t>
          </a:r>
          <a:endParaRPr lang="ja-JP">
            <a:solidFill>
              <a:sysClr val="windowText" lastClr="000000"/>
            </a:solidFill>
            <a:latin typeface="+mj-ea"/>
            <a:ea typeface="+mj-ea"/>
          </a:endParaRPr>
        </a:p>
      </cdr:txBody>
    </cdr:sp>
  </cdr:relSizeAnchor>
  <cdr:relSizeAnchor xmlns:cdr="http://schemas.openxmlformats.org/drawingml/2006/chartDrawing">
    <cdr:from>
      <cdr:x>0.79825</cdr:x>
      <cdr:y>0.90634</cdr:y>
    </cdr:from>
    <cdr:to>
      <cdr:x>0.96491</cdr:x>
      <cdr:y>0.97073</cdr:y>
    </cdr:to>
    <cdr:sp macro="" textlink="">
      <cdr:nvSpPr>
        <cdr:cNvPr id="3" name="テキスト ボックス 2"/>
        <cdr:cNvSpPr txBox="1"/>
      </cdr:nvSpPr>
      <cdr:spPr>
        <a:xfrm xmlns:a="http://schemas.openxmlformats.org/drawingml/2006/main">
          <a:off x="5200650" y="4424364"/>
          <a:ext cx="1085850" cy="3143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ja-JP" altLang="en-US" sz="1000">
              <a:latin typeface="+mj-ea"/>
              <a:ea typeface="+mj-ea"/>
            </a:rPr>
            <a:t>単位：千ｔ</a:t>
          </a:r>
          <a:r>
            <a:rPr lang="en-US" altLang="ja-JP" sz="1000">
              <a:latin typeface="+mj-ea"/>
              <a:ea typeface="+mj-ea"/>
            </a:rPr>
            <a:t>/</a:t>
          </a:r>
          <a:r>
            <a:rPr lang="ja-JP" altLang="en-US" sz="1000">
              <a:latin typeface="+mj-ea"/>
              <a:ea typeface="+mj-ea"/>
            </a:rPr>
            <a:t>年</a:t>
          </a:r>
        </a:p>
      </cdr:txBody>
    </cdr:sp>
  </cdr:relSizeAnchor>
</c:userShapes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0.47982</cdr:x>
      <cdr:y>0.41463</cdr:y>
    </cdr:from>
    <cdr:to>
      <cdr:x>0.70526</cdr:x>
      <cdr:y>0.6827</cdr:y>
    </cdr:to>
    <cdr:sp macro="" textlink="">
      <cdr:nvSpPr>
        <cdr:cNvPr id="2" name="円/楕円 1"/>
        <cdr:cNvSpPr/>
      </cdr:nvSpPr>
      <cdr:spPr>
        <a:xfrm xmlns:a="http://schemas.openxmlformats.org/drawingml/2006/main">
          <a:off x="3090904" y="2317690"/>
          <a:ext cx="1452238" cy="1498452"/>
        </a:xfrm>
        <a:prstGeom xmlns:a="http://schemas.openxmlformats.org/drawingml/2006/main" prst="ellipse">
          <a:avLst/>
        </a:prstGeom>
        <a:solidFill xmlns:a="http://schemas.openxmlformats.org/drawingml/2006/main">
          <a:schemeClr val="bg1"/>
        </a:solidFill>
        <a:ln xmlns:a="http://schemas.openxmlformats.org/drawingml/2006/main" w="9525">
          <a:solidFill>
            <a:schemeClr val="tx1"/>
          </a:solidFill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anchor="ctr" anchorCtr="0"/>
        <a:lstStyle xmlns:a="http://schemas.openxmlformats.org/drawingml/2006/main"/>
        <a:p xmlns:a="http://schemas.openxmlformats.org/drawingml/2006/main">
          <a:pPr algn="ctr"/>
          <a:r>
            <a:rPr lang="ja-JP" altLang="en-US">
              <a:solidFill>
                <a:sysClr val="windowText" lastClr="000000"/>
              </a:solidFill>
              <a:latin typeface="+mj-ea"/>
              <a:ea typeface="+mj-ea"/>
            </a:rPr>
            <a:t>平成</a:t>
          </a:r>
          <a:r>
            <a:rPr lang="en-US" altLang="ja-JP">
              <a:solidFill>
                <a:sysClr val="windowText" lastClr="000000"/>
              </a:solidFill>
              <a:latin typeface="+mj-ea"/>
              <a:ea typeface="+mj-ea"/>
            </a:rPr>
            <a:t>26</a:t>
          </a:r>
          <a:r>
            <a:rPr lang="ja-JP" altLang="en-US">
              <a:solidFill>
                <a:sysClr val="windowText" lastClr="000000"/>
              </a:solidFill>
              <a:latin typeface="+mj-ea"/>
              <a:ea typeface="+mj-ea"/>
            </a:rPr>
            <a:t>年度</a:t>
          </a:r>
          <a:endParaRPr lang="en-US" altLang="ja-JP">
            <a:solidFill>
              <a:sysClr val="windowText" lastClr="000000"/>
            </a:solidFill>
            <a:latin typeface="+mj-ea"/>
            <a:ea typeface="+mj-ea"/>
          </a:endParaRPr>
        </a:p>
        <a:p xmlns:a="http://schemas.openxmlformats.org/drawingml/2006/main">
          <a:pPr algn="ctr"/>
          <a:r>
            <a:rPr lang="ja-JP" altLang="en-US">
              <a:solidFill>
                <a:sysClr val="windowText" lastClr="000000"/>
              </a:solidFill>
              <a:latin typeface="+mj-ea"/>
              <a:ea typeface="+mj-ea"/>
            </a:rPr>
            <a:t>計</a:t>
          </a:r>
          <a:endParaRPr lang="en-US" altLang="ja-JP">
            <a:solidFill>
              <a:sysClr val="windowText" lastClr="000000"/>
            </a:solidFill>
            <a:latin typeface="+mj-ea"/>
            <a:ea typeface="+mj-ea"/>
          </a:endParaRPr>
        </a:p>
        <a:p xmlns:a="http://schemas.openxmlformats.org/drawingml/2006/main">
          <a:pPr algn="ctr"/>
          <a:r>
            <a:rPr lang="en-US" altLang="ja-JP">
              <a:solidFill>
                <a:sysClr val="windowText" lastClr="000000"/>
              </a:solidFill>
              <a:latin typeface="+mj-ea"/>
              <a:ea typeface="+mj-ea"/>
            </a:rPr>
            <a:t>392,840</a:t>
          </a:r>
        </a:p>
        <a:p xmlns:a="http://schemas.openxmlformats.org/drawingml/2006/main">
          <a:pPr algn="ctr"/>
          <a:r>
            <a:rPr lang="ja-JP" altLang="en-US">
              <a:solidFill>
                <a:sysClr val="windowText" lastClr="000000"/>
              </a:solidFill>
              <a:latin typeface="+mj-ea"/>
              <a:ea typeface="+mj-ea"/>
            </a:rPr>
            <a:t>（</a:t>
          </a:r>
          <a:r>
            <a:rPr lang="en-US" altLang="ja-JP">
              <a:solidFill>
                <a:sysClr val="windowText" lastClr="000000"/>
              </a:solidFill>
              <a:latin typeface="+mj-ea"/>
              <a:ea typeface="+mj-ea"/>
            </a:rPr>
            <a:t>100</a:t>
          </a:r>
          <a:r>
            <a:rPr lang="ja-JP" altLang="en-US">
              <a:solidFill>
                <a:sysClr val="windowText" lastClr="000000"/>
              </a:solidFill>
              <a:latin typeface="+mj-ea"/>
              <a:ea typeface="+mj-ea"/>
            </a:rPr>
            <a:t>％）</a:t>
          </a:r>
          <a:endParaRPr lang="ja-JP">
            <a:solidFill>
              <a:sysClr val="windowText" lastClr="000000"/>
            </a:solidFill>
            <a:latin typeface="+mj-ea"/>
            <a:ea typeface="+mj-ea"/>
          </a:endParaRPr>
        </a:p>
      </cdr:txBody>
    </cdr:sp>
  </cdr:relSizeAnchor>
  <cdr:relSizeAnchor xmlns:cdr="http://schemas.openxmlformats.org/drawingml/2006/chartDrawing">
    <cdr:from>
      <cdr:x>0.79825</cdr:x>
      <cdr:y>0.90634</cdr:y>
    </cdr:from>
    <cdr:to>
      <cdr:x>0.96491</cdr:x>
      <cdr:y>0.97073</cdr:y>
    </cdr:to>
    <cdr:sp macro="" textlink="">
      <cdr:nvSpPr>
        <cdr:cNvPr id="3" name="テキスト ボックス 2"/>
        <cdr:cNvSpPr txBox="1"/>
      </cdr:nvSpPr>
      <cdr:spPr>
        <a:xfrm xmlns:a="http://schemas.openxmlformats.org/drawingml/2006/main">
          <a:off x="5200650" y="4424364"/>
          <a:ext cx="1085850" cy="3143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ja-JP" altLang="en-US" sz="1000">
              <a:latin typeface="+mj-ea"/>
              <a:ea typeface="+mj-ea"/>
            </a:rPr>
            <a:t>単位：千ｔ</a:t>
          </a:r>
          <a:r>
            <a:rPr lang="en-US" altLang="ja-JP" sz="1000">
              <a:latin typeface="+mj-ea"/>
              <a:ea typeface="+mj-ea"/>
            </a:rPr>
            <a:t>/</a:t>
          </a:r>
          <a:r>
            <a:rPr lang="ja-JP" altLang="en-US" sz="1000">
              <a:latin typeface="+mj-ea"/>
              <a:ea typeface="+mj-ea"/>
            </a:rPr>
            <a:t>年</a:t>
          </a:r>
        </a:p>
      </cdr:txBody>
    </cdr:sp>
  </cdr:relSizeAnchor>
</c:userShapes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0.47771</cdr:x>
      <cdr:y>0.42721</cdr:y>
    </cdr:from>
    <cdr:to>
      <cdr:x>0.70315</cdr:x>
      <cdr:y>0.69528</cdr:y>
    </cdr:to>
    <cdr:sp macro="" textlink="">
      <cdr:nvSpPr>
        <cdr:cNvPr id="2" name="円/楕円 1"/>
        <cdr:cNvSpPr/>
      </cdr:nvSpPr>
      <cdr:spPr>
        <a:xfrm xmlns:a="http://schemas.openxmlformats.org/drawingml/2006/main">
          <a:off x="3078929" y="2309559"/>
          <a:ext cx="1453006" cy="1449209"/>
        </a:xfrm>
        <a:prstGeom xmlns:a="http://schemas.openxmlformats.org/drawingml/2006/main" prst="ellipse">
          <a:avLst/>
        </a:prstGeom>
        <a:solidFill xmlns:a="http://schemas.openxmlformats.org/drawingml/2006/main">
          <a:schemeClr val="bg1"/>
        </a:solidFill>
        <a:ln xmlns:a="http://schemas.openxmlformats.org/drawingml/2006/main" w="9525">
          <a:solidFill>
            <a:schemeClr val="tx1"/>
          </a:solidFill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anchor="ctr" anchorCtr="0"/>
        <a:lstStyle xmlns:a="http://schemas.openxmlformats.org/drawingml/2006/main"/>
        <a:p xmlns:a="http://schemas.openxmlformats.org/drawingml/2006/main">
          <a:pPr algn="ctr"/>
          <a:r>
            <a:rPr lang="ja-JP" altLang="en-US">
              <a:solidFill>
                <a:sysClr val="windowText" lastClr="000000"/>
              </a:solidFill>
              <a:latin typeface="+mj-ea"/>
              <a:ea typeface="+mj-ea"/>
            </a:rPr>
            <a:t>平成</a:t>
          </a:r>
          <a:r>
            <a:rPr lang="en-US" altLang="ja-JP">
              <a:solidFill>
                <a:sysClr val="windowText" lastClr="000000"/>
              </a:solidFill>
              <a:latin typeface="+mj-ea"/>
              <a:ea typeface="+mj-ea"/>
            </a:rPr>
            <a:t>27</a:t>
          </a:r>
          <a:r>
            <a:rPr lang="ja-JP" altLang="en-US">
              <a:solidFill>
                <a:sysClr val="windowText" lastClr="000000"/>
              </a:solidFill>
              <a:latin typeface="+mj-ea"/>
              <a:ea typeface="+mj-ea"/>
            </a:rPr>
            <a:t>年度</a:t>
          </a:r>
          <a:endParaRPr lang="en-US" altLang="ja-JP">
            <a:solidFill>
              <a:sysClr val="windowText" lastClr="000000"/>
            </a:solidFill>
            <a:latin typeface="+mj-ea"/>
            <a:ea typeface="+mj-ea"/>
          </a:endParaRPr>
        </a:p>
        <a:p xmlns:a="http://schemas.openxmlformats.org/drawingml/2006/main">
          <a:pPr algn="ctr"/>
          <a:r>
            <a:rPr lang="ja-JP" altLang="en-US">
              <a:solidFill>
                <a:sysClr val="windowText" lastClr="000000"/>
              </a:solidFill>
              <a:latin typeface="+mj-ea"/>
              <a:ea typeface="+mj-ea"/>
            </a:rPr>
            <a:t>計</a:t>
          </a:r>
          <a:endParaRPr lang="en-US" altLang="ja-JP">
            <a:solidFill>
              <a:sysClr val="windowText" lastClr="000000"/>
            </a:solidFill>
            <a:latin typeface="+mj-ea"/>
            <a:ea typeface="+mj-ea"/>
          </a:endParaRPr>
        </a:p>
        <a:p xmlns:a="http://schemas.openxmlformats.org/drawingml/2006/main">
          <a:pPr algn="ctr"/>
          <a:r>
            <a:rPr lang="en-US" altLang="ja-JP">
              <a:solidFill>
                <a:sysClr val="windowText" lastClr="000000"/>
              </a:solidFill>
              <a:latin typeface="+mj-ea"/>
              <a:ea typeface="+mj-ea"/>
            </a:rPr>
            <a:t>391,185</a:t>
          </a:r>
          <a:r>
            <a:rPr lang="ja-JP" altLang="en-US">
              <a:solidFill>
                <a:sysClr val="windowText" lastClr="000000"/>
              </a:solidFill>
              <a:latin typeface="+mj-ea"/>
              <a:ea typeface="+mj-ea"/>
            </a:rPr>
            <a:t>（</a:t>
          </a:r>
          <a:r>
            <a:rPr lang="en-US" altLang="ja-JP">
              <a:solidFill>
                <a:sysClr val="windowText" lastClr="000000"/>
              </a:solidFill>
              <a:latin typeface="+mj-ea"/>
              <a:ea typeface="+mj-ea"/>
            </a:rPr>
            <a:t>100</a:t>
          </a:r>
          <a:r>
            <a:rPr lang="ja-JP" altLang="en-US">
              <a:solidFill>
                <a:sysClr val="windowText" lastClr="000000"/>
              </a:solidFill>
              <a:latin typeface="+mj-ea"/>
              <a:ea typeface="+mj-ea"/>
            </a:rPr>
            <a:t>％）</a:t>
          </a:r>
          <a:endParaRPr lang="ja-JP">
            <a:solidFill>
              <a:sysClr val="windowText" lastClr="000000"/>
            </a:solidFill>
            <a:latin typeface="+mj-ea"/>
            <a:ea typeface="+mj-ea"/>
          </a:endParaRPr>
        </a:p>
      </cdr:txBody>
    </cdr:sp>
  </cdr:relSizeAnchor>
</c:userShapes>
</file>

<file path=xl/drawings/drawing10.xml><?xml version="1.0" encoding="utf-8"?>
<c:userShapes xmlns:c="http://schemas.openxmlformats.org/drawingml/2006/chart">
  <cdr:relSizeAnchor xmlns:cdr="http://schemas.openxmlformats.org/drawingml/2006/chartDrawing">
    <cdr:from>
      <cdr:x>0.47982</cdr:x>
      <cdr:y>0.41463</cdr:y>
    </cdr:from>
    <cdr:to>
      <cdr:x>0.70526</cdr:x>
      <cdr:y>0.6827</cdr:y>
    </cdr:to>
    <cdr:sp macro="" textlink="">
      <cdr:nvSpPr>
        <cdr:cNvPr id="2" name="円/楕円 1"/>
        <cdr:cNvSpPr/>
      </cdr:nvSpPr>
      <cdr:spPr>
        <a:xfrm xmlns:a="http://schemas.openxmlformats.org/drawingml/2006/main">
          <a:off x="3090904" y="2317690"/>
          <a:ext cx="1452238" cy="1498452"/>
        </a:xfrm>
        <a:prstGeom xmlns:a="http://schemas.openxmlformats.org/drawingml/2006/main" prst="ellipse">
          <a:avLst/>
        </a:prstGeom>
        <a:solidFill xmlns:a="http://schemas.openxmlformats.org/drawingml/2006/main">
          <a:schemeClr val="bg1"/>
        </a:solidFill>
        <a:ln xmlns:a="http://schemas.openxmlformats.org/drawingml/2006/main" w="9525">
          <a:solidFill>
            <a:schemeClr val="tx1"/>
          </a:solidFill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anchor="ctr" anchorCtr="0"/>
        <a:lstStyle xmlns:a="http://schemas.openxmlformats.org/drawingml/2006/main"/>
        <a:p xmlns:a="http://schemas.openxmlformats.org/drawingml/2006/main">
          <a:pPr algn="ctr"/>
          <a:r>
            <a:rPr lang="ja-JP" altLang="en-US">
              <a:solidFill>
                <a:sysClr val="windowText" lastClr="000000"/>
              </a:solidFill>
              <a:latin typeface="+mj-ea"/>
              <a:ea typeface="+mj-ea"/>
            </a:rPr>
            <a:t>平成</a:t>
          </a:r>
          <a:r>
            <a:rPr lang="en-US" altLang="ja-JP">
              <a:solidFill>
                <a:sysClr val="windowText" lastClr="000000"/>
              </a:solidFill>
              <a:latin typeface="+mj-ea"/>
              <a:ea typeface="+mj-ea"/>
            </a:rPr>
            <a:t>26</a:t>
          </a:r>
          <a:r>
            <a:rPr lang="ja-JP" altLang="en-US">
              <a:solidFill>
                <a:sysClr val="windowText" lastClr="000000"/>
              </a:solidFill>
              <a:latin typeface="+mj-ea"/>
              <a:ea typeface="+mj-ea"/>
            </a:rPr>
            <a:t>年度</a:t>
          </a:r>
          <a:endParaRPr lang="en-US" altLang="ja-JP">
            <a:solidFill>
              <a:sysClr val="windowText" lastClr="000000"/>
            </a:solidFill>
            <a:latin typeface="+mj-ea"/>
            <a:ea typeface="+mj-ea"/>
          </a:endParaRPr>
        </a:p>
        <a:p xmlns:a="http://schemas.openxmlformats.org/drawingml/2006/main">
          <a:pPr algn="ctr"/>
          <a:r>
            <a:rPr lang="ja-JP" altLang="en-US">
              <a:solidFill>
                <a:sysClr val="windowText" lastClr="000000"/>
              </a:solidFill>
              <a:latin typeface="+mj-ea"/>
              <a:ea typeface="+mj-ea"/>
            </a:rPr>
            <a:t>計</a:t>
          </a:r>
          <a:endParaRPr lang="en-US" altLang="ja-JP">
            <a:solidFill>
              <a:sysClr val="windowText" lastClr="000000"/>
            </a:solidFill>
            <a:latin typeface="+mj-ea"/>
            <a:ea typeface="+mj-ea"/>
          </a:endParaRPr>
        </a:p>
        <a:p xmlns:a="http://schemas.openxmlformats.org/drawingml/2006/main">
          <a:pPr algn="ctr"/>
          <a:r>
            <a:rPr lang="en-US" altLang="ja-JP">
              <a:solidFill>
                <a:sysClr val="windowText" lastClr="000000"/>
              </a:solidFill>
              <a:latin typeface="+mj-ea"/>
              <a:ea typeface="+mj-ea"/>
            </a:rPr>
            <a:t>392,840</a:t>
          </a:r>
        </a:p>
        <a:p xmlns:a="http://schemas.openxmlformats.org/drawingml/2006/main">
          <a:pPr algn="ctr"/>
          <a:r>
            <a:rPr lang="ja-JP" altLang="en-US">
              <a:solidFill>
                <a:sysClr val="windowText" lastClr="000000"/>
              </a:solidFill>
              <a:latin typeface="+mj-ea"/>
              <a:ea typeface="+mj-ea"/>
            </a:rPr>
            <a:t>（</a:t>
          </a:r>
          <a:r>
            <a:rPr lang="en-US" altLang="ja-JP">
              <a:solidFill>
                <a:sysClr val="windowText" lastClr="000000"/>
              </a:solidFill>
              <a:latin typeface="+mj-ea"/>
              <a:ea typeface="+mj-ea"/>
            </a:rPr>
            <a:t>100</a:t>
          </a:r>
          <a:r>
            <a:rPr lang="ja-JP" altLang="en-US">
              <a:solidFill>
                <a:sysClr val="windowText" lastClr="000000"/>
              </a:solidFill>
              <a:latin typeface="+mj-ea"/>
              <a:ea typeface="+mj-ea"/>
            </a:rPr>
            <a:t>％）</a:t>
          </a:r>
          <a:endParaRPr lang="ja-JP">
            <a:solidFill>
              <a:sysClr val="windowText" lastClr="000000"/>
            </a:solidFill>
            <a:latin typeface="+mj-ea"/>
            <a:ea typeface="+mj-ea"/>
          </a:endParaRPr>
        </a:p>
      </cdr:txBody>
    </cdr:sp>
  </cdr:relSizeAnchor>
</c:userShapes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488743</xdr:colOff>
      <xdr:row>2</xdr:row>
      <xdr:rowOff>60571</xdr:rowOff>
    </xdr:from>
    <xdr:to>
      <xdr:col>16</xdr:col>
      <xdr:colOff>77672</xdr:colOff>
      <xdr:row>28</xdr:row>
      <xdr:rowOff>168593</xdr:rowOff>
    </xdr:to>
    <xdr:graphicFrame macro="">
      <xdr:nvGraphicFramePr>
        <xdr:cNvPr id="3" name="グラフ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142876</xdr:colOff>
      <xdr:row>30</xdr:row>
      <xdr:rowOff>83343</xdr:rowOff>
    </xdr:from>
    <xdr:to>
      <xdr:col>12</xdr:col>
      <xdr:colOff>783696</xdr:colOff>
      <xdr:row>59</xdr:row>
      <xdr:rowOff>40480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2.xml><?xml version="1.0" encoding="utf-8"?>
<c:userShapes xmlns:c="http://schemas.openxmlformats.org/drawingml/2006/chart">
  <cdr:relSizeAnchor xmlns:cdr="http://schemas.openxmlformats.org/drawingml/2006/chartDrawing">
    <cdr:from>
      <cdr:x>0.41922</cdr:x>
      <cdr:y>0.43992</cdr:y>
    </cdr:from>
    <cdr:to>
      <cdr:x>0.6272</cdr:x>
      <cdr:y>0.70291</cdr:y>
    </cdr:to>
    <cdr:sp macro="" textlink="">
      <cdr:nvSpPr>
        <cdr:cNvPr id="2" name="円/楕円 1"/>
        <cdr:cNvSpPr/>
      </cdr:nvSpPr>
      <cdr:spPr>
        <a:xfrm xmlns:a="http://schemas.openxmlformats.org/drawingml/2006/main">
          <a:off x="2539683" y="2107691"/>
          <a:ext cx="1260000" cy="1260000"/>
        </a:xfrm>
        <a:prstGeom xmlns:a="http://schemas.openxmlformats.org/drawingml/2006/main" prst="ellipse">
          <a:avLst/>
        </a:prstGeom>
        <a:solidFill xmlns:a="http://schemas.openxmlformats.org/drawingml/2006/main">
          <a:schemeClr val="bg1"/>
        </a:solidFill>
        <a:ln xmlns:a="http://schemas.openxmlformats.org/drawingml/2006/main" w="9525">
          <a:solidFill>
            <a:schemeClr val="tx1"/>
          </a:solidFill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anchor="ctr" anchorCtr="0"/>
        <a:lstStyle xmlns:a="http://schemas.openxmlformats.org/drawingml/2006/main"/>
        <a:p xmlns:a="http://schemas.openxmlformats.org/drawingml/2006/main">
          <a:pPr algn="ctr"/>
          <a:r>
            <a:rPr lang="ja-JP" altLang="en-US">
              <a:solidFill>
                <a:sysClr val="windowText" lastClr="000000"/>
              </a:solidFill>
              <a:latin typeface="+mj-ea"/>
              <a:ea typeface="+mj-ea"/>
            </a:rPr>
            <a:t>平成</a:t>
          </a:r>
          <a:r>
            <a:rPr lang="en-US" altLang="ja-JP">
              <a:solidFill>
                <a:sysClr val="windowText" lastClr="000000"/>
              </a:solidFill>
              <a:latin typeface="+mj-ea"/>
              <a:ea typeface="+mj-ea"/>
            </a:rPr>
            <a:t>27</a:t>
          </a:r>
          <a:r>
            <a:rPr lang="ja-JP" altLang="en-US">
              <a:solidFill>
                <a:sysClr val="windowText" lastClr="000000"/>
              </a:solidFill>
              <a:latin typeface="+mj-ea"/>
              <a:ea typeface="+mj-ea"/>
            </a:rPr>
            <a:t>年度計</a:t>
          </a:r>
          <a:endParaRPr lang="en-US" altLang="ja-JP">
            <a:solidFill>
              <a:sysClr val="windowText" lastClr="000000"/>
            </a:solidFill>
            <a:latin typeface="+mj-ea"/>
            <a:ea typeface="+mj-ea"/>
          </a:endParaRPr>
        </a:p>
        <a:p xmlns:a="http://schemas.openxmlformats.org/drawingml/2006/main">
          <a:pPr algn="ctr"/>
          <a:r>
            <a:rPr lang="en-US" altLang="ja-JP">
              <a:solidFill>
                <a:sysClr val="windowText" lastClr="000000"/>
              </a:solidFill>
              <a:latin typeface="+mj-ea"/>
              <a:ea typeface="+mj-ea"/>
            </a:rPr>
            <a:t>391,185</a:t>
          </a:r>
          <a:r>
            <a:rPr lang="ja-JP" altLang="en-US">
              <a:solidFill>
                <a:sysClr val="windowText" lastClr="000000"/>
              </a:solidFill>
              <a:latin typeface="+mj-ea"/>
              <a:ea typeface="+mj-ea"/>
            </a:rPr>
            <a:t>（</a:t>
          </a:r>
          <a:r>
            <a:rPr lang="en-US" altLang="ja-JP">
              <a:solidFill>
                <a:sysClr val="windowText" lastClr="000000"/>
              </a:solidFill>
              <a:latin typeface="+mj-ea"/>
              <a:ea typeface="+mj-ea"/>
            </a:rPr>
            <a:t>100</a:t>
          </a:r>
          <a:r>
            <a:rPr lang="ja-JP" altLang="en-US">
              <a:solidFill>
                <a:sysClr val="windowText" lastClr="000000"/>
              </a:solidFill>
              <a:latin typeface="+mj-ea"/>
              <a:ea typeface="+mj-ea"/>
            </a:rPr>
            <a:t>％）</a:t>
          </a:r>
          <a:endParaRPr lang="ja-JP">
            <a:solidFill>
              <a:sysClr val="windowText" lastClr="000000"/>
            </a:solidFill>
            <a:latin typeface="+mj-ea"/>
            <a:ea typeface="+mj-ea"/>
          </a:endParaRPr>
        </a:p>
      </cdr:txBody>
    </cdr:sp>
  </cdr:relSizeAnchor>
  <cdr:relSizeAnchor xmlns:cdr="http://schemas.openxmlformats.org/drawingml/2006/chartDrawing">
    <cdr:from>
      <cdr:x>0.70947</cdr:x>
      <cdr:y>0.90248</cdr:y>
    </cdr:from>
    <cdr:to>
      <cdr:x>0.87613</cdr:x>
      <cdr:y>0.96687</cdr:y>
    </cdr:to>
    <cdr:sp macro="" textlink="">
      <cdr:nvSpPr>
        <cdr:cNvPr id="3" name="テキスト ボックス 2"/>
        <cdr:cNvSpPr txBox="1"/>
      </cdr:nvSpPr>
      <cdr:spPr>
        <a:xfrm xmlns:a="http://schemas.openxmlformats.org/drawingml/2006/main">
          <a:off x="4034364" y="4448470"/>
          <a:ext cx="947699" cy="31739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ja-JP" altLang="en-US" sz="1000">
              <a:latin typeface="+mj-ea"/>
              <a:ea typeface="+mj-ea"/>
            </a:rPr>
            <a:t>単位：千ｔ</a:t>
          </a:r>
          <a:r>
            <a:rPr lang="en-US" altLang="ja-JP" sz="1000">
              <a:latin typeface="+mj-ea"/>
              <a:ea typeface="+mj-ea"/>
            </a:rPr>
            <a:t>/</a:t>
          </a:r>
          <a:r>
            <a:rPr lang="ja-JP" altLang="en-US" sz="1000">
              <a:latin typeface="+mj-ea"/>
              <a:ea typeface="+mj-ea"/>
            </a:rPr>
            <a:t>年</a:t>
          </a:r>
        </a:p>
      </cdr:txBody>
    </cdr:sp>
  </cdr:relSizeAnchor>
</c:userShapes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0.41922</cdr:x>
      <cdr:y>0.43992</cdr:y>
    </cdr:from>
    <cdr:to>
      <cdr:x>0.6272</cdr:x>
      <cdr:y>0.70291</cdr:y>
    </cdr:to>
    <cdr:sp macro="" textlink="">
      <cdr:nvSpPr>
        <cdr:cNvPr id="2" name="円/楕円 1"/>
        <cdr:cNvSpPr/>
      </cdr:nvSpPr>
      <cdr:spPr>
        <a:xfrm xmlns:a="http://schemas.openxmlformats.org/drawingml/2006/main">
          <a:off x="2539683" y="2107691"/>
          <a:ext cx="1260000" cy="1260000"/>
        </a:xfrm>
        <a:prstGeom xmlns:a="http://schemas.openxmlformats.org/drawingml/2006/main" prst="ellipse">
          <a:avLst/>
        </a:prstGeom>
        <a:solidFill xmlns:a="http://schemas.openxmlformats.org/drawingml/2006/main">
          <a:schemeClr val="bg1"/>
        </a:solidFill>
        <a:ln xmlns:a="http://schemas.openxmlformats.org/drawingml/2006/main" w="9525">
          <a:solidFill>
            <a:schemeClr val="tx1"/>
          </a:solidFill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anchor="ctr" anchorCtr="0"/>
        <a:lstStyle xmlns:a="http://schemas.openxmlformats.org/drawingml/2006/main"/>
        <a:p xmlns:a="http://schemas.openxmlformats.org/drawingml/2006/main">
          <a:pPr algn="ctr"/>
          <a:r>
            <a:rPr lang="ja-JP" altLang="en-US">
              <a:solidFill>
                <a:sysClr val="windowText" lastClr="000000"/>
              </a:solidFill>
              <a:latin typeface="+mj-ea"/>
              <a:ea typeface="+mj-ea"/>
            </a:rPr>
            <a:t>平成</a:t>
          </a:r>
          <a:r>
            <a:rPr lang="en-US" altLang="ja-JP">
              <a:solidFill>
                <a:sysClr val="windowText" lastClr="000000"/>
              </a:solidFill>
              <a:latin typeface="+mj-ea"/>
              <a:ea typeface="+mj-ea"/>
            </a:rPr>
            <a:t>26</a:t>
          </a:r>
          <a:r>
            <a:rPr lang="ja-JP" altLang="en-US">
              <a:solidFill>
                <a:sysClr val="windowText" lastClr="000000"/>
              </a:solidFill>
              <a:latin typeface="+mj-ea"/>
              <a:ea typeface="+mj-ea"/>
            </a:rPr>
            <a:t>年度計</a:t>
          </a:r>
          <a:endParaRPr lang="en-US" altLang="ja-JP">
            <a:solidFill>
              <a:sysClr val="windowText" lastClr="000000"/>
            </a:solidFill>
            <a:latin typeface="+mj-ea"/>
            <a:ea typeface="+mj-ea"/>
          </a:endParaRPr>
        </a:p>
        <a:p xmlns:a="http://schemas.openxmlformats.org/drawingml/2006/main">
          <a:pPr algn="ctr"/>
          <a:r>
            <a:rPr lang="en-US" altLang="ja-JP">
              <a:solidFill>
                <a:sysClr val="windowText" lastClr="000000"/>
              </a:solidFill>
              <a:latin typeface="+mj-ea"/>
              <a:ea typeface="+mj-ea"/>
            </a:rPr>
            <a:t>392,840</a:t>
          </a:r>
          <a:r>
            <a:rPr lang="ja-JP" altLang="en-US">
              <a:solidFill>
                <a:sysClr val="windowText" lastClr="000000"/>
              </a:solidFill>
              <a:latin typeface="+mj-ea"/>
              <a:ea typeface="+mj-ea"/>
            </a:rPr>
            <a:t>（</a:t>
          </a:r>
          <a:r>
            <a:rPr lang="en-US" altLang="ja-JP">
              <a:solidFill>
                <a:sysClr val="windowText" lastClr="000000"/>
              </a:solidFill>
              <a:latin typeface="+mj-ea"/>
              <a:ea typeface="+mj-ea"/>
            </a:rPr>
            <a:t>100</a:t>
          </a:r>
          <a:r>
            <a:rPr lang="ja-JP" altLang="en-US">
              <a:solidFill>
                <a:sysClr val="windowText" lastClr="000000"/>
              </a:solidFill>
              <a:latin typeface="+mj-ea"/>
              <a:ea typeface="+mj-ea"/>
            </a:rPr>
            <a:t>％）</a:t>
          </a:r>
          <a:endParaRPr lang="ja-JP">
            <a:solidFill>
              <a:sysClr val="windowText" lastClr="000000"/>
            </a:solidFill>
            <a:latin typeface="+mj-ea"/>
            <a:ea typeface="+mj-ea"/>
          </a:endParaRPr>
        </a:p>
      </cdr:txBody>
    </cdr:sp>
  </cdr:relSizeAnchor>
  <cdr:relSizeAnchor xmlns:cdr="http://schemas.openxmlformats.org/drawingml/2006/chartDrawing">
    <cdr:from>
      <cdr:x>0.70947</cdr:x>
      <cdr:y>0.90248</cdr:y>
    </cdr:from>
    <cdr:to>
      <cdr:x>0.87613</cdr:x>
      <cdr:y>0.96687</cdr:y>
    </cdr:to>
    <cdr:sp macro="" textlink="">
      <cdr:nvSpPr>
        <cdr:cNvPr id="3" name="テキスト ボックス 2"/>
        <cdr:cNvSpPr txBox="1"/>
      </cdr:nvSpPr>
      <cdr:spPr>
        <a:xfrm xmlns:a="http://schemas.openxmlformats.org/drawingml/2006/main">
          <a:off x="4034364" y="4448470"/>
          <a:ext cx="947699" cy="31739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ja-JP" altLang="en-US" sz="1000">
              <a:latin typeface="+mj-ea"/>
              <a:ea typeface="+mj-ea"/>
            </a:rPr>
            <a:t>単位：千ｔ</a:t>
          </a:r>
          <a:r>
            <a:rPr lang="en-US" altLang="ja-JP" sz="1000">
              <a:latin typeface="+mj-ea"/>
              <a:ea typeface="+mj-ea"/>
            </a:rPr>
            <a:t>/</a:t>
          </a:r>
          <a:r>
            <a:rPr lang="ja-JP" altLang="en-US" sz="1000">
              <a:latin typeface="+mj-ea"/>
              <a:ea typeface="+mj-ea"/>
            </a:rPr>
            <a:t>年</a:t>
          </a:r>
        </a:p>
      </cdr:txBody>
    </cdr:sp>
  </cdr:relSizeAnchor>
</c:userShapes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9525</xdr:colOff>
      <xdr:row>9</xdr:row>
      <xdr:rowOff>0</xdr:rowOff>
    </xdr:from>
    <xdr:to>
      <xdr:col>25</xdr:col>
      <xdr:colOff>0</xdr:colOff>
      <xdr:row>9</xdr:row>
      <xdr:rowOff>0</xdr:rowOff>
    </xdr:to>
    <xdr:sp macro="" textlink="">
      <xdr:nvSpPr>
        <xdr:cNvPr id="2" name="Line 26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 bwMode="auto">
        <a:xfrm>
          <a:off x="3038475" y="1447800"/>
          <a:ext cx="31337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10</xdr:row>
      <xdr:rowOff>95250</xdr:rowOff>
    </xdr:from>
    <xdr:to>
      <xdr:col>7</xdr:col>
      <xdr:colOff>0</xdr:colOff>
      <xdr:row>10</xdr:row>
      <xdr:rowOff>95250</xdr:rowOff>
    </xdr:to>
    <xdr:sp macro="" textlink="">
      <xdr:nvSpPr>
        <xdr:cNvPr id="3" name="Line 27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 bwMode="auto">
        <a:xfrm>
          <a:off x="1409700" y="1704975"/>
          <a:ext cx="247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161925</xdr:rowOff>
    </xdr:from>
    <xdr:to>
      <xdr:col>7</xdr:col>
      <xdr:colOff>0</xdr:colOff>
      <xdr:row>28</xdr:row>
      <xdr:rowOff>85725</xdr:rowOff>
    </xdr:to>
    <xdr:sp macro="" textlink="">
      <xdr:nvSpPr>
        <xdr:cNvPr id="4" name="Line 28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 noChangeShapeType="1"/>
        </xdr:cNvSpPr>
      </xdr:nvSpPr>
      <xdr:spPr bwMode="auto">
        <a:xfrm>
          <a:off x="1657350" y="1438275"/>
          <a:ext cx="0" cy="30956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247650</xdr:colOff>
      <xdr:row>9</xdr:row>
      <xdr:rowOff>0</xdr:rowOff>
    </xdr:from>
    <xdr:to>
      <xdr:col>9</xdr:col>
      <xdr:colOff>0</xdr:colOff>
      <xdr:row>9</xdr:row>
      <xdr:rowOff>0</xdr:rowOff>
    </xdr:to>
    <xdr:sp macro="" textlink="">
      <xdr:nvSpPr>
        <xdr:cNvPr id="5" name="Line 29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 noChangeShapeType="1"/>
        </xdr:cNvSpPr>
      </xdr:nvSpPr>
      <xdr:spPr bwMode="auto">
        <a:xfrm>
          <a:off x="1647825" y="1447800"/>
          <a:ext cx="352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57150</xdr:rowOff>
    </xdr:from>
    <xdr:to>
      <xdr:col>13</xdr:col>
      <xdr:colOff>228600</xdr:colOff>
      <xdr:row>20</xdr:row>
      <xdr:rowOff>57150</xdr:rowOff>
    </xdr:to>
    <xdr:sp macro="" textlink="">
      <xdr:nvSpPr>
        <xdr:cNvPr id="6" name="Line 32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 noChangeShapeType="1"/>
        </xdr:cNvSpPr>
      </xdr:nvSpPr>
      <xdr:spPr bwMode="auto">
        <a:xfrm>
          <a:off x="3028950" y="3228975"/>
          <a:ext cx="228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219075</xdr:colOff>
      <xdr:row>18</xdr:row>
      <xdr:rowOff>142875</xdr:rowOff>
    </xdr:from>
    <xdr:to>
      <xdr:col>14</xdr:col>
      <xdr:colOff>190500</xdr:colOff>
      <xdr:row>18</xdr:row>
      <xdr:rowOff>142875</xdr:rowOff>
    </xdr:to>
    <xdr:sp macro="" textlink="">
      <xdr:nvSpPr>
        <xdr:cNvPr id="7" name="Line 33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 noChangeShapeType="1"/>
        </xdr:cNvSpPr>
      </xdr:nvSpPr>
      <xdr:spPr bwMode="auto">
        <a:xfrm>
          <a:off x="3248025" y="3009900"/>
          <a:ext cx="228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219075</xdr:colOff>
      <xdr:row>19</xdr:row>
      <xdr:rowOff>0</xdr:rowOff>
    </xdr:from>
    <xdr:to>
      <xdr:col>13</xdr:col>
      <xdr:colOff>219075</xdr:colOff>
      <xdr:row>22</xdr:row>
      <xdr:rowOff>95250</xdr:rowOff>
    </xdr:to>
    <xdr:sp macro="" textlink="">
      <xdr:nvSpPr>
        <xdr:cNvPr id="8" name="Line 34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 noChangeShapeType="1"/>
        </xdr:cNvSpPr>
      </xdr:nvSpPr>
      <xdr:spPr bwMode="auto">
        <a:xfrm>
          <a:off x="3248025" y="3019425"/>
          <a:ext cx="0" cy="571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228600</xdr:colOff>
      <xdr:row>22</xdr:row>
      <xdr:rowOff>95250</xdr:rowOff>
    </xdr:from>
    <xdr:to>
      <xdr:col>14</xdr:col>
      <xdr:colOff>200025</xdr:colOff>
      <xdr:row>22</xdr:row>
      <xdr:rowOff>95250</xdr:rowOff>
    </xdr:to>
    <xdr:sp macro="" textlink="">
      <xdr:nvSpPr>
        <xdr:cNvPr id="9" name="Line 35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ShapeType="1"/>
        </xdr:cNvSpPr>
      </xdr:nvSpPr>
      <xdr:spPr bwMode="auto">
        <a:xfrm>
          <a:off x="3257550" y="3590925"/>
          <a:ext cx="228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18</xdr:row>
      <xdr:rowOff>57150</xdr:rowOff>
    </xdr:from>
    <xdr:to>
      <xdr:col>19</xdr:col>
      <xdr:colOff>238125</xdr:colOff>
      <xdr:row>18</xdr:row>
      <xdr:rowOff>57150</xdr:rowOff>
    </xdr:to>
    <xdr:sp macro="" textlink="">
      <xdr:nvSpPr>
        <xdr:cNvPr id="10" name="Line 36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ShapeType="1"/>
        </xdr:cNvSpPr>
      </xdr:nvSpPr>
      <xdr:spPr bwMode="auto">
        <a:xfrm>
          <a:off x="4514850" y="2924175"/>
          <a:ext cx="2381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247650</xdr:colOff>
      <xdr:row>16</xdr:row>
      <xdr:rowOff>142875</xdr:rowOff>
    </xdr:from>
    <xdr:to>
      <xdr:col>20</xdr:col>
      <xdr:colOff>219075</xdr:colOff>
      <xdr:row>16</xdr:row>
      <xdr:rowOff>142875</xdr:rowOff>
    </xdr:to>
    <xdr:sp macro="" textlink="">
      <xdr:nvSpPr>
        <xdr:cNvPr id="11" name="Line 37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 noChangeShapeType="1"/>
        </xdr:cNvSpPr>
      </xdr:nvSpPr>
      <xdr:spPr bwMode="auto">
        <a:xfrm>
          <a:off x="4762500" y="2705100"/>
          <a:ext cx="228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238125</xdr:colOff>
      <xdr:row>16</xdr:row>
      <xdr:rowOff>142875</xdr:rowOff>
    </xdr:from>
    <xdr:to>
      <xdr:col>19</xdr:col>
      <xdr:colOff>238125</xdr:colOff>
      <xdr:row>20</xdr:row>
      <xdr:rowOff>85725</xdr:rowOff>
    </xdr:to>
    <xdr:sp macro="" textlink="">
      <xdr:nvSpPr>
        <xdr:cNvPr id="12" name="Line 38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 noChangeShapeType="1"/>
        </xdr:cNvSpPr>
      </xdr:nvSpPr>
      <xdr:spPr bwMode="auto">
        <a:xfrm>
          <a:off x="4752975" y="2705100"/>
          <a:ext cx="0" cy="5524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247650</xdr:colOff>
      <xdr:row>20</xdr:row>
      <xdr:rowOff>85725</xdr:rowOff>
    </xdr:from>
    <xdr:to>
      <xdr:col>20</xdr:col>
      <xdr:colOff>219075</xdr:colOff>
      <xdr:row>20</xdr:row>
      <xdr:rowOff>85725</xdr:rowOff>
    </xdr:to>
    <xdr:sp macro="" textlink="">
      <xdr:nvSpPr>
        <xdr:cNvPr id="13" name="Line 39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 noChangeShapeType="1"/>
        </xdr:cNvSpPr>
      </xdr:nvSpPr>
      <xdr:spPr bwMode="auto">
        <a:xfrm>
          <a:off x="4762500" y="3257550"/>
          <a:ext cx="228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47625</xdr:colOff>
      <xdr:row>24</xdr:row>
      <xdr:rowOff>38100</xdr:rowOff>
    </xdr:from>
    <xdr:to>
      <xdr:col>18</xdr:col>
      <xdr:colOff>200025</xdr:colOff>
      <xdr:row>27</xdr:row>
      <xdr:rowOff>9525</xdr:rowOff>
    </xdr:to>
    <xdr:sp macro="" textlink="">
      <xdr:nvSpPr>
        <xdr:cNvPr id="14" name="AutoShape 40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 noChangeArrowheads="1"/>
        </xdr:cNvSpPr>
      </xdr:nvSpPr>
      <xdr:spPr bwMode="auto">
        <a:xfrm>
          <a:off x="3533775" y="3848100"/>
          <a:ext cx="923925" cy="44767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23</xdr:col>
      <xdr:colOff>9525</xdr:colOff>
      <xdr:row>6</xdr:row>
      <xdr:rowOff>28575</xdr:rowOff>
    </xdr:from>
    <xdr:to>
      <xdr:col>23</xdr:col>
      <xdr:colOff>219075</xdr:colOff>
      <xdr:row>6</xdr:row>
      <xdr:rowOff>142875</xdr:rowOff>
    </xdr:to>
    <xdr:sp macro="" textlink="">
      <xdr:nvSpPr>
        <xdr:cNvPr id="15" name="AutoShape 42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 noChangeArrowheads="1"/>
        </xdr:cNvSpPr>
      </xdr:nvSpPr>
      <xdr:spPr bwMode="auto">
        <a:xfrm>
          <a:off x="5514975" y="990600"/>
          <a:ext cx="209550" cy="11430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22</xdr:col>
      <xdr:colOff>247650</xdr:colOff>
      <xdr:row>9</xdr:row>
      <xdr:rowOff>0</xdr:rowOff>
    </xdr:from>
    <xdr:to>
      <xdr:col>22</xdr:col>
      <xdr:colOff>247650</xdr:colOff>
      <xdr:row>14</xdr:row>
      <xdr:rowOff>142875</xdr:rowOff>
    </xdr:to>
    <xdr:sp macro="" textlink="">
      <xdr:nvSpPr>
        <xdr:cNvPr id="17" name="Line 45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ShapeType="1"/>
        </xdr:cNvSpPr>
      </xdr:nvSpPr>
      <xdr:spPr bwMode="auto">
        <a:xfrm flipV="1">
          <a:off x="5495925" y="1447800"/>
          <a:ext cx="0" cy="952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28</xdr:row>
      <xdr:rowOff>76200</xdr:rowOff>
    </xdr:from>
    <xdr:to>
      <xdr:col>9</xdr:col>
      <xdr:colOff>9525</xdr:colOff>
      <xdr:row>28</xdr:row>
      <xdr:rowOff>76200</xdr:rowOff>
    </xdr:to>
    <xdr:sp macro="" textlink="">
      <xdr:nvSpPr>
        <xdr:cNvPr id="18" name="Line 46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>
          <a:spLocks noChangeShapeType="1"/>
        </xdr:cNvSpPr>
      </xdr:nvSpPr>
      <xdr:spPr bwMode="auto">
        <a:xfrm>
          <a:off x="1666875" y="4524375"/>
          <a:ext cx="342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38100</xdr:colOff>
      <xdr:row>28</xdr:row>
      <xdr:rowOff>123825</xdr:rowOff>
    </xdr:from>
    <xdr:to>
      <xdr:col>25</xdr:col>
      <xdr:colOff>0</xdr:colOff>
      <xdr:row>28</xdr:row>
      <xdr:rowOff>123825</xdr:rowOff>
    </xdr:to>
    <xdr:sp macro="" textlink="">
      <xdr:nvSpPr>
        <xdr:cNvPr id="19" name="Line 47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>
          <a:spLocks noChangeShapeType="1"/>
        </xdr:cNvSpPr>
      </xdr:nvSpPr>
      <xdr:spPr bwMode="auto">
        <a:xfrm>
          <a:off x="3067050" y="4572000"/>
          <a:ext cx="31051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247650</xdr:colOff>
      <xdr:row>22</xdr:row>
      <xdr:rowOff>9525</xdr:rowOff>
    </xdr:from>
    <xdr:to>
      <xdr:col>22</xdr:col>
      <xdr:colOff>247650</xdr:colOff>
      <xdr:row>28</xdr:row>
      <xdr:rowOff>123825</xdr:rowOff>
    </xdr:to>
    <xdr:sp macro="" textlink="">
      <xdr:nvSpPr>
        <xdr:cNvPr id="20" name="Line 48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>
          <a:spLocks noChangeShapeType="1"/>
        </xdr:cNvSpPr>
      </xdr:nvSpPr>
      <xdr:spPr bwMode="auto">
        <a:xfrm>
          <a:off x="5495925" y="3505200"/>
          <a:ext cx="0" cy="10668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66675</xdr:colOff>
      <xdr:row>30</xdr:row>
      <xdr:rowOff>47625</xdr:rowOff>
    </xdr:from>
    <xdr:to>
      <xdr:col>28</xdr:col>
      <xdr:colOff>209550</xdr:colOff>
      <xdr:row>33</xdr:row>
      <xdr:rowOff>0</xdr:rowOff>
    </xdr:to>
    <xdr:sp macro="" textlink="">
      <xdr:nvSpPr>
        <xdr:cNvPr id="21" name="AutoShape 49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>
          <a:spLocks noChangeArrowheads="1"/>
        </xdr:cNvSpPr>
      </xdr:nvSpPr>
      <xdr:spPr bwMode="auto">
        <a:xfrm>
          <a:off x="6238875" y="4810125"/>
          <a:ext cx="914400" cy="41910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7</xdr:col>
      <xdr:colOff>9525</xdr:colOff>
      <xdr:row>20</xdr:row>
      <xdr:rowOff>76200</xdr:rowOff>
    </xdr:from>
    <xdr:to>
      <xdr:col>9</xdr:col>
      <xdr:colOff>9525</xdr:colOff>
      <xdr:row>20</xdr:row>
      <xdr:rowOff>76200</xdr:rowOff>
    </xdr:to>
    <xdr:sp macro="" textlink="">
      <xdr:nvSpPr>
        <xdr:cNvPr id="22" name="Line 51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>
          <a:spLocks noChangeShapeType="1"/>
        </xdr:cNvSpPr>
      </xdr:nvSpPr>
      <xdr:spPr bwMode="auto">
        <a:xfrm>
          <a:off x="1666875" y="3248025"/>
          <a:ext cx="342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12</xdr:row>
      <xdr:rowOff>76200</xdr:rowOff>
    </xdr:from>
    <xdr:to>
      <xdr:col>5</xdr:col>
      <xdr:colOff>180975</xdr:colOff>
      <xdr:row>15</xdr:row>
      <xdr:rowOff>57150</xdr:rowOff>
    </xdr:to>
    <xdr:sp macro="" textlink="">
      <xdr:nvSpPr>
        <xdr:cNvPr id="23" name="AutoShape 52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SpPr>
          <a:spLocks noChangeArrowheads="1"/>
        </xdr:cNvSpPr>
      </xdr:nvSpPr>
      <xdr:spPr bwMode="auto">
        <a:xfrm>
          <a:off x="409575" y="2019300"/>
          <a:ext cx="914400" cy="44767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13</xdr:col>
      <xdr:colOff>9525</xdr:colOff>
      <xdr:row>9</xdr:row>
      <xdr:rowOff>0</xdr:rowOff>
    </xdr:from>
    <xdr:to>
      <xdr:col>25</xdr:col>
      <xdr:colOff>0</xdr:colOff>
      <xdr:row>9</xdr:row>
      <xdr:rowOff>0</xdr:rowOff>
    </xdr:to>
    <xdr:sp macro="" textlink="">
      <xdr:nvSpPr>
        <xdr:cNvPr id="24" name="Line 26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3038475" y="1447800"/>
          <a:ext cx="31337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10</xdr:row>
      <xdr:rowOff>95250</xdr:rowOff>
    </xdr:from>
    <xdr:to>
      <xdr:col>7</xdr:col>
      <xdr:colOff>0</xdr:colOff>
      <xdr:row>10</xdr:row>
      <xdr:rowOff>95250</xdr:rowOff>
    </xdr:to>
    <xdr:sp macro="" textlink="">
      <xdr:nvSpPr>
        <xdr:cNvPr id="25" name="Line 27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SpPr>
          <a:spLocks noChangeShapeType="1"/>
        </xdr:cNvSpPr>
      </xdr:nvSpPr>
      <xdr:spPr bwMode="auto">
        <a:xfrm>
          <a:off x="1409700" y="1704975"/>
          <a:ext cx="247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161925</xdr:rowOff>
    </xdr:from>
    <xdr:to>
      <xdr:col>7</xdr:col>
      <xdr:colOff>0</xdr:colOff>
      <xdr:row>28</xdr:row>
      <xdr:rowOff>85725</xdr:rowOff>
    </xdr:to>
    <xdr:sp macro="" textlink="">
      <xdr:nvSpPr>
        <xdr:cNvPr id="26" name="Line 28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1657350" y="1438275"/>
          <a:ext cx="0" cy="30956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247650</xdr:colOff>
      <xdr:row>9</xdr:row>
      <xdr:rowOff>0</xdr:rowOff>
    </xdr:from>
    <xdr:to>
      <xdr:col>9</xdr:col>
      <xdr:colOff>0</xdr:colOff>
      <xdr:row>9</xdr:row>
      <xdr:rowOff>0</xdr:rowOff>
    </xdr:to>
    <xdr:sp macro="" textlink="">
      <xdr:nvSpPr>
        <xdr:cNvPr id="27" name="Line 29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>
          <a:spLocks noChangeShapeType="1"/>
        </xdr:cNvSpPr>
      </xdr:nvSpPr>
      <xdr:spPr bwMode="auto">
        <a:xfrm>
          <a:off x="1647825" y="1447800"/>
          <a:ext cx="352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57150</xdr:rowOff>
    </xdr:from>
    <xdr:to>
      <xdr:col>13</xdr:col>
      <xdr:colOff>228600</xdr:colOff>
      <xdr:row>20</xdr:row>
      <xdr:rowOff>57150</xdr:rowOff>
    </xdr:to>
    <xdr:sp macro="" textlink="">
      <xdr:nvSpPr>
        <xdr:cNvPr id="28" name="Line 32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>
          <a:spLocks noChangeShapeType="1"/>
        </xdr:cNvSpPr>
      </xdr:nvSpPr>
      <xdr:spPr bwMode="auto">
        <a:xfrm>
          <a:off x="3028950" y="3228975"/>
          <a:ext cx="228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219075</xdr:colOff>
      <xdr:row>18</xdr:row>
      <xdr:rowOff>142875</xdr:rowOff>
    </xdr:from>
    <xdr:to>
      <xdr:col>14</xdr:col>
      <xdr:colOff>190500</xdr:colOff>
      <xdr:row>18</xdr:row>
      <xdr:rowOff>142875</xdr:rowOff>
    </xdr:to>
    <xdr:sp macro="" textlink="">
      <xdr:nvSpPr>
        <xdr:cNvPr id="29" name="Line 33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>
          <a:spLocks noChangeShapeType="1"/>
        </xdr:cNvSpPr>
      </xdr:nvSpPr>
      <xdr:spPr bwMode="auto">
        <a:xfrm>
          <a:off x="3248025" y="3009900"/>
          <a:ext cx="228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219075</xdr:colOff>
      <xdr:row>19</xdr:row>
      <xdr:rowOff>0</xdr:rowOff>
    </xdr:from>
    <xdr:to>
      <xdr:col>13</xdr:col>
      <xdr:colOff>219075</xdr:colOff>
      <xdr:row>22</xdr:row>
      <xdr:rowOff>95250</xdr:rowOff>
    </xdr:to>
    <xdr:sp macro="" textlink="">
      <xdr:nvSpPr>
        <xdr:cNvPr id="30" name="Line 34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>
          <a:spLocks noChangeShapeType="1"/>
        </xdr:cNvSpPr>
      </xdr:nvSpPr>
      <xdr:spPr bwMode="auto">
        <a:xfrm>
          <a:off x="3248025" y="3019425"/>
          <a:ext cx="0" cy="571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228600</xdr:colOff>
      <xdr:row>22</xdr:row>
      <xdr:rowOff>95250</xdr:rowOff>
    </xdr:from>
    <xdr:to>
      <xdr:col>14</xdr:col>
      <xdr:colOff>200025</xdr:colOff>
      <xdr:row>22</xdr:row>
      <xdr:rowOff>95250</xdr:rowOff>
    </xdr:to>
    <xdr:sp macro="" textlink="">
      <xdr:nvSpPr>
        <xdr:cNvPr id="31" name="Line 35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3257550" y="3590925"/>
          <a:ext cx="228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18</xdr:row>
      <xdr:rowOff>57150</xdr:rowOff>
    </xdr:from>
    <xdr:to>
      <xdr:col>19</xdr:col>
      <xdr:colOff>238125</xdr:colOff>
      <xdr:row>18</xdr:row>
      <xdr:rowOff>57150</xdr:rowOff>
    </xdr:to>
    <xdr:sp macro="" textlink="">
      <xdr:nvSpPr>
        <xdr:cNvPr id="32" name="Line 36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>
          <a:spLocks noChangeShapeType="1"/>
        </xdr:cNvSpPr>
      </xdr:nvSpPr>
      <xdr:spPr bwMode="auto">
        <a:xfrm>
          <a:off x="4514850" y="2924175"/>
          <a:ext cx="2381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247650</xdr:colOff>
      <xdr:row>16</xdr:row>
      <xdr:rowOff>142875</xdr:rowOff>
    </xdr:from>
    <xdr:to>
      <xdr:col>20</xdr:col>
      <xdr:colOff>219075</xdr:colOff>
      <xdr:row>16</xdr:row>
      <xdr:rowOff>142875</xdr:rowOff>
    </xdr:to>
    <xdr:sp macro="" textlink="">
      <xdr:nvSpPr>
        <xdr:cNvPr id="33" name="Line 37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4762500" y="2705100"/>
          <a:ext cx="228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238125</xdr:colOff>
      <xdr:row>16</xdr:row>
      <xdr:rowOff>142875</xdr:rowOff>
    </xdr:from>
    <xdr:to>
      <xdr:col>19</xdr:col>
      <xdr:colOff>238125</xdr:colOff>
      <xdr:row>20</xdr:row>
      <xdr:rowOff>85725</xdr:rowOff>
    </xdr:to>
    <xdr:sp macro="" textlink="">
      <xdr:nvSpPr>
        <xdr:cNvPr id="34" name="Line 38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>
          <a:spLocks noChangeShapeType="1"/>
        </xdr:cNvSpPr>
      </xdr:nvSpPr>
      <xdr:spPr bwMode="auto">
        <a:xfrm>
          <a:off x="4752975" y="2705100"/>
          <a:ext cx="0" cy="5524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247650</xdr:colOff>
      <xdr:row>20</xdr:row>
      <xdr:rowOff>85725</xdr:rowOff>
    </xdr:from>
    <xdr:to>
      <xdr:col>20</xdr:col>
      <xdr:colOff>219075</xdr:colOff>
      <xdr:row>20</xdr:row>
      <xdr:rowOff>85725</xdr:rowOff>
    </xdr:to>
    <xdr:sp macro="" textlink="">
      <xdr:nvSpPr>
        <xdr:cNvPr id="35" name="Line 39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>
          <a:spLocks noChangeShapeType="1"/>
        </xdr:cNvSpPr>
      </xdr:nvSpPr>
      <xdr:spPr bwMode="auto">
        <a:xfrm>
          <a:off x="4762500" y="3257550"/>
          <a:ext cx="228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47625</xdr:colOff>
      <xdr:row>24</xdr:row>
      <xdr:rowOff>38100</xdr:rowOff>
    </xdr:from>
    <xdr:to>
      <xdr:col>18</xdr:col>
      <xdr:colOff>200025</xdr:colOff>
      <xdr:row>27</xdr:row>
      <xdr:rowOff>9525</xdr:rowOff>
    </xdr:to>
    <xdr:sp macro="" textlink="">
      <xdr:nvSpPr>
        <xdr:cNvPr id="36" name="AutoShape 40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>
          <a:spLocks noChangeArrowheads="1"/>
        </xdr:cNvSpPr>
      </xdr:nvSpPr>
      <xdr:spPr bwMode="auto">
        <a:xfrm>
          <a:off x="3533775" y="3848100"/>
          <a:ext cx="923925" cy="44767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23</xdr:col>
      <xdr:colOff>9525</xdr:colOff>
      <xdr:row>6</xdr:row>
      <xdr:rowOff>28575</xdr:rowOff>
    </xdr:from>
    <xdr:to>
      <xdr:col>23</xdr:col>
      <xdr:colOff>219075</xdr:colOff>
      <xdr:row>6</xdr:row>
      <xdr:rowOff>142875</xdr:rowOff>
    </xdr:to>
    <xdr:sp macro="" textlink="">
      <xdr:nvSpPr>
        <xdr:cNvPr id="37" name="AutoShape 42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>
          <a:spLocks noChangeArrowheads="1"/>
        </xdr:cNvSpPr>
      </xdr:nvSpPr>
      <xdr:spPr bwMode="auto">
        <a:xfrm>
          <a:off x="5514975" y="990600"/>
          <a:ext cx="209550" cy="11430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25</xdr:col>
      <xdr:colOff>19050</xdr:colOff>
      <xdr:row>11</xdr:row>
      <xdr:rowOff>85725</xdr:rowOff>
    </xdr:from>
    <xdr:to>
      <xdr:col>28</xdr:col>
      <xdr:colOff>247650</xdr:colOff>
      <xdr:row>14</xdr:row>
      <xdr:rowOff>38100</xdr:rowOff>
    </xdr:to>
    <xdr:sp macro="" textlink="">
      <xdr:nvSpPr>
        <xdr:cNvPr id="38" name="AutoShape 43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>
          <a:spLocks noChangeArrowheads="1"/>
        </xdr:cNvSpPr>
      </xdr:nvSpPr>
      <xdr:spPr bwMode="auto">
        <a:xfrm>
          <a:off x="6181311" y="1866486"/>
          <a:ext cx="998882" cy="441049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22</xdr:col>
      <xdr:colOff>247650</xdr:colOff>
      <xdr:row>9</xdr:row>
      <xdr:rowOff>0</xdr:rowOff>
    </xdr:from>
    <xdr:to>
      <xdr:col>22</xdr:col>
      <xdr:colOff>247650</xdr:colOff>
      <xdr:row>14</xdr:row>
      <xdr:rowOff>142875</xdr:rowOff>
    </xdr:to>
    <xdr:sp macro="" textlink="">
      <xdr:nvSpPr>
        <xdr:cNvPr id="39" name="Line 45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>
          <a:spLocks noChangeShapeType="1"/>
        </xdr:cNvSpPr>
      </xdr:nvSpPr>
      <xdr:spPr bwMode="auto">
        <a:xfrm flipV="1">
          <a:off x="5495925" y="1447800"/>
          <a:ext cx="0" cy="952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28</xdr:row>
      <xdr:rowOff>76200</xdr:rowOff>
    </xdr:from>
    <xdr:to>
      <xdr:col>9</xdr:col>
      <xdr:colOff>9525</xdr:colOff>
      <xdr:row>28</xdr:row>
      <xdr:rowOff>76200</xdr:rowOff>
    </xdr:to>
    <xdr:sp macro="" textlink="">
      <xdr:nvSpPr>
        <xdr:cNvPr id="40" name="Line 46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1666875" y="4524375"/>
          <a:ext cx="342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38100</xdr:colOff>
      <xdr:row>28</xdr:row>
      <xdr:rowOff>123825</xdr:rowOff>
    </xdr:from>
    <xdr:to>
      <xdr:col>25</xdr:col>
      <xdr:colOff>0</xdr:colOff>
      <xdr:row>28</xdr:row>
      <xdr:rowOff>123825</xdr:rowOff>
    </xdr:to>
    <xdr:sp macro="" textlink="">
      <xdr:nvSpPr>
        <xdr:cNvPr id="41" name="Line 47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>
          <a:spLocks noChangeShapeType="1"/>
        </xdr:cNvSpPr>
      </xdr:nvSpPr>
      <xdr:spPr bwMode="auto">
        <a:xfrm>
          <a:off x="3067050" y="4572000"/>
          <a:ext cx="31051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247650</xdr:colOff>
      <xdr:row>22</xdr:row>
      <xdr:rowOff>9525</xdr:rowOff>
    </xdr:from>
    <xdr:to>
      <xdr:col>22</xdr:col>
      <xdr:colOff>247650</xdr:colOff>
      <xdr:row>28</xdr:row>
      <xdr:rowOff>123825</xdr:rowOff>
    </xdr:to>
    <xdr:sp macro="" textlink="">
      <xdr:nvSpPr>
        <xdr:cNvPr id="42" name="Line 48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495925" y="3505200"/>
          <a:ext cx="0" cy="10668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20</xdr:row>
      <xdr:rowOff>76200</xdr:rowOff>
    </xdr:from>
    <xdr:to>
      <xdr:col>9</xdr:col>
      <xdr:colOff>9525</xdr:colOff>
      <xdr:row>20</xdr:row>
      <xdr:rowOff>76200</xdr:rowOff>
    </xdr:to>
    <xdr:sp macro="" textlink="">
      <xdr:nvSpPr>
        <xdr:cNvPr id="44" name="Line 51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>
          <a:spLocks noChangeShapeType="1"/>
        </xdr:cNvSpPr>
      </xdr:nvSpPr>
      <xdr:spPr bwMode="auto">
        <a:xfrm>
          <a:off x="1666875" y="3248025"/>
          <a:ext cx="342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12</xdr:row>
      <xdr:rowOff>76200</xdr:rowOff>
    </xdr:from>
    <xdr:to>
      <xdr:col>5</xdr:col>
      <xdr:colOff>180975</xdr:colOff>
      <xdr:row>15</xdr:row>
      <xdr:rowOff>57150</xdr:rowOff>
    </xdr:to>
    <xdr:sp macro="" textlink="">
      <xdr:nvSpPr>
        <xdr:cNvPr id="45" name="AutoShape 52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>
          <a:spLocks noChangeArrowheads="1"/>
        </xdr:cNvSpPr>
      </xdr:nvSpPr>
      <xdr:spPr bwMode="auto">
        <a:xfrm>
          <a:off x="409575" y="2019300"/>
          <a:ext cx="914400" cy="44767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13</xdr:col>
      <xdr:colOff>9525</xdr:colOff>
      <xdr:row>9</xdr:row>
      <xdr:rowOff>0</xdr:rowOff>
    </xdr:from>
    <xdr:to>
      <xdr:col>25</xdr:col>
      <xdr:colOff>0</xdr:colOff>
      <xdr:row>9</xdr:row>
      <xdr:rowOff>0</xdr:rowOff>
    </xdr:to>
    <xdr:sp macro="" textlink="">
      <xdr:nvSpPr>
        <xdr:cNvPr id="46" name="Line 26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3038475" y="1447800"/>
          <a:ext cx="31337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10</xdr:row>
      <xdr:rowOff>95250</xdr:rowOff>
    </xdr:from>
    <xdr:to>
      <xdr:col>7</xdr:col>
      <xdr:colOff>0</xdr:colOff>
      <xdr:row>10</xdr:row>
      <xdr:rowOff>95250</xdr:rowOff>
    </xdr:to>
    <xdr:sp macro="" textlink="">
      <xdr:nvSpPr>
        <xdr:cNvPr id="47" name="Line 27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>
          <a:spLocks noChangeShapeType="1"/>
        </xdr:cNvSpPr>
      </xdr:nvSpPr>
      <xdr:spPr bwMode="auto">
        <a:xfrm>
          <a:off x="1409700" y="1704975"/>
          <a:ext cx="247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161925</xdr:rowOff>
    </xdr:from>
    <xdr:to>
      <xdr:col>7</xdr:col>
      <xdr:colOff>0</xdr:colOff>
      <xdr:row>28</xdr:row>
      <xdr:rowOff>85725</xdr:rowOff>
    </xdr:to>
    <xdr:sp macro="" textlink="">
      <xdr:nvSpPr>
        <xdr:cNvPr id="48" name="Line 28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>
          <a:spLocks noChangeShapeType="1"/>
        </xdr:cNvSpPr>
      </xdr:nvSpPr>
      <xdr:spPr bwMode="auto">
        <a:xfrm>
          <a:off x="1657350" y="1438275"/>
          <a:ext cx="0" cy="30956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247650</xdr:colOff>
      <xdr:row>9</xdr:row>
      <xdr:rowOff>0</xdr:rowOff>
    </xdr:from>
    <xdr:to>
      <xdr:col>9</xdr:col>
      <xdr:colOff>0</xdr:colOff>
      <xdr:row>9</xdr:row>
      <xdr:rowOff>0</xdr:rowOff>
    </xdr:to>
    <xdr:sp macro="" textlink="">
      <xdr:nvSpPr>
        <xdr:cNvPr id="49" name="Line 29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1647825" y="1447800"/>
          <a:ext cx="352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57150</xdr:rowOff>
    </xdr:from>
    <xdr:to>
      <xdr:col>13</xdr:col>
      <xdr:colOff>228600</xdr:colOff>
      <xdr:row>20</xdr:row>
      <xdr:rowOff>57150</xdr:rowOff>
    </xdr:to>
    <xdr:sp macro="" textlink="">
      <xdr:nvSpPr>
        <xdr:cNvPr id="50" name="Line 32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>
          <a:spLocks noChangeShapeType="1"/>
        </xdr:cNvSpPr>
      </xdr:nvSpPr>
      <xdr:spPr bwMode="auto">
        <a:xfrm>
          <a:off x="3028950" y="3228975"/>
          <a:ext cx="228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219075</xdr:colOff>
      <xdr:row>18</xdr:row>
      <xdr:rowOff>142875</xdr:rowOff>
    </xdr:from>
    <xdr:to>
      <xdr:col>14</xdr:col>
      <xdr:colOff>190500</xdr:colOff>
      <xdr:row>18</xdr:row>
      <xdr:rowOff>142875</xdr:rowOff>
    </xdr:to>
    <xdr:sp macro="" textlink="">
      <xdr:nvSpPr>
        <xdr:cNvPr id="51" name="Line 33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3248025" y="3009900"/>
          <a:ext cx="228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219075</xdr:colOff>
      <xdr:row>19</xdr:row>
      <xdr:rowOff>0</xdr:rowOff>
    </xdr:from>
    <xdr:to>
      <xdr:col>13</xdr:col>
      <xdr:colOff>219075</xdr:colOff>
      <xdr:row>22</xdr:row>
      <xdr:rowOff>95250</xdr:rowOff>
    </xdr:to>
    <xdr:sp macro="" textlink="">
      <xdr:nvSpPr>
        <xdr:cNvPr id="52" name="Line 34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>
          <a:spLocks noChangeShapeType="1"/>
        </xdr:cNvSpPr>
      </xdr:nvSpPr>
      <xdr:spPr bwMode="auto">
        <a:xfrm>
          <a:off x="3248025" y="3019425"/>
          <a:ext cx="0" cy="571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228600</xdr:colOff>
      <xdr:row>22</xdr:row>
      <xdr:rowOff>95250</xdr:rowOff>
    </xdr:from>
    <xdr:to>
      <xdr:col>14</xdr:col>
      <xdr:colOff>200025</xdr:colOff>
      <xdr:row>22</xdr:row>
      <xdr:rowOff>95250</xdr:rowOff>
    </xdr:to>
    <xdr:sp macro="" textlink="">
      <xdr:nvSpPr>
        <xdr:cNvPr id="53" name="Line 35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>
          <a:spLocks noChangeShapeType="1"/>
        </xdr:cNvSpPr>
      </xdr:nvSpPr>
      <xdr:spPr bwMode="auto">
        <a:xfrm>
          <a:off x="3257550" y="3590925"/>
          <a:ext cx="228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18</xdr:row>
      <xdr:rowOff>57150</xdr:rowOff>
    </xdr:from>
    <xdr:to>
      <xdr:col>19</xdr:col>
      <xdr:colOff>238125</xdr:colOff>
      <xdr:row>18</xdr:row>
      <xdr:rowOff>57150</xdr:rowOff>
    </xdr:to>
    <xdr:sp macro="" textlink="">
      <xdr:nvSpPr>
        <xdr:cNvPr id="54" name="Line 36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>
          <a:spLocks noChangeShapeType="1"/>
        </xdr:cNvSpPr>
      </xdr:nvSpPr>
      <xdr:spPr bwMode="auto">
        <a:xfrm>
          <a:off x="4514850" y="2924175"/>
          <a:ext cx="2381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247650</xdr:colOff>
      <xdr:row>16</xdr:row>
      <xdr:rowOff>142875</xdr:rowOff>
    </xdr:from>
    <xdr:to>
      <xdr:col>20</xdr:col>
      <xdr:colOff>219075</xdr:colOff>
      <xdr:row>16</xdr:row>
      <xdr:rowOff>142875</xdr:rowOff>
    </xdr:to>
    <xdr:sp macro="" textlink="">
      <xdr:nvSpPr>
        <xdr:cNvPr id="55" name="Line 37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>
          <a:spLocks noChangeShapeType="1"/>
        </xdr:cNvSpPr>
      </xdr:nvSpPr>
      <xdr:spPr bwMode="auto">
        <a:xfrm>
          <a:off x="4762500" y="2705100"/>
          <a:ext cx="228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238125</xdr:colOff>
      <xdr:row>16</xdr:row>
      <xdr:rowOff>142875</xdr:rowOff>
    </xdr:from>
    <xdr:to>
      <xdr:col>19</xdr:col>
      <xdr:colOff>238125</xdr:colOff>
      <xdr:row>20</xdr:row>
      <xdr:rowOff>85725</xdr:rowOff>
    </xdr:to>
    <xdr:sp macro="" textlink="">
      <xdr:nvSpPr>
        <xdr:cNvPr id="56" name="Line 38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4752975" y="2705100"/>
          <a:ext cx="0" cy="5524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247650</xdr:colOff>
      <xdr:row>20</xdr:row>
      <xdr:rowOff>85725</xdr:rowOff>
    </xdr:from>
    <xdr:to>
      <xdr:col>20</xdr:col>
      <xdr:colOff>219075</xdr:colOff>
      <xdr:row>20</xdr:row>
      <xdr:rowOff>85725</xdr:rowOff>
    </xdr:to>
    <xdr:sp macro="" textlink="">
      <xdr:nvSpPr>
        <xdr:cNvPr id="57" name="Line 39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>
          <a:spLocks noChangeShapeType="1"/>
        </xdr:cNvSpPr>
      </xdr:nvSpPr>
      <xdr:spPr bwMode="auto">
        <a:xfrm>
          <a:off x="4762500" y="3257550"/>
          <a:ext cx="228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6</xdr:row>
      <xdr:rowOff>28575</xdr:rowOff>
    </xdr:from>
    <xdr:to>
      <xdr:col>23</xdr:col>
      <xdr:colOff>219075</xdr:colOff>
      <xdr:row>6</xdr:row>
      <xdr:rowOff>142875</xdr:rowOff>
    </xdr:to>
    <xdr:sp macro="" textlink="">
      <xdr:nvSpPr>
        <xdr:cNvPr id="59" name="AutoShape 42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>
          <a:spLocks noChangeArrowheads="1"/>
        </xdr:cNvSpPr>
      </xdr:nvSpPr>
      <xdr:spPr bwMode="auto">
        <a:xfrm>
          <a:off x="5514975" y="990600"/>
          <a:ext cx="209550" cy="11430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22</xdr:col>
      <xdr:colOff>247650</xdr:colOff>
      <xdr:row>9</xdr:row>
      <xdr:rowOff>0</xdr:rowOff>
    </xdr:from>
    <xdr:to>
      <xdr:col>22</xdr:col>
      <xdr:colOff>247650</xdr:colOff>
      <xdr:row>14</xdr:row>
      <xdr:rowOff>142875</xdr:rowOff>
    </xdr:to>
    <xdr:sp macro="" textlink="">
      <xdr:nvSpPr>
        <xdr:cNvPr id="61" name="Line 45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 bwMode="auto">
        <a:xfrm flipV="1">
          <a:off x="5495925" y="1447800"/>
          <a:ext cx="0" cy="952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28</xdr:row>
      <xdr:rowOff>76200</xdr:rowOff>
    </xdr:from>
    <xdr:to>
      <xdr:col>9</xdr:col>
      <xdr:colOff>9525</xdr:colOff>
      <xdr:row>28</xdr:row>
      <xdr:rowOff>76200</xdr:rowOff>
    </xdr:to>
    <xdr:sp macro="" textlink="">
      <xdr:nvSpPr>
        <xdr:cNvPr id="62" name="Line 46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1666875" y="4524375"/>
          <a:ext cx="342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38100</xdr:colOff>
      <xdr:row>28</xdr:row>
      <xdr:rowOff>123825</xdr:rowOff>
    </xdr:from>
    <xdr:to>
      <xdr:col>25</xdr:col>
      <xdr:colOff>0</xdr:colOff>
      <xdr:row>28</xdr:row>
      <xdr:rowOff>123825</xdr:rowOff>
    </xdr:to>
    <xdr:sp macro="" textlink="">
      <xdr:nvSpPr>
        <xdr:cNvPr id="63" name="Line 47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>
          <a:spLocks noChangeShapeType="1"/>
        </xdr:cNvSpPr>
      </xdr:nvSpPr>
      <xdr:spPr bwMode="auto">
        <a:xfrm>
          <a:off x="3067050" y="4572000"/>
          <a:ext cx="31051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247650</xdr:colOff>
      <xdr:row>22</xdr:row>
      <xdr:rowOff>9525</xdr:rowOff>
    </xdr:from>
    <xdr:to>
      <xdr:col>22</xdr:col>
      <xdr:colOff>247650</xdr:colOff>
      <xdr:row>28</xdr:row>
      <xdr:rowOff>123825</xdr:rowOff>
    </xdr:to>
    <xdr:sp macro="" textlink="">
      <xdr:nvSpPr>
        <xdr:cNvPr id="64" name="Line 48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>
          <a:spLocks noChangeShapeType="1"/>
        </xdr:cNvSpPr>
      </xdr:nvSpPr>
      <xdr:spPr bwMode="auto">
        <a:xfrm>
          <a:off x="5495925" y="3505200"/>
          <a:ext cx="0" cy="10668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20</xdr:row>
      <xdr:rowOff>76200</xdr:rowOff>
    </xdr:from>
    <xdr:to>
      <xdr:col>9</xdr:col>
      <xdr:colOff>9525</xdr:colOff>
      <xdr:row>20</xdr:row>
      <xdr:rowOff>76200</xdr:rowOff>
    </xdr:to>
    <xdr:sp macro="" textlink="">
      <xdr:nvSpPr>
        <xdr:cNvPr id="66" name="Line 51">
          <a:extLst>
            <a:ext uri="{FF2B5EF4-FFF2-40B4-BE49-F238E27FC236}">
              <a16:creationId xmlns:a16="http://schemas.microsoft.com/office/drawing/2014/main" id="{00000000-0008-0000-0300-000042000000}"/>
            </a:ext>
          </a:extLst>
        </xdr:cNvPr>
        <xdr:cNvSpPr>
          <a:spLocks noChangeShapeType="1"/>
        </xdr:cNvSpPr>
      </xdr:nvSpPr>
      <xdr:spPr bwMode="auto">
        <a:xfrm>
          <a:off x="1666875" y="3248025"/>
          <a:ext cx="342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12</xdr:row>
      <xdr:rowOff>76200</xdr:rowOff>
    </xdr:from>
    <xdr:to>
      <xdr:col>5</xdr:col>
      <xdr:colOff>180975</xdr:colOff>
      <xdr:row>15</xdr:row>
      <xdr:rowOff>57150</xdr:rowOff>
    </xdr:to>
    <xdr:sp macro="" textlink="">
      <xdr:nvSpPr>
        <xdr:cNvPr id="67" name="AutoShape 52">
          <a:extLst>
            <a:ext uri="{FF2B5EF4-FFF2-40B4-BE49-F238E27FC236}">
              <a16:creationId xmlns:a16="http://schemas.microsoft.com/office/drawing/2014/main" id="{00000000-0008-0000-0300-000043000000}"/>
            </a:ext>
          </a:extLst>
        </xdr:cNvPr>
        <xdr:cNvSpPr>
          <a:spLocks noChangeArrowheads="1"/>
        </xdr:cNvSpPr>
      </xdr:nvSpPr>
      <xdr:spPr bwMode="auto">
        <a:xfrm>
          <a:off x="409575" y="2019300"/>
          <a:ext cx="914400" cy="44767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245510</xdr:colOff>
      <xdr:row>2</xdr:row>
      <xdr:rowOff>64770</xdr:rowOff>
    </xdr:from>
    <xdr:to>
      <xdr:col>18</xdr:col>
      <xdr:colOff>501015</xdr:colOff>
      <xdr:row>28</xdr:row>
      <xdr:rowOff>77642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176637</xdr:colOff>
      <xdr:row>2</xdr:row>
      <xdr:rowOff>35463</xdr:rowOff>
    </xdr:from>
    <xdr:to>
      <xdr:col>18</xdr:col>
      <xdr:colOff>432142</xdr:colOff>
      <xdr:row>28</xdr:row>
      <xdr:rowOff>48335</xdr:rowOff>
    </xdr:to>
    <xdr:graphicFrame macro="">
      <xdr:nvGraphicFramePr>
        <xdr:cNvPr id="3" name="グラフ 2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83820</xdr:colOff>
      <xdr:row>2</xdr:row>
      <xdr:rowOff>83820</xdr:rowOff>
    </xdr:from>
    <xdr:to>
      <xdr:col>18</xdr:col>
      <xdr:colOff>396240</xdr:colOff>
      <xdr:row>32</xdr:row>
      <xdr:rowOff>30480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GrpSpPr>
          <a:grpSpLocks/>
        </xdr:cNvGrpSpPr>
      </xdr:nvGrpSpPr>
      <xdr:grpSpPr bwMode="auto">
        <a:xfrm>
          <a:off x="4534593" y="430184"/>
          <a:ext cx="8625147" cy="5142114"/>
          <a:chOff x="4371975" y="257175"/>
          <a:chExt cx="8577263" cy="5086349"/>
        </a:xfrm>
      </xdr:grpSpPr>
      <xdr:graphicFrame macro="">
        <xdr:nvGraphicFramePr>
          <xdr:cNvPr id="3" name="グラフ 2">
            <a:extLst>
              <a:ext uri="{FF2B5EF4-FFF2-40B4-BE49-F238E27FC236}">
                <a16:creationId xmlns:a16="http://schemas.microsoft.com/office/drawing/2014/main" id="{00000000-0008-0000-0B00-000003000000}"/>
              </a:ext>
            </a:extLst>
          </xdr:cNvPr>
          <xdr:cNvGraphicFramePr>
            <a:graphicFrameLocks/>
          </xdr:cNvGraphicFramePr>
        </xdr:nvGraphicFramePr>
        <xdr:xfrm>
          <a:off x="4429125" y="257175"/>
          <a:ext cx="8520113" cy="446722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sp macro="" textlink="">
        <xdr:nvSpPr>
          <xdr:cNvPr id="4" name="テキスト ボックス 3">
            <a:extLst>
              <a:ext uri="{FF2B5EF4-FFF2-40B4-BE49-F238E27FC236}">
                <a16:creationId xmlns:a16="http://schemas.microsoft.com/office/drawing/2014/main" id="{00000000-0008-0000-0B00-000004000000}"/>
              </a:ext>
            </a:extLst>
          </xdr:cNvPr>
          <xdr:cNvSpPr txBox="1"/>
        </xdr:nvSpPr>
        <xdr:spPr>
          <a:xfrm>
            <a:off x="4371975" y="4712599"/>
            <a:ext cx="8474439" cy="630925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>
              <a:lnSpc>
                <a:spcPts val="1200"/>
              </a:lnSpc>
            </a:pPr>
            <a:r>
              <a:rPr kumimoji="1" lang="ja-JP" altLang="en-US" sz="1000">
                <a:latin typeface="ＭＳ 明朝" panose="02020609040205080304" pitchFamily="17" charset="-128"/>
                <a:ea typeface="ＭＳ 明朝" panose="02020609040205080304" pitchFamily="17" charset="-128"/>
              </a:rPr>
              <a:t>平成</a:t>
            </a:r>
            <a:r>
              <a:rPr kumimoji="1" lang="en-US" altLang="ja-JP" sz="1000">
                <a:latin typeface="ＭＳ 明朝" panose="02020609040205080304" pitchFamily="17" charset="-128"/>
                <a:ea typeface="ＭＳ 明朝" panose="02020609040205080304" pitchFamily="17" charset="-128"/>
              </a:rPr>
              <a:t>8</a:t>
            </a:r>
            <a:r>
              <a:rPr kumimoji="1" lang="ja-JP" altLang="en-US" sz="1000">
                <a:latin typeface="ＭＳ 明朝" panose="02020609040205080304" pitchFamily="17" charset="-128"/>
                <a:ea typeface="ＭＳ 明朝" panose="02020609040205080304" pitchFamily="17" charset="-128"/>
              </a:rPr>
              <a:t>年度より排出量の推計方法が一部変更されている。平成</a:t>
            </a:r>
            <a:r>
              <a:rPr kumimoji="1" lang="en-US" altLang="ja-JP" sz="1000">
                <a:latin typeface="ＭＳ 明朝" panose="02020609040205080304" pitchFamily="17" charset="-128"/>
                <a:ea typeface="ＭＳ 明朝" panose="02020609040205080304" pitchFamily="17" charset="-128"/>
              </a:rPr>
              <a:t>8</a:t>
            </a:r>
            <a:r>
              <a:rPr kumimoji="1" lang="ja-JP" altLang="en-US" sz="1000">
                <a:latin typeface="ＭＳ 明朝" panose="02020609040205080304" pitchFamily="17" charset="-128"/>
                <a:ea typeface="ＭＳ 明朝" panose="02020609040205080304" pitchFamily="17" charset="-128"/>
              </a:rPr>
              <a:t>年度及びそれ以降の排出量は、「廃棄物の減量化の目標量</a:t>
            </a:r>
            <a:r>
              <a:rPr kumimoji="1" lang="en-US" altLang="ja-JP" sz="1000">
                <a:latin typeface="ＭＳ 明朝" panose="02020609040205080304" pitchFamily="17" charset="-128"/>
                <a:ea typeface="ＭＳ 明朝" panose="02020609040205080304" pitchFamily="17" charset="-128"/>
              </a:rPr>
              <a:t>※</a:t>
            </a:r>
            <a:r>
              <a:rPr kumimoji="1" lang="ja-JP" altLang="en-US" sz="1000">
                <a:latin typeface="ＭＳ 明朝" panose="02020609040205080304" pitchFamily="17" charset="-128"/>
                <a:ea typeface="ＭＳ 明朝" panose="02020609040205080304" pitchFamily="17" charset="-128"/>
              </a:rPr>
              <a:t>」（平成</a:t>
            </a:r>
            <a:r>
              <a:rPr kumimoji="1" lang="en-US" altLang="ja-JP" sz="1000">
                <a:latin typeface="ＭＳ 明朝" panose="02020609040205080304" pitchFamily="17" charset="-128"/>
                <a:ea typeface="ＭＳ 明朝" panose="02020609040205080304" pitchFamily="17" charset="-128"/>
              </a:rPr>
              <a:t>11</a:t>
            </a:r>
            <a:r>
              <a:rPr kumimoji="1" lang="ja-JP" altLang="en-US" sz="1000">
                <a:latin typeface="ＭＳ 明朝" panose="02020609040205080304" pitchFamily="17" charset="-128"/>
                <a:ea typeface="ＭＳ 明朝" panose="02020609040205080304" pitchFamily="17" charset="-128"/>
              </a:rPr>
              <a:t>年</a:t>
            </a:r>
            <a:r>
              <a:rPr kumimoji="1" lang="en-US" altLang="ja-JP" sz="1000">
                <a:latin typeface="ＭＳ 明朝" panose="02020609040205080304" pitchFamily="17" charset="-128"/>
                <a:ea typeface="ＭＳ 明朝" panose="02020609040205080304" pitchFamily="17" charset="-128"/>
              </a:rPr>
              <a:t>9</a:t>
            </a:r>
            <a:r>
              <a:rPr kumimoji="1" lang="ja-JP" altLang="en-US" sz="1000">
                <a:latin typeface="ＭＳ 明朝" panose="02020609040205080304" pitchFamily="17" charset="-128"/>
                <a:ea typeface="ＭＳ 明朝" panose="02020609040205080304" pitchFamily="17" charset="-128"/>
              </a:rPr>
              <a:t>月</a:t>
            </a:r>
            <a:r>
              <a:rPr kumimoji="1" lang="en-US" altLang="ja-JP" sz="1000">
                <a:latin typeface="ＭＳ 明朝" panose="02020609040205080304" pitchFamily="17" charset="-128"/>
                <a:ea typeface="ＭＳ 明朝" panose="02020609040205080304" pitchFamily="17" charset="-128"/>
              </a:rPr>
              <a:t>28</a:t>
            </a:r>
            <a:r>
              <a:rPr kumimoji="1" lang="ja-JP" altLang="en-US" sz="1000">
                <a:latin typeface="ＭＳ 明朝" panose="02020609040205080304" pitchFamily="17" charset="-128"/>
                <a:ea typeface="ＭＳ 明朝" panose="02020609040205080304" pitchFamily="17" charset="-128"/>
              </a:rPr>
              <a:t>日政府決定）と同じ前提条件で算出されている。</a:t>
            </a:r>
            <a:endParaRPr kumimoji="1" lang="en-US" altLang="ja-JP" sz="1000">
              <a:latin typeface="ＭＳ 明朝" panose="02020609040205080304" pitchFamily="17" charset="-128"/>
              <a:ea typeface="ＭＳ 明朝" panose="02020609040205080304" pitchFamily="17" charset="-128"/>
            </a:endParaRPr>
          </a:p>
          <a:p>
            <a:pPr>
              <a:lnSpc>
                <a:spcPts val="1100"/>
              </a:lnSpc>
            </a:pPr>
            <a:r>
              <a:rPr kumimoji="1" lang="en-US" altLang="ja-JP" sz="900">
                <a:latin typeface="ＭＳ 明朝" panose="02020609040205080304" pitchFamily="17" charset="-128"/>
                <a:ea typeface="ＭＳ 明朝" panose="02020609040205080304" pitchFamily="17" charset="-128"/>
              </a:rPr>
              <a:t>※ </a:t>
            </a:r>
            <a:r>
              <a:rPr kumimoji="1" lang="ja-JP" altLang="en-US" sz="900">
                <a:latin typeface="ＭＳ 明朝" panose="02020609040205080304" pitchFamily="17" charset="-128"/>
                <a:ea typeface="ＭＳ 明朝" panose="02020609040205080304" pitchFamily="17" charset="-128"/>
              </a:rPr>
              <a:t>ダイオキシン対策基本方針（ダイオキシン対策関係閣僚会議決定）に基づく政府の設定値</a:t>
            </a:r>
          </a:p>
        </xdr:txBody>
      </xdr:sp>
    </xdr:grpSp>
    <xdr:clientData/>
  </xdr:twoCellAnchor>
  <xdr:twoCellAnchor>
    <xdr:from>
      <xdr:col>6</xdr:col>
      <xdr:colOff>83820</xdr:colOff>
      <xdr:row>2</xdr:row>
      <xdr:rowOff>83820</xdr:rowOff>
    </xdr:from>
    <xdr:to>
      <xdr:col>18</xdr:col>
      <xdr:colOff>396240</xdr:colOff>
      <xdr:row>32</xdr:row>
      <xdr:rowOff>30480</xdr:rowOff>
    </xdr:to>
    <xdr:grpSp>
      <xdr:nvGrpSpPr>
        <xdr:cNvPr id="5" name="グループ化 4"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GrpSpPr>
          <a:grpSpLocks/>
        </xdr:cNvGrpSpPr>
      </xdr:nvGrpSpPr>
      <xdr:grpSpPr bwMode="auto">
        <a:xfrm>
          <a:off x="4534593" y="430184"/>
          <a:ext cx="8625147" cy="5142114"/>
          <a:chOff x="4371975" y="257175"/>
          <a:chExt cx="8577263" cy="5086349"/>
        </a:xfrm>
      </xdr:grpSpPr>
      <xdr:graphicFrame macro="">
        <xdr:nvGraphicFramePr>
          <xdr:cNvPr id="6" name="グラフ 5">
            <a:extLst>
              <a:ext uri="{FF2B5EF4-FFF2-40B4-BE49-F238E27FC236}">
                <a16:creationId xmlns:a16="http://schemas.microsoft.com/office/drawing/2014/main" id="{00000000-0008-0000-0B00-000006000000}"/>
              </a:ext>
            </a:extLst>
          </xdr:cNvPr>
          <xdr:cNvGraphicFramePr>
            <a:graphicFrameLocks/>
          </xdr:cNvGraphicFramePr>
        </xdr:nvGraphicFramePr>
        <xdr:xfrm>
          <a:off x="4429125" y="257175"/>
          <a:ext cx="8520113" cy="446722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">
        <xdr:nvSpPr>
          <xdr:cNvPr id="7" name="テキスト ボックス 6">
            <a:extLst>
              <a:ext uri="{FF2B5EF4-FFF2-40B4-BE49-F238E27FC236}">
                <a16:creationId xmlns:a16="http://schemas.microsoft.com/office/drawing/2014/main" id="{00000000-0008-0000-0B00-000007000000}"/>
              </a:ext>
            </a:extLst>
          </xdr:cNvPr>
          <xdr:cNvSpPr txBox="1"/>
        </xdr:nvSpPr>
        <xdr:spPr>
          <a:xfrm>
            <a:off x="4371975" y="4712599"/>
            <a:ext cx="8474439" cy="630925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>
              <a:lnSpc>
                <a:spcPts val="1200"/>
              </a:lnSpc>
            </a:pPr>
            <a:r>
              <a:rPr kumimoji="1" lang="ja-JP" altLang="en-US" sz="1000">
                <a:latin typeface="ＭＳ 明朝" panose="02020609040205080304" pitchFamily="17" charset="-128"/>
                <a:ea typeface="ＭＳ 明朝" panose="02020609040205080304" pitchFamily="17" charset="-128"/>
              </a:rPr>
              <a:t>平成</a:t>
            </a:r>
            <a:r>
              <a:rPr kumimoji="1" lang="en-US" altLang="ja-JP" sz="1000">
                <a:latin typeface="ＭＳ 明朝" panose="02020609040205080304" pitchFamily="17" charset="-128"/>
                <a:ea typeface="ＭＳ 明朝" panose="02020609040205080304" pitchFamily="17" charset="-128"/>
              </a:rPr>
              <a:t>8</a:t>
            </a:r>
            <a:r>
              <a:rPr kumimoji="1" lang="ja-JP" altLang="en-US" sz="1000">
                <a:latin typeface="ＭＳ 明朝" panose="02020609040205080304" pitchFamily="17" charset="-128"/>
                <a:ea typeface="ＭＳ 明朝" panose="02020609040205080304" pitchFamily="17" charset="-128"/>
              </a:rPr>
              <a:t>年度より排出量の推計方法が一部変更されている。平成</a:t>
            </a:r>
            <a:r>
              <a:rPr kumimoji="1" lang="en-US" altLang="ja-JP" sz="1000">
                <a:latin typeface="ＭＳ 明朝" panose="02020609040205080304" pitchFamily="17" charset="-128"/>
                <a:ea typeface="ＭＳ 明朝" panose="02020609040205080304" pitchFamily="17" charset="-128"/>
              </a:rPr>
              <a:t>8</a:t>
            </a:r>
            <a:r>
              <a:rPr kumimoji="1" lang="ja-JP" altLang="en-US" sz="1000">
                <a:latin typeface="ＭＳ 明朝" panose="02020609040205080304" pitchFamily="17" charset="-128"/>
                <a:ea typeface="ＭＳ 明朝" panose="02020609040205080304" pitchFamily="17" charset="-128"/>
              </a:rPr>
              <a:t>年度及びそれ以降の排出量は、「廃棄物の減量化の目標量</a:t>
            </a:r>
            <a:r>
              <a:rPr kumimoji="1" lang="en-US" altLang="ja-JP" sz="1000">
                <a:latin typeface="ＭＳ 明朝" panose="02020609040205080304" pitchFamily="17" charset="-128"/>
                <a:ea typeface="ＭＳ 明朝" panose="02020609040205080304" pitchFamily="17" charset="-128"/>
              </a:rPr>
              <a:t>※</a:t>
            </a:r>
            <a:r>
              <a:rPr kumimoji="1" lang="ja-JP" altLang="en-US" sz="1000">
                <a:latin typeface="ＭＳ 明朝" panose="02020609040205080304" pitchFamily="17" charset="-128"/>
                <a:ea typeface="ＭＳ 明朝" panose="02020609040205080304" pitchFamily="17" charset="-128"/>
              </a:rPr>
              <a:t>」（平成</a:t>
            </a:r>
            <a:r>
              <a:rPr kumimoji="1" lang="en-US" altLang="ja-JP" sz="1000">
                <a:latin typeface="ＭＳ 明朝" panose="02020609040205080304" pitchFamily="17" charset="-128"/>
                <a:ea typeface="ＭＳ 明朝" panose="02020609040205080304" pitchFamily="17" charset="-128"/>
              </a:rPr>
              <a:t>11</a:t>
            </a:r>
            <a:r>
              <a:rPr kumimoji="1" lang="ja-JP" altLang="en-US" sz="1000">
                <a:latin typeface="ＭＳ 明朝" panose="02020609040205080304" pitchFamily="17" charset="-128"/>
                <a:ea typeface="ＭＳ 明朝" panose="02020609040205080304" pitchFamily="17" charset="-128"/>
              </a:rPr>
              <a:t>年</a:t>
            </a:r>
            <a:r>
              <a:rPr kumimoji="1" lang="en-US" altLang="ja-JP" sz="1000">
                <a:latin typeface="ＭＳ 明朝" panose="02020609040205080304" pitchFamily="17" charset="-128"/>
                <a:ea typeface="ＭＳ 明朝" panose="02020609040205080304" pitchFamily="17" charset="-128"/>
              </a:rPr>
              <a:t>9</a:t>
            </a:r>
            <a:r>
              <a:rPr kumimoji="1" lang="ja-JP" altLang="en-US" sz="1000">
                <a:latin typeface="ＭＳ 明朝" panose="02020609040205080304" pitchFamily="17" charset="-128"/>
                <a:ea typeface="ＭＳ 明朝" panose="02020609040205080304" pitchFamily="17" charset="-128"/>
              </a:rPr>
              <a:t>月</a:t>
            </a:r>
            <a:r>
              <a:rPr kumimoji="1" lang="en-US" altLang="ja-JP" sz="1000">
                <a:latin typeface="ＭＳ 明朝" panose="02020609040205080304" pitchFamily="17" charset="-128"/>
                <a:ea typeface="ＭＳ 明朝" panose="02020609040205080304" pitchFamily="17" charset="-128"/>
              </a:rPr>
              <a:t>28</a:t>
            </a:r>
            <a:r>
              <a:rPr kumimoji="1" lang="ja-JP" altLang="en-US" sz="1000">
                <a:latin typeface="ＭＳ 明朝" panose="02020609040205080304" pitchFamily="17" charset="-128"/>
                <a:ea typeface="ＭＳ 明朝" panose="02020609040205080304" pitchFamily="17" charset="-128"/>
              </a:rPr>
              <a:t>日政府決定）と同じ前提条件で算出されている。</a:t>
            </a:r>
            <a:endParaRPr kumimoji="1" lang="en-US" altLang="ja-JP" sz="1000">
              <a:latin typeface="ＭＳ 明朝" panose="02020609040205080304" pitchFamily="17" charset="-128"/>
              <a:ea typeface="ＭＳ 明朝" panose="02020609040205080304" pitchFamily="17" charset="-128"/>
            </a:endParaRPr>
          </a:p>
          <a:p>
            <a:pPr>
              <a:lnSpc>
                <a:spcPts val="1100"/>
              </a:lnSpc>
            </a:pPr>
            <a:r>
              <a:rPr kumimoji="1" lang="en-US" altLang="ja-JP" sz="900">
                <a:latin typeface="ＭＳ 明朝" panose="02020609040205080304" pitchFamily="17" charset="-128"/>
                <a:ea typeface="ＭＳ 明朝" panose="02020609040205080304" pitchFamily="17" charset="-128"/>
              </a:rPr>
              <a:t>※ </a:t>
            </a:r>
            <a:r>
              <a:rPr kumimoji="1" lang="ja-JP" altLang="en-US" sz="900">
                <a:latin typeface="ＭＳ 明朝" panose="02020609040205080304" pitchFamily="17" charset="-128"/>
                <a:ea typeface="ＭＳ 明朝" panose="02020609040205080304" pitchFamily="17" charset="-128"/>
              </a:rPr>
              <a:t>ダイオキシン対策基本方針（ダイオキシン対策関係閣僚会議決定）に基づく政府の設定値</a:t>
            </a:r>
          </a:p>
        </xdr:txBody>
      </xdr:sp>
    </xdr:grp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152400</xdr:colOff>
      <xdr:row>2</xdr:row>
      <xdr:rowOff>19049</xdr:rowOff>
    </xdr:from>
    <xdr:to>
      <xdr:col>20</xdr:col>
      <xdr:colOff>142875</xdr:colOff>
      <xdr:row>43</xdr:row>
      <xdr:rowOff>38100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203387</xdr:colOff>
      <xdr:row>4</xdr:row>
      <xdr:rowOff>64995</xdr:rowOff>
    </xdr:from>
    <xdr:to>
      <xdr:col>20</xdr:col>
      <xdr:colOff>189940</xdr:colOff>
      <xdr:row>37</xdr:row>
      <xdr:rowOff>64995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361950</xdr:colOff>
      <xdr:row>51</xdr:row>
      <xdr:rowOff>57150</xdr:rowOff>
    </xdr:from>
    <xdr:to>
      <xdr:col>17</xdr:col>
      <xdr:colOff>451485</xdr:colOff>
      <xdr:row>83</xdr:row>
      <xdr:rowOff>7621</xdr:rowOff>
    </xdr:to>
    <xdr:graphicFrame macro="">
      <xdr:nvGraphicFramePr>
        <xdr:cNvPr id="3" name="グラフ 2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9.xml><?xml version="1.0" encoding="utf-8"?>
<c:userShapes xmlns:c="http://schemas.openxmlformats.org/drawingml/2006/chart">
  <cdr:relSizeAnchor xmlns:cdr="http://schemas.openxmlformats.org/drawingml/2006/chartDrawing">
    <cdr:from>
      <cdr:x>0.44905</cdr:x>
      <cdr:y>0.40908</cdr:y>
    </cdr:from>
    <cdr:to>
      <cdr:x>0.67902</cdr:x>
      <cdr:y>0.70739</cdr:y>
    </cdr:to>
    <cdr:sp macro="" textlink="">
      <cdr:nvSpPr>
        <cdr:cNvPr id="2" name="円/楕円 1"/>
        <cdr:cNvSpPr/>
      </cdr:nvSpPr>
      <cdr:spPr>
        <a:xfrm xmlns:a="http://schemas.openxmlformats.org/drawingml/2006/main">
          <a:off x="2802774" y="2033416"/>
          <a:ext cx="1435373" cy="1482812"/>
        </a:xfrm>
        <a:prstGeom xmlns:a="http://schemas.openxmlformats.org/drawingml/2006/main" prst="ellipse">
          <a:avLst/>
        </a:prstGeom>
        <a:solidFill xmlns:a="http://schemas.openxmlformats.org/drawingml/2006/main">
          <a:schemeClr val="bg1"/>
        </a:solidFill>
        <a:ln xmlns:a="http://schemas.openxmlformats.org/drawingml/2006/main" w="9525">
          <a:solidFill>
            <a:schemeClr val="tx1"/>
          </a:solidFill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anchor="ctr" anchorCtr="0"/>
        <a:lstStyle xmlns:a="http://schemas.openxmlformats.org/drawingml/2006/main"/>
        <a:p xmlns:a="http://schemas.openxmlformats.org/drawingml/2006/main">
          <a:pPr algn="ctr"/>
          <a:r>
            <a:rPr lang="ja-JP" altLang="en-US">
              <a:solidFill>
                <a:sysClr val="windowText" lastClr="000000"/>
              </a:solidFill>
              <a:latin typeface="+mj-ea"/>
              <a:ea typeface="+mj-ea"/>
            </a:rPr>
            <a:t>計</a:t>
          </a:r>
          <a:endParaRPr lang="en-US" altLang="ja-JP">
            <a:solidFill>
              <a:sysClr val="windowText" lastClr="000000"/>
            </a:solidFill>
            <a:latin typeface="+mj-ea"/>
            <a:ea typeface="+mj-ea"/>
          </a:endParaRPr>
        </a:p>
        <a:p xmlns:a="http://schemas.openxmlformats.org/drawingml/2006/main">
          <a:pPr algn="ctr"/>
          <a:r>
            <a:rPr lang="en-US" altLang="ja-JP">
              <a:solidFill>
                <a:sysClr val="windowText" lastClr="000000"/>
              </a:solidFill>
              <a:latin typeface="+mj-ea"/>
              <a:ea typeface="+mj-ea"/>
            </a:rPr>
            <a:t>207,561</a:t>
          </a:r>
          <a:r>
            <a:rPr lang="ja-JP" altLang="en-US">
              <a:solidFill>
                <a:sysClr val="windowText" lastClr="000000"/>
              </a:solidFill>
              <a:latin typeface="+mj-ea"/>
              <a:ea typeface="+mj-ea"/>
            </a:rPr>
            <a:t>（</a:t>
          </a:r>
          <a:r>
            <a:rPr lang="en-US" altLang="ja-JP">
              <a:solidFill>
                <a:sysClr val="windowText" lastClr="000000"/>
              </a:solidFill>
              <a:latin typeface="+mj-ea"/>
              <a:ea typeface="+mj-ea"/>
            </a:rPr>
            <a:t>100</a:t>
          </a:r>
          <a:r>
            <a:rPr lang="ja-JP" altLang="en-US">
              <a:solidFill>
                <a:sysClr val="windowText" lastClr="000000"/>
              </a:solidFill>
              <a:latin typeface="+mj-ea"/>
              <a:ea typeface="+mj-ea"/>
            </a:rPr>
            <a:t>％）</a:t>
          </a:r>
          <a:endParaRPr lang="ja-JP">
            <a:solidFill>
              <a:sysClr val="windowText" lastClr="000000"/>
            </a:solidFill>
            <a:latin typeface="+mj-ea"/>
            <a:ea typeface="+mj-ea"/>
          </a:endParaRPr>
        </a:p>
      </cdr:txBody>
    </cdr:sp>
  </cdr:relSizeAnchor>
  <cdr:relSizeAnchor xmlns:cdr="http://schemas.openxmlformats.org/drawingml/2006/chartDrawing">
    <cdr:from>
      <cdr:x>0.79825</cdr:x>
      <cdr:y>0.90634</cdr:y>
    </cdr:from>
    <cdr:to>
      <cdr:x>0.96491</cdr:x>
      <cdr:y>0.97073</cdr:y>
    </cdr:to>
    <cdr:sp macro="" textlink="">
      <cdr:nvSpPr>
        <cdr:cNvPr id="3" name="テキスト ボックス 2"/>
        <cdr:cNvSpPr txBox="1"/>
      </cdr:nvSpPr>
      <cdr:spPr>
        <a:xfrm xmlns:a="http://schemas.openxmlformats.org/drawingml/2006/main">
          <a:off x="5200650" y="4424364"/>
          <a:ext cx="1085850" cy="3143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ja-JP" altLang="en-US" sz="1000">
              <a:latin typeface="+mj-ea"/>
              <a:ea typeface="+mj-ea"/>
            </a:rPr>
            <a:t>単位：千ｔ</a:t>
          </a:r>
          <a:r>
            <a:rPr lang="en-US" altLang="ja-JP" sz="1000">
              <a:latin typeface="+mj-ea"/>
              <a:ea typeface="+mj-ea"/>
            </a:rPr>
            <a:t>/</a:t>
          </a:r>
          <a:r>
            <a:rPr lang="ja-JP" altLang="en-US" sz="1000">
              <a:latin typeface="+mj-ea"/>
              <a:ea typeface="+mj-ea"/>
            </a:rPr>
            <a:t>年</a:t>
          </a:r>
        </a:p>
      </cdr:txBody>
    </cdr:sp>
  </cdr:relSizeAnchor>
</c:userShapes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209550</xdr:colOff>
      <xdr:row>2</xdr:row>
      <xdr:rowOff>38100</xdr:rowOff>
    </xdr:from>
    <xdr:to>
      <xdr:col>19</xdr:col>
      <xdr:colOff>590550</xdr:colOff>
      <xdr:row>34</xdr:row>
      <xdr:rowOff>38100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390525</xdr:colOff>
      <xdr:row>50</xdr:row>
      <xdr:rowOff>66675</xdr:rowOff>
    </xdr:from>
    <xdr:to>
      <xdr:col>17</xdr:col>
      <xdr:colOff>480060</xdr:colOff>
      <xdr:row>82</xdr:row>
      <xdr:rowOff>17146</xdr:rowOff>
    </xdr:to>
    <xdr:graphicFrame macro="">
      <xdr:nvGraphicFramePr>
        <xdr:cNvPr id="3" name="グラフ 2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1.xml><?xml version="1.0" encoding="utf-8"?>
<c:userShapes xmlns:c="http://schemas.openxmlformats.org/drawingml/2006/chart">
  <cdr:relSizeAnchor xmlns:cdr="http://schemas.openxmlformats.org/drawingml/2006/chartDrawing">
    <cdr:from>
      <cdr:x>0.41711</cdr:x>
      <cdr:y>0.4367</cdr:y>
    </cdr:from>
    <cdr:to>
      <cdr:x>0.64708</cdr:x>
      <cdr:y>0.73501</cdr:y>
    </cdr:to>
    <cdr:sp macro="" textlink="">
      <cdr:nvSpPr>
        <cdr:cNvPr id="2" name="円/楕円 1"/>
        <cdr:cNvSpPr/>
      </cdr:nvSpPr>
      <cdr:spPr>
        <a:xfrm xmlns:a="http://schemas.openxmlformats.org/drawingml/2006/main">
          <a:off x="2603419" y="2170707"/>
          <a:ext cx="1435372" cy="1482812"/>
        </a:xfrm>
        <a:prstGeom xmlns:a="http://schemas.openxmlformats.org/drawingml/2006/main" prst="ellipse">
          <a:avLst/>
        </a:prstGeom>
        <a:solidFill xmlns:a="http://schemas.openxmlformats.org/drawingml/2006/main">
          <a:schemeClr val="bg1"/>
        </a:solidFill>
        <a:ln xmlns:a="http://schemas.openxmlformats.org/drawingml/2006/main" w="9525">
          <a:solidFill>
            <a:schemeClr val="tx1"/>
          </a:solidFill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anchor="ctr" anchorCtr="0"/>
        <a:lstStyle xmlns:a="http://schemas.openxmlformats.org/drawingml/2006/main"/>
        <a:p xmlns:a="http://schemas.openxmlformats.org/drawingml/2006/main">
          <a:pPr algn="ctr"/>
          <a:r>
            <a:rPr lang="ja-JP" altLang="en-US">
              <a:solidFill>
                <a:sysClr val="windowText" lastClr="000000"/>
              </a:solidFill>
              <a:latin typeface="+mj-ea"/>
              <a:ea typeface="+mj-ea"/>
            </a:rPr>
            <a:t>計</a:t>
          </a:r>
          <a:endParaRPr lang="en-US" altLang="ja-JP">
            <a:solidFill>
              <a:sysClr val="windowText" lastClr="000000"/>
            </a:solidFill>
            <a:latin typeface="+mj-ea"/>
            <a:ea typeface="+mj-ea"/>
          </a:endParaRPr>
        </a:p>
        <a:p xmlns:a="http://schemas.openxmlformats.org/drawingml/2006/main">
          <a:pPr algn="ctr"/>
          <a:r>
            <a:rPr lang="en-US" altLang="ja-JP">
              <a:solidFill>
                <a:sysClr val="windowText" lastClr="000000"/>
              </a:solidFill>
              <a:latin typeface="+mj-ea"/>
              <a:ea typeface="+mj-ea"/>
            </a:rPr>
            <a:t>173,539</a:t>
          </a:r>
          <a:r>
            <a:rPr lang="ja-JP" altLang="en-US">
              <a:solidFill>
                <a:sysClr val="windowText" lastClr="000000"/>
              </a:solidFill>
              <a:latin typeface="+mj-ea"/>
              <a:ea typeface="+mj-ea"/>
            </a:rPr>
            <a:t>（</a:t>
          </a:r>
          <a:r>
            <a:rPr lang="en-US" altLang="ja-JP">
              <a:solidFill>
                <a:sysClr val="windowText" lastClr="000000"/>
              </a:solidFill>
              <a:latin typeface="+mj-ea"/>
              <a:ea typeface="+mj-ea"/>
            </a:rPr>
            <a:t>100</a:t>
          </a:r>
          <a:r>
            <a:rPr lang="ja-JP" altLang="en-US">
              <a:solidFill>
                <a:sysClr val="windowText" lastClr="000000"/>
              </a:solidFill>
              <a:latin typeface="+mj-ea"/>
              <a:ea typeface="+mj-ea"/>
            </a:rPr>
            <a:t>％）</a:t>
          </a:r>
          <a:endParaRPr lang="ja-JP">
            <a:solidFill>
              <a:sysClr val="windowText" lastClr="000000"/>
            </a:solidFill>
            <a:latin typeface="+mj-ea"/>
            <a:ea typeface="+mj-ea"/>
          </a:endParaRPr>
        </a:p>
      </cdr:txBody>
    </cdr:sp>
  </cdr:relSizeAnchor>
  <cdr:relSizeAnchor xmlns:cdr="http://schemas.openxmlformats.org/drawingml/2006/chartDrawing">
    <cdr:from>
      <cdr:x>0.79825</cdr:x>
      <cdr:y>0.90634</cdr:y>
    </cdr:from>
    <cdr:to>
      <cdr:x>0.96491</cdr:x>
      <cdr:y>0.97073</cdr:y>
    </cdr:to>
    <cdr:sp macro="" textlink="">
      <cdr:nvSpPr>
        <cdr:cNvPr id="3" name="テキスト ボックス 2"/>
        <cdr:cNvSpPr txBox="1"/>
      </cdr:nvSpPr>
      <cdr:spPr>
        <a:xfrm xmlns:a="http://schemas.openxmlformats.org/drawingml/2006/main">
          <a:off x="5200650" y="4424364"/>
          <a:ext cx="1085850" cy="3143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ja-JP" altLang="en-US" sz="1000">
              <a:latin typeface="+mj-ea"/>
              <a:ea typeface="+mj-ea"/>
            </a:rPr>
            <a:t>単位：千ｔ</a:t>
          </a:r>
          <a:r>
            <a:rPr lang="en-US" altLang="ja-JP" sz="1000">
              <a:latin typeface="+mj-ea"/>
              <a:ea typeface="+mj-ea"/>
            </a:rPr>
            <a:t>/</a:t>
          </a:r>
          <a:r>
            <a:rPr lang="ja-JP" altLang="en-US" sz="1000">
              <a:latin typeface="+mj-ea"/>
              <a:ea typeface="+mj-ea"/>
            </a:rPr>
            <a:t>年</a:t>
          </a:r>
        </a:p>
      </cdr:txBody>
    </cdr:sp>
  </cdr:relSizeAnchor>
</c:userShapes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238125</xdr:colOff>
      <xdr:row>2</xdr:row>
      <xdr:rowOff>66675</xdr:rowOff>
    </xdr:from>
    <xdr:to>
      <xdr:col>19</xdr:col>
      <xdr:colOff>619125</xdr:colOff>
      <xdr:row>34</xdr:row>
      <xdr:rowOff>66675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371475</xdr:colOff>
      <xdr:row>49</xdr:row>
      <xdr:rowOff>123825</xdr:rowOff>
    </xdr:from>
    <xdr:to>
      <xdr:col>17</xdr:col>
      <xdr:colOff>461010</xdr:colOff>
      <xdr:row>81</xdr:row>
      <xdr:rowOff>74296</xdr:rowOff>
    </xdr:to>
    <xdr:graphicFrame macro="">
      <xdr:nvGraphicFramePr>
        <xdr:cNvPr id="3" name="グラフ 2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3.xml><?xml version="1.0" encoding="utf-8"?>
<c:userShapes xmlns:c="http://schemas.openxmlformats.org/drawingml/2006/chart">
  <cdr:relSizeAnchor xmlns:cdr="http://schemas.openxmlformats.org/drawingml/2006/chartDrawing">
    <cdr:from>
      <cdr:x>0.44905</cdr:x>
      <cdr:y>0.40908</cdr:y>
    </cdr:from>
    <cdr:to>
      <cdr:x>0.67902</cdr:x>
      <cdr:y>0.70739</cdr:y>
    </cdr:to>
    <cdr:sp macro="" textlink="">
      <cdr:nvSpPr>
        <cdr:cNvPr id="2" name="円/楕円 1"/>
        <cdr:cNvSpPr/>
      </cdr:nvSpPr>
      <cdr:spPr>
        <a:xfrm xmlns:a="http://schemas.openxmlformats.org/drawingml/2006/main">
          <a:off x="2811832" y="1974740"/>
          <a:ext cx="1440011" cy="1440023"/>
        </a:xfrm>
        <a:prstGeom xmlns:a="http://schemas.openxmlformats.org/drawingml/2006/main" prst="ellipse">
          <a:avLst/>
        </a:prstGeom>
        <a:solidFill xmlns:a="http://schemas.openxmlformats.org/drawingml/2006/main">
          <a:schemeClr val="bg1"/>
        </a:solidFill>
        <a:ln xmlns:a="http://schemas.openxmlformats.org/drawingml/2006/main" w="9525">
          <a:solidFill>
            <a:schemeClr val="tx1"/>
          </a:solidFill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anchor="ctr" anchorCtr="0"/>
        <a:lstStyle xmlns:a="http://schemas.openxmlformats.org/drawingml/2006/main"/>
        <a:p xmlns:a="http://schemas.openxmlformats.org/drawingml/2006/main">
          <a:pPr algn="ctr"/>
          <a:r>
            <a:rPr lang="ja-JP" altLang="en-US">
              <a:solidFill>
                <a:sysClr val="windowText" lastClr="000000"/>
              </a:solidFill>
              <a:latin typeface="+mj-ea"/>
              <a:ea typeface="+mj-ea"/>
            </a:rPr>
            <a:t>計</a:t>
          </a:r>
          <a:endParaRPr lang="en-US" altLang="ja-JP">
            <a:solidFill>
              <a:sysClr val="windowText" lastClr="000000"/>
            </a:solidFill>
            <a:latin typeface="+mj-ea"/>
            <a:ea typeface="+mj-ea"/>
          </a:endParaRPr>
        </a:p>
        <a:p xmlns:a="http://schemas.openxmlformats.org/drawingml/2006/main">
          <a:pPr algn="ctr"/>
          <a:r>
            <a:rPr lang="en-US" altLang="ja-JP">
              <a:solidFill>
                <a:sysClr val="windowText" lastClr="000000"/>
              </a:solidFill>
              <a:latin typeface="+mj-ea"/>
              <a:ea typeface="+mj-ea"/>
            </a:rPr>
            <a:t>10,085</a:t>
          </a:r>
          <a:r>
            <a:rPr lang="ja-JP" altLang="en-US">
              <a:solidFill>
                <a:sysClr val="windowText" lastClr="000000"/>
              </a:solidFill>
              <a:latin typeface="+mj-ea"/>
              <a:ea typeface="+mj-ea"/>
            </a:rPr>
            <a:t>（</a:t>
          </a:r>
          <a:r>
            <a:rPr lang="en-US" altLang="ja-JP">
              <a:solidFill>
                <a:sysClr val="windowText" lastClr="000000"/>
              </a:solidFill>
              <a:latin typeface="+mj-ea"/>
              <a:ea typeface="+mj-ea"/>
            </a:rPr>
            <a:t>100</a:t>
          </a:r>
          <a:r>
            <a:rPr lang="ja-JP" altLang="en-US">
              <a:solidFill>
                <a:sysClr val="windowText" lastClr="000000"/>
              </a:solidFill>
              <a:latin typeface="+mj-ea"/>
              <a:ea typeface="+mj-ea"/>
            </a:rPr>
            <a:t>％）</a:t>
          </a:r>
          <a:endParaRPr lang="ja-JP">
            <a:solidFill>
              <a:sysClr val="windowText" lastClr="000000"/>
            </a:solidFill>
            <a:latin typeface="+mj-ea"/>
            <a:ea typeface="+mj-ea"/>
          </a:endParaRPr>
        </a:p>
      </cdr:txBody>
    </cdr:sp>
  </cdr:relSizeAnchor>
  <cdr:relSizeAnchor xmlns:cdr="http://schemas.openxmlformats.org/drawingml/2006/chartDrawing">
    <cdr:from>
      <cdr:x>0.79825</cdr:x>
      <cdr:y>0.90634</cdr:y>
    </cdr:from>
    <cdr:to>
      <cdr:x>0.96491</cdr:x>
      <cdr:y>0.97073</cdr:y>
    </cdr:to>
    <cdr:sp macro="" textlink="">
      <cdr:nvSpPr>
        <cdr:cNvPr id="3" name="テキスト ボックス 2"/>
        <cdr:cNvSpPr txBox="1"/>
      </cdr:nvSpPr>
      <cdr:spPr>
        <a:xfrm xmlns:a="http://schemas.openxmlformats.org/drawingml/2006/main">
          <a:off x="5200650" y="4424364"/>
          <a:ext cx="1085850" cy="3143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ja-JP" altLang="en-US" sz="1000">
              <a:latin typeface="+mj-ea"/>
              <a:ea typeface="+mj-ea"/>
            </a:rPr>
            <a:t>単位：千ｔ</a:t>
          </a:r>
          <a:r>
            <a:rPr lang="en-US" altLang="ja-JP" sz="1000">
              <a:latin typeface="+mj-ea"/>
              <a:ea typeface="+mj-ea"/>
            </a:rPr>
            <a:t>/</a:t>
          </a:r>
          <a:r>
            <a:rPr lang="ja-JP" altLang="en-US" sz="1000">
              <a:latin typeface="+mj-ea"/>
              <a:ea typeface="+mj-ea"/>
            </a:rPr>
            <a:t>年</a:t>
          </a:r>
        </a:p>
      </cdr:txBody>
    </cdr:sp>
  </cdr:relSizeAnchor>
</c:userShapes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228200</xdr:colOff>
      <xdr:row>11</xdr:row>
      <xdr:rowOff>33747</xdr:rowOff>
    </xdr:from>
    <xdr:to>
      <xdr:col>18</xdr:col>
      <xdr:colOff>109614</xdr:colOff>
      <xdr:row>42</xdr:row>
      <xdr:rowOff>19050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GrpSpPr>
          <a:grpSpLocks/>
        </xdr:cNvGrpSpPr>
      </xdr:nvGrpSpPr>
      <xdr:grpSpPr bwMode="auto">
        <a:xfrm>
          <a:off x="1613655" y="2025338"/>
          <a:ext cx="9042732" cy="4817076"/>
          <a:chOff x="2140690" y="602089"/>
          <a:chExt cx="8958124" cy="4732875"/>
        </a:xfrm>
      </xdr:grpSpPr>
      <xdr:graphicFrame macro="">
        <xdr:nvGraphicFramePr>
          <xdr:cNvPr id="3" name="グラフ 2">
            <a:extLst>
              <a:ext uri="{FF2B5EF4-FFF2-40B4-BE49-F238E27FC236}">
                <a16:creationId xmlns:a16="http://schemas.microsoft.com/office/drawing/2014/main" id="{00000000-0008-0000-1000-000003000000}"/>
              </a:ext>
            </a:extLst>
          </xdr:cNvPr>
          <xdr:cNvGraphicFramePr>
            <a:graphicFrameLocks/>
          </xdr:cNvGraphicFramePr>
        </xdr:nvGraphicFramePr>
        <xdr:xfrm>
          <a:off x="2721578" y="602089"/>
          <a:ext cx="8377236" cy="443865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sp macro="" textlink="">
        <xdr:nvSpPr>
          <xdr:cNvPr id="4" name="テキスト ボックス 3">
            <a:extLst>
              <a:ext uri="{FF2B5EF4-FFF2-40B4-BE49-F238E27FC236}">
                <a16:creationId xmlns:a16="http://schemas.microsoft.com/office/drawing/2014/main" id="{00000000-0008-0000-1000-000004000000}"/>
              </a:ext>
            </a:extLst>
          </xdr:cNvPr>
          <xdr:cNvSpPr txBox="1"/>
        </xdr:nvSpPr>
        <xdr:spPr>
          <a:xfrm>
            <a:off x="2140690" y="4647792"/>
            <a:ext cx="8164800" cy="687172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>
              <a:lnSpc>
                <a:spcPts val="1200"/>
              </a:lnSpc>
            </a:pPr>
            <a:r>
              <a:rPr kumimoji="1" lang="ja-JP" altLang="en-US" sz="1000">
                <a:latin typeface="ＭＳ 明朝" panose="02020609040205080304" pitchFamily="17" charset="-128"/>
                <a:ea typeface="ＭＳ 明朝" panose="02020609040205080304" pitchFamily="17" charset="-128"/>
              </a:rPr>
              <a:t>平成</a:t>
            </a:r>
            <a:r>
              <a:rPr kumimoji="1" lang="en-US" altLang="ja-JP" sz="1000">
                <a:latin typeface="ＭＳ 明朝" panose="02020609040205080304" pitchFamily="17" charset="-128"/>
                <a:ea typeface="ＭＳ 明朝" panose="02020609040205080304" pitchFamily="17" charset="-128"/>
              </a:rPr>
              <a:t>8</a:t>
            </a:r>
            <a:r>
              <a:rPr kumimoji="1" lang="ja-JP" altLang="en-US" sz="1000">
                <a:latin typeface="ＭＳ 明朝" panose="02020609040205080304" pitchFamily="17" charset="-128"/>
                <a:ea typeface="ＭＳ 明朝" panose="02020609040205080304" pitchFamily="17" charset="-128"/>
              </a:rPr>
              <a:t>年度より排出量の推計方法が一部変更されている。平成</a:t>
            </a:r>
            <a:r>
              <a:rPr kumimoji="1" lang="en-US" altLang="ja-JP" sz="1000">
                <a:latin typeface="ＭＳ 明朝" panose="02020609040205080304" pitchFamily="17" charset="-128"/>
                <a:ea typeface="ＭＳ 明朝" panose="02020609040205080304" pitchFamily="17" charset="-128"/>
              </a:rPr>
              <a:t>8</a:t>
            </a:r>
            <a:r>
              <a:rPr kumimoji="1" lang="ja-JP" altLang="en-US" sz="1000">
                <a:latin typeface="ＭＳ 明朝" panose="02020609040205080304" pitchFamily="17" charset="-128"/>
                <a:ea typeface="ＭＳ 明朝" panose="02020609040205080304" pitchFamily="17" charset="-128"/>
              </a:rPr>
              <a:t>年度及びそれ以降の排出量は、「廃棄物の減量化の目標量</a:t>
            </a:r>
            <a:r>
              <a:rPr kumimoji="1" lang="en-US" altLang="ja-JP" sz="1000">
                <a:latin typeface="ＭＳ 明朝" panose="02020609040205080304" pitchFamily="17" charset="-128"/>
                <a:ea typeface="ＭＳ 明朝" panose="02020609040205080304" pitchFamily="17" charset="-128"/>
              </a:rPr>
              <a:t>※</a:t>
            </a:r>
            <a:r>
              <a:rPr kumimoji="1" lang="ja-JP" altLang="en-US" sz="1000">
                <a:latin typeface="ＭＳ 明朝" panose="02020609040205080304" pitchFamily="17" charset="-128"/>
                <a:ea typeface="ＭＳ 明朝" panose="02020609040205080304" pitchFamily="17" charset="-128"/>
              </a:rPr>
              <a:t>」</a:t>
            </a:r>
            <a:br>
              <a:rPr kumimoji="1" lang="en-US" altLang="ja-JP" sz="1000">
                <a:latin typeface="ＭＳ 明朝" panose="02020609040205080304" pitchFamily="17" charset="-128"/>
                <a:ea typeface="ＭＳ 明朝" panose="02020609040205080304" pitchFamily="17" charset="-128"/>
              </a:rPr>
            </a:br>
            <a:r>
              <a:rPr kumimoji="1" lang="ja-JP" altLang="en-US" sz="1000">
                <a:latin typeface="ＭＳ 明朝" panose="02020609040205080304" pitchFamily="17" charset="-128"/>
                <a:ea typeface="ＭＳ 明朝" panose="02020609040205080304" pitchFamily="17" charset="-128"/>
              </a:rPr>
              <a:t>（平成</a:t>
            </a:r>
            <a:r>
              <a:rPr kumimoji="1" lang="en-US" altLang="ja-JP" sz="1000">
                <a:latin typeface="ＭＳ 明朝" panose="02020609040205080304" pitchFamily="17" charset="-128"/>
                <a:ea typeface="ＭＳ 明朝" panose="02020609040205080304" pitchFamily="17" charset="-128"/>
              </a:rPr>
              <a:t>11</a:t>
            </a:r>
            <a:r>
              <a:rPr kumimoji="1" lang="ja-JP" altLang="en-US" sz="1000">
                <a:latin typeface="ＭＳ 明朝" panose="02020609040205080304" pitchFamily="17" charset="-128"/>
                <a:ea typeface="ＭＳ 明朝" panose="02020609040205080304" pitchFamily="17" charset="-128"/>
              </a:rPr>
              <a:t>年</a:t>
            </a:r>
            <a:r>
              <a:rPr kumimoji="1" lang="en-US" altLang="ja-JP" sz="1000">
                <a:latin typeface="ＭＳ 明朝" panose="02020609040205080304" pitchFamily="17" charset="-128"/>
                <a:ea typeface="ＭＳ 明朝" panose="02020609040205080304" pitchFamily="17" charset="-128"/>
              </a:rPr>
              <a:t>9</a:t>
            </a:r>
            <a:r>
              <a:rPr kumimoji="1" lang="ja-JP" altLang="en-US" sz="1000">
                <a:latin typeface="ＭＳ 明朝" panose="02020609040205080304" pitchFamily="17" charset="-128"/>
                <a:ea typeface="ＭＳ 明朝" panose="02020609040205080304" pitchFamily="17" charset="-128"/>
              </a:rPr>
              <a:t>月</a:t>
            </a:r>
            <a:r>
              <a:rPr kumimoji="1" lang="en-US" altLang="ja-JP" sz="1000">
                <a:latin typeface="ＭＳ 明朝" panose="02020609040205080304" pitchFamily="17" charset="-128"/>
                <a:ea typeface="ＭＳ 明朝" panose="02020609040205080304" pitchFamily="17" charset="-128"/>
              </a:rPr>
              <a:t>28</a:t>
            </a:r>
            <a:r>
              <a:rPr kumimoji="1" lang="ja-JP" altLang="en-US" sz="1000">
                <a:latin typeface="ＭＳ 明朝" panose="02020609040205080304" pitchFamily="17" charset="-128"/>
                <a:ea typeface="ＭＳ 明朝" panose="02020609040205080304" pitchFamily="17" charset="-128"/>
              </a:rPr>
              <a:t>日政府決定）と同じ前提条件で算出されている。</a:t>
            </a:r>
            <a:endParaRPr kumimoji="1" lang="en-US" altLang="ja-JP" sz="1000">
              <a:latin typeface="ＭＳ 明朝" panose="02020609040205080304" pitchFamily="17" charset="-128"/>
              <a:ea typeface="ＭＳ 明朝" panose="02020609040205080304" pitchFamily="17" charset="-128"/>
            </a:endParaRPr>
          </a:p>
          <a:p>
            <a:pPr>
              <a:lnSpc>
                <a:spcPts val="1100"/>
              </a:lnSpc>
            </a:pPr>
            <a:r>
              <a:rPr kumimoji="1" lang="en-US" altLang="ja-JP" sz="900">
                <a:latin typeface="ＭＳ 明朝" panose="02020609040205080304" pitchFamily="17" charset="-128"/>
                <a:ea typeface="ＭＳ 明朝" panose="02020609040205080304" pitchFamily="17" charset="-128"/>
              </a:rPr>
              <a:t>※</a:t>
            </a:r>
            <a:r>
              <a:rPr kumimoji="1" lang="ja-JP" altLang="en-US" sz="900">
                <a:latin typeface="ＭＳ 明朝" panose="02020609040205080304" pitchFamily="17" charset="-128"/>
                <a:ea typeface="ＭＳ 明朝" panose="02020609040205080304" pitchFamily="17" charset="-128"/>
              </a:rPr>
              <a:t>ダイオキシン対策基本方針（ダイオキシン対策関係閣僚会議決定）に基づく政府の設定値</a:t>
            </a:r>
          </a:p>
        </xdr:txBody>
      </xdr:sp>
    </xdr:grpSp>
    <xdr:clientData/>
  </xdr:twoCellAnchor>
  <xdr:twoCellAnchor>
    <xdr:from>
      <xdr:col>15</xdr:col>
      <xdr:colOff>217714</xdr:colOff>
      <xdr:row>44</xdr:row>
      <xdr:rowOff>56030</xdr:rowOff>
    </xdr:from>
    <xdr:to>
      <xdr:col>29</xdr:col>
      <xdr:colOff>580181</xdr:colOff>
      <xdr:row>78</xdr:row>
      <xdr:rowOff>128577</xdr:rowOff>
    </xdr:to>
    <xdr:grpSp>
      <xdr:nvGrpSpPr>
        <xdr:cNvPr id="5" name="グループ化 4">
          <a:extLst>
            <a:ext uri="{FF2B5EF4-FFF2-40B4-BE49-F238E27FC236}">
              <a16:creationId xmlns:a16="http://schemas.microsoft.com/office/drawing/2014/main" id="{AB63F6AA-6FE4-483B-AE52-22001CF31C08}"/>
            </a:ext>
          </a:extLst>
        </xdr:cNvPr>
        <xdr:cNvGrpSpPr>
          <a:grpSpLocks/>
        </xdr:cNvGrpSpPr>
      </xdr:nvGrpSpPr>
      <xdr:grpSpPr bwMode="auto">
        <a:xfrm>
          <a:off x="9119259" y="7191121"/>
          <a:ext cx="9038877" cy="5371911"/>
          <a:chOff x="2140690" y="65348"/>
          <a:chExt cx="8958124" cy="5269616"/>
        </a:xfrm>
      </xdr:grpSpPr>
      <xdr:graphicFrame macro="">
        <xdr:nvGraphicFramePr>
          <xdr:cNvPr id="6" name="グラフ 5">
            <a:extLst>
              <a:ext uri="{FF2B5EF4-FFF2-40B4-BE49-F238E27FC236}">
                <a16:creationId xmlns:a16="http://schemas.microsoft.com/office/drawing/2014/main" id="{C417FDBF-EB73-41F6-B6B9-02C15DA262D2}"/>
              </a:ext>
            </a:extLst>
          </xdr:cNvPr>
          <xdr:cNvGraphicFramePr>
            <a:graphicFrameLocks/>
          </xdr:cNvGraphicFramePr>
        </xdr:nvGraphicFramePr>
        <xdr:xfrm>
          <a:off x="2721578" y="65348"/>
          <a:ext cx="8377236" cy="4975392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">
        <xdr:nvSpPr>
          <xdr:cNvPr id="7" name="テキスト ボックス 6">
            <a:extLst>
              <a:ext uri="{FF2B5EF4-FFF2-40B4-BE49-F238E27FC236}">
                <a16:creationId xmlns:a16="http://schemas.microsoft.com/office/drawing/2014/main" id="{DA1524B6-1995-4A28-BB8A-0D6FF906AFE6}"/>
              </a:ext>
            </a:extLst>
          </xdr:cNvPr>
          <xdr:cNvSpPr txBox="1"/>
        </xdr:nvSpPr>
        <xdr:spPr>
          <a:xfrm>
            <a:off x="2140690" y="4647792"/>
            <a:ext cx="8164800" cy="687172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>
              <a:lnSpc>
                <a:spcPts val="1200"/>
              </a:lnSpc>
            </a:pPr>
            <a:r>
              <a:rPr kumimoji="1" lang="ja-JP" altLang="en-US" sz="1000">
                <a:latin typeface="ＭＳ 明朝" panose="02020609040205080304" pitchFamily="17" charset="-128"/>
                <a:ea typeface="ＭＳ 明朝" panose="02020609040205080304" pitchFamily="17" charset="-128"/>
              </a:rPr>
              <a:t>平成</a:t>
            </a:r>
            <a:r>
              <a:rPr kumimoji="1" lang="en-US" altLang="ja-JP" sz="1000">
                <a:latin typeface="ＭＳ 明朝" panose="02020609040205080304" pitchFamily="17" charset="-128"/>
                <a:ea typeface="ＭＳ 明朝" panose="02020609040205080304" pitchFamily="17" charset="-128"/>
              </a:rPr>
              <a:t>8</a:t>
            </a:r>
            <a:r>
              <a:rPr kumimoji="1" lang="ja-JP" altLang="en-US" sz="1000">
                <a:latin typeface="ＭＳ 明朝" panose="02020609040205080304" pitchFamily="17" charset="-128"/>
                <a:ea typeface="ＭＳ 明朝" panose="02020609040205080304" pitchFamily="17" charset="-128"/>
              </a:rPr>
              <a:t>年度より排出量の推計方法が一部変更されている。平成</a:t>
            </a:r>
            <a:r>
              <a:rPr kumimoji="1" lang="en-US" altLang="ja-JP" sz="1000">
                <a:latin typeface="ＭＳ 明朝" panose="02020609040205080304" pitchFamily="17" charset="-128"/>
                <a:ea typeface="ＭＳ 明朝" panose="02020609040205080304" pitchFamily="17" charset="-128"/>
              </a:rPr>
              <a:t>8</a:t>
            </a:r>
            <a:r>
              <a:rPr kumimoji="1" lang="ja-JP" altLang="en-US" sz="1000">
                <a:latin typeface="ＭＳ 明朝" panose="02020609040205080304" pitchFamily="17" charset="-128"/>
                <a:ea typeface="ＭＳ 明朝" panose="02020609040205080304" pitchFamily="17" charset="-128"/>
              </a:rPr>
              <a:t>年度及びそれ以降の排出量は、「廃棄物の減量化の目標量</a:t>
            </a:r>
            <a:r>
              <a:rPr kumimoji="1" lang="en-US" altLang="ja-JP" sz="1000">
                <a:latin typeface="ＭＳ 明朝" panose="02020609040205080304" pitchFamily="17" charset="-128"/>
                <a:ea typeface="ＭＳ 明朝" panose="02020609040205080304" pitchFamily="17" charset="-128"/>
              </a:rPr>
              <a:t>※</a:t>
            </a:r>
            <a:r>
              <a:rPr kumimoji="1" lang="ja-JP" altLang="en-US" sz="1000">
                <a:latin typeface="ＭＳ 明朝" panose="02020609040205080304" pitchFamily="17" charset="-128"/>
                <a:ea typeface="ＭＳ 明朝" panose="02020609040205080304" pitchFamily="17" charset="-128"/>
              </a:rPr>
              <a:t>」</a:t>
            </a:r>
            <a:br>
              <a:rPr kumimoji="1" lang="en-US" altLang="ja-JP" sz="1000">
                <a:latin typeface="ＭＳ 明朝" panose="02020609040205080304" pitchFamily="17" charset="-128"/>
                <a:ea typeface="ＭＳ 明朝" panose="02020609040205080304" pitchFamily="17" charset="-128"/>
              </a:rPr>
            </a:br>
            <a:r>
              <a:rPr kumimoji="1" lang="ja-JP" altLang="en-US" sz="1000">
                <a:latin typeface="ＭＳ 明朝" panose="02020609040205080304" pitchFamily="17" charset="-128"/>
                <a:ea typeface="ＭＳ 明朝" panose="02020609040205080304" pitchFamily="17" charset="-128"/>
              </a:rPr>
              <a:t>（平成</a:t>
            </a:r>
            <a:r>
              <a:rPr kumimoji="1" lang="en-US" altLang="ja-JP" sz="1000">
                <a:latin typeface="ＭＳ 明朝" panose="02020609040205080304" pitchFamily="17" charset="-128"/>
                <a:ea typeface="ＭＳ 明朝" panose="02020609040205080304" pitchFamily="17" charset="-128"/>
              </a:rPr>
              <a:t>11</a:t>
            </a:r>
            <a:r>
              <a:rPr kumimoji="1" lang="ja-JP" altLang="en-US" sz="1000">
                <a:latin typeface="ＭＳ 明朝" panose="02020609040205080304" pitchFamily="17" charset="-128"/>
                <a:ea typeface="ＭＳ 明朝" panose="02020609040205080304" pitchFamily="17" charset="-128"/>
              </a:rPr>
              <a:t>年</a:t>
            </a:r>
            <a:r>
              <a:rPr kumimoji="1" lang="en-US" altLang="ja-JP" sz="1000">
                <a:latin typeface="ＭＳ 明朝" panose="02020609040205080304" pitchFamily="17" charset="-128"/>
                <a:ea typeface="ＭＳ 明朝" panose="02020609040205080304" pitchFamily="17" charset="-128"/>
              </a:rPr>
              <a:t>9</a:t>
            </a:r>
            <a:r>
              <a:rPr kumimoji="1" lang="ja-JP" altLang="en-US" sz="1000">
                <a:latin typeface="ＭＳ 明朝" panose="02020609040205080304" pitchFamily="17" charset="-128"/>
                <a:ea typeface="ＭＳ 明朝" panose="02020609040205080304" pitchFamily="17" charset="-128"/>
              </a:rPr>
              <a:t>月</a:t>
            </a:r>
            <a:r>
              <a:rPr kumimoji="1" lang="en-US" altLang="ja-JP" sz="1000">
                <a:latin typeface="ＭＳ 明朝" panose="02020609040205080304" pitchFamily="17" charset="-128"/>
                <a:ea typeface="ＭＳ 明朝" panose="02020609040205080304" pitchFamily="17" charset="-128"/>
              </a:rPr>
              <a:t>28</a:t>
            </a:r>
            <a:r>
              <a:rPr kumimoji="1" lang="ja-JP" altLang="en-US" sz="1000">
                <a:latin typeface="ＭＳ 明朝" panose="02020609040205080304" pitchFamily="17" charset="-128"/>
                <a:ea typeface="ＭＳ 明朝" panose="02020609040205080304" pitchFamily="17" charset="-128"/>
              </a:rPr>
              <a:t>日政府決定）と同じ前提条件で算出されている。</a:t>
            </a:r>
            <a:endParaRPr kumimoji="1" lang="en-US" altLang="ja-JP" sz="1000">
              <a:latin typeface="ＭＳ 明朝" panose="02020609040205080304" pitchFamily="17" charset="-128"/>
              <a:ea typeface="ＭＳ 明朝" panose="02020609040205080304" pitchFamily="17" charset="-128"/>
            </a:endParaRPr>
          </a:p>
          <a:p>
            <a:pPr>
              <a:lnSpc>
                <a:spcPts val="1100"/>
              </a:lnSpc>
            </a:pPr>
            <a:r>
              <a:rPr kumimoji="1" lang="en-US" altLang="ja-JP" sz="900">
                <a:latin typeface="ＭＳ 明朝" panose="02020609040205080304" pitchFamily="17" charset="-128"/>
                <a:ea typeface="ＭＳ 明朝" panose="02020609040205080304" pitchFamily="17" charset="-128"/>
              </a:rPr>
              <a:t>※</a:t>
            </a:r>
            <a:r>
              <a:rPr kumimoji="1" lang="ja-JP" altLang="en-US" sz="900">
                <a:latin typeface="ＭＳ 明朝" panose="02020609040205080304" pitchFamily="17" charset="-128"/>
                <a:ea typeface="ＭＳ 明朝" panose="02020609040205080304" pitchFamily="17" charset="-128"/>
              </a:rPr>
              <a:t>ダイオキシン対策基本方針（ダイオキシン対策関係閣僚会議決定）に基づく政府の設定値</a:t>
            </a:r>
          </a:p>
        </xdr:txBody>
      </xdr:sp>
    </xdr:grp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10</xdr:row>
      <xdr:rowOff>152398</xdr:rowOff>
    </xdr:from>
    <xdr:to>
      <xdr:col>15</xdr:col>
      <xdr:colOff>0</xdr:colOff>
      <xdr:row>10</xdr:row>
      <xdr:rowOff>152399</xdr:rowOff>
    </xdr:to>
    <xdr:sp macro="" textlink="">
      <xdr:nvSpPr>
        <xdr:cNvPr id="2" name="Line 33"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SpPr>
          <a:spLocks noChangeShapeType="1"/>
        </xdr:cNvSpPr>
      </xdr:nvSpPr>
      <xdr:spPr bwMode="auto">
        <a:xfrm>
          <a:off x="3286125" y="1781173"/>
          <a:ext cx="200025" cy="1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257174</xdr:colOff>
      <xdr:row>15</xdr:row>
      <xdr:rowOff>0</xdr:rowOff>
    </xdr:from>
    <xdr:to>
      <xdr:col>14</xdr:col>
      <xdr:colOff>200024</xdr:colOff>
      <xdr:row>15</xdr:row>
      <xdr:rowOff>0</xdr:rowOff>
    </xdr:to>
    <xdr:sp macro="" textlink="">
      <xdr:nvSpPr>
        <xdr:cNvPr id="3" name="Line 35">
          <a:extLst>
            <a:ext uri="{FF2B5EF4-FFF2-40B4-BE49-F238E27FC236}">
              <a16:creationId xmlns:a16="http://schemas.microsoft.com/office/drawing/2014/main" id="{00000000-0008-0000-1700-000003000000}"/>
            </a:ext>
          </a:extLst>
        </xdr:cNvPr>
        <xdr:cNvSpPr>
          <a:spLocks noChangeShapeType="1"/>
        </xdr:cNvSpPr>
      </xdr:nvSpPr>
      <xdr:spPr bwMode="auto">
        <a:xfrm>
          <a:off x="3286124" y="240982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</xdr:row>
      <xdr:rowOff>161926</xdr:rowOff>
    </xdr:from>
    <xdr:to>
      <xdr:col>25</xdr:col>
      <xdr:colOff>1</xdr:colOff>
      <xdr:row>18</xdr:row>
      <xdr:rowOff>1</xdr:rowOff>
    </xdr:to>
    <xdr:grpSp>
      <xdr:nvGrpSpPr>
        <xdr:cNvPr id="4" name="グループ化 3">
          <a:extLst>
            <a:ext uri="{FF2B5EF4-FFF2-40B4-BE49-F238E27FC236}">
              <a16:creationId xmlns:a16="http://schemas.microsoft.com/office/drawing/2014/main" id="{00000000-0008-0000-1700-000004000000}"/>
            </a:ext>
          </a:extLst>
        </xdr:cNvPr>
        <xdr:cNvGrpSpPr/>
      </xdr:nvGrpSpPr>
      <xdr:grpSpPr>
        <a:xfrm>
          <a:off x="1400735" y="968750"/>
          <a:ext cx="4784913" cy="1899957"/>
          <a:chOff x="1400735" y="968750"/>
          <a:chExt cx="4784913" cy="1899957"/>
        </a:xfrm>
      </xdr:grpSpPr>
      <xdr:sp macro="" textlink="">
        <xdr:nvSpPr>
          <xdr:cNvPr id="5" name="Line 26">
            <a:extLst>
              <a:ext uri="{FF2B5EF4-FFF2-40B4-BE49-F238E27FC236}">
                <a16:creationId xmlns:a16="http://schemas.microsoft.com/office/drawing/2014/main" id="{00000000-0008-0000-1700-000005000000}"/>
              </a:ext>
            </a:extLst>
          </xdr:cNvPr>
          <xdr:cNvSpPr>
            <a:spLocks noChangeShapeType="1"/>
          </xdr:cNvSpPr>
        </xdr:nvSpPr>
        <xdr:spPr bwMode="auto">
          <a:xfrm>
            <a:off x="3025589" y="974912"/>
            <a:ext cx="3160059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 type="triangle" w="med" len="med"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" name="Line 27">
            <a:extLst>
              <a:ext uri="{FF2B5EF4-FFF2-40B4-BE49-F238E27FC236}">
                <a16:creationId xmlns:a16="http://schemas.microsoft.com/office/drawing/2014/main" id="{00000000-0008-0000-1700-000006000000}"/>
              </a:ext>
            </a:extLst>
          </xdr:cNvPr>
          <xdr:cNvSpPr>
            <a:spLocks noChangeShapeType="1"/>
          </xdr:cNvSpPr>
        </xdr:nvSpPr>
        <xdr:spPr bwMode="auto">
          <a:xfrm flipV="1">
            <a:off x="1400735" y="1131794"/>
            <a:ext cx="257736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" name="Line 28">
            <a:extLst>
              <a:ext uri="{FF2B5EF4-FFF2-40B4-BE49-F238E27FC236}">
                <a16:creationId xmlns:a16="http://schemas.microsoft.com/office/drawing/2014/main" id="{00000000-0008-0000-1700-000007000000}"/>
              </a:ext>
            </a:extLst>
          </xdr:cNvPr>
          <xdr:cNvSpPr>
            <a:spLocks noChangeShapeType="1"/>
          </xdr:cNvSpPr>
        </xdr:nvSpPr>
        <xdr:spPr bwMode="auto">
          <a:xfrm>
            <a:off x="1658471" y="968750"/>
            <a:ext cx="0" cy="1899957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Line 29">
            <a:extLst>
              <a:ext uri="{FF2B5EF4-FFF2-40B4-BE49-F238E27FC236}">
                <a16:creationId xmlns:a16="http://schemas.microsoft.com/office/drawing/2014/main" id="{00000000-0008-0000-1700-000008000000}"/>
              </a:ext>
            </a:extLst>
          </xdr:cNvPr>
          <xdr:cNvSpPr>
            <a:spLocks noChangeShapeType="1"/>
          </xdr:cNvSpPr>
        </xdr:nvSpPr>
        <xdr:spPr bwMode="auto">
          <a:xfrm>
            <a:off x="1658471" y="974912"/>
            <a:ext cx="336176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 type="triangle" w="med" len="med"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9" name="Line 32">
            <a:extLst>
              <a:ext uri="{FF2B5EF4-FFF2-40B4-BE49-F238E27FC236}">
                <a16:creationId xmlns:a16="http://schemas.microsoft.com/office/drawing/2014/main" id="{00000000-0008-0000-1700-000009000000}"/>
              </a:ext>
            </a:extLst>
          </xdr:cNvPr>
          <xdr:cNvSpPr>
            <a:spLocks noChangeShapeType="1"/>
          </xdr:cNvSpPr>
        </xdr:nvSpPr>
        <xdr:spPr bwMode="auto">
          <a:xfrm>
            <a:off x="3025027" y="1927412"/>
            <a:ext cx="257735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0" name="Line 34">
            <a:extLst>
              <a:ext uri="{FF2B5EF4-FFF2-40B4-BE49-F238E27FC236}">
                <a16:creationId xmlns:a16="http://schemas.microsoft.com/office/drawing/2014/main" id="{00000000-0008-0000-1700-00000A000000}"/>
              </a:ext>
            </a:extLst>
          </xdr:cNvPr>
          <xdr:cNvSpPr>
            <a:spLocks noChangeShapeType="1"/>
          </xdr:cNvSpPr>
        </xdr:nvSpPr>
        <xdr:spPr bwMode="auto">
          <a:xfrm>
            <a:off x="3283324" y="1770529"/>
            <a:ext cx="0" cy="62753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Line 36">
            <a:extLst>
              <a:ext uri="{FF2B5EF4-FFF2-40B4-BE49-F238E27FC236}">
                <a16:creationId xmlns:a16="http://schemas.microsoft.com/office/drawing/2014/main" id="{00000000-0008-0000-1700-00000B000000}"/>
              </a:ext>
            </a:extLst>
          </xdr:cNvPr>
          <xdr:cNvSpPr>
            <a:spLocks noChangeShapeType="1"/>
          </xdr:cNvSpPr>
        </xdr:nvSpPr>
        <xdr:spPr bwMode="auto">
          <a:xfrm>
            <a:off x="4515971" y="1770529"/>
            <a:ext cx="257735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" name="Line 37">
            <a:extLst>
              <a:ext uri="{FF2B5EF4-FFF2-40B4-BE49-F238E27FC236}">
                <a16:creationId xmlns:a16="http://schemas.microsoft.com/office/drawing/2014/main" id="{00000000-0008-0000-1700-00000C000000}"/>
              </a:ext>
            </a:extLst>
          </xdr:cNvPr>
          <xdr:cNvSpPr>
            <a:spLocks noChangeShapeType="1"/>
          </xdr:cNvSpPr>
        </xdr:nvSpPr>
        <xdr:spPr bwMode="auto">
          <a:xfrm>
            <a:off x="4773706" y="1613647"/>
            <a:ext cx="22411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 type="triangle" w="med" len="med"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3" name="Line 38">
            <a:extLst>
              <a:ext uri="{FF2B5EF4-FFF2-40B4-BE49-F238E27FC236}">
                <a16:creationId xmlns:a16="http://schemas.microsoft.com/office/drawing/2014/main" id="{00000000-0008-0000-1700-00000D000000}"/>
              </a:ext>
            </a:extLst>
          </xdr:cNvPr>
          <xdr:cNvSpPr>
            <a:spLocks noChangeShapeType="1"/>
          </xdr:cNvSpPr>
        </xdr:nvSpPr>
        <xdr:spPr bwMode="auto">
          <a:xfrm>
            <a:off x="4773706" y="1618689"/>
            <a:ext cx="0" cy="622487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4" name="Line 39">
            <a:extLst>
              <a:ext uri="{FF2B5EF4-FFF2-40B4-BE49-F238E27FC236}">
                <a16:creationId xmlns:a16="http://schemas.microsoft.com/office/drawing/2014/main" id="{00000000-0008-0000-1700-00000E000000}"/>
              </a:ext>
            </a:extLst>
          </xdr:cNvPr>
          <xdr:cNvSpPr>
            <a:spLocks noChangeShapeType="1"/>
          </xdr:cNvSpPr>
        </xdr:nvSpPr>
        <xdr:spPr bwMode="auto">
          <a:xfrm>
            <a:off x="4773706" y="2241176"/>
            <a:ext cx="233643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 type="triangle" w="med" len="med"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Line 45">
            <a:extLst>
              <a:ext uri="{FF2B5EF4-FFF2-40B4-BE49-F238E27FC236}">
                <a16:creationId xmlns:a16="http://schemas.microsoft.com/office/drawing/2014/main" id="{00000000-0008-0000-1700-00000F000000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5513294" y="974912"/>
            <a:ext cx="0" cy="481853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 type="triangle" w="med" len="med"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6" name="Line 46">
            <a:extLst>
              <a:ext uri="{FF2B5EF4-FFF2-40B4-BE49-F238E27FC236}">
                <a16:creationId xmlns:a16="http://schemas.microsoft.com/office/drawing/2014/main" id="{00000000-0008-0000-1700-000010000000}"/>
              </a:ext>
            </a:extLst>
          </xdr:cNvPr>
          <xdr:cNvSpPr>
            <a:spLocks noChangeShapeType="1"/>
          </xdr:cNvSpPr>
        </xdr:nvSpPr>
        <xdr:spPr bwMode="auto">
          <a:xfrm>
            <a:off x="1658471" y="2868706"/>
            <a:ext cx="336176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 type="triangle" w="med" len="med"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7" name="Line 47">
            <a:extLst>
              <a:ext uri="{FF2B5EF4-FFF2-40B4-BE49-F238E27FC236}">
                <a16:creationId xmlns:a16="http://schemas.microsoft.com/office/drawing/2014/main" id="{00000000-0008-0000-1700-000011000000}"/>
              </a:ext>
            </a:extLst>
          </xdr:cNvPr>
          <xdr:cNvSpPr>
            <a:spLocks noChangeShapeType="1"/>
          </xdr:cNvSpPr>
        </xdr:nvSpPr>
        <xdr:spPr bwMode="auto">
          <a:xfrm>
            <a:off x="3025588" y="2868706"/>
            <a:ext cx="3160059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 type="triangle" w="med" len="med"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Line 48">
            <a:extLst>
              <a:ext uri="{FF2B5EF4-FFF2-40B4-BE49-F238E27FC236}">
                <a16:creationId xmlns:a16="http://schemas.microsoft.com/office/drawing/2014/main" id="{00000000-0008-0000-1700-000012000000}"/>
              </a:ext>
            </a:extLst>
          </xdr:cNvPr>
          <xdr:cNvSpPr>
            <a:spLocks noChangeShapeType="1"/>
          </xdr:cNvSpPr>
        </xdr:nvSpPr>
        <xdr:spPr bwMode="auto">
          <a:xfrm>
            <a:off x="5513294" y="2554941"/>
            <a:ext cx="0" cy="313765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 type="triangle" w="med" len="med"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9" name="Line 51">
            <a:extLst>
              <a:ext uri="{FF2B5EF4-FFF2-40B4-BE49-F238E27FC236}">
                <a16:creationId xmlns:a16="http://schemas.microsoft.com/office/drawing/2014/main" id="{00000000-0008-0000-1700-000013000000}"/>
              </a:ext>
            </a:extLst>
          </xdr:cNvPr>
          <xdr:cNvSpPr>
            <a:spLocks noChangeShapeType="1"/>
          </xdr:cNvSpPr>
        </xdr:nvSpPr>
        <xdr:spPr bwMode="auto">
          <a:xfrm>
            <a:off x="1658471" y="1927412"/>
            <a:ext cx="336176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 type="triangle" w="med" len="med"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13</xdr:col>
      <xdr:colOff>1</xdr:colOff>
      <xdr:row>27</xdr:row>
      <xdr:rowOff>0</xdr:rowOff>
    </xdr:from>
    <xdr:to>
      <xdr:col>25</xdr:col>
      <xdr:colOff>1</xdr:colOff>
      <xdr:row>27</xdr:row>
      <xdr:rowOff>0</xdr:rowOff>
    </xdr:to>
    <xdr:sp macro="" textlink="">
      <xdr:nvSpPr>
        <xdr:cNvPr id="20" name="Line 26">
          <a:extLst>
            <a:ext uri="{FF2B5EF4-FFF2-40B4-BE49-F238E27FC236}">
              <a16:creationId xmlns:a16="http://schemas.microsoft.com/office/drawing/2014/main" id="{00000000-0008-0000-1700-000014000000}"/>
            </a:ext>
          </a:extLst>
        </xdr:cNvPr>
        <xdr:cNvSpPr>
          <a:spLocks noChangeShapeType="1"/>
        </xdr:cNvSpPr>
      </xdr:nvSpPr>
      <xdr:spPr bwMode="auto">
        <a:xfrm>
          <a:off x="3028951" y="4305300"/>
          <a:ext cx="3143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21" name="Line 27">
          <a:extLst>
            <a:ext uri="{FF2B5EF4-FFF2-40B4-BE49-F238E27FC236}">
              <a16:creationId xmlns:a16="http://schemas.microsoft.com/office/drawing/2014/main" id="{00000000-0008-0000-1700-000015000000}"/>
            </a:ext>
          </a:extLst>
        </xdr:cNvPr>
        <xdr:cNvSpPr>
          <a:spLocks noChangeShapeType="1"/>
        </xdr:cNvSpPr>
      </xdr:nvSpPr>
      <xdr:spPr bwMode="auto">
        <a:xfrm flipV="1">
          <a:off x="1400175" y="4467225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161926</xdr:rowOff>
    </xdr:from>
    <xdr:to>
      <xdr:col>7</xdr:col>
      <xdr:colOff>0</xdr:colOff>
      <xdr:row>39</xdr:row>
      <xdr:rowOff>1</xdr:rowOff>
    </xdr:to>
    <xdr:sp macro="" textlink="">
      <xdr:nvSpPr>
        <xdr:cNvPr id="22" name="Line 28">
          <a:extLst>
            <a:ext uri="{FF2B5EF4-FFF2-40B4-BE49-F238E27FC236}">
              <a16:creationId xmlns:a16="http://schemas.microsoft.com/office/drawing/2014/main" id="{00000000-0008-0000-1700-000016000000}"/>
            </a:ext>
          </a:extLst>
        </xdr:cNvPr>
        <xdr:cNvSpPr>
          <a:spLocks noChangeShapeType="1"/>
        </xdr:cNvSpPr>
      </xdr:nvSpPr>
      <xdr:spPr bwMode="auto">
        <a:xfrm>
          <a:off x="1657350" y="4295776"/>
          <a:ext cx="0" cy="1924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0</xdr:rowOff>
    </xdr:from>
    <xdr:to>
      <xdr:col>9</xdr:col>
      <xdr:colOff>0</xdr:colOff>
      <xdr:row>27</xdr:row>
      <xdr:rowOff>0</xdr:rowOff>
    </xdr:to>
    <xdr:sp macro="" textlink="">
      <xdr:nvSpPr>
        <xdr:cNvPr id="23" name="Line 29">
          <a:extLst>
            <a:ext uri="{FF2B5EF4-FFF2-40B4-BE49-F238E27FC236}">
              <a16:creationId xmlns:a16="http://schemas.microsoft.com/office/drawing/2014/main" id="{00000000-0008-0000-1700-000017000000}"/>
            </a:ext>
          </a:extLst>
        </xdr:cNvPr>
        <xdr:cNvSpPr>
          <a:spLocks noChangeShapeType="1"/>
        </xdr:cNvSpPr>
      </xdr:nvSpPr>
      <xdr:spPr bwMode="auto">
        <a:xfrm>
          <a:off x="1657350" y="4305300"/>
          <a:ext cx="342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257174</xdr:colOff>
      <xdr:row>33</xdr:row>
      <xdr:rowOff>0</xdr:rowOff>
    </xdr:from>
    <xdr:to>
      <xdr:col>13</xdr:col>
      <xdr:colOff>257174</xdr:colOff>
      <xdr:row>33</xdr:row>
      <xdr:rowOff>0</xdr:rowOff>
    </xdr:to>
    <xdr:sp macro="" textlink="">
      <xdr:nvSpPr>
        <xdr:cNvPr id="24" name="Line 32">
          <a:extLst>
            <a:ext uri="{FF2B5EF4-FFF2-40B4-BE49-F238E27FC236}">
              <a16:creationId xmlns:a16="http://schemas.microsoft.com/office/drawing/2014/main" id="{00000000-0008-0000-1700-000018000000}"/>
            </a:ext>
          </a:extLst>
        </xdr:cNvPr>
        <xdr:cNvSpPr>
          <a:spLocks noChangeShapeType="1"/>
        </xdr:cNvSpPr>
      </xdr:nvSpPr>
      <xdr:spPr bwMode="auto">
        <a:xfrm>
          <a:off x="3028949" y="5267325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31</xdr:row>
      <xdr:rowOff>152398</xdr:rowOff>
    </xdr:from>
    <xdr:to>
      <xdr:col>15</xdr:col>
      <xdr:colOff>0</xdr:colOff>
      <xdr:row>31</xdr:row>
      <xdr:rowOff>152399</xdr:rowOff>
    </xdr:to>
    <xdr:sp macro="" textlink="">
      <xdr:nvSpPr>
        <xdr:cNvPr id="25" name="Line 33">
          <a:extLst>
            <a:ext uri="{FF2B5EF4-FFF2-40B4-BE49-F238E27FC236}">
              <a16:creationId xmlns:a16="http://schemas.microsoft.com/office/drawing/2014/main" id="{00000000-0008-0000-1700-000019000000}"/>
            </a:ext>
          </a:extLst>
        </xdr:cNvPr>
        <xdr:cNvSpPr>
          <a:spLocks noChangeShapeType="1"/>
        </xdr:cNvSpPr>
      </xdr:nvSpPr>
      <xdr:spPr bwMode="auto">
        <a:xfrm>
          <a:off x="3286125" y="5114923"/>
          <a:ext cx="200025" cy="1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32</xdr:row>
      <xdr:rowOff>0</xdr:rowOff>
    </xdr:from>
    <xdr:to>
      <xdr:col>14</xdr:col>
      <xdr:colOff>0</xdr:colOff>
      <xdr:row>36</xdr:row>
      <xdr:rowOff>0</xdr:rowOff>
    </xdr:to>
    <xdr:sp macro="" textlink="">
      <xdr:nvSpPr>
        <xdr:cNvPr id="26" name="Line 34">
          <a:extLst>
            <a:ext uri="{FF2B5EF4-FFF2-40B4-BE49-F238E27FC236}">
              <a16:creationId xmlns:a16="http://schemas.microsoft.com/office/drawing/2014/main" id="{00000000-0008-0000-1700-00001A000000}"/>
            </a:ext>
          </a:extLst>
        </xdr:cNvPr>
        <xdr:cNvSpPr>
          <a:spLocks noChangeShapeType="1"/>
        </xdr:cNvSpPr>
      </xdr:nvSpPr>
      <xdr:spPr bwMode="auto">
        <a:xfrm>
          <a:off x="3286125" y="5114925"/>
          <a:ext cx="0" cy="6286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257174</xdr:colOff>
      <xdr:row>36</xdr:row>
      <xdr:rowOff>0</xdr:rowOff>
    </xdr:from>
    <xdr:to>
      <xdr:col>14</xdr:col>
      <xdr:colOff>200024</xdr:colOff>
      <xdr:row>36</xdr:row>
      <xdr:rowOff>0</xdr:rowOff>
    </xdr:to>
    <xdr:sp macro="" textlink="">
      <xdr:nvSpPr>
        <xdr:cNvPr id="27" name="Line 35">
          <a:extLst>
            <a:ext uri="{FF2B5EF4-FFF2-40B4-BE49-F238E27FC236}">
              <a16:creationId xmlns:a16="http://schemas.microsoft.com/office/drawing/2014/main" id="{00000000-0008-0000-1700-00001B000000}"/>
            </a:ext>
          </a:extLst>
        </xdr:cNvPr>
        <xdr:cNvSpPr>
          <a:spLocks noChangeShapeType="1"/>
        </xdr:cNvSpPr>
      </xdr:nvSpPr>
      <xdr:spPr bwMode="auto">
        <a:xfrm>
          <a:off x="3286124" y="574357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32</xdr:row>
      <xdr:rowOff>0</xdr:rowOff>
    </xdr:from>
    <xdr:to>
      <xdr:col>20</xdr:col>
      <xdr:colOff>0</xdr:colOff>
      <xdr:row>32</xdr:row>
      <xdr:rowOff>0</xdr:rowOff>
    </xdr:to>
    <xdr:sp macro="" textlink="">
      <xdr:nvSpPr>
        <xdr:cNvPr id="28" name="Line 36">
          <a:extLst>
            <a:ext uri="{FF2B5EF4-FFF2-40B4-BE49-F238E27FC236}">
              <a16:creationId xmlns:a16="http://schemas.microsoft.com/office/drawing/2014/main" id="{00000000-0008-0000-1700-00001C000000}"/>
            </a:ext>
          </a:extLst>
        </xdr:cNvPr>
        <xdr:cNvSpPr>
          <a:spLocks noChangeShapeType="1"/>
        </xdr:cNvSpPr>
      </xdr:nvSpPr>
      <xdr:spPr bwMode="auto">
        <a:xfrm>
          <a:off x="4514850" y="5114925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31</xdr:row>
      <xdr:rowOff>0</xdr:rowOff>
    </xdr:from>
    <xdr:to>
      <xdr:col>21</xdr:col>
      <xdr:colOff>0</xdr:colOff>
      <xdr:row>31</xdr:row>
      <xdr:rowOff>0</xdr:rowOff>
    </xdr:to>
    <xdr:sp macro="" textlink="">
      <xdr:nvSpPr>
        <xdr:cNvPr id="29" name="Line 37">
          <a:extLst>
            <a:ext uri="{FF2B5EF4-FFF2-40B4-BE49-F238E27FC236}">
              <a16:creationId xmlns:a16="http://schemas.microsoft.com/office/drawing/2014/main" id="{00000000-0008-0000-1700-00001D000000}"/>
            </a:ext>
          </a:extLst>
        </xdr:cNvPr>
        <xdr:cNvSpPr>
          <a:spLocks noChangeShapeType="1"/>
        </xdr:cNvSpPr>
      </xdr:nvSpPr>
      <xdr:spPr bwMode="auto">
        <a:xfrm>
          <a:off x="4772025" y="4962525"/>
          <a:ext cx="2190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30</xdr:row>
      <xdr:rowOff>161924</xdr:rowOff>
    </xdr:from>
    <xdr:to>
      <xdr:col>20</xdr:col>
      <xdr:colOff>0</xdr:colOff>
      <xdr:row>35</xdr:row>
      <xdr:rowOff>0</xdr:rowOff>
    </xdr:to>
    <xdr:sp macro="" textlink="">
      <xdr:nvSpPr>
        <xdr:cNvPr id="30" name="Line 38">
          <a:extLst>
            <a:ext uri="{FF2B5EF4-FFF2-40B4-BE49-F238E27FC236}">
              <a16:creationId xmlns:a16="http://schemas.microsoft.com/office/drawing/2014/main" id="{00000000-0008-0000-1700-00001E000000}"/>
            </a:ext>
          </a:extLst>
        </xdr:cNvPr>
        <xdr:cNvSpPr>
          <a:spLocks noChangeShapeType="1"/>
        </xdr:cNvSpPr>
      </xdr:nvSpPr>
      <xdr:spPr bwMode="auto">
        <a:xfrm>
          <a:off x="4772025" y="4962524"/>
          <a:ext cx="0" cy="619126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35</xdr:row>
      <xdr:rowOff>0</xdr:rowOff>
    </xdr:from>
    <xdr:to>
      <xdr:col>21</xdr:col>
      <xdr:colOff>9525</xdr:colOff>
      <xdr:row>35</xdr:row>
      <xdr:rowOff>0</xdr:rowOff>
    </xdr:to>
    <xdr:sp macro="" textlink="">
      <xdr:nvSpPr>
        <xdr:cNvPr id="31" name="Line 39">
          <a:extLst>
            <a:ext uri="{FF2B5EF4-FFF2-40B4-BE49-F238E27FC236}">
              <a16:creationId xmlns:a16="http://schemas.microsoft.com/office/drawing/2014/main" id="{00000000-0008-0000-1700-00001F000000}"/>
            </a:ext>
          </a:extLst>
        </xdr:cNvPr>
        <xdr:cNvSpPr>
          <a:spLocks noChangeShapeType="1"/>
        </xdr:cNvSpPr>
      </xdr:nvSpPr>
      <xdr:spPr bwMode="auto">
        <a:xfrm>
          <a:off x="4772025" y="5581650"/>
          <a:ext cx="228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27</xdr:row>
      <xdr:rowOff>0</xdr:rowOff>
    </xdr:from>
    <xdr:to>
      <xdr:col>23</xdr:col>
      <xdr:colOff>0</xdr:colOff>
      <xdr:row>30</xdr:row>
      <xdr:rowOff>0</xdr:rowOff>
    </xdr:to>
    <xdr:sp macro="" textlink="">
      <xdr:nvSpPr>
        <xdr:cNvPr id="32" name="Line 45">
          <a:extLst>
            <a:ext uri="{FF2B5EF4-FFF2-40B4-BE49-F238E27FC236}">
              <a16:creationId xmlns:a16="http://schemas.microsoft.com/office/drawing/2014/main" id="{00000000-0008-0000-1700-000020000000}"/>
            </a:ext>
          </a:extLst>
        </xdr:cNvPr>
        <xdr:cNvSpPr>
          <a:spLocks noChangeShapeType="1"/>
        </xdr:cNvSpPr>
      </xdr:nvSpPr>
      <xdr:spPr bwMode="auto">
        <a:xfrm flipH="1" flipV="1">
          <a:off x="5505450" y="4305300"/>
          <a:ext cx="0" cy="495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9</xdr:col>
      <xdr:colOff>0</xdr:colOff>
      <xdr:row>39</xdr:row>
      <xdr:rowOff>0</xdr:rowOff>
    </xdr:to>
    <xdr:sp macro="" textlink="">
      <xdr:nvSpPr>
        <xdr:cNvPr id="33" name="Line 46">
          <a:extLst>
            <a:ext uri="{FF2B5EF4-FFF2-40B4-BE49-F238E27FC236}">
              <a16:creationId xmlns:a16="http://schemas.microsoft.com/office/drawing/2014/main" id="{00000000-0008-0000-1700-000021000000}"/>
            </a:ext>
          </a:extLst>
        </xdr:cNvPr>
        <xdr:cNvSpPr>
          <a:spLocks noChangeShapeType="1"/>
        </xdr:cNvSpPr>
      </xdr:nvSpPr>
      <xdr:spPr bwMode="auto">
        <a:xfrm>
          <a:off x="1657350" y="6219825"/>
          <a:ext cx="342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39</xdr:row>
      <xdr:rowOff>0</xdr:rowOff>
    </xdr:from>
    <xdr:to>
      <xdr:col>25</xdr:col>
      <xdr:colOff>0</xdr:colOff>
      <xdr:row>39</xdr:row>
      <xdr:rowOff>0</xdr:rowOff>
    </xdr:to>
    <xdr:sp macro="" textlink="">
      <xdr:nvSpPr>
        <xdr:cNvPr id="34" name="Line 47">
          <a:extLst>
            <a:ext uri="{FF2B5EF4-FFF2-40B4-BE49-F238E27FC236}">
              <a16:creationId xmlns:a16="http://schemas.microsoft.com/office/drawing/2014/main" id="{00000000-0008-0000-1700-000022000000}"/>
            </a:ext>
          </a:extLst>
        </xdr:cNvPr>
        <xdr:cNvSpPr>
          <a:spLocks noChangeShapeType="1"/>
        </xdr:cNvSpPr>
      </xdr:nvSpPr>
      <xdr:spPr bwMode="auto">
        <a:xfrm>
          <a:off x="3028950" y="6219825"/>
          <a:ext cx="3143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37</xdr:row>
      <xdr:rowOff>0</xdr:rowOff>
    </xdr:from>
    <xdr:to>
      <xdr:col>23</xdr:col>
      <xdr:colOff>0</xdr:colOff>
      <xdr:row>39</xdr:row>
      <xdr:rowOff>0</xdr:rowOff>
    </xdr:to>
    <xdr:sp macro="" textlink="">
      <xdr:nvSpPr>
        <xdr:cNvPr id="35" name="Line 48">
          <a:extLst>
            <a:ext uri="{FF2B5EF4-FFF2-40B4-BE49-F238E27FC236}">
              <a16:creationId xmlns:a16="http://schemas.microsoft.com/office/drawing/2014/main" id="{00000000-0008-0000-1700-000023000000}"/>
            </a:ext>
          </a:extLst>
        </xdr:cNvPr>
        <xdr:cNvSpPr>
          <a:spLocks noChangeShapeType="1"/>
        </xdr:cNvSpPr>
      </xdr:nvSpPr>
      <xdr:spPr bwMode="auto">
        <a:xfrm>
          <a:off x="5505450" y="5895975"/>
          <a:ext cx="0" cy="323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0</xdr:rowOff>
    </xdr:from>
    <xdr:to>
      <xdr:col>9</xdr:col>
      <xdr:colOff>0</xdr:colOff>
      <xdr:row>33</xdr:row>
      <xdr:rowOff>0</xdr:rowOff>
    </xdr:to>
    <xdr:sp macro="" textlink="">
      <xdr:nvSpPr>
        <xdr:cNvPr id="36" name="Line 51">
          <a:extLst>
            <a:ext uri="{FF2B5EF4-FFF2-40B4-BE49-F238E27FC236}">
              <a16:creationId xmlns:a16="http://schemas.microsoft.com/office/drawing/2014/main" id="{00000000-0008-0000-1700-000024000000}"/>
            </a:ext>
          </a:extLst>
        </xdr:cNvPr>
        <xdr:cNvSpPr>
          <a:spLocks noChangeShapeType="1"/>
        </xdr:cNvSpPr>
      </xdr:nvSpPr>
      <xdr:spPr bwMode="auto">
        <a:xfrm>
          <a:off x="1657350" y="5267325"/>
          <a:ext cx="342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1</xdr:colOff>
      <xdr:row>48</xdr:row>
      <xdr:rowOff>0</xdr:rowOff>
    </xdr:from>
    <xdr:to>
      <xdr:col>25</xdr:col>
      <xdr:colOff>1</xdr:colOff>
      <xdr:row>48</xdr:row>
      <xdr:rowOff>0</xdr:rowOff>
    </xdr:to>
    <xdr:sp macro="" textlink="">
      <xdr:nvSpPr>
        <xdr:cNvPr id="37" name="Line 26">
          <a:extLst>
            <a:ext uri="{FF2B5EF4-FFF2-40B4-BE49-F238E27FC236}">
              <a16:creationId xmlns:a16="http://schemas.microsoft.com/office/drawing/2014/main" id="{00000000-0008-0000-1700-000025000000}"/>
            </a:ext>
          </a:extLst>
        </xdr:cNvPr>
        <xdr:cNvSpPr>
          <a:spLocks noChangeShapeType="1"/>
        </xdr:cNvSpPr>
      </xdr:nvSpPr>
      <xdr:spPr bwMode="auto">
        <a:xfrm>
          <a:off x="3028951" y="7639050"/>
          <a:ext cx="3143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8" name="Line 27">
          <a:extLst>
            <a:ext uri="{FF2B5EF4-FFF2-40B4-BE49-F238E27FC236}">
              <a16:creationId xmlns:a16="http://schemas.microsoft.com/office/drawing/2014/main" id="{00000000-0008-0000-1700-000026000000}"/>
            </a:ext>
          </a:extLst>
        </xdr:cNvPr>
        <xdr:cNvSpPr>
          <a:spLocks noChangeShapeType="1"/>
        </xdr:cNvSpPr>
      </xdr:nvSpPr>
      <xdr:spPr bwMode="auto">
        <a:xfrm flipV="1">
          <a:off x="1400175" y="7800975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161926</xdr:rowOff>
    </xdr:from>
    <xdr:to>
      <xdr:col>7</xdr:col>
      <xdr:colOff>0</xdr:colOff>
      <xdr:row>60</xdr:row>
      <xdr:rowOff>1</xdr:rowOff>
    </xdr:to>
    <xdr:sp macro="" textlink="">
      <xdr:nvSpPr>
        <xdr:cNvPr id="39" name="Line 28">
          <a:extLst>
            <a:ext uri="{FF2B5EF4-FFF2-40B4-BE49-F238E27FC236}">
              <a16:creationId xmlns:a16="http://schemas.microsoft.com/office/drawing/2014/main" id="{00000000-0008-0000-1700-000027000000}"/>
            </a:ext>
          </a:extLst>
        </xdr:cNvPr>
        <xdr:cNvSpPr>
          <a:spLocks noChangeShapeType="1"/>
        </xdr:cNvSpPr>
      </xdr:nvSpPr>
      <xdr:spPr bwMode="auto">
        <a:xfrm>
          <a:off x="1657350" y="7629526"/>
          <a:ext cx="0" cy="1924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9</xdr:col>
      <xdr:colOff>0</xdr:colOff>
      <xdr:row>48</xdr:row>
      <xdr:rowOff>0</xdr:rowOff>
    </xdr:to>
    <xdr:sp macro="" textlink="">
      <xdr:nvSpPr>
        <xdr:cNvPr id="40" name="Line 29">
          <a:extLst>
            <a:ext uri="{FF2B5EF4-FFF2-40B4-BE49-F238E27FC236}">
              <a16:creationId xmlns:a16="http://schemas.microsoft.com/office/drawing/2014/main" id="{00000000-0008-0000-1700-000028000000}"/>
            </a:ext>
          </a:extLst>
        </xdr:cNvPr>
        <xdr:cNvSpPr>
          <a:spLocks noChangeShapeType="1"/>
        </xdr:cNvSpPr>
      </xdr:nvSpPr>
      <xdr:spPr bwMode="auto">
        <a:xfrm>
          <a:off x="1657350" y="7639050"/>
          <a:ext cx="342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257174</xdr:colOff>
      <xdr:row>54</xdr:row>
      <xdr:rowOff>0</xdr:rowOff>
    </xdr:from>
    <xdr:to>
      <xdr:col>13</xdr:col>
      <xdr:colOff>257174</xdr:colOff>
      <xdr:row>54</xdr:row>
      <xdr:rowOff>0</xdr:rowOff>
    </xdr:to>
    <xdr:sp macro="" textlink="">
      <xdr:nvSpPr>
        <xdr:cNvPr id="41" name="Line 32">
          <a:extLst>
            <a:ext uri="{FF2B5EF4-FFF2-40B4-BE49-F238E27FC236}">
              <a16:creationId xmlns:a16="http://schemas.microsoft.com/office/drawing/2014/main" id="{00000000-0008-0000-1700-000029000000}"/>
            </a:ext>
          </a:extLst>
        </xdr:cNvPr>
        <xdr:cNvSpPr>
          <a:spLocks noChangeShapeType="1"/>
        </xdr:cNvSpPr>
      </xdr:nvSpPr>
      <xdr:spPr bwMode="auto">
        <a:xfrm>
          <a:off x="3028949" y="8601075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52</xdr:row>
      <xdr:rowOff>152398</xdr:rowOff>
    </xdr:from>
    <xdr:to>
      <xdr:col>15</xdr:col>
      <xdr:colOff>0</xdr:colOff>
      <xdr:row>52</xdr:row>
      <xdr:rowOff>152399</xdr:rowOff>
    </xdr:to>
    <xdr:sp macro="" textlink="">
      <xdr:nvSpPr>
        <xdr:cNvPr id="42" name="Line 33">
          <a:extLst>
            <a:ext uri="{FF2B5EF4-FFF2-40B4-BE49-F238E27FC236}">
              <a16:creationId xmlns:a16="http://schemas.microsoft.com/office/drawing/2014/main" id="{00000000-0008-0000-1700-00002A000000}"/>
            </a:ext>
          </a:extLst>
        </xdr:cNvPr>
        <xdr:cNvSpPr>
          <a:spLocks noChangeShapeType="1"/>
        </xdr:cNvSpPr>
      </xdr:nvSpPr>
      <xdr:spPr bwMode="auto">
        <a:xfrm>
          <a:off x="3286125" y="8448673"/>
          <a:ext cx="200025" cy="1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53</xdr:row>
      <xdr:rowOff>0</xdr:rowOff>
    </xdr:from>
    <xdr:to>
      <xdr:col>14</xdr:col>
      <xdr:colOff>0</xdr:colOff>
      <xdr:row>57</xdr:row>
      <xdr:rowOff>0</xdr:rowOff>
    </xdr:to>
    <xdr:sp macro="" textlink="">
      <xdr:nvSpPr>
        <xdr:cNvPr id="43" name="Line 34">
          <a:extLst>
            <a:ext uri="{FF2B5EF4-FFF2-40B4-BE49-F238E27FC236}">
              <a16:creationId xmlns:a16="http://schemas.microsoft.com/office/drawing/2014/main" id="{00000000-0008-0000-1700-00002B000000}"/>
            </a:ext>
          </a:extLst>
        </xdr:cNvPr>
        <xdr:cNvSpPr>
          <a:spLocks noChangeShapeType="1"/>
        </xdr:cNvSpPr>
      </xdr:nvSpPr>
      <xdr:spPr bwMode="auto">
        <a:xfrm>
          <a:off x="3286125" y="8448675"/>
          <a:ext cx="0" cy="6286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257174</xdr:colOff>
      <xdr:row>57</xdr:row>
      <xdr:rowOff>0</xdr:rowOff>
    </xdr:from>
    <xdr:to>
      <xdr:col>14</xdr:col>
      <xdr:colOff>200024</xdr:colOff>
      <xdr:row>57</xdr:row>
      <xdr:rowOff>0</xdr:rowOff>
    </xdr:to>
    <xdr:sp macro="" textlink="">
      <xdr:nvSpPr>
        <xdr:cNvPr id="44" name="Line 35">
          <a:extLst>
            <a:ext uri="{FF2B5EF4-FFF2-40B4-BE49-F238E27FC236}">
              <a16:creationId xmlns:a16="http://schemas.microsoft.com/office/drawing/2014/main" id="{00000000-0008-0000-1700-00002C000000}"/>
            </a:ext>
          </a:extLst>
        </xdr:cNvPr>
        <xdr:cNvSpPr>
          <a:spLocks noChangeShapeType="1"/>
        </xdr:cNvSpPr>
      </xdr:nvSpPr>
      <xdr:spPr bwMode="auto">
        <a:xfrm>
          <a:off x="3286124" y="907732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53</xdr:row>
      <xdr:rowOff>0</xdr:rowOff>
    </xdr:from>
    <xdr:to>
      <xdr:col>20</xdr:col>
      <xdr:colOff>0</xdr:colOff>
      <xdr:row>53</xdr:row>
      <xdr:rowOff>0</xdr:rowOff>
    </xdr:to>
    <xdr:sp macro="" textlink="">
      <xdr:nvSpPr>
        <xdr:cNvPr id="45" name="Line 36">
          <a:extLst>
            <a:ext uri="{FF2B5EF4-FFF2-40B4-BE49-F238E27FC236}">
              <a16:creationId xmlns:a16="http://schemas.microsoft.com/office/drawing/2014/main" id="{00000000-0008-0000-1700-00002D000000}"/>
            </a:ext>
          </a:extLst>
        </xdr:cNvPr>
        <xdr:cNvSpPr>
          <a:spLocks noChangeShapeType="1"/>
        </xdr:cNvSpPr>
      </xdr:nvSpPr>
      <xdr:spPr bwMode="auto">
        <a:xfrm>
          <a:off x="4514850" y="8448675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52</xdr:row>
      <xdr:rowOff>0</xdr:rowOff>
    </xdr:from>
    <xdr:to>
      <xdr:col>21</xdr:col>
      <xdr:colOff>0</xdr:colOff>
      <xdr:row>52</xdr:row>
      <xdr:rowOff>0</xdr:rowOff>
    </xdr:to>
    <xdr:sp macro="" textlink="">
      <xdr:nvSpPr>
        <xdr:cNvPr id="46" name="Line 37">
          <a:extLst>
            <a:ext uri="{FF2B5EF4-FFF2-40B4-BE49-F238E27FC236}">
              <a16:creationId xmlns:a16="http://schemas.microsoft.com/office/drawing/2014/main" id="{00000000-0008-0000-1700-00002E000000}"/>
            </a:ext>
          </a:extLst>
        </xdr:cNvPr>
        <xdr:cNvSpPr>
          <a:spLocks noChangeShapeType="1"/>
        </xdr:cNvSpPr>
      </xdr:nvSpPr>
      <xdr:spPr bwMode="auto">
        <a:xfrm>
          <a:off x="4772025" y="8296275"/>
          <a:ext cx="2190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51</xdr:row>
      <xdr:rowOff>161924</xdr:rowOff>
    </xdr:from>
    <xdr:to>
      <xdr:col>20</xdr:col>
      <xdr:colOff>0</xdr:colOff>
      <xdr:row>56</xdr:row>
      <xdr:rowOff>0</xdr:rowOff>
    </xdr:to>
    <xdr:sp macro="" textlink="">
      <xdr:nvSpPr>
        <xdr:cNvPr id="47" name="Line 38">
          <a:extLst>
            <a:ext uri="{FF2B5EF4-FFF2-40B4-BE49-F238E27FC236}">
              <a16:creationId xmlns:a16="http://schemas.microsoft.com/office/drawing/2014/main" id="{00000000-0008-0000-1700-00002F000000}"/>
            </a:ext>
          </a:extLst>
        </xdr:cNvPr>
        <xdr:cNvSpPr>
          <a:spLocks noChangeShapeType="1"/>
        </xdr:cNvSpPr>
      </xdr:nvSpPr>
      <xdr:spPr bwMode="auto">
        <a:xfrm>
          <a:off x="4772025" y="8296274"/>
          <a:ext cx="0" cy="619126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56</xdr:row>
      <xdr:rowOff>0</xdr:rowOff>
    </xdr:from>
    <xdr:to>
      <xdr:col>21</xdr:col>
      <xdr:colOff>9525</xdr:colOff>
      <xdr:row>56</xdr:row>
      <xdr:rowOff>0</xdr:rowOff>
    </xdr:to>
    <xdr:sp macro="" textlink="">
      <xdr:nvSpPr>
        <xdr:cNvPr id="48" name="Line 39">
          <a:extLst>
            <a:ext uri="{FF2B5EF4-FFF2-40B4-BE49-F238E27FC236}">
              <a16:creationId xmlns:a16="http://schemas.microsoft.com/office/drawing/2014/main" id="{00000000-0008-0000-1700-000030000000}"/>
            </a:ext>
          </a:extLst>
        </xdr:cNvPr>
        <xdr:cNvSpPr>
          <a:spLocks noChangeShapeType="1"/>
        </xdr:cNvSpPr>
      </xdr:nvSpPr>
      <xdr:spPr bwMode="auto">
        <a:xfrm>
          <a:off x="4772025" y="8915400"/>
          <a:ext cx="228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48</xdr:row>
      <xdr:rowOff>0</xdr:rowOff>
    </xdr:from>
    <xdr:to>
      <xdr:col>23</xdr:col>
      <xdr:colOff>0</xdr:colOff>
      <xdr:row>51</xdr:row>
      <xdr:rowOff>0</xdr:rowOff>
    </xdr:to>
    <xdr:sp macro="" textlink="">
      <xdr:nvSpPr>
        <xdr:cNvPr id="49" name="Line 45">
          <a:extLst>
            <a:ext uri="{FF2B5EF4-FFF2-40B4-BE49-F238E27FC236}">
              <a16:creationId xmlns:a16="http://schemas.microsoft.com/office/drawing/2014/main" id="{00000000-0008-0000-1700-000031000000}"/>
            </a:ext>
          </a:extLst>
        </xdr:cNvPr>
        <xdr:cNvSpPr>
          <a:spLocks noChangeShapeType="1"/>
        </xdr:cNvSpPr>
      </xdr:nvSpPr>
      <xdr:spPr bwMode="auto">
        <a:xfrm flipH="1" flipV="1">
          <a:off x="5505450" y="7639050"/>
          <a:ext cx="0" cy="495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9</xdr:col>
      <xdr:colOff>0</xdr:colOff>
      <xdr:row>60</xdr:row>
      <xdr:rowOff>0</xdr:rowOff>
    </xdr:to>
    <xdr:sp macro="" textlink="">
      <xdr:nvSpPr>
        <xdr:cNvPr id="50" name="Line 46">
          <a:extLst>
            <a:ext uri="{FF2B5EF4-FFF2-40B4-BE49-F238E27FC236}">
              <a16:creationId xmlns:a16="http://schemas.microsoft.com/office/drawing/2014/main" id="{00000000-0008-0000-1700-000032000000}"/>
            </a:ext>
          </a:extLst>
        </xdr:cNvPr>
        <xdr:cNvSpPr>
          <a:spLocks noChangeShapeType="1"/>
        </xdr:cNvSpPr>
      </xdr:nvSpPr>
      <xdr:spPr bwMode="auto">
        <a:xfrm>
          <a:off x="1657350" y="9553575"/>
          <a:ext cx="342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60</xdr:row>
      <xdr:rowOff>0</xdr:rowOff>
    </xdr:from>
    <xdr:to>
      <xdr:col>25</xdr:col>
      <xdr:colOff>0</xdr:colOff>
      <xdr:row>60</xdr:row>
      <xdr:rowOff>0</xdr:rowOff>
    </xdr:to>
    <xdr:sp macro="" textlink="">
      <xdr:nvSpPr>
        <xdr:cNvPr id="51" name="Line 47">
          <a:extLst>
            <a:ext uri="{FF2B5EF4-FFF2-40B4-BE49-F238E27FC236}">
              <a16:creationId xmlns:a16="http://schemas.microsoft.com/office/drawing/2014/main" id="{00000000-0008-0000-1700-000033000000}"/>
            </a:ext>
          </a:extLst>
        </xdr:cNvPr>
        <xdr:cNvSpPr>
          <a:spLocks noChangeShapeType="1"/>
        </xdr:cNvSpPr>
      </xdr:nvSpPr>
      <xdr:spPr bwMode="auto">
        <a:xfrm>
          <a:off x="3028950" y="9553575"/>
          <a:ext cx="3143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58</xdr:row>
      <xdr:rowOff>0</xdr:rowOff>
    </xdr:from>
    <xdr:to>
      <xdr:col>23</xdr:col>
      <xdr:colOff>0</xdr:colOff>
      <xdr:row>60</xdr:row>
      <xdr:rowOff>0</xdr:rowOff>
    </xdr:to>
    <xdr:sp macro="" textlink="">
      <xdr:nvSpPr>
        <xdr:cNvPr id="52" name="Line 48">
          <a:extLst>
            <a:ext uri="{FF2B5EF4-FFF2-40B4-BE49-F238E27FC236}">
              <a16:creationId xmlns:a16="http://schemas.microsoft.com/office/drawing/2014/main" id="{00000000-0008-0000-1700-000034000000}"/>
            </a:ext>
          </a:extLst>
        </xdr:cNvPr>
        <xdr:cNvSpPr>
          <a:spLocks noChangeShapeType="1"/>
        </xdr:cNvSpPr>
      </xdr:nvSpPr>
      <xdr:spPr bwMode="auto">
        <a:xfrm>
          <a:off x="5505450" y="9229725"/>
          <a:ext cx="0" cy="323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53" name="Line 51">
          <a:extLst>
            <a:ext uri="{FF2B5EF4-FFF2-40B4-BE49-F238E27FC236}">
              <a16:creationId xmlns:a16="http://schemas.microsoft.com/office/drawing/2014/main" id="{00000000-0008-0000-1700-000035000000}"/>
            </a:ext>
          </a:extLst>
        </xdr:cNvPr>
        <xdr:cNvSpPr>
          <a:spLocks noChangeShapeType="1"/>
        </xdr:cNvSpPr>
      </xdr:nvSpPr>
      <xdr:spPr bwMode="auto">
        <a:xfrm>
          <a:off x="1657350" y="8601075"/>
          <a:ext cx="342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1</xdr:colOff>
      <xdr:row>69</xdr:row>
      <xdr:rowOff>0</xdr:rowOff>
    </xdr:from>
    <xdr:to>
      <xdr:col>25</xdr:col>
      <xdr:colOff>1</xdr:colOff>
      <xdr:row>69</xdr:row>
      <xdr:rowOff>0</xdr:rowOff>
    </xdr:to>
    <xdr:sp macro="" textlink="">
      <xdr:nvSpPr>
        <xdr:cNvPr id="54" name="Line 26">
          <a:extLst>
            <a:ext uri="{FF2B5EF4-FFF2-40B4-BE49-F238E27FC236}">
              <a16:creationId xmlns:a16="http://schemas.microsoft.com/office/drawing/2014/main" id="{00000000-0008-0000-1700-000036000000}"/>
            </a:ext>
          </a:extLst>
        </xdr:cNvPr>
        <xdr:cNvSpPr>
          <a:spLocks noChangeShapeType="1"/>
        </xdr:cNvSpPr>
      </xdr:nvSpPr>
      <xdr:spPr bwMode="auto">
        <a:xfrm>
          <a:off x="3028951" y="10972800"/>
          <a:ext cx="3143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55" name="Line 27">
          <a:extLst>
            <a:ext uri="{FF2B5EF4-FFF2-40B4-BE49-F238E27FC236}">
              <a16:creationId xmlns:a16="http://schemas.microsoft.com/office/drawing/2014/main" id="{00000000-0008-0000-1700-000037000000}"/>
            </a:ext>
          </a:extLst>
        </xdr:cNvPr>
        <xdr:cNvSpPr>
          <a:spLocks noChangeShapeType="1"/>
        </xdr:cNvSpPr>
      </xdr:nvSpPr>
      <xdr:spPr bwMode="auto">
        <a:xfrm flipV="1">
          <a:off x="1400175" y="11134725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68</xdr:row>
      <xdr:rowOff>161926</xdr:rowOff>
    </xdr:from>
    <xdr:to>
      <xdr:col>7</xdr:col>
      <xdr:colOff>0</xdr:colOff>
      <xdr:row>81</xdr:row>
      <xdr:rowOff>1</xdr:rowOff>
    </xdr:to>
    <xdr:sp macro="" textlink="">
      <xdr:nvSpPr>
        <xdr:cNvPr id="56" name="Line 28">
          <a:extLst>
            <a:ext uri="{FF2B5EF4-FFF2-40B4-BE49-F238E27FC236}">
              <a16:creationId xmlns:a16="http://schemas.microsoft.com/office/drawing/2014/main" id="{00000000-0008-0000-1700-000038000000}"/>
            </a:ext>
          </a:extLst>
        </xdr:cNvPr>
        <xdr:cNvSpPr>
          <a:spLocks noChangeShapeType="1"/>
        </xdr:cNvSpPr>
      </xdr:nvSpPr>
      <xdr:spPr bwMode="auto">
        <a:xfrm>
          <a:off x="1657350" y="10963276"/>
          <a:ext cx="0" cy="1924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57" name="Line 29">
          <a:extLst>
            <a:ext uri="{FF2B5EF4-FFF2-40B4-BE49-F238E27FC236}">
              <a16:creationId xmlns:a16="http://schemas.microsoft.com/office/drawing/2014/main" id="{00000000-0008-0000-1700-000039000000}"/>
            </a:ext>
          </a:extLst>
        </xdr:cNvPr>
        <xdr:cNvSpPr>
          <a:spLocks noChangeShapeType="1"/>
        </xdr:cNvSpPr>
      </xdr:nvSpPr>
      <xdr:spPr bwMode="auto">
        <a:xfrm>
          <a:off x="1657350" y="10972800"/>
          <a:ext cx="342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257174</xdr:colOff>
      <xdr:row>75</xdr:row>
      <xdr:rowOff>0</xdr:rowOff>
    </xdr:from>
    <xdr:to>
      <xdr:col>13</xdr:col>
      <xdr:colOff>257174</xdr:colOff>
      <xdr:row>75</xdr:row>
      <xdr:rowOff>0</xdr:rowOff>
    </xdr:to>
    <xdr:sp macro="" textlink="">
      <xdr:nvSpPr>
        <xdr:cNvPr id="58" name="Line 32">
          <a:extLst>
            <a:ext uri="{FF2B5EF4-FFF2-40B4-BE49-F238E27FC236}">
              <a16:creationId xmlns:a16="http://schemas.microsoft.com/office/drawing/2014/main" id="{00000000-0008-0000-1700-00003A000000}"/>
            </a:ext>
          </a:extLst>
        </xdr:cNvPr>
        <xdr:cNvSpPr>
          <a:spLocks noChangeShapeType="1"/>
        </xdr:cNvSpPr>
      </xdr:nvSpPr>
      <xdr:spPr bwMode="auto">
        <a:xfrm>
          <a:off x="3028949" y="11934825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73</xdr:row>
      <xdr:rowOff>152398</xdr:rowOff>
    </xdr:from>
    <xdr:to>
      <xdr:col>15</xdr:col>
      <xdr:colOff>0</xdr:colOff>
      <xdr:row>73</xdr:row>
      <xdr:rowOff>152399</xdr:rowOff>
    </xdr:to>
    <xdr:sp macro="" textlink="">
      <xdr:nvSpPr>
        <xdr:cNvPr id="59" name="Line 33">
          <a:extLst>
            <a:ext uri="{FF2B5EF4-FFF2-40B4-BE49-F238E27FC236}">
              <a16:creationId xmlns:a16="http://schemas.microsoft.com/office/drawing/2014/main" id="{00000000-0008-0000-1700-00003B000000}"/>
            </a:ext>
          </a:extLst>
        </xdr:cNvPr>
        <xdr:cNvSpPr>
          <a:spLocks noChangeShapeType="1"/>
        </xdr:cNvSpPr>
      </xdr:nvSpPr>
      <xdr:spPr bwMode="auto">
        <a:xfrm>
          <a:off x="3286125" y="11782423"/>
          <a:ext cx="200025" cy="1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74</xdr:row>
      <xdr:rowOff>0</xdr:rowOff>
    </xdr:from>
    <xdr:to>
      <xdr:col>14</xdr:col>
      <xdr:colOff>0</xdr:colOff>
      <xdr:row>78</xdr:row>
      <xdr:rowOff>0</xdr:rowOff>
    </xdr:to>
    <xdr:sp macro="" textlink="">
      <xdr:nvSpPr>
        <xdr:cNvPr id="60" name="Line 34">
          <a:extLst>
            <a:ext uri="{FF2B5EF4-FFF2-40B4-BE49-F238E27FC236}">
              <a16:creationId xmlns:a16="http://schemas.microsoft.com/office/drawing/2014/main" id="{00000000-0008-0000-1700-00003C000000}"/>
            </a:ext>
          </a:extLst>
        </xdr:cNvPr>
        <xdr:cNvSpPr>
          <a:spLocks noChangeShapeType="1"/>
        </xdr:cNvSpPr>
      </xdr:nvSpPr>
      <xdr:spPr bwMode="auto">
        <a:xfrm>
          <a:off x="3286125" y="11782425"/>
          <a:ext cx="0" cy="6286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257174</xdr:colOff>
      <xdr:row>78</xdr:row>
      <xdr:rowOff>0</xdr:rowOff>
    </xdr:from>
    <xdr:to>
      <xdr:col>14</xdr:col>
      <xdr:colOff>200024</xdr:colOff>
      <xdr:row>78</xdr:row>
      <xdr:rowOff>0</xdr:rowOff>
    </xdr:to>
    <xdr:sp macro="" textlink="">
      <xdr:nvSpPr>
        <xdr:cNvPr id="61" name="Line 35">
          <a:extLst>
            <a:ext uri="{FF2B5EF4-FFF2-40B4-BE49-F238E27FC236}">
              <a16:creationId xmlns:a16="http://schemas.microsoft.com/office/drawing/2014/main" id="{00000000-0008-0000-1700-00003D000000}"/>
            </a:ext>
          </a:extLst>
        </xdr:cNvPr>
        <xdr:cNvSpPr>
          <a:spLocks noChangeShapeType="1"/>
        </xdr:cNvSpPr>
      </xdr:nvSpPr>
      <xdr:spPr bwMode="auto">
        <a:xfrm>
          <a:off x="3286124" y="1241107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74</xdr:row>
      <xdr:rowOff>0</xdr:rowOff>
    </xdr:from>
    <xdr:to>
      <xdr:col>20</xdr:col>
      <xdr:colOff>0</xdr:colOff>
      <xdr:row>74</xdr:row>
      <xdr:rowOff>0</xdr:rowOff>
    </xdr:to>
    <xdr:sp macro="" textlink="">
      <xdr:nvSpPr>
        <xdr:cNvPr id="62" name="Line 36">
          <a:extLst>
            <a:ext uri="{FF2B5EF4-FFF2-40B4-BE49-F238E27FC236}">
              <a16:creationId xmlns:a16="http://schemas.microsoft.com/office/drawing/2014/main" id="{00000000-0008-0000-1700-00003E000000}"/>
            </a:ext>
          </a:extLst>
        </xdr:cNvPr>
        <xdr:cNvSpPr>
          <a:spLocks noChangeShapeType="1"/>
        </xdr:cNvSpPr>
      </xdr:nvSpPr>
      <xdr:spPr bwMode="auto">
        <a:xfrm>
          <a:off x="4514850" y="11782425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73</xdr:row>
      <xdr:rowOff>0</xdr:rowOff>
    </xdr:from>
    <xdr:to>
      <xdr:col>21</xdr:col>
      <xdr:colOff>0</xdr:colOff>
      <xdr:row>73</xdr:row>
      <xdr:rowOff>0</xdr:rowOff>
    </xdr:to>
    <xdr:sp macro="" textlink="">
      <xdr:nvSpPr>
        <xdr:cNvPr id="63" name="Line 37">
          <a:extLst>
            <a:ext uri="{FF2B5EF4-FFF2-40B4-BE49-F238E27FC236}">
              <a16:creationId xmlns:a16="http://schemas.microsoft.com/office/drawing/2014/main" id="{00000000-0008-0000-1700-00003F000000}"/>
            </a:ext>
          </a:extLst>
        </xdr:cNvPr>
        <xdr:cNvSpPr>
          <a:spLocks noChangeShapeType="1"/>
        </xdr:cNvSpPr>
      </xdr:nvSpPr>
      <xdr:spPr bwMode="auto">
        <a:xfrm>
          <a:off x="4772025" y="11630025"/>
          <a:ext cx="2190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72</xdr:row>
      <xdr:rowOff>161924</xdr:rowOff>
    </xdr:from>
    <xdr:to>
      <xdr:col>20</xdr:col>
      <xdr:colOff>0</xdr:colOff>
      <xdr:row>77</xdr:row>
      <xdr:rowOff>0</xdr:rowOff>
    </xdr:to>
    <xdr:sp macro="" textlink="">
      <xdr:nvSpPr>
        <xdr:cNvPr id="64" name="Line 38">
          <a:extLst>
            <a:ext uri="{FF2B5EF4-FFF2-40B4-BE49-F238E27FC236}">
              <a16:creationId xmlns:a16="http://schemas.microsoft.com/office/drawing/2014/main" id="{00000000-0008-0000-1700-000040000000}"/>
            </a:ext>
          </a:extLst>
        </xdr:cNvPr>
        <xdr:cNvSpPr>
          <a:spLocks noChangeShapeType="1"/>
        </xdr:cNvSpPr>
      </xdr:nvSpPr>
      <xdr:spPr bwMode="auto">
        <a:xfrm>
          <a:off x="4772025" y="11630024"/>
          <a:ext cx="0" cy="619126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77</xdr:row>
      <xdr:rowOff>0</xdr:rowOff>
    </xdr:from>
    <xdr:to>
      <xdr:col>21</xdr:col>
      <xdr:colOff>9525</xdr:colOff>
      <xdr:row>77</xdr:row>
      <xdr:rowOff>0</xdr:rowOff>
    </xdr:to>
    <xdr:sp macro="" textlink="">
      <xdr:nvSpPr>
        <xdr:cNvPr id="65" name="Line 39">
          <a:extLst>
            <a:ext uri="{FF2B5EF4-FFF2-40B4-BE49-F238E27FC236}">
              <a16:creationId xmlns:a16="http://schemas.microsoft.com/office/drawing/2014/main" id="{00000000-0008-0000-1700-000041000000}"/>
            </a:ext>
          </a:extLst>
        </xdr:cNvPr>
        <xdr:cNvSpPr>
          <a:spLocks noChangeShapeType="1"/>
        </xdr:cNvSpPr>
      </xdr:nvSpPr>
      <xdr:spPr bwMode="auto">
        <a:xfrm>
          <a:off x="4772025" y="12249150"/>
          <a:ext cx="228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69</xdr:row>
      <xdr:rowOff>0</xdr:rowOff>
    </xdr:from>
    <xdr:to>
      <xdr:col>23</xdr:col>
      <xdr:colOff>0</xdr:colOff>
      <xdr:row>72</xdr:row>
      <xdr:rowOff>0</xdr:rowOff>
    </xdr:to>
    <xdr:sp macro="" textlink="">
      <xdr:nvSpPr>
        <xdr:cNvPr id="66" name="Line 45">
          <a:extLst>
            <a:ext uri="{FF2B5EF4-FFF2-40B4-BE49-F238E27FC236}">
              <a16:creationId xmlns:a16="http://schemas.microsoft.com/office/drawing/2014/main" id="{00000000-0008-0000-1700-000042000000}"/>
            </a:ext>
          </a:extLst>
        </xdr:cNvPr>
        <xdr:cNvSpPr>
          <a:spLocks noChangeShapeType="1"/>
        </xdr:cNvSpPr>
      </xdr:nvSpPr>
      <xdr:spPr bwMode="auto">
        <a:xfrm flipH="1" flipV="1">
          <a:off x="5505450" y="10972800"/>
          <a:ext cx="0" cy="495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9</xdr:col>
      <xdr:colOff>0</xdr:colOff>
      <xdr:row>81</xdr:row>
      <xdr:rowOff>0</xdr:rowOff>
    </xdr:to>
    <xdr:sp macro="" textlink="">
      <xdr:nvSpPr>
        <xdr:cNvPr id="67" name="Line 46">
          <a:extLst>
            <a:ext uri="{FF2B5EF4-FFF2-40B4-BE49-F238E27FC236}">
              <a16:creationId xmlns:a16="http://schemas.microsoft.com/office/drawing/2014/main" id="{00000000-0008-0000-1700-000043000000}"/>
            </a:ext>
          </a:extLst>
        </xdr:cNvPr>
        <xdr:cNvSpPr>
          <a:spLocks noChangeShapeType="1"/>
        </xdr:cNvSpPr>
      </xdr:nvSpPr>
      <xdr:spPr bwMode="auto">
        <a:xfrm>
          <a:off x="1657350" y="12887325"/>
          <a:ext cx="342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81</xdr:row>
      <xdr:rowOff>0</xdr:rowOff>
    </xdr:from>
    <xdr:to>
      <xdr:col>25</xdr:col>
      <xdr:colOff>0</xdr:colOff>
      <xdr:row>81</xdr:row>
      <xdr:rowOff>0</xdr:rowOff>
    </xdr:to>
    <xdr:sp macro="" textlink="">
      <xdr:nvSpPr>
        <xdr:cNvPr id="68" name="Line 47">
          <a:extLst>
            <a:ext uri="{FF2B5EF4-FFF2-40B4-BE49-F238E27FC236}">
              <a16:creationId xmlns:a16="http://schemas.microsoft.com/office/drawing/2014/main" id="{00000000-0008-0000-1700-000044000000}"/>
            </a:ext>
          </a:extLst>
        </xdr:cNvPr>
        <xdr:cNvSpPr>
          <a:spLocks noChangeShapeType="1"/>
        </xdr:cNvSpPr>
      </xdr:nvSpPr>
      <xdr:spPr bwMode="auto">
        <a:xfrm>
          <a:off x="3028950" y="12887325"/>
          <a:ext cx="3143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79</xdr:row>
      <xdr:rowOff>0</xdr:rowOff>
    </xdr:from>
    <xdr:to>
      <xdr:col>23</xdr:col>
      <xdr:colOff>0</xdr:colOff>
      <xdr:row>81</xdr:row>
      <xdr:rowOff>0</xdr:rowOff>
    </xdr:to>
    <xdr:sp macro="" textlink="">
      <xdr:nvSpPr>
        <xdr:cNvPr id="69" name="Line 48">
          <a:extLst>
            <a:ext uri="{FF2B5EF4-FFF2-40B4-BE49-F238E27FC236}">
              <a16:creationId xmlns:a16="http://schemas.microsoft.com/office/drawing/2014/main" id="{00000000-0008-0000-1700-000045000000}"/>
            </a:ext>
          </a:extLst>
        </xdr:cNvPr>
        <xdr:cNvSpPr>
          <a:spLocks noChangeShapeType="1"/>
        </xdr:cNvSpPr>
      </xdr:nvSpPr>
      <xdr:spPr bwMode="auto">
        <a:xfrm>
          <a:off x="5505450" y="12563475"/>
          <a:ext cx="0" cy="323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75</xdr:row>
      <xdr:rowOff>0</xdr:rowOff>
    </xdr:from>
    <xdr:to>
      <xdr:col>9</xdr:col>
      <xdr:colOff>0</xdr:colOff>
      <xdr:row>75</xdr:row>
      <xdr:rowOff>0</xdr:rowOff>
    </xdr:to>
    <xdr:sp macro="" textlink="">
      <xdr:nvSpPr>
        <xdr:cNvPr id="70" name="Line 51">
          <a:extLst>
            <a:ext uri="{FF2B5EF4-FFF2-40B4-BE49-F238E27FC236}">
              <a16:creationId xmlns:a16="http://schemas.microsoft.com/office/drawing/2014/main" id="{00000000-0008-0000-1700-000046000000}"/>
            </a:ext>
          </a:extLst>
        </xdr:cNvPr>
        <xdr:cNvSpPr>
          <a:spLocks noChangeShapeType="1"/>
        </xdr:cNvSpPr>
      </xdr:nvSpPr>
      <xdr:spPr bwMode="auto">
        <a:xfrm>
          <a:off x="1657350" y="11934825"/>
          <a:ext cx="342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1</xdr:colOff>
      <xdr:row>90</xdr:row>
      <xdr:rowOff>0</xdr:rowOff>
    </xdr:from>
    <xdr:to>
      <xdr:col>25</xdr:col>
      <xdr:colOff>1</xdr:colOff>
      <xdr:row>90</xdr:row>
      <xdr:rowOff>0</xdr:rowOff>
    </xdr:to>
    <xdr:sp macro="" textlink="">
      <xdr:nvSpPr>
        <xdr:cNvPr id="71" name="Line 26">
          <a:extLst>
            <a:ext uri="{FF2B5EF4-FFF2-40B4-BE49-F238E27FC236}">
              <a16:creationId xmlns:a16="http://schemas.microsoft.com/office/drawing/2014/main" id="{00000000-0008-0000-1700-000047000000}"/>
            </a:ext>
          </a:extLst>
        </xdr:cNvPr>
        <xdr:cNvSpPr>
          <a:spLocks noChangeShapeType="1"/>
        </xdr:cNvSpPr>
      </xdr:nvSpPr>
      <xdr:spPr bwMode="auto">
        <a:xfrm>
          <a:off x="3028951" y="14306550"/>
          <a:ext cx="3143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91</xdr:row>
      <xdr:rowOff>0</xdr:rowOff>
    </xdr:from>
    <xdr:to>
      <xdr:col>7</xdr:col>
      <xdr:colOff>0</xdr:colOff>
      <xdr:row>91</xdr:row>
      <xdr:rowOff>0</xdr:rowOff>
    </xdr:to>
    <xdr:sp macro="" textlink="">
      <xdr:nvSpPr>
        <xdr:cNvPr id="72" name="Line 27">
          <a:extLst>
            <a:ext uri="{FF2B5EF4-FFF2-40B4-BE49-F238E27FC236}">
              <a16:creationId xmlns:a16="http://schemas.microsoft.com/office/drawing/2014/main" id="{00000000-0008-0000-1700-000048000000}"/>
            </a:ext>
          </a:extLst>
        </xdr:cNvPr>
        <xdr:cNvSpPr>
          <a:spLocks noChangeShapeType="1"/>
        </xdr:cNvSpPr>
      </xdr:nvSpPr>
      <xdr:spPr bwMode="auto">
        <a:xfrm flipV="1">
          <a:off x="1400175" y="14468475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89</xdr:row>
      <xdr:rowOff>161926</xdr:rowOff>
    </xdr:from>
    <xdr:to>
      <xdr:col>7</xdr:col>
      <xdr:colOff>0</xdr:colOff>
      <xdr:row>102</xdr:row>
      <xdr:rowOff>1</xdr:rowOff>
    </xdr:to>
    <xdr:sp macro="" textlink="">
      <xdr:nvSpPr>
        <xdr:cNvPr id="73" name="Line 28">
          <a:extLst>
            <a:ext uri="{FF2B5EF4-FFF2-40B4-BE49-F238E27FC236}">
              <a16:creationId xmlns:a16="http://schemas.microsoft.com/office/drawing/2014/main" id="{00000000-0008-0000-1700-000049000000}"/>
            </a:ext>
          </a:extLst>
        </xdr:cNvPr>
        <xdr:cNvSpPr>
          <a:spLocks noChangeShapeType="1"/>
        </xdr:cNvSpPr>
      </xdr:nvSpPr>
      <xdr:spPr bwMode="auto">
        <a:xfrm>
          <a:off x="1657350" y="14297026"/>
          <a:ext cx="0" cy="1924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90</xdr:row>
      <xdr:rowOff>0</xdr:rowOff>
    </xdr:from>
    <xdr:to>
      <xdr:col>9</xdr:col>
      <xdr:colOff>0</xdr:colOff>
      <xdr:row>90</xdr:row>
      <xdr:rowOff>0</xdr:rowOff>
    </xdr:to>
    <xdr:sp macro="" textlink="">
      <xdr:nvSpPr>
        <xdr:cNvPr id="74" name="Line 29">
          <a:extLst>
            <a:ext uri="{FF2B5EF4-FFF2-40B4-BE49-F238E27FC236}">
              <a16:creationId xmlns:a16="http://schemas.microsoft.com/office/drawing/2014/main" id="{00000000-0008-0000-1700-00004A000000}"/>
            </a:ext>
          </a:extLst>
        </xdr:cNvPr>
        <xdr:cNvSpPr>
          <a:spLocks noChangeShapeType="1"/>
        </xdr:cNvSpPr>
      </xdr:nvSpPr>
      <xdr:spPr bwMode="auto">
        <a:xfrm>
          <a:off x="1657350" y="14306550"/>
          <a:ext cx="342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257174</xdr:colOff>
      <xdr:row>96</xdr:row>
      <xdr:rowOff>0</xdr:rowOff>
    </xdr:from>
    <xdr:to>
      <xdr:col>13</xdr:col>
      <xdr:colOff>257174</xdr:colOff>
      <xdr:row>96</xdr:row>
      <xdr:rowOff>0</xdr:rowOff>
    </xdr:to>
    <xdr:sp macro="" textlink="">
      <xdr:nvSpPr>
        <xdr:cNvPr id="75" name="Line 32">
          <a:extLst>
            <a:ext uri="{FF2B5EF4-FFF2-40B4-BE49-F238E27FC236}">
              <a16:creationId xmlns:a16="http://schemas.microsoft.com/office/drawing/2014/main" id="{00000000-0008-0000-1700-00004B000000}"/>
            </a:ext>
          </a:extLst>
        </xdr:cNvPr>
        <xdr:cNvSpPr>
          <a:spLocks noChangeShapeType="1"/>
        </xdr:cNvSpPr>
      </xdr:nvSpPr>
      <xdr:spPr bwMode="auto">
        <a:xfrm>
          <a:off x="3028949" y="15268575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94</xdr:row>
      <xdr:rowOff>152398</xdr:rowOff>
    </xdr:from>
    <xdr:to>
      <xdr:col>15</xdr:col>
      <xdr:colOff>0</xdr:colOff>
      <xdr:row>94</xdr:row>
      <xdr:rowOff>152399</xdr:rowOff>
    </xdr:to>
    <xdr:sp macro="" textlink="">
      <xdr:nvSpPr>
        <xdr:cNvPr id="76" name="Line 33">
          <a:extLst>
            <a:ext uri="{FF2B5EF4-FFF2-40B4-BE49-F238E27FC236}">
              <a16:creationId xmlns:a16="http://schemas.microsoft.com/office/drawing/2014/main" id="{00000000-0008-0000-1700-00004C000000}"/>
            </a:ext>
          </a:extLst>
        </xdr:cNvPr>
        <xdr:cNvSpPr>
          <a:spLocks noChangeShapeType="1"/>
        </xdr:cNvSpPr>
      </xdr:nvSpPr>
      <xdr:spPr bwMode="auto">
        <a:xfrm>
          <a:off x="3286125" y="15116173"/>
          <a:ext cx="200025" cy="1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95</xdr:row>
      <xdr:rowOff>0</xdr:rowOff>
    </xdr:from>
    <xdr:to>
      <xdr:col>14</xdr:col>
      <xdr:colOff>0</xdr:colOff>
      <xdr:row>99</xdr:row>
      <xdr:rowOff>0</xdr:rowOff>
    </xdr:to>
    <xdr:sp macro="" textlink="">
      <xdr:nvSpPr>
        <xdr:cNvPr id="77" name="Line 34">
          <a:extLst>
            <a:ext uri="{FF2B5EF4-FFF2-40B4-BE49-F238E27FC236}">
              <a16:creationId xmlns:a16="http://schemas.microsoft.com/office/drawing/2014/main" id="{00000000-0008-0000-1700-00004D000000}"/>
            </a:ext>
          </a:extLst>
        </xdr:cNvPr>
        <xdr:cNvSpPr>
          <a:spLocks noChangeShapeType="1"/>
        </xdr:cNvSpPr>
      </xdr:nvSpPr>
      <xdr:spPr bwMode="auto">
        <a:xfrm>
          <a:off x="3286125" y="15116175"/>
          <a:ext cx="0" cy="6286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257174</xdr:colOff>
      <xdr:row>99</xdr:row>
      <xdr:rowOff>0</xdr:rowOff>
    </xdr:from>
    <xdr:to>
      <xdr:col>14</xdr:col>
      <xdr:colOff>200024</xdr:colOff>
      <xdr:row>99</xdr:row>
      <xdr:rowOff>0</xdr:rowOff>
    </xdr:to>
    <xdr:sp macro="" textlink="">
      <xdr:nvSpPr>
        <xdr:cNvPr id="78" name="Line 35">
          <a:extLst>
            <a:ext uri="{FF2B5EF4-FFF2-40B4-BE49-F238E27FC236}">
              <a16:creationId xmlns:a16="http://schemas.microsoft.com/office/drawing/2014/main" id="{00000000-0008-0000-1700-00004E000000}"/>
            </a:ext>
          </a:extLst>
        </xdr:cNvPr>
        <xdr:cNvSpPr>
          <a:spLocks noChangeShapeType="1"/>
        </xdr:cNvSpPr>
      </xdr:nvSpPr>
      <xdr:spPr bwMode="auto">
        <a:xfrm>
          <a:off x="3286124" y="1574482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95</xdr:row>
      <xdr:rowOff>0</xdr:rowOff>
    </xdr:from>
    <xdr:to>
      <xdr:col>20</xdr:col>
      <xdr:colOff>0</xdr:colOff>
      <xdr:row>95</xdr:row>
      <xdr:rowOff>0</xdr:rowOff>
    </xdr:to>
    <xdr:sp macro="" textlink="">
      <xdr:nvSpPr>
        <xdr:cNvPr id="79" name="Line 36">
          <a:extLst>
            <a:ext uri="{FF2B5EF4-FFF2-40B4-BE49-F238E27FC236}">
              <a16:creationId xmlns:a16="http://schemas.microsoft.com/office/drawing/2014/main" id="{00000000-0008-0000-1700-00004F000000}"/>
            </a:ext>
          </a:extLst>
        </xdr:cNvPr>
        <xdr:cNvSpPr>
          <a:spLocks noChangeShapeType="1"/>
        </xdr:cNvSpPr>
      </xdr:nvSpPr>
      <xdr:spPr bwMode="auto">
        <a:xfrm>
          <a:off x="4514850" y="15116175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94</xdr:row>
      <xdr:rowOff>0</xdr:rowOff>
    </xdr:from>
    <xdr:to>
      <xdr:col>21</xdr:col>
      <xdr:colOff>0</xdr:colOff>
      <xdr:row>94</xdr:row>
      <xdr:rowOff>0</xdr:rowOff>
    </xdr:to>
    <xdr:sp macro="" textlink="">
      <xdr:nvSpPr>
        <xdr:cNvPr id="80" name="Line 37">
          <a:extLst>
            <a:ext uri="{FF2B5EF4-FFF2-40B4-BE49-F238E27FC236}">
              <a16:creationId xmlns:a16="http://schemas.microsoft.com/office/drawing/2014/main" id="{00000000-0008-0000-1700-000050000000}"/>
            </a:ext>
          </a:extLst>
        </xdr:cNvPr>
        <xdr:cNvSpPr>
          <a:spLocks noChangeShapeType="1"/>
        </xdr:cNvSpPr>
      </xdr:nvSpPr>
      <xdr:spPr bwMode="auto">
        <a:xfrm>
          <a:off x="4772025" y="14963775"/>
          <a:ext cx="2190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93</xdr:row>
      <xdr:rowOff>161924</xdr:rowOff>
    </xdr:from>
    <xdr:to>
      <xdr:col>20</xdr:col>
      <xdr:colOff>0</xdr:colOff>
      <xdr:row>98</xdr:row>
      <xdr:rowOff>0</xdr:rowOff>
    </xdr:to>
    <xdr:sp macro="" textlink="">
      <xdr:nvSpPr>
        <xdr:cNvPr id="81" name="Line 38">
          <a:extLst>
            <a:ext uri="{FF2B5EF4-FFF2-40B4-BE49-F238E27FC236}">
              <a16:creationId xmlns:a16="http://schemas.microsoft.com/office/drawing/2014/main" id="{00000000-0008-0000-1700-000051000000}"/>
            </a:ext>
          </a:extLst>
        </xdr:cNvPr>
        <xdr:cNvSpPr>
          <a:spLocks noChangeShapeType="1"/>
        </xdr:cNvSpPr>
      </xdr:nvSpPr>
      <xdr:spPr bwMode="auto">
        <a:xfrm>
          <a:off x="4772025" y="14963774"/>
          <a:ext cx="0" cy="619126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98</xdr:row>
      <xdr:rowOff>0</xdr:rowOff>
    </xdr:from>
    <xdr:to>
      <xdr:col>21</xdr:col>
      <xdr:colOff>9525</xdr:colOff>
      <xdr:row>98</xdr:row>
      <xdr:rowOff>0</xdr:rowOff>
    </xdr:to>
    <xdr:sp macro="" textlink="">
      <xdr:nvSpPr>
        <xdr:cNvPr id="82" name="Line 39">
          <a:extLst>
            <a:ext uri="{FF2B5EF4-FFF2-40B4-BE49-F238E27FC236}">
              <a16:creationId xmlns:a16="http://schemas.microsoft.com/office/drawing/2014/main" id="{00000000-0008-0000-1700-000052000000}"/>
            </a:ext>
          </a:extLst>
        </xdr:cNvPr>
        <xdr:cNvSpPr>
          <a:spLocks noChangeShapeType="1"/>
        </xdr:cNvSpPr>
      </xdr:nvSpPr>
      <xdr:spPr bwMode="auto">
        <a:xfrm>
          <a:off x="4772025" y="15582900"/>
          <a:ext cx="228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90</xdr:row>
      <xdr:rowOff>0</xdr:rowOff>
    </xdr:from>
    <xdr:to>
      <xdr:col>23</xdr:col>
      <xdr:colOff>0</xdr:colOff>
      <xdr:row>93</xdr:row>
      <xdr:rowOff>0</xdr:rowOff>
    </xdr:to>
    <xdr:sp macro="" textlink="">
      <xdr:nvSpPr>
        <xdr:cNvPr id="83" name="Line 45">
          <a:extLst>
            <a:ext uri="{FF2B5EF4-FFF2-40B4-BE49-F238E27FC236}">
              <a16:creationId xmlns:a16="http://schemas.microsoft.com/office/drawing/2014/main" id="{00000000-0008-0000-1700-000053000000}"/>
            </a:ext>
          </a:extLst>
        </xdr:cNvPr>
        <xdr:cNvSpPr>
          <a:spLocks noChangeShapeType="1"/>
        </xdr:cNvSpPr>
      </xdr:nvSpPr>
      <xdr:spPr bwMode="auto">
        <a:xfrm flipH="1" flipV="1">
          <a:off x="5505450" y="14306550"/>
          <a:ext cx="0" cy="495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102</xdr:row>
      <xdr:rowOff>0</xdr:rowOff>
    </xdr:from>
    <xdr:to>
      <xdr:col>9</xdr:col>
      <xdr:colOff>0</xdr:colOff>
      <xdr:row>102</xdr:row>
      <xdr:rowOff>0</xdr:rowOff>
    </xdr:to>
    <xdr:sp macro="" textlink="">
      <xdr:nvSpPr>
        <xdr:cNvPr id="84" name="Line 46">
          <a:extLst>
            <a:ext uri="{FF2B5EF4-FFF2-40B4-BE49-F238E27FC236}">
              <a16:creationId xmlns:a16="http://schemas.microsoft.com/office/drawing/2014/main" id="{00000000-0008-0000-1700-000054000000}"/>
            </a:ext>
          </a:extLst>
        </xdr:cNvPr>
        <xdr:cNvSpPr>
          <a:spLocks noChangeShapeType="1"/>
        </xdr:cNvSpPr>
      </xdr:nvSpPr>
      <xdr:spPr bwMode="auto">
        <a:xfrm>
          <a:off x="1657350" y="16221075"/>
          <a:ext cx="342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102</xdr:row>
      <xdr:rowOff>0</xdr:rowOff>
    </xdr:from>
    <xdr:to>
      <xdr:col>25</xdr:col>
      <xdr:colOff>0</xdr:colOff>
      <xdr:row>102</xdr:row>
      <xdr:rowOff>0</xdr:rowOff>
    </xdr:to>
    <xdr:sp macro="" textlink="">
      <xdr:nvSpPr>
        <xdr:cNvPr id="85" name="Line 47">
          <a:extLst>
            <a:ext uri="{FF2B5EF4-FFF2-40B4-BE49-F238E27FC236}">
              <a16:creationId xmlns:a16="http://schemas.microsoft.com/office/drawing/2014/main" id="{00000000-0008-0000-1700-000055000000}"/>
            </a:ext>
          </a:extLst>
        </xdr:cNvPr>
        <xdr:cNvSpPr>
          <a:spLocks noChangeShapeType="1"/>
        </xdr:cNvSpPr>
      </xdr:nvSpPr>
      <xdr:spPr bwMode="auto">
        <a:xfrm>
          <a:off x="3028950" y="16221075"/>
          <a:ext cx="3143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100</xdr:row>
      <xdr:rowOff>0</xdr:rowOff>
    </xdr:from>
    <xdr:to>
      <xdr:col>23</xdr:col>
      <xdr:colOff>0</xdr:colOff>
      <xdr:row>102</xdr:row>
      <xdr:rowOff>0</xdr:rowOff>
    </xdr:to>
    <xdr:sp macro="" textlink="">
      <xdr:nvSpPr>
        <xdr:cNvPr id="86" name="Line 48">
          <a:extLst>
            <a:ext uri="{FF2B5EF4-FFF2-40B4-BE49-F238E27FC236}">
              <a16:creationId xmlns:a16="http://schemas.microsoft.com/office/drawing/2014/main" id="{00000000-0008-0000-1700-000056000000}"/>
            </a:ext>
          </a:extLst>
        </xdr:cNvPr>
        <xdr:cNvSpPr>
          <a:spLocks noChangeShapeType="1"/>
        </xdr:cNvSpPr>
      </xdr:nvSpPr>
      <xdr:spPr bwMode="auto">
        <a:xfrm>
          <a:off x="5505450" y="15897225"/>
          <a:ext cx="0" cy="323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96</xdr:row>
      <xdr:rowOff>0</xdr:rowOff>
    </xdr:from>
    <xdr:to>
      <xdr:col>9</xdr:col>
      <xdr:colOff>0</xdr:colOff>
      <xdr:row>96</xdr:row>
      <xdr:rowOff>0</xdr:rowOff>
    </xdr:to>
    <xdr:sp macro="" textlink="">
      <xdr:nvSpPr>
        <xdr:cNvPr id="87" name="Line 51">
          <a:extLst>
            <a:ext uri="{FF2B5EF4-FFF2-40B4-BE49-F238E27FC236}">
              <a16:creationId xmlns:a16="http://schemas.microsoft.com/office/drawing/2014/main" id="{00000000-0008-0000-1700-000057000000}"/>
            </a:ext>
          </a:extLst>
        </xdr:cNvPr>
        <xdr:cNvSpPr>
          <a:spLocks noChangeShapeType="1"/>
        </xdr:cNvSpPr>
      </xdr:nvSpPr>
      <xdr:spPr bwMode="auto">
        <a:xfrm>
          <a:off x="1657350" y="15268575"/>
          <a:ext cx="342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1</xdr:colOff>
      <xdr:row>111</xdr:row>
      <xdr:rowOff>0</xdr:rowOff>
    </xdr:from>
    <xdr:to>
      <xdr:col>25</xdr:col>
      <xdr:colOff>1</xdr:colOff>
      <xdr:row>111</xdr:row>
      <xdr:rowOff>0</xdr:rowOff>
    </xdr:to>
    <xdr:sp macro="" textlink="">
      <xdr:nvSpPr>
        <xdr:cNvPr id="88" name="Line 26">
          <a:extLst>
            <a:ext uri="{FF2B5EF4-FFF2-40B4-BE49-F238E27FC236}">
              <a16:creationId xmlns:a16="http://schemas.microsoft.com/office/drawing/2014/main" id="{00000000-0008-0000-1700-000058000000}"/>
            </a:ext>
          </a:extLst>
        </xdr:cNvPr>
        <xdr:cNvSpPr>
          <a:spLocks noChangeShapeType="1"/>
        </xdr:cNvSpPr>
      </xdr:nvSpPr>
      <xdr:spPr bwMode="auto">
        <a:xfrm>
          <a:off x="3028951" y="17640300"/>
          <a:ext cx="3143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112</xdr:row>
      <xdr:rowOff>0</xdr:rowOff>
    </xdr:from>
    <xdr:to>
      <xdr:col>7</xdr:col>
      <xdr:colOff>0</xdr:colOff>
      <xdr:row>112</xdr:row>
      <xdr:rowOff>0</xdr:rowOff>
    </xdr:to>
    <xdr:sp macro="" textlink="">
      <xdr:nvSpPr>
        <xdr:cNvPr id="89" name="Line 27">
          <a:extLst>
            <a:ext uri="{FF2B5EF4-FFF2-40B4-BE49-F238E27FC236}">
              <a16:creationId xmlns:a16="http://schemas.microsoft.com/office/drawing/2014/main" id="{00000000-0008-0000-1700-000059000000}"/>
            </a:ext>
          </a:extLst>
        </xdr:cNvPr>
        <xdr:cNvSpPr>
          <a:spLocks noChangeShapeType="1"/>
        </xdr:cNvSpPr>
      </xdr:nvSpPr>
      <xdr:spPr bwMode="auto">
        <a:xfrm flipV="1">
          <a:off x="1400175" y="17802225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110</xdr:row>
      <xdr:rowOff>161926</xdr:rowOff>
    </xdr:from>
    <xdr:to>
      <xdr:col>7</xdr:col>
      <xdr:colOff>0</xdr:colOff>
      <xdr:row>123</xdr:row>
      <xdr:rowOff>1</xdr:rowOff>
    </xdr:to>
    <xdr:sp macro="" textlink="">
      <xdr:nvSpPr>
        <xdr:cNvPr id="90" name="Line 28">
          <a:extLst>
            <a:ext uri="{FF2B5EF4-FFF2-40B4-BE49-F238E27FC236}">
              <a16:creationId xmlns:a16="http://schemas.microsoft.com/office/drawing/2014/main" id="{00000000-0008-0000-1700-00005A000000}"/>
            </a:ext>
          </a:extLst>
        </xdr:cNvPr>
        <xdr:cNvSpPr>
          <a:spLocks noChangeShapeType="1"/>
        </xdr:cNvSpPr>
      </xdr:nvSpPr>
      <xdr:spPr bwMode="auto">
        <a:xfrm>
          <a:off x="1657350" y="17630776"/>
          <a:ext cx="0" cy="1924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111</xdr:row>
      <xdr:rowOff>0</xdr:rowOff>
    </xdr:from>
    <xdr:to>
      <xdr:col>9</xdr:col>
      <xdr:colOff>0</xdr:colOff>
      <xdr:row>111</xdr:row>
      <xdr:rowOff>0</xdr:rowOff>
    </xdr:to>
    <xdr:sp macro="" textlink="">
      <xdr:nvSpPr>
        <xdr:cNvPr id="91" name="Line 29">
          <a:extLst>
            <a:ext uri="{FF2B5EF4-FFF2-40B4-BE49-F238E27FC236}">
              <a16:creationId xmlns:a16="http://schemas.microsoft.com/office/drawing/2014/main" id="{00000000-0008-0000-1700-00005B000000}"/>
            </a:ext>
          </a:extLst>
        </xdr:cNvPr>
        <xdr:cNvSpPr>
          <a:spLocks noChangeShapeType="1"/>
        </xdr:cNvSpPr>
      </xdr:nvSpPr>
      <xdr:spPr bwMode="auto">
        <a:xfrm>
          <a:off x="1657350" y="17640300"/>
          <a:ext cx="342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257174</xdr:colOff>
      <xdr:row>117</xdr:row>
      <xdr:rowOff>0</xdr:rowOff>
    </xdr:from>
    <xdr:to>
      <xdr:col>13</xdr:col>
      <xdr:colOff>257174</xdr:colOff>
      <xdr:row>117</xdr:row>
      <xdr:rowOff>0</xdr:rowOff>
    </xdr:to>
    <xdr:sp macro="" textlink="">
      <xdr:nvSpPr>
        <xdr:cNvPr id="92" name="Line 32">
          <a:extLst>
            <a:ext uri="{FF2B5EF4-FFF2-40B4-BE49-F238E27FC236}">
              <a16:creationId xmlns:a16="http://schemas.microsoft.com/office/drawing/2014/main" id="{00000000-0008-0000-1700-00005C000000}"/>
            </a:ext>
          </a:extLst>
        </xdr:cNvPr>
        <xdr:cNvSpPr>
          <a:spLocks noChangeShapeType="1"/>
        </xdr:cNvSpPr>
      </xdr:nvSpPr>
      <xdr:spPr bwMode="auto">
        <a:xfrm>
          <a:off x="3028949" y="18602325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115</xdr:row>
      <xdr:rowOff>152398</xdr:rowOff>
    </xdr:from>
    <xdr:to>
      <xdr:col>15</xdr:col>
      <xdr:colOff>0</xdr:colOff>
      <xdr:row>115</xdr:row>
      <xdr:rowOff>152399</xdr:rowOff>
    </xdr:to>
    <xdr:sp macro="" textlink="">
      <xdr:nvSpPr>
        <xdr:cNvPr id="93" name="Line 33">
          <a:extLst>
            <a:ext uri="{FF2B5EF4-FFF2-40B4-BE49-F238E27FC236}">
              <a16:creationId xmlns:a16="http://schemas.microsoft.com/office/drawing/2014/main" id="{00000000-0008-0000-1700-00005D000000}"/>
            </a:ext>
          </a:extLst>
        </xdr:cNvPr>
        <xdr:cNvSpPr>
          <a:spLocks noChangeShapeType="1"/>
        </xdr:cNvSpPr>
      </xdr:nvSpPr>
      <xdr:spPr bwMode="auto">
        <a:xfrm>
          <a:off x="3286125" y="18449923"/>
          <a:ext cx="200025" cy="1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116</xdr:row>
      <xdr:rowOff>0</xdr:rowOff>
    </xdr:from>
    <xdr:to>
      <xdr:col>14</xdr:col>
      <xdr:colOff>0</xdr:colOff>
      <xdr:row>120</xdr:row>
      <xdr:rowOff>0</xdr:rowOff>
    </xdr:to>
    <xdr:sp macro="" textlink="">
      <xdr:nvSpPr>
        <xdr:cNvPr id="94" name="Line 34">
          <a:extLst>
            <a:ext uri="{FF2B5EF4-FFF2-40B4-BE49-F238E27FC236}">
              <a16:creationId xmlns:a16="http://schemas.microsoft.com/office/drawing/2014/main" id="{00000000-0008-0000-1700-00005E000000}"/>
            </a:ext>
          </a:extLst>
        </xdr:cNvPr>
        <xdr:cNvSpPr>
          <a:spLocks noChangeShapeType="1"/>
        </xdr:cNvSpPr>
      </xdr:nvSpPr>
      <xdr:spPr bwMode="auto">
        <a:xfrm>
          <a:off x="3286125" y="18449925"/>
          <a:ext cx="0" cy="6286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257174</xdr:colOff>
      <xdr:row>120</xdr:row>
      <xdr:rowOff>0</xdr:rowOff>
    </xdr:from>
    <xdr:to>
      <xdr:col>14</xdr:col>
      <xdr:colOff>200024</xdr:colOff>
      <xdr:row>120</xdr:row>
      <xdr:rowOff>0</xdr:rowOff>
    </xdr:to>
    <xdr:sp macro="" textlink="">
      <xdr:nvSpPr>
        <xdr:cNvPr id="95" name="Line 35">
          <a:extLst>
            <a:ext uri="{FF2B5EF4-FFF2-40B4-BE49-F238E27FC236}">
              <a16:creationId xmlns:a16="http://schemas.microsoft.com/office/drawing/2014/main" id="{00000000-0008-0000-1700-00005F000000}"/>
            </a:ext>
          </a:extLst>
        </xdr:cNvPr>
        <xdr:cNvSpPr>
          <a:spLocks noChangeShapeType="1"/>
        </xdr:cNvSpPr>
      </xdr:nvSpPr>
      <xdr:spPr bwMode="auto">
        <a:xfrm>
          <a:off x="3286124" y="1907857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116</xdr:row>
      <xdr:rowOff>0</xdr:rowOff>
    </xdr:from>
    <xdr:to>
      <xdr:col>20</xdr:col>
      <xdr:colOff>0</xdr:colOff>
      <xdr:row>116</xdr:row>
      <xdr:rowOff>0</xdr:rowOff>
    </xdr:to>
    <xdr:sp macro="" textlink="">
      <xdr:nvSpPr>
        <xdr:cNvPr id="96" name="Line 36">
          <a:extLst>
            <a:ext uri="{FF2B5EF4-FFF2-40B4-BE49-F238E27FC236}">
              <a16:creationId xmlns:a16="http://schemas.microsoft.com/office/drawing/2014/main" id="{00000000-0008-0000-1700-000060000000}"/>
            </a:ext>
          </a:extLst>
        </xdr:cNvPr>
        <xdr:cNvSpPr>
          <a:spLocks noChangeShapeType="1"/>
        </xdr:cNvSpPr>
      </xdr:nvSpPr>
      <xdr:spPr bwMode="auto">
        <a:xfrm>
          <a:off x="4514850" y="18449925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115</xdr:row>
      <xdr:rowOff>0</xdr:rowOff>
    </xdr:from>
    <xdr:to>
      <xdr:col>21</xdr:col>
      <xdr:colOff>0</xdr:colOff>
      <xdr:row>115</xdr:row>
      <xdr:rowOff>0</xdr:rowOff>
    </xdr:to>
    <xdr:sp macro="" textlink="">
      <xdr:nvSpPr>
        <xdr:cNvPr id="97" name="Line 37">
          <a:extLst>
            <a:ext uri="{FF2B5EF4-FFF2-40B4-BE49-F238E27FC236}">
              <a16:creationId xmlns:a16="http://schemas.microsoft.com/office/drawing/2014/main" id="{00000000-0008-0000-1700-000061000000}"/>
            </a:ext>
          </a:extLst>
        </xdr:cNvPr>
        <xdr:cNvSpPr>
          <a:spLocks noChangeShapeType="1"/>
        </xdr:cNvSpPr>
      </xdr:nvSpPr>
      <xdr:spPr bwMode="auto">
        <a:xfrm>
          <a:off x="4772025" y="18297525"/>
          <a:ext cx="2190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114</xdr:row>
      <xdr:rowOff>161924</xdr:rowOff>
    </xdr:from>
    <xdr:to>
      <xdr:col>20</xdr:col>
      <xdr:colOff>0</xdr:colOff>
      <xdr:row>119</xdr:row>
      <xdr:rowOff>0</xdr:rowOff>
    </xdr:to>
    <xdr:sp macro="" textlink="">
      <xdr:nvSpPr>
        <xdr:cNvPr id="98" name="Line 38">
          <a:extLst>
            <a:ext uri="{FF2B5EF4-FFF2-40B4-BE49-F238E27FC236}">
              <a16:creationId xmlns:a16="http://schemas.microsoft.com/office/drawing/2014/main" id="{00000000-0008-0000-1700-000062000000}"/>
            </a:ext>
          </a:extLst>
        </xdr:cNvPr>
        <xdr:cNvSpPr>
          <a:spLocks noChangeShapeType="1"/>
        </xdr:cNvSpPr>
      </xdr:nvSpPr>
      <xdr:spPr bwMode="auto">
        <a:xfrm>
          <a:off x="4772025" y="18297524"/>
          <a:ext cx="0" cy="619126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119</xdr:row>
      <xdr:rowOff>0</xdr:rowOff>
    </xdr:from>
    <xdr:to>
      <xdr:col>21</xdr:col>
      <xdr:colOff>9525</xdr:colOff>
      <xdr:row>119</xdr:row>
      <xdr:rowOff>0</xdr:rowOff>
    </xdr:to>
    <xdr:sp macro="" textlink="">
      <xdr:nvSpPr>
        <xdr:cNvPr id="99" name="Line 39">
          <a:extLst>
            <a:ext uri="{FF2B5EF4-FFF2-40B4-BE49-F238E27FC236}">
              <a16:creationId xmlns:a16="http://schemas.microsoft.com/office/drawing/2014/main" id="{00000000-0008-0000-1700-000063000000}"/>
            </a:ext>
          </a:extLst>
        </xdr:cNvPr>
        <xdr:cNvSpPr>
          <a:spLocks noChangeShapeType="1"/>
        </xdr:cNvSpPr>
      </xdr:nvSpPr>
      <xdr:spPr bwMode="auto">
        <a:xfrm>
          <a:off x="4772025" y="18916650"/>
          <a:ext cx="228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111</xdr:row>
      <xdr:rowOff>0</xdr:rowOff>
    </xdr:from>
    <xdr:to>
      <xdr:col>23</xdr:col>
      <xdr:colOff>0</xdr:colOff>
      <xdr:row>114</xdr:row>
      <xdr:rowOff>0</xdr:rowOff>
    </xdr:to>
    <xdr:sp macro="" textlink="">
      <xdr:nvSpPr>
        <xdr:cNvPr id="100" name="Line 45">
          <a:extLst>
            <a:ext uri="{FF2B5EF4-FFF2-40B4-BE49-F238E27FC236}">
              <a16:creationId xmlns:a16="http://schemas.microsoft.com/office/drawing/2014/main" id="{00000000-0008-0000-1700-000064000000}"/>
            </a:ext>
          </a:extLst>
        </xdr:cNvPr>
        <xdr:cNvSpPr>
          <a:spLocks noChangeShapeType="1"/>
        </xdr:cNvSpPr>
      </xdr:nvSpPr>
      <xdr:spPr bwMode="auto">
        <a:xfrm flipH="1" flipV="1">
          <a:off x="5505450" y="17640300"/>
          <a:ext cx="0" cy="495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123</xdr:row>
      <xdr:rowOff>0</xdr:rowOff>
    </xdr:from>
    <xdr:to>
      <xdr:col>9</xdr:col>
      <xdr:colOff>0</xdr:colOff>
      <xdr:row>123</xdr:row>
      <xdr:rowOff>0</xdr:rowOff>
    </xdr:to>
    <xdr:sp macro="" textlink="">
      <xdr:nvSpPr>
        <xdr:cNvPr id="101" name="Line 46">
          <a:extLst>
            <a:ext uri="{FF2B5EF4-FFF2-40B4-BE49-F238E27FC236}">
              <a16:creationId xmlns:a16="http://schemas.microsoft.com/office/drawing/2014/main" id="{00000000-0008-0000-1700-000065000000}"/>
            </a:ext>
          </a:extLst>
        </xdr:cNvPr>
        <xdr:cNvSpPr>
          <a:spLocks noChangeShapeType="1"/>
        </xdr:cNvSpPr>
      </xdr:nvSpPr>
      <xdr:spPr bwMode="auto">
        <a:xfrm>
          <a:off x="1657350" y="19554825"/>
          <a:ext cx="342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123</xdr:row>
      <xdr:rowOff>0</xdr:rowOff>
    </xdr:from>
    <xdr:to>
      <xdr:col>25</xdr:col>
      <xdr:colOff>0</xdr:colOff>
      <xdr:row>123</xdr:row>
      <xdr:rowOff>0</xdr:rowOff>
    </xdr:to>
    <xdr:sp macro="" textlink="">
      <xdr:nvSpPr>
        <xdr:cNvPr id="102" name="Line 47">
          <a:extLst>
            <a:ext uri="{FF2B5EF4-FFF2-40B4-BE49-F238E27FC236}">
              <a16:creationId xmlns:a16="http://schemas.microsoft.com/office/drawing/2014/main" id="{00000000-0008-0000-1700-000066000000}"/>
            </a:ext>
          </a:extLst>
        </xdr:cNvPr>
        <xdr:cNvSpPr>
          <a:spLocks noChangeShapeType="1"/>
        </xdr:cNvSpPr>
      </xdr:nvSpPr>
      <xdr:spPr bwMode="auto">
        <a:xfrm>
          <a:off x="3028950" y="19554825"/>
          <a:ext cx="3143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121</xdr:row>
      <xdr:rowOff>0</xdr:rowOff>
    </xdr:from>
    <xdr:to>
      <xdr:col>23</xdr:col>
      <xdr:colOff>0</xdr:colOff>
      <xdr:row>123</xdr:row>
      <xdr:rowOff>0</xdr:rowOff>
    </xdr:to>
    <xdr:sp macro="" textlink="">
      <xdr:nvSpPr>
        <xdr:cNvPr id="103" name="Line 48">
          <a:extLst>
            <a:ext uri="{FF2B5EF4-FFF2-40B4-BE49-F238E27FC236}">
              <a16:creationId xmlns:a16="http://schemas.microsoft.com/office/drawing/2014/main" id="{00000000-0008-0000-1700-000067000000}"/>
            </a:ext>
          </a:extLst>
        </xdr:cNvPr>
        <xdr:cNvSpPr>
          <a:spLocks noChangeShapeType="1"/>
        </xdr:cNvSpPr>
      </xdr:nvSpPr>
      <xdr:spPr bwMode="auto">
        <a:xfrm>
          <a:off x="5505450" y="19230975"/>
          <a:ext cx="0" cy="323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117</xdr:row>
      <xdr:rowOff>0</xdr:rowOff>
    </xdr:from>
    <xdr:to>
      <xdr:col>9</xdr:col>
      <xdr:colOff>0</xdr:colOff>
      <xdr:row>117</xdr:row>
      <xdr:rowOff>0</xdr:rowOff>
    </xdr:to>
    <xdr:sp macro="" textlink="">
      <xdr:nvSpPr>
        <xdr:cNvPr id="104" name="Line 51">
          <a:extLst>
            <a:ext uri="{FF2B5EF4-FFF2-40B4-BE49-F238E27FC236}">
              <a16:creationId xmlns:a16="http://schemas.microsoft.com/office/drawing/2014/main" id="{00000000-0008-0000-1700-000068000000}"/>
            </a:ext>
          </a:extLst>
        </xdr:cNvPr>
        <xdr:cNvSpPr>
          <a:spLocks noChangeShapeType="1"/>
        </xdr:cNvSpPr>
      </xdr:nvSpPr>
      <xdr:spPr bwMode="auto">
        <a:xfrm>
          <a:off x="1657350" y="18602325"/>
          <a:ext cx="342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1</xdr:colOff>
      <xdr:row>132</xdr:row>
      <xdr:rowOff>0</xdr:rowOff>
    </xdr:from>
    <xdr:to>
      <xdr:col>25</xdr:col>
      <xdr:colOff>1</xdr:colOff>
      <xdr:row>132</xdr:row>
      <xdr:rowOff>0</xdr:rowOff>
    </xdr:to>
    <xdr:sp macro="" textlink="">
      <xdr:nvSpPr>
        <xdr:cNvPr id="105" name="Line 26">
          <a:extLst>
            <a:ext uri="{FF2B5EF4-FFF2-40B4-BE49-F238E27FC236}">
              <a16:creationId xmlns:a16="http://schemas.microsoft.com/office/drawing/2014/main" id="{00000000-0008-0000-1700-000069000000}"/>
            </a:ext>
          </a:extLst>
        </xdr:cNvPr>
        <xdr:cNvSpPr>
          <a:spLocks noChangeShapeType="1"/>
        </xdr:cNvSpPr>
      </xdr:nvSpPr>
      <xdr:spPr bwMode="auto">
        <a:xfrm>
          <a:off x="3028951" y="20974050"/>
          <a:ext cx="3143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133</xdr:row>
      <xdr:rowOff>0</xdr:rowOff>
    </xdr:from>
    <xdr:to>
      <xdr:col>7</xdr:col>
      <xdr:colOff>0</xdr:colOff>
      <xdr:row>133</xdr:row>
      <xdr:rowOff>0</xdr:rowOff>
    </xdr:to>
    <xdr:sp macro="" textlink="">
      <xdr:nvSpPr>
        <xdr:cNvPr id="106" name="Line 27">
          <a:extLst>
            <a:ext uri="{FF2B5EF4-FFF2-40B4-BE49-F238E27FC236}">
              <a16:creationId xmlns:a16="http://schemas.microsoft.com/office/drawing/2014/main" id="{00000000-0008-0000-1700-00006A000000}"/>
            </a:ext>
          </a:extLst>
        </xdr:cNvPr>
        <xdr:cNvSpPr>
          <a:spLocks noChangeShapeType="1"/>
        </xdr:cNvSpPr>
      </xdr:nvSpPr>
      <xdr:spPr bwMode="auto">
        <a:xfrm flipV="1">
          <a:off x="1400175" y="21135975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131</xdr:row>
      <xdr:rowOff>161926</xdr:rowOff>
    </xdr:from>
    <xdr:to>
      <xdr:col>7</xdr:col>
      <xdr:colOff>0</xdr:colOff>
      <xdr:row>144</xdr:row>
      <xdr:rowOff>1</xdr:rowOff>
    </xdr:to>
    <xdr:sp macro="" textlink="">
      <xdr:nvSpPr>
        <xdr:cNvPr id="107" name="Line 28">
          <a:extLst>
            <a:ext uri="{FF2B5EF4-FFF2-40B4-BE49-F238E27FC236}">
              <a16:creationId xmlns:a16="http://schemas.microsoft.com/office/drawing/2014/main" id="{00000000-0008-0000-1700-00006B000000}"/>
            </a:ext>
          </a:extLst>
        </xdr:cNvPr>
        <xdr:cNvSpPr>
          <a:spLocks noChangeShapeType="1"/>
        </xdr:cNvSpPr>
      </xdr:nvSpPr>
      <xdr:spPr bwMode="auto">
        <a:xfrm>
          <a:off x="1657350" y="20964526"/>
          <a:ext cx="0" cy="1924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132</xdr:row>
      <xdr:rowOff>0</xdr:rowOff>
    </xdr:from>
    <xdr:to>
      <xdr:col>9</xdr:col>
      <xdr:colOff>0</xdr:colOff>
      <xdr:row>132</xdr:row>
      <xdr:rowOff>0</xdr:rowOff>
    </xdr:to>
    <xdr:sp macro="" textlink="">
      <xdr:nvSpPr>
        <xdr:cNvPr id="108" name="Line 29">
          <a:extLst>
            <a:ext uri="{FF2B5EF4-FFF2-40B4-BE49-F238E27FC236}">
              <a16:creationId xmlns:a16="http://schemas.microsoft.com/office/drawing/2014/main" id="{00000000-0008-0000-1700-00006C000000}"/>
            </a:ext>
          </a:extLst>
        </xdr:cNvPr>
        <xdr:cNvSpPr>
          <a:spLocks noChangeShapeType="1"/>
        </xdr:cNvSpPr>
      </xdr:nvSpPr>
      <xdr:spPr bwMode="auto">
        <a:xfrm>
          <a:off x="1657350" y="20974050"/>
          <a:ext cx="342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257174</xdr:colOff>
      <xdr:row>138</xdr:row>
      <xdr:rowOff>0</xdr:rowOff>
    </xdr:from>
    <xdr:to>
      <xdr:col>13</xdr:col>
      <xdr:colOff>257174</xdr:colOff>
      <xdr:row>138</xdr:row>
      <xdr:rowOff>0</xdr:rowOff>
    </xdr:to>
    <xdr:sp macro="" textlink="">
      <xdr:nvSpPr>
        <xdr:cNvPr id="109" name="Line 32">
          <a:extLst>
            <a:ext uri="{FF2B5EF4-FFF2-40B4-BE49-F238E27FC236}">
              <a16:creationId xmlns:a16="http://schemas.microsoft.com/office/drawing/2014/main" id="{00000000-0008-0000-1700-00006D000000}"/>
            </a:ext>
          </a:extLst>
        </xdr:cNvPr>
        <xdr:cNvSpPr>
          <a:spLocks noChangeShapeType="1"/>
        </xdr:cNvSpPr>
      </xdr:nvSpPr>
      <xdr:spPr bwMode="auto">
        <a:xfrm>
          <a:off x="3028949" y="21936075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136</xdr:row>
      <xdr:rowOff>152398</xdr:rowOff>
    </xdr:from>
    <xdr:to>
      <xdr:col>15</xdr:col>
      <xdr:colOff>0</xdr:colOff>
      <xdr:row>136</xdr:row>
      <xdr:rowOff>152399</xdr:rowOff>
    </xdr:to>
    <xdr:sp macro="" textlink="">
      <xdr:nvSpPr>
        <xdr:cNvPr id="110" name="Line 33">
          <a:extLst>
            <a:ext uri="{FF2B5EF4-FFF2-40B4-BE49-F238E27FC236}">
              <a16:creationId xmlns:a16="http://schemas.microsoft.com/office/drawing/2014/main" id="{00000000-0008-0000-1700-00006E000000}"/>
            </a:ext>
          </a:extLst>
        </xdr:cNvPr>
        <xdr:cNvSpPr>
          <a:spLocks noChangeShapeType="1"/>
        </xdr:cNvSpPr>
      </xdr:nvSpPr>
      <xdr:spPr bwMode="auto">
        <a:xfrm>
          <a:off x="3286125" y="21783673"/>
          <a:ext cx="200025" cy="1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137</xdr:row>
      <xdr:rowOff>0</xdr:rowOff>
    </xdr:from>
    <xdr:to>
      <xdr:col>14</xdr:col>
      <xdr:colOff>0</xdr:colOff>
      <xdr:row>141</xdr:row>
      <xdr:rowOff>0</xdr:rowOff>
    </xdr:to>
    <xdr:sp macro="" textlink="">
      <xdr:nvSpPr>
        <xdr:cNvPr id="111" name="Line 34">
          <a:extLst>
            <a:ext uri="{FF2B5EF4-FFF2-40B4-BE49-F238E27FC236}">
              <a16:creationId xmlns:a16="http://schemas.microsoft.com/office/drawing/2014/main" id="{00000000-0008-0000-1700-00006F000000}"/>
            </a:ext>
          </a:extLst>
        </xdr:cNvPr>
        <xdr:cNvSpPr>
          <a:spLocks noChangeShapeType="1"/>
        </xdr:cNvSpPr>
      </xdr:nvSpPr>
      <xdr:spPr bwMode="auto">
        <a:xfrm>
          <a:off x="3286125" y="21783675"/>
          <a:ext cx="0" cy="6286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257174</xdr:colOff>
      <xdr:row>141</xdr:row>
      <xdr:rowOff>0</xdr:rowOff>
    </xdr:from>
    <xdr:to>
      <xdr:col>14</xdr:col>
      <xdr:colOff>200024</xdr:colOff>
      <xdr:row>141</xdr:row>
      <xdr:rowOff>0</xdr:rowOff>
    </xdr:to>
    <xdr:sp macro="" textlink="">
      <xdr:nvSpPr>
        <xdr:cNvPr id="112" name="Line 35">
          <a:extLst>
            <a:ext uri="{FF2B5EF4-FFF2-40B4-BE49-F238E27FC236}">
              <a16:creationId xmlns:a16="http://schemas.microsoft.com/office/drawing/2014/main" id="{00000000-0008-0000-1700-000070000000}"/>
            </a:ext>
          </a:extLst>
        </xdr:cNvPr>
        <xdr:cNvSpPr>
          <a:spLocks noChangeShapeType="1"/>
        </xdr:cNvSpPr>
      </xdr:nvSpPr>
      <xdr:spPr bwMode="auto">
        <a:xfrm>
          <a:off x="3286124" y="2241232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137</xdr:row>
      <xdr:rowOff>0</xdr:rowOff>
    </xdr:from>
    <xdr:to>
      <xdr:col>20</xdr:col>
      <xdr:colOff>0</xdr:colOff>
      <xdr:row>137</xdr:row>
      <xdr:rowOff>0</xdr:rowOff>
    </xdr:to>
    <xdr:sp macro="" textlink="">
      <xdr:nvSpPr>
        <xdr:cNvPr id="113" name="Line 36">
          <a:extLst>
            <a:ext uri="{FF2B5EF4-FFF2-40B4-BE49-F238E27FC236}">
              <a16:creationId xmlns:a16="http://schemas.microsoft.com/office/drawing/2014/main" id="{00000000-0008-0000-1700-000071000000}"/>
            </a:ext>
          </a:extLst>
        </xdr:cNvPr>
        <xdr:cNvSpPr>
          <a:spLocks noChangeShapeType="1"/>
        </xdr:cNvSpPr>
      </xdr:nvSpPr>
      <xdr:spPr bwMode="auto">
        <a:xfrm>
          <a:off x="4514850" y="21783675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136</xdr:row>
      <xdr:rowOff>0</xdr:rowOff>
    </xdr:from>
    <xdr:to>
      <xdr:col>21</xdr:col>
      <xdr:colOff>0</xdr:colOff>
      <xdr:row>136</xdr:row>
      <xdr:rowOff>0</xdr:rowOff>
    </xdr:to>
    <xdr:sp macro="" textlink="">
      <xdr:nvSpPr>
        <xdr:cNvPr id="114" name="Line 37">
          <a:extLst>
            <a:ext uri="{FF2B5EF4-FFF2-40B4-BE49-F238E27FC236}">
              <a16:creationId xmlns:a16="http://schemas.microsoft.com/office/drawing/2014/main" id="{00000000-0008-0000-1700-000072000000}"/>
            </a:ext>
          </a:extLst>
        </xdr:cNvPr>
        <xdr:cNvSpPr>
          <a:spLocks noChangeShapeType="1"/>
        </xdr:cNvSpPr>
      </xdr:nvSpPr>
      <xdr:spPr bwMode="auto">
        <a:xfrm>
          <a:off x="4772025" y="21631275"/>
          <a:ext cx="2190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135</xdr:row>
      <xdr:rowOff>161924</xdr:rowOff>
    </xdr:from>
    <xdr:to>
      <xdr:col>20</xdr:col>
      <xdr:colOff>0</xdr:colOff>
      <xdr:row>140</xdr:row>
      <xdr:rowOff>0</xdr:rowOff>
    </xdr:to>
    <xdr:sp macro="" textlink="">
      <xdr:nvSpPr>
        <xdr:cNvPr id="115" name="Line 38">
          <a:extLst>
            <a:ext uri="{FF2B5EF4-FFF2-40B4-BE49-F238E27FC236}">
              <a16:creationId xmlns:a16="http://schemas.microsoft.com/office/drawing/2014/main" id="{00000000-0008-0000-1700-000073000000}"/>
            </a:ext>
          </a:extLst>
        </xdr:cNvPr>
        <xdr:cNvSpPr>
          <a:spLocks noChangeShapeType="1"/>
        </xdr:cNvSpPr>
      </xdr:nvSpPr>
      <xdr:spPr bwMode="auto">
        <a:xfrm>
          <a:off x="4772025" y="21631274"/>
          <a:ext cx="0" cy="619126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140</xdr:row>
      <xdr:rowOff>0</xdr:rowOff>
    </xdr:from>
    <xdr:to>
      <xdr:col>21</xdr:col>
      <xdr:colOff>9525</xdr:colOff>
      <xdr:row>140</xdr:row>
      <xdr:rowOff>0</xdr:rowOff>
    </xdr:to>
    <xdr:sp macro="" textlink="">
      <xdr:nvSpPr>
        <xdr:cNvPr id="116" name="Line 39">
          <a:extLst>
            <a:ext uri="{FF2B5EF4-FFF2-40B4-BE49-F238E27FC236}">
              <a16:creationId xmlns:a16="http://schemas.microsoft.com/office/drawing/2014/main" id="{00000000-0008-0000-1700-000074000000}"/>
            </a:ext>
          </a:extLst>
        </xdr:cNvPr>
        <xdr:cNvSpPr>
          <a:spLocks noChangeShapeType="1"/>
        </xdr:cNvSpPr>
      </xdr:nvSpPr>
      <xdr:spPr bwMode="auto">
        <a:xfrm>
          <a:off x="4772025" y="22250400"/>
          <a:ext cx="228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132</xdr:row>
      <xdr:rowOff>0</xdr:rowOff>
    </xdr:from>
    <xdr:to>
      <xdr:col>23</xdr:col>
      <xdr:colOff>0</xdr:colOff>
      <xdr:row>135</xdr:row>
      <xdr:rowOff>0</xdr:rowOff>
    </xdr:to>
    <xdr:sp macro="" textlink="">
      <xdr:nvSpPr>
        <xdr:cNvPr id="117" name="Line 45">
          <a:extLst>
            <a:ext uri="{FF2B5EF4-FFF2-40B4-BE49-F238E27FC236}">
              <a16:creationId xmlns:a16="http://schemas.microsoft.com/office/drawing/2014/main" id="{00000000-0008-0000-1700-000075000000}"/>
            </a:ext>
          </a:extLst>
        </xdr:cNvPr>
        <xdr:cNvSpPr>
          <a:spLocks noChangeShapeType="1"/>
        </xdr:cNvSpPr>
      </xdr:nvSpPr>
      <xdr:spPr bwMode="auto">
        <a:xfrm flipH="1" flipV="1">
          <a:off x="5505450" y="20974050"/>
          <a:ext cx="0" cy="495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144</xdr:row>
      <xdr:rowOff>0</xdr:rowOff>
    </xdr:from>
    <xdr:to>
      <xdr:col>9</xdr:col>
      <xdr:colOff>0</xdr:colOff>
      <xdr:row>144</xdr:row>
      <xdr:rowOff>0</xdr:rowOff>
    </xdr:to>
    <xdr:sp macro="" textlink="">
      <xdr:nvSpPr>
        <xdr:cNvPr id="118" name="Line 46">
          <a:extLst>
            <a:ext uri="{FF2B5EF4-FFF2-40B4-BE49-F238E27FC236}">
              <a16:creationId xmlns:a16="http://schemas.microsoft.com/office/drawing/2014/main" id="{00000000-0008-0000-1700-000076000000}"/>
            </a:ext>
          </a:extLst>
        </xdr:cNvPr>
        <xdr:cNvSpPr>
          <a:spLocks noChangeShapeType="1"/>
        </xdr:cNvSpPr>
      </xdr:nvSpPr>
      <xdr:spPr bwMode="auto">
        <a:xfrm>
          <a:off x="1657350" y="22888575"/>
          <a:ext cx="342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144</xdr:row>
      <xdr:rowOff>0</xdr:rowOff>
    </xdr:from>
    <xdr:to>
      <xdr:col>25</xdr:col>
      <xdr:colOff>0</xdr:colOff>
      <xdr:row>144</xdr:row>
      <xdr:rowOff>0</xdr:rowOff>
    </xdr:to>
    <xdr:sp macro="" textlink="">
      <xdr:nvSpPr>
        <xdr:cNvPr id="119" name="Line 47">
          <a:extLst>
            <a:ext uri="{FF2B5EF4-FFF2-40B4-BE49-F238E27FC236}">
              <a16:creationId xmlns:a16="http://schemas.microsoft.com/office/drawing/2014/main" id="{00000000-0008-0000-1700-000077000000}"/>
            </a:ext>
          </a:extLst>
        </xdr:cNvPr>
        <xdr:cNvSpPr>
          <a:spLocks noChangeShapeType="1"/>
        </xdr:cNvSpPr>
      </xdr:nvSpPr>
      <xdr:spPr bwMode="auto">
        <a:xfrm>
          <a:off x="3028950" y="22888575"/>
          <a:ext cx="3143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142</xdr:row>
      <xdr:rowOff>0</xdr:rowOff>
    </xdr:from>
    <xdr:to>
      <xdr:col>23</xdr:col>
      <xdr:colOff>0</xdr:colOff>
      <xdr:row>144</xdr:row>
      <xdr:rowOff>0</xdr:rowOff>
    </xdr:to>
    <xdr:sp macro="" textlink="">
      <xdr:nvSpPr>
        <xdr:cNvPr id="120" name="Line 48">
          <a:extLst>
            <a:ext uri="{FF2B5EF4-FFF2-40B4-BE49-F238E27FC236}">
              <a16:creationId xmlns:a16="http://schemas.microsoft.com/office/drawing/2014/main" id="{00000000-0008-0000-1700-000078000000}"/>
            </a:ext>
          </a:extLst>
        </xdr:cNvPr>
        <xdr:cNvSpPr>
          <a:spLocks noChangeShapeType="1"/>
        </xdr:cNvSpPr>
      </xdr:nvSpPr>
      <xdr:spPr bwMode="auto">
        <a:xfrm>
          <a:off x="5505450" y="22564725"/>
          <a:ext cx="0" cy="323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138</xdr:row>
      <xdr:rowOff>0</xdr:rowOff>
    </xdr:from>
    <xdr:to>
      <xdr:col>9</xdr:col>
      <xdr:colOff>0</xdr:colOff>
      <xdr:row>138</xdr:row>
      <xdr:rowOff>0</xdr:rowOff>
    </xdr:to>
    <xdr:sp macro="" textlink="">
      <xdr:nvSpPr>
        <xdr:cNvPr id="121" name="Line 51">
          <a:extLst>
            <a:ext uri="{FF2B5EF4-FFF2-40B4-BE49-F238E27FC236}">
              <a16:creationId xmlns:a16="http://schemas.microsoft.com/office/drawing/2014/main" id="{00000000-0008-0000-1700-000079000000}"/>
            </a:ext>
          </a:extLst>
        </xdr:cNvPr>
        <xdr:cNvSpPr>
          <a:spLocks noChangeShapeType="1"/>
        </xdr:cNvSpPr>
      </xdr:nvSpPr>
      <xdr:spPr bwMode="auto">
        <a:xfrm>
          <a:off x="1657350" y="21936075"/>
          <a:ext cx="342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1</xdr:colOff>
      <xdr:row>153</xdr:row>
      <xdr:rowOff>0</xdr:rowOff>
    </xdr:from>
    <xdr:to>
      <xdr:col>25</xdr:col>
      <xdr:colOff>1</xdr:colOff>
      <xdr:row>153</xdr:row>
      <xdr:rowOff>0</xdr:rowOff>
    </xdr:to>
    <xdr:sp macro="" textlink="">
      <xdr:nvSpPr>
        <xdr:cNvPr id="122" name="Line 26">
          <a:extLst>
            <a:ext uri="{FF2B5EF4-FFF2-40B4-BE49-F238E27FC236}">
              <a16:creationId xmlns:a16="http://schemas.microsoft.com/office/drawing/2014/main" id="{00000000-0008-0000-1700-00007A000000}"/>
            </a:ext>
          </a:extLst>
        </xdr:cNvPr>
        <xdr:cNvSpPr>
          <a:spLocks noChangeShapeType="1"/>
        </xdr:cNvSpPr>
      </xdr:nvSpPr>
      <xdr:spPr bwMode="auto">
        <a:xfrm>
          <a:off x="3028951" y="24307800"/>
          <a:ext cx="3143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154</xdr:row>
      <xdr:rowOff>0</xdr:rowOff>
    </xdr:from>
    <xdr:to>
      <xdr:col>7</xdr:col>
      <xdr:colOff>0</xdr:colOff>
      <xdr:row>154</xdr:row>
      <xdr:rowOff>0</xdr:rowOff>
    </xdr:to>
    <xdr:sp macro="" textlink="">
      <xdr:nvSpPr>
        <xdr:cNvPr id="123" name="Line 27">
          <a:extLst>
            <a:ext uri="{FF2B5EF4-FFF2-40B4-BE49-F238E27FC236}">
              <a16:creationId xmlns:a16="http://schemas.microsoft.com/office/drawing/2014/main" id="{00000000-0008-0000-1700-00007B000000}"/>
            </a:ext>
          </a:extLst>
        </xdr:cNvPr>
        <xdr:cNvSpPr>
          <a:spLocks noChangeShapeType="1"/>
        </xdr:cNvSpPr>
      </xdr:nvSpPr>
      <xdr:spPr bwMode="auto">
        <a:xfrm flipV="1">
          <a:off x="1400175" y="24469725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152</xdr:row>
      <xdr:rowOff>161926</xdr:rowOff>
    </xdr:from>
    <xdr:to>
      <xdr:col>7</xdr:col>
      <xdr:colOff>0</xdr:colOff>
      <xdr:row>165</xdr:row>
      <xdr:rowOff>1</xdr:rowOff>
    </xdr:to>
    <xdr:sp macro="" textlink="">
      <xdr:nvSpPr>
        <xdr:cNvPr id="124" name="Line 28">
          <a:extLst>
            <a:ext uri="{FF2B5EF4-FFF2-40B4-BE49-F238E27FC236}">
              <a16:creationId xmlns:a16="http://schemas.microsoft.com/office/drawing/2014/main" id="{00000000-0008-0000-1700-00007C000000}"/>
            </a:ext>
          </a:extLst>
        </xdr:cNvPr>
        <xdr:cNvSpPr>
          <a:spLocks noChangeShapeType="1"/>
        </xdr:cNvSpPr>
      </xdr:nvSpPr>
      <xdr:spPr bwMode="auto">
        <a:xfrm>
          <a:off x="1657350" y="24298276"/>
          <a:ext cx="0" cy="1924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153</xdr:row>
      <xdr:rowOff>0</xdr:rowOff>
    </xdr:from>
    <xdr:to>
      <xdr:col>9</xdr:col>
      <xdr:colOff>0</xdr:colOff>
      <xdr:row>153</xdr:row>
      <xdr:rowOff>0</xdr:rowOff>
    </xdr:to>
    <xdr:sp macro="" textlink="">
      <xdr:nvSpPr>
        <xdr:cNvPr id="125" name="Line 29">
          <a:extLst>
            <a:ext uri="{FF2B5EF4-FFF2-40B4-BE49-F238E27FC236}">
              <a16:creationId xmlns:a16="http://schemas.microsoft.com/office/drawing/2014/main" id="{00000000-0008-0000-1700-00007D000000}"/>
            </a:ext>
          </a:extLst>
        </xdr:cNvPr>
        <xdr:cNvSpPr>
          <a:spLocks noChangeShapeType="1"/>
        </xdr:cNvSpPr>
      </xdr:nvSpPr>
      <xdr:spPr bwMode="auto">
        <a:xfrm>
          <a:off x="1657350" y="24307800"/>
          <a:ext cx="342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257174</xdr:colOff>
      <xdr:row>159</xdr:row>
      <xdr:rowOff>0</xdr:rowOff>
    </xdr:from>
    <xdr:to>
      <xdr:col>13</xdr:col>
      <xdr:colOff>257174</xdr:colOff>
      <xdr:row>159</xdr:row>
      <xdr:rowOff>0</xdr:rowOff>
    </xdr:to>
    <xdr:sp macro="" textlink="">
      <xdr:nvSpPr>
        <xdr:cNvPr id="126" name="Line 32">
          <a:extLst>
            <a:ext uri="{FF2B5EF4-FFF2-40B4-BE49-F238E27FC236}">
              <a16:creationId xmlns:a16="http://schemas.microsoft.com/office/drawing/2014/main" id="{00000000-0008-0000-1700-00007E000000}"/>
            </a:ext>
          </a:extLst>
        </xdr:cNvPr>
        <xdr:cNvSpPr>
          <a:spLocks noChangeShapeType="1"/>
        </xdr:cNvSpPr>
      </xdr:nvSpPr>
      <xdr:spPr bwMode="auto">
        <a:xfrm>
          <a:off x="3028949" y="25269825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157</xdr:row>
      <xdr:rowOff>152398</xdr:rowOff>
    </xdr:from>
    <xdr:to>
      <xdr:col>15</xdr:col>
      <xdr:colOff>0</xdr:colOff>
      <xdr:row>157</xdr:row>
      <xdr:rowOff>152399</xdr:rowOff>
    </xdr:to>
    <xdr:sp macro="" textlink="">
      <xdr:nvSpPr>
        <xdr:cNvPr id="127" name="Line 33">
          <a:extLst>
            <a:ext uri="{FF2B5EF4-FFF2-40B4-BE49-F238E27FC236}">
              <a16:creationId xmlns:a16="http://schemas.microsoft.com/office/drawing/2014/main" id="{00000000-0008-0000-1700-00007F000000}"/>
            </a:ext>
          </a:extLst>
        </xdr:cNvPr>
        <xdr:cNvSpPr>
          <a:spLocks noChangeShapeType="1"/>
        </xdr:cNvSpPr>
      </xdr:nvSpPr>
      <xdr:spPr bwMode="auto">
        <a:xfrm>
          <a:off x="3286125" y="25117423"/>
          <a:ext cx="200025" cy="1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158</xdr:row>
      <xdr:rowOff>0</xdr:rowOff>
    </xdr:from>
    <xdr:to>
      <xdr:col>14</xdr:col>
      <xdr:colOff>0</xdr:colOff>
      <xdr:row>162</xdr:row>
      <xdr:rowOff>0</xdr:rowOff>
    </xdr:to>
    <xdr:sp macro="" textlink="">
      <xdr:nvSpPr>
        <xdr:cNvPr id="128" name="Line 34">
          <a:extLst>
            <a:ext uri="{FF2B5EF4-FFF2-40B4-BE49-F238E27FC236}">
              <a16:creationId xmlns:a16="http://schemas.microsoft.com/office/drawing/2014/main" id="{00000000-0008-0000-1700-000080000000}"/>
            </a:ext>
          </a:extLst>
        </xdr:cNvPr>
        <xdr:cNvSpPr>
          <a:spLocks noChangeShapeType="1"/>
        </xdr:cNvSpPr>
      </xdr:nvSpPr>
      <xdr:spPr bwMode="auto">
        <a:xfrm>
          <a:off x="3286125" y="25117425"/>
          <a:ext cx="0" cy="6286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257174</xdr:colOff>
      <xdr:row>162</xdr:row>
      <xdr:rowOff>0</xdr:rowOff>
    </xdr:from>
    <xdr:to>
      <xdr:col>14</xdr:col>
      <xdr:colOff>200024</xdr:colOff>
      <xdr:row>162</xdr:row>
      <xdr:rowOff>0</xdr:rowOff>
    </xdr:to>
    <xdr:sp macro="" textlink="">
      <xdr:nvSpPr>
        <xdr:cNvPr id="129" name="Line 35">
          <a:extLst>
            <a:ext uri="{FF2B5EF4-FFF2-40B4-BE49-F238E27FC236}">
              <a16:creationId xmlns:a16="http://schemas.microsoft.com/office/drawing/2014/main" id="{00000000-0008-0000-1700-000081000000}"/>
            </a:ext>
          </a:extLst>
        </xdr:cNvPr>
        <xdr:cNvSpPr>
          <a:spLocks noChangeShapeType="1"/>
        </xdr:cNvSpPr>
      </xdr:nvSpPr>
      <xdr:spPr bwMode="auto">
        <a:xfrm>
          <a:off x="3286124" y="2574607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158</xdr:row>
      <xdr:rowOff>0</xdr:rowOff>
    </xdr:from>
    <xdr:to>
      <xdr:col>20</xdr:col>
      <xdr:colOff>0</xdr:colOff>
      <xdr:row>158</xdr:row>
      <xdr:rowOff>0</xdr:rowOff>
    </xdr:to>
    <xdr:sp macro="" textlink="">
      <xdr:nvSpPr>
        <xdr:cNvPr id="130" name="Line 36">
          <a:extLst>
            <a:ext uri="{FF2B5EF4-FFF2-40B4-BE49-F238E27FC236}">
              <a16:creationId xmlns:a16="http://schemas.microsoft.com/office/drawing/2014/main" id="{00000000-0008-0000-1700-000082000000}"/>
            </a:ext>
          </a:extLst>
        </xdr:cNvPr>
        <xdr:cNvSpPr>
          <a:spLocks noChangeShapeType="1"/>
        </xdr:cNvSpPr>
      </xdr:nvSpPr>
      <xdr:spPr bwMode="auto">
        <a:xfrm>
          <a:off x="4514850" y="25117425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157</xdr:row>
      <xdr:rowOff>0</xdr:rowOff>
    </xdr:from>
    <xdr:to>
      <xdr:col>21</xdr:col>
      <xdr:colOff>0</xdr:colOff>
      <xdr:row>157</xdr:row>
      <xdr:rowOff>0</xdr:rowOff>
    </xdr:to>
    <xdr:sp macro="" textlink="">
      <xdr:nvSpPr>
        <xdr:cNvPr id="131" name="Line 37">
          <a:extLst>
            <a:ext uri="{FF2B5EF4-FFF2-40B4-BE49-F238E27FC236}">
              <a16:creationId xmlns:a16="http://schemas.microsoft.com/office/drawing/2014/main" id="{00000000-0008-0000-1700-000083000000}"/>
            </a:ext>
          </a:extLst>
        </xdr:cNvPr>
        <xdr:cNvSpPr>
          <a:spLocks noChangeShapeType="1"/>
        </xdr:cNvSpPr>
      </xdr:nvSpPr>
      <xdr:spPr bwMode="auto">
        <a:xfrm>
          <a:off x="4772025" y="24965025"/>
          <a:ext cx="2190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156</xdr:row>
      <xdr:rowOff>161924</xdr:rowOff>
    </xdr:from>
    <xdr:to>
      <xdr:col>20</xdr:col>
      <xdr:colOff>0</xdr:colOff>
      <xdr:row>161</xdr:row>
      <xdr:rowOff>0</xdr:rowOff>
    </xdr:to>
    <xdr:sp macro="" textlink="">
      <xdr:nvSpPr>
        <xdr:cNvPr id="132" name="Line 38">
          <a:extLst>
            <a:ext uri="{FF2B5EF4-FFF2-40B4-BE49-F238E27FC236}">
              <a16:creationId xmlns:a16="http://schemas.microsoft.com/office/drawing/2014/main" id="{00000000-0008-0000-1700-000084000000}"/>
            </a:ext>
          </a:extLst>
        </xdr:cNvPr>
        <xdr:cNvSpPr>
          <a:spLocks noChangeShapeType="1"/>
        </xdr:cNvSpPr>
      </xdr:nvSpPr>
      <xdr:spPr bwMode="auto">
        <a:xfrm>
          <a:off x="4772025" y="24965024"/>
          <a:ext cx="0" cy="619126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161</xdr:row>
      <xdr:rowOff>0</xdr:rowOff>
    </xdr:from>
    <xdr:to>
      <xdr:col>21</xdr:col>
      <xdr:colOff>9525</xdr:colOff>
      <xdr:row>161</xdr:row>
      <xdr:rowOff>0</xdr:rowOff>
    </xdr:to>
    <xdr:sp macro="" textlink="">
      <xdr:nvSpPr>
        <xdr:cNvPr id="133" name="Line 39">
          <a:extLst>
            <a:ext uri="{FF2B5EF4-FFF2-40B4-BE49-F238E27FC236}">
              <a16:creationId xmlns:a16="http://schemas.microsoft.com/office/drawing/2014/main" id="{00000000-0008-0000-1700-000085000000}"/>
            </a:ext>
          </a:extLst>
        </xdr:cNvPr>
        <xdr:cNvSpPr>
          <a:spLocks noChangeShapeType="1"/>
        </xdr:cNvSpPr>
      </xdr:nvSpPr>
      <xdr:spPr bwMode="auto">
        <a:xfrm>
          <a:off x="4772025" y="25584150"/>
          <a:ext cx="228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153</xdr:row>
      <xdr:rowOff>0</xdr:rowOff>
    </xdr:from>
    <xdr:to>
      <xdr:col>23</xdr:col>
      <xdr:colOff>0</xdr:colOff>
      <xdr:row>156</xdr:row>
      <xdr:rowOff>0</xdr:rowOff>
    </xdr:to>
    <xdr:sp macro="" textlink="">
      <xdr:nvSpPr>
        <xdr:cNvPr id="134" name="Line 45">
          <a:extLst>
            <a:ext uri="{FF2B5EF4-FFF2-40B4-BE49-F238E27FC236}">
              <a16:creationId xmlns:a16="http://schemas.microsoft.com/office/drawing/2014/main" id="{00000000-0008-0000-1700-000086000000}"/>
            </a:ext>
          </a:extLst>
        </xdr:cNvPr>
        <xdr:cNvSpPr>
          <a:spLocks noChangeShapeType="1"/>
        </xdr:cNvSpPr>
      </xdr:nvSpPr>
      <xdr:spPr bwMode="auto">
        <a:xfrm flipH="1" flipV="1">
          <a:off x="5505450" y="24307800"/>
          <a:ext cx="0" cy="495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165</xdr:row>
      <xdr:rowOff>0</xdr:rowOff>
    </xdr:from>
    <xdr:to>
      <xdr:col>9</xdr:col>
      <xdr:colOff>0</xdr:colOff>
      <xdr:row>165</xdr:row>
      <xdr:rowOff>0</xdr:rowOff>
    </xdr:to>
    <xdr:sp macro="" textlink="">
      <xdr:nvSpPr>
        <xdr:cNvPr id="135" name="Line 46">
          <a:extLst>
            <a:ext uri="{FF2B5EF4-FFF2-40B4-BE49-F238E27FC236}">
              <a16:creationId xmlns:a16="http://schemas.microsoft.com/office/drawing/2014/main" id="{00000000-0008-0000-1700-000087000000}"/>
            </a:ext>
          </a:extLst>
        </xdr:cNvPr>
        <xdr:cNvSpPr>
          <a:spLocks noChangeShapeType="1"/>
        </xdr:cNvSpPr>
      </xdr:nvSpPr>
      <xdr:spPr bwMode="auto">
        <a:xfrm>
          <a:off x="1657350" y="26222325"/>
          <a:ext cx="342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165</xdr:row>
      <xdr:rowOff>0</xdr:rowOff>
    </xdr:from>
    <xdr:to>
      <xdr:col>25</xdr:col>
      <xdr:colOff>0</xdr:colOff>
      <xdr:row>165</xdr:row>
      <xdr:rowOff>0</xdr:rowOff>
    </xdr:to>
    <xdr:sp macro="" textlink="">
      <xdr:nvSpPr>
        <xdr:cNvPr id="136" name="Line 47">
          <a:extLst>
            <a:ext uri="{FF2B5EF4-FFF2-40B4-BE49-F238E27FC236}">
              <a16:creationId xmlns:a16="http://schemas.microsoft.com/office/drawing/2014/main" id="{00000000-0008-0000-1700-000088000000}"/>
            </a:ext>
          </a:extLst>
        </xdr:cNvPr>
        <xdr:cNvSpPr>
          <a:spLocks noChangeShapeType="1"/>
        </xdr:cNvSpPr>
      </xdr:nvSpPr>
      <xdr:spPr bwMode="auto">
        <a:xfrm>
          <a:off x="3028950" y="26222325"/>
          <a:ext cx="3143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163</xdr:row>
      <xdr:rowOff>0</xdr:rowOff>
    </xdr:from>
    <xdr:to>
      <xdr:col>23</xdr:col>
      <xdr:colOff>0</xdr:colOff>
      <xdr:row>165</xdr:row>
      <xdr:rowOff>0</xdr:rowOff>
    </xdr:to>
    <xdr:sp macro="" textlink="">
      <xdr:nvSpPr>
        <xdr:cNvPr id="137" name="Line 48">
          <a:extLst>
            <a:ext uri="{FF2B5EF4-FFF2-40B4-BE49-F238E27FC236}">
              <a16:creationId xmlns:a16="http://schemas.microsoft.com/office/drawing/2014/main" id="{00000000-0008-0000-1700-000089000000}"/>
            </a:ext>
          </a:extLst>
        </xdr:cNvPr>
        <xdr:cNvSpPr>
          <a:spLocks noChangeShapeType="1"/>
        </xdr:cNvSpPr>
      </xdr:nvSpPr>
      <xdr:spPr bwMode="auto">
        <a:xfrm>
          <a:off x="5505450" y="25898475"/>
          <a:ext cx="0" cy="323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159</xdr:row>
      <xdr:rowOff>0</xdr:rowOff>
    </xdr:from>
    <xdr:to>
      <xdr:col>9</xdr:col>
      <xdr:colOff>0</xdr:colOff>
      <xdr:row>159</xdr:row>
      <xdr:rowOff>0</xdr:rowOff>
    </xdr:to>
    <xdr:sp macro="" textlink="">
      <xdr:nvSpPr>
        <xdr:cNvPr id="138" name="Line 51">
          <a:extLst>
            <a:ext uri="{FF2B5EF4-FFF2-40B4-BE49-F238E27FC236}">
              <a16:creationId xmlns:a16="http://schemas.microsoft.com/office/drawing/2014/main" id="{00000000-0008-0000-1700-00008A000000}"/>
            </a:ext>
          </a:extLst>
        </xdr:cNvPr>
        <xdr:cNvSpPr>
          <a:spLocks noChangeShapeType="1"/>
        </xdr:cNvSpPr>
      </xdr:nvSpPr>
      <xdr:spPr bwMode="auto">
        <a:xfrm>
          <a:off x="1657350" y="25269825"/>
          <a:ext cx="342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1</xdr:colOff>
      <xdr:row>174</xdr:row>
      <xdr:rowOff>0</xdr:rowOff>
    </xdr:from>
    <xdr:to>
      <xdr:col>25</xdr:col>
      <xdr:colOff>1</xdr:colOff>
      <xdr:row>174</xdr:row>
      <xdr:rowOff>0</xdr:rowOff>
    </xdr:to>
    <xdr:sp macro="" textlink="">
      <xdr:nvSpPr>
        <xdr:cNvPr id="139" name="Line 26">
          <a:extLst>
            <a:ext uri="{FF2B5EF4-FFF2-40B4-BE49-F238E27FC236}">
              <a16:creationId xmlns:a16="http://schemas.microsoft.com/office/drawing/2014/main" id="{00000000-0008-0000-1700-00008B000000}"/>
            </a:ext>
          </a:extLst>
        </xdr:cNvPr>
        <xdr:cNvSpPr>
          <a:spLocks noChangeShapeType="1"/>
        </xdr:cNvSpPr>
      </xdr:nvSpPr>
      <xdr:spPr bwMode="auto">
        <a:xfrm>
          <a:off x="3028951" y="27641550"/>
          <a:ext cx="3143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175</xdr:row>
      <xdr:rowOff>0</xdr:rowOff>
    </xdr:from>
    <xdr:to>
      <xdr:col>7</xdr:col>
      <xdr:colOff>0</xdr:colOff>
      <xdr:row>175</xdr:row>
      <xdr:rowOff>0</xdr:rowOff>
    </xdr:to>
    <xdr:sp macro="" textlink="">
      <xdr:nvSpPr>
        <xdr:cNvPr id="140" name="Line 27">
          <a:extLst>
            <a:ext uri="{FF2B5EF4-FFF2-40B4-BE49-F238E27FC236}">
              <a16:creationId xmlns:a16="http://schemas.microsoft.com/office/drawing/2014/main" id="{00000000-0008-0000-1700-00008C000000}"/>
            </a:ext>
          </a:extLst>
        </xdr:cNvPr>
        <xdr:cNvSpPr>
          <a:spLocks noChangeShapeType="1"/>
        </xdr:cNvSpPr>
      </xdr:nvSpPr>
      <xdr:spPr bwMode="auto">
        <a:xfrm flipV="1">
          <a:off x="1400175" y="27803475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173</xdr:row>
      <xdr:rowOff>161926</xdr:rowOff>
    </xdr:from>
    <xdr:to>
      <xdr:col>7</xdr:col>
      <xdr:colOff>0</xdr:colOff>
      <xdr:row>186</xdr:row>
      <xdr:rowOff>1</xdr:rowOff>
    </xdr:to>
    <xdr:sp macro="" textlink="">
      <xdr:nvSpPr>
        <xdr:cNvPr id="141" name="Line 28">
          <a:extLst>
            <a:ext uri="{FF2B5EF4-FFF2-40B4-BE49-F238E27FC236}">
              <a16:creationId xmlns:a16="http://schemas.microsoft.com/office/drawing/2014/main" id="{00000000-0008-0000-1700-00008D000000}"/>
            </a:ext>
          </a:extLst>
        </xdr:cNvPr>
        <xdr:cNvSpPr>
          <a:spLocks noChangeShapeType="1"/>
        </xdr:cNvSpPr>
      </xdr:nvSpPr>
      <xdr:spPr bwMode="auto">
        <a:xfrm>
          <a:off x="1657350" y="27632026"/>
          <a:ext cx="0" cy="1924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174</xdr:row>
      <xdr:rowOff>0</xdr:rowOff>
    </xdr:from>
    <xdr:to>
      <xdr:col>9</xdr:col>
      <xdr:colOff>0</xdr:colOff>
      <xdr:row>174</xdr:row>
      <xdr:rowOff>0</xdr:rowOff>
    </xdr:to>
    <xdr:sp macro="" textlink="">
      <xdr:nvSpPr>
        <xdr:cNvPr id="142" name="Line 29">
          <a:extLst>
            <a:ext uri="{FF2B5EF4-FFF2-40B4-BE49-F238E27FC236}">
              <a16:creationId xmlns:a16="http://schemas.microsoft.com/office/drawing/2014/main" id="{00000000-0008-0000-1700-00008E000000}"/>
            </a:ext>
          </a:extLst>
        </xdr:cNvPr>
        <xdr:cNvSpPr>
          <a:spLocks noChangeShapeType="1"/>
        </xdr:cNvSpPr>
      </xdr:nvSpPr>
      <xdr:spPr bwMode="auto">
        <a:xfrm>
          <a:off x="1657350" y="27641550"/>
          <a:ext cx="342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257174</xdr:colOff>
      <xdr:row>180</xdr:row>
      <xdr:rowOff>0</xdr:rowOff>
    </xdr:from>
    <xdr:to>
      <xdr:col>13</xdr:col>
      <xdr:colOff>257174</xdr:colOff>
      <xdr:row>180</xdr:row>
      <xdr:rowOff>0</xdr:rowOff>
    </xdr:to>
    <xdr:sp macro="" textlink="">
      <xdr:nvSpPr>
        <xdr:cNvPr id="143" name="Line 32">
          <a:extLst>
            <a:ext uri="{FF2B5EF4-FFF2-40B4-BE49-F238E27FC236}">
              <a16:creationId xmlns:a16="http://schemas.microsoft.com/office/drawing/2014/main" id="{00000000-0008-0000-1700-00008F000000}"/>
            </a:ext>
          </a:extLst>
        </xdr:cNvPr>
        <xdr:cNvSpPr>
          <a:spLocks noChangeShapeType="1"/>
        </xdr:cNvSpPr>
      </xdr:nvSpPr>
      <xdr:spPr bwMode="auto">
        <a:xfrm>
          <a:off x="3028949" y="28603575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178</xdr:row>
      <xdr:rowOff>152398</xdr:rowOff>
    </xdr:from>
    <xdr:to>
      <xdr:col>15</xdr:col>
      <xdr:colOff>0</xdr:colOff>
      <xdr:row>178</xdr:row>
      <xdr:rowOff>152399</xdr:rowOff>
    </xdr:to>
    <xdr:sp macro="" textlink="">
      <xdr:nvSpPr>
        <xdr:cNvPr id="144" name="Line 33">
          <a:extLst>
            <a:ext uri="{FF2B5EF4-FFF2-40B4-BE49-F238E27FC236}">
              <a16:creationId xmlns:a16="http://schemas.microsoft.com/office/drawing/2014/main" id="{00000000-0008-0000-1700-000090000000}"/>
            </a:ext>
          </a:extLst>
        </xdr:cNvPr>
        <xdr:cNvSpPr>
          <a:spLocks noChangeShapeType="1"/>
        </xdr:cNvSpPr>
      </xdr:nvSpPr>
      <xdr:spPr bwMode="auto">
        <a:xfrm>
          <a:off x="3286125" y="28451173"/>
          <a:ext cx="200025" cy="1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179</xdr:row>
      <xdr:rowOff>0</xdr:rowOff>
    </xdr:from>
    <xdr:to>
      <xdr:col>14</xdr:col>
      <xdr:colOff>0</xdr:colOff>
      <xdr:row>183</xdr:row>
      <xdr:rowOff>0</xdr:rowOff>
    </xdr:to>
    <xdr:sp macro="" textlink="">
      <xdr:nvSpPr>
        <xdr:cNvPr id="145" name="Line 34">
          <a:extLst>
            <a:ext uri="{FF2B5EF4-FFF2-40B4-BE49-F238E27FC236}">
              <a16:creationId xmlns:a16="http://schemas.microsoft.com/office/drawing/2014/main" id="{00000000-0008-0000-1700-000091000000}"/>
            </a:ext>
          </a:extLst>
        </xdr:cNvPr>
        <xdr:cNvSpPr>
          <a:spLocks noChangeShapeType="1"/>
        </xdr:cNvSpPr>
      </xdr:nvSpPr>
      <xdr:spPr bwMode="auto">
        <a:xfrm>
          <a:off x="3286125" y="28451175"/>
          <a:ext cx="0" cy="6286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257174</xdr:colOff>
      <xdr:row>183</xdr:row>
      <xdr:rowOff>0</xdr:rowOff>
    </xdr:from>
    <xdr:to>
      <xdr:col>14</xdr:col>
      <xdr:colOff>200024</xdr:colOff>
      <xdr:row>183</xdr:row>
      <xdr:rowOff>0</xdr:rowOff>
    </xdr:to>
    <xdr:sp macro="" textlink="">
      <xdr:nvSpPr>
        <xdr:cNvPr id="146" name="Line 35">
          <a:extLst>
            <a:ext uri="{FF2B5EF4-FFF2-40B4-BE49-F238E27FC236}">
              <a16:creationId xmlns:a16="http://schemas.microsoft.com/office/drawing/2014/main" id="{00000000-0008-0000-1700-000092000000}"/>
            </a:ext>
          </a:extLst>
        </xdr:cNvPr>
        <xdr:cNvSpPr>
          <a:spLocks noChangeShapeType="1"/>
        </xdr:cNvSpPr>
      </xdr:nvSpPr>
      <xdr:spPr bwMode="auto">
        <a:xfrm>
          <a:off x="3286124" y="2907982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179</xdr:row>
      <xdr:rowOff>0</xdr:rowOff>
    </xdr:from>
    <xdr:to>
      <xdr:col>20</xdr:col>
      <xdr:colOff>0</xdr:colOff>
      <xdr:row>179</xdr:row>
      <xdr:rowOff>0</xdr:rowOff>
    </xdr:to>
    <xdr:sp macro="" textlink="">
      <xdr:nvSpPr>
        <xdr:cNvPr id="147" name="Line 36">
          <a:extLst>
            <a:ext uri="{FF2B5EF4-FFF2-40B4-BE49-F238E27FC236}">
              <a16:creationId xmlns:a16="http://schemas.microsoft.com/office/drawing/2014/main" id="{00000000-0008-0000-1700-000093000000}"/>
            </a:ext>
          </a:extLst>
        </xdr:cNvPr>
        <xdr:cNvSpPr>
          <a:spLocks noChangeShapeType="1"/>
        </xdr:cNvSpPr>
      </xdr:nvSpPr>
      <xdr:spPr bwMode="auto">
        <a:xfrm>
          <a:off x="4514850" y="28451175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178</xdr:row>
      <xdr:rowOff>0</xdr:rowOff>
    </xdr:from>
    <xdr:to>
      <xdr:col>21</xdr:col>
      <xdr:colOff>0</xdr:colOff>
      <xdr:row>178</xdr:row>
      <xdr:rowOff>0</xdr:rowOff>
    </xdr:to>
    <xdr:sp macro="" textlink="">
      <xdr:nvSpPr>
        <xdr:cNvPr id="148" name="Line 37">
          <a:extLst>
            <a:ext uri="{FF2B5EF4-FFF2-40B4-BE49-F238E27FC236}">
              <a16:creationId xmlns:a16="http://schemas.microsoft.com/office/drawing/2014/main" id="{00000000-0008-0000-1700-000094000000}"/>
            </a:ext>
          </a:extLst>
        </xdr:cNvPr>
        <xdr:cNvSpPr>
          <a:spLocks noChangeShapeType="1"/>
        </xdr:cNvSpPr>
      </xdr:nvSpPr>
      <xdr:spPr bwMode="auto">
        <a:xfrm>
          <a:off x="4772025" y="28298775"/>
          <a:ext cx="2190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177</xdr:row>
      <xdr:rowOff>161924</xdr:rowOff>
    </xdr:from>
    <xdr:to>
      <xdr:col>20</xdr:col>
      <xdr:colOff>0</xdr:colOff>
      <xdr:row>182</xdr:row>
      <xdr:rowOff>0</xdr:rowOff>
    </xdr:to>
    <xdr:sp macro="" textlink="">
      <xdr:nvSpPr>
        <xdr:cNvPr id="149" name="Line 38">
          <a:extLst>
            <a:ext uri="{FF2B5EF4-FFF2-40B4-BE49-F238E27FC236}">
              <a16:creationId xmlns:a16="http://schemas.microsoft.com/office/drawing/2014/main" id="{00000000-0008-0000-1700-000095000000}"/>
            </a:ext>
          </a:extLst>
        </xdr:cNvPr>
        <xdr:cNvSpPr>
          <a:spLocks noChangeShapeType="1"/>
        </xdr:cNvSpPr>
      </xdr:nvSpPr>
      <xdr:spPr bwMode="auto">
        <a:xfrm>
          <a:off x="4772025" y="28298774"/>
          <a:ext cx="0" cy="619126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182</xdr:row>
      <xdr:rowOff>0</xdr:rowOff>
    </xdr:from>
    <xdr:to>
      <xdr:col>21</xdr:col>
      <xdr:colOff>9525</xdr:colOff>
      <xdr:row>182</xdr:row>
      <xdr:rowOff>0</xdr:rowOff>
    </xdr:to>
    <xdr:sp macro="" textlink="">
      <xdr:nvSpPr>
        <xdr:cNvPr id="150" name="Line 39">
          <a:extLst>
            <a:ext uri="{FF2B5EF4-FFF2-40B4-BE49-F238E27FC236}">
              <a16:creationId xmlns:a16="http://schemas.microsoft.com/office/drawing/2014/main" id="{00000000-0008-0000-1700-000096000000}"/>
            </a:ext>
          </a:extLst>
        </xdr:cNvPr>
        <xdr:cNvSpPr>
          <a:spLocks noChangeShapeType="1"/>
        </xdr:cNvSpPr>
      </xdr:nvSpPr>
      <xdr:spPr bwMode="auto">
        <a:xfrm>
          <a:off x="4772025" y="28917900"/>
          <a:ext cx="228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174</xdr:row>
      <xdr:rowOff>0</xdr:rowOff>
    </xdr:from>
    <xdr:to>
      <xdr:col>23</xdr:col>
      <xdr:colOff>0</xdr:colOff>
      <xdr:row>177</xdr:row>
      <xdr:rowOff>0</xdr:rowOff>
    </xdr:to>
    <xdr:sp macro="" textlink="">
      <xdr:nvSpPr>
        <xdr:cNvPr id="151" name="Line 45">
          <a:extLst>
            <a:ext uri="{FF2B5EF4-FFF2-40B4-BE49-F238E27FC236}">
              <a16:creationId xmlns:a16="http://schemas.microsoft.com/office/drawing/2014/main" id="{00000000-0008-0000-1700-000097000000}"/>
            </a:ext>
          </a:extLst>
        </xdr:cNvPr>
        <xdr:cNvSpPr>
          <a:spLocks noChangeShapeType="1"/>
        </xdr:cNvSpPr>
      </xdr:nvSpPr>
      <xdr:spPr bwMode="auto">
        <a:xfrm flipH="1" flipV="1">
          <a:off x="5505450" y="27641550"/>
          <a:ext cx="0" cy="495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186</xdr:row>
      <xdr:rowOff>0</xdr:rowOff>
    </xdr:from>
    <xdr:to>
      <xdr:col>9</xdr:col>
      <xdr:colOff>0</xdr:colOff>
      <xdr:row>186</xdr:row>
      <xdr:rowOff>0</xdr:rowOff>
    </xdr:to>
    <xdr:sp macro="" textlink="">
      <xdr:nvSpPr>
        <xdr:cNvPr id="152" name="Line 46">
          <a:extLst>
            <a:ext uri="{FF2B5EF4-FFF2-40B4-BE49-F238E27FC236}">
              <a16:creationId xmlns:a16="http://schemas.microsoft.com/office/drawing/2014/main" id="{00000000-0008-0000-1700-000098000000}"/>
            </a:ext>
          </a:extLst>
        </xdr:cNvPr>
        <xdr:cNvSpPr>
          <a:spLocks noChangeShapeType="1"/>
        </xdr:cNvSpPr>
      </xdr:nvSpPr>
      <xdr:spPr bwMode="auto">
        <a:xfrm>
          <a:off x="1657350" y="29556075"/>
          <a:ext cx="342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186</xdr:row>
      <xdr:rowOff>0</xdr:rowOff>
    </xdr:from>
    <xdr:to>
      <xdr:col>25</xdr:col>
      <xdr:colOff>0</xdr:colOff>
      <xdr:row>186</xdr:row>
      <xdr:rowOff>0</xdr:rowOff>
    </xdr:to>
    <xdr:sp macro="" textlink="">
      <xdr:nvSpPr>
        <xdr:cNvPr id="153" name="Line 47">
          <a:extLst>
            <a:ext uri="{FF2B5EF4-FFF2-40B4-BE49-F238E27FC236}">
              <a16:creationId xmlns:a16="http://schemas.microsoft.com/office/drawing/2014/main" id="{00000000-0008-0000-1700-000099000000}"/>
            </a:ext>
          </a:extLst>
        </xdr:cNvPr>
        <xdr:cNvSpPr>
          <a:spLocks noChangeShapeType="1"/>
        </xdr:cNvSpPr>
      </xdr:nvSpPr>
      <xdr:spPr bwMode="auto">
        <a:xfrm>
          <a:off x="3028950" y="29556075"/>
          <a:ext cx="3143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184</xdr:row>
      <xdr:rowOff>0</xdr:rowOff>
    </xdr:from>
    <xdr:to>
      <xdr:col>23</xdr:col>
      <xdr:colOff>0</xdr:colOff>
      <xdr:row>186</xdr:row>
      <xdr:rowOff>0</xdr:rowOff>
    </xdr:to>
    <xdr:sp macro="" textlink="">
      <xdr:nvSpPr>
        <xdr:cNvPr id="154" name="Line 48">
          <a:extLst>
            <a:ext uri="{FF2B5EF4-FFF2-40B4-BE49-F238E27FC236}">
              <a16:creationId xmlns:a16="http://schemas.microsoft.com/office/drawing/2014/main" id="{00000000-0008-0000-1700-00009A000000}"/>
            </a:ext>
          </a:extLst>
        </xdr:cNvPr>
        <xdr:cNvSpPr>
          <a:spLocks noChangeShapeType="1"/>
        </xdr:cNvSpPr>
      </xdr:nvSpPr>
      <xdr:spPr bwMode="auto">
        <a:xfrm>
          <a:off x="5505450" y="29232225"/>
          <a:ext cx="0" cy="323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180</xdr:row>
      <xdr:rowOff>0</xdr:rowOff>
    </xdr:from>
    <xdr:to>
      <xdr:col>9</xdr:col>
      <xdr:colOff>0</xdr:colOff>
      <xdr:row>180</xdr:row>
      <xdr:rowOff>0</xdr:rowOff>
    </xdr:to>
    <xdr:sp macro="" textlink="">
      <xdr:nvSpPr>
        <xdr:cNvPr id="155" name="Line 51">
          <a:extLst>
            <a:ext uri="{FF2B5EF4-FFF2-40B4-BE49-F238E27FC236}">
              <a16:creationId xmlns:a16="http://schemas.microsoft.com/office/drawing/2014/main" id="{00000000-0008-0000-1700-00009B000000}"/>
            </a:ext>
          </a:extLst>
        </xdr:cNvPr>
        <xdr:cNvSpPr>
          <a:spLocks noChangeShapeType="1"/>
        </xdr:cNvSpPr>
      </xdr:nvSpPr>
      <xdr:spPr bwMode="auto">
        <a:xfrm>
          <a:off x="1657350" y="28603575"/>
          <a:ext cx="342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1</xdr:colOff>
      <xdr:row>195</xdr:row>
      <xdr:rowOff>0</xdr:rowOff>
    </xdr:from>
    <xdr:to>
      <xdr:col>25</xdr:col>
      <xdr:colOff>1</xdr:colOff>
      <xdr:row>195</xdr:row>
      <xdr:rowOff>0</xdr:rowOff>
    </xdr:to>
    <xdr:sp macro="" textlink="">
      <xdr:nvSpPr>
        <xdr:cNvPr id="156" name="Line 26">
          <a:extLst>
            <a:ext uri="{FF2B5EF4-FFF2-40B4-BE49-F238E27FC236}">
              <a16:creationId xmlns:a16="http://schemas.microsoft.com/office/drawing/2014/main" id="{00000000-0008-0000-1700-00009C000000}"/>
            </a:ext>
          </a:extLst>
        </xdr:cNvPr>
        <xdr:cNvSpPr>
          <a:spLocks noChangeShapeType="1"/>
        </xdr:cNvSpPr>
      </xdr:nvSpPr>
      <xdr:spPr bwMode="auto">
        <a:xfrm>
          <a:off x="3028951" y="30975300"/>
          <a:ext cx="3143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196</xdr:row>
      <xdr:rowOff>0</xdr:rowOff>
    </xdr:from>
    <xdr:to>
      <xdr:col>7</xdr:col>
      <xdr:colOff>0</xdr:colOff>
      <xdr:row>196</xdr:row>
      <xdr:rowOff>0</xdr:rowOff>
    </xdr:to>
    <xdr:sp macro="" textlink="">
      <xdr:nvSpPr>
        <xdr:cNvPr id="157" name="Line 27">
          <a:extLst>
            <a:ext uri="{FF2B5EF4-FFF2-40B4-BE49-F238E27FC236}">
              <a16:creationId xmlns:a16="http://schemas.microsoft.com/office/drawing/2014/main" id="{00000000-0008-0000-1700-00009D000000}"/>
            </a:ext>
          </a:extLst>
        </xdr:cNvPr>
        <xdr:cNvSpPr>
          <a:spLocks noChangeShapeType="1"/>
        </xdr:cNvSpPr>
      </xdr:nvSpPr>
      <xdr:spPr bwMode="auto">
        <a:xfrm flipV="1">
          <a:off x="1400175" y="31137225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194</xdr:row>
      <xdr:rowOff>161926</xdr:rowOff>
    </xdr:from>
    <xdr:to>
      <xdr:col>7</xdr:col>
      <xdr:colOff>0</xdr:colOff>
      <xdr:row>207</xdr:row>
      <xdr:rowOff>1</xdr:rowOff>
    </xdr:to>
    <xdr:sp macro="" textlink="">
      <xdr:nvSpPr>
        <xdr:cNvPr id="158" name="Line 28">
          <a:extLst>
            <a:ext uri="{FF2B5EF4-FFF2-40B4-BE49-F238E27FC236}">
              <a16:creationId xmlns:a16="http://schemas.microsoft.com/office/drawing/2014/main" id="{00000000-0008-0000-1700-00009E000000}"/>
            </a:ext>
          </a:extLst>
        </xdr:cNvPr>
        <xdr:cNvSpPr>
          <a:spLocks noChangeShapeType="1"/>
        </xdr:cNvSpPr>
      </xdr:nvSpPr>
      <xdr:spPr bwMode="auto">
        <a:xfrm>
          <a:off x="1657350" y="30965776"/>
          <a:ext cx="0" cy="1924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195</xdr:row>
      <xdr:rowOff>0</xdr:rowOff>
    </xdr:from>
    <xdr:to>
      <xdr:col>9</xdr:col>
      <xdr:colOff>0</xdr:colOff>
      <xdr:row>195</xdr:row>
      <xdr:rowOff>0</xdr:rowOff>
    </xdr:to>
    <xdr:sp macro="" textlink="">
      <xdr:nvSpPr>
        <xdr:cNvPr id="159" name="Line 29">
          <a:extLst>
            <a:ext uri="{FF2B5EF4-FFF2-40B4-BE49-F238E27FC236}">
              <a16:creationId xmlns:a16="http://schemas.microsoft.com/office/drawing/2014/main" id="{00000000-0008-0000-1700-00009F000000}"/>
            </a:ext>
          </a:extLst>
        </xdr:cNvPr>
        <xdr:cNvSpPr>
          <a:spLocks noChangeShapeType="1"/>
        </xdr:cNvSpPr>
      </xdr:nvSpPr>
      <xdr:spPr bwMode="auto">
        <a:xfrm>
          <a:off x="1657350" y="30975300"/>
          <a:ext cx="342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257174</xdr:colOff>
      <xdr:row>201</xdr:row>
      <xdr:rowOff>0</xdr:rowOff>
    </xdr:from>
    <xdr:to>
      <xdr:col>13</xdr:col>
      <xdr:colOff>257174</xdr:colOff>
      <xdr:row>201</xdr:row>
      <xdr:rowOff>0</xdr:rowOff>
    </xdr:to>
    <xdr:sp macro="" textlink="">
      <xdr:nvSpPr>
        <xdr:cNvPr id="160" name="Line 32">
          <a:extLst>
            <a:ext uri="{FF2B5EF4-FFF2-40B4-BE49-F238E27FC236}">
              <a16:creationId xmlns:a16="http://schemas.microsoft.com/office/drawing/2014/main" id="{00000000-0008-0000-1700-0000A0000000}"/>
            </a:ext>
          </a:extLst>
        </xdr:cNvPr>
        <xdr:cNvSpPr>
          <a:spLocks noChangeShapeType="1"/>
        </xdr:cNvSpPr>
      </xdr:nvSpPr>
      <xdr:spPr bwMode="auto">
        <a:xfrm>
          <a:off x="3028949" y="31937325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199</xdr:row>
      <xdr:rowOff>152398</xdr:rowOff>
    </xdr:from>
    <xdr:to>
      <xdr:col>15</xdr:col>
      <xdr:colOff>0</xdr:colOff>
      <xdr:row>199</xdr:row>
      <xdr:rowOff>152399</xdr:rowOff>
    </xdr:to>
    <xdr:sp macro="" textlink="">
      <xdr:nvSpPr>
        <xdr:cNvPr id="161" name="Line 33">
          <a:extLst>
            <a:ext uri="{FF2B5EF4-FFF2-40B4-BE49-F238E27FC236}">
              <a16:creationId xmlns:a16="http://schemas.microsoft.com/office/drawing/2014/main" id="{00000000-0008-0000-1700-0000A1000000}"/>
            </a:ext>
          </a:extLst>
        </xdr:cNvPr>
        <xdr:cNvSpPr>
          <a:spLocks noChangeShapeType="1"/>
        </xdr:cNvSpPr>
      </xdr:nvSpPr>
      <xdr:spPr bwMode="auto">
        <a:xfrm>
          <a:off x="3286125" y="31784923"/>
          <a:ext cx="200025" cy="1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200</xdr:row>
      <xdr:rowOff>0</xdr:rowOff>
    </xdr:from>
    <xdr:to>
      <xdr:col>14</xdr:col>
      <xdr:colOff>0</xdr:colOff>
      <xdr:row>204</xdr:row>
      <xdr:rowOff>0</xdr:rowOff>
    </xdr:to>
    <xdr:sp macro="" textlink="">
      <xdr:nvSpPr>
        <xdr:cNvPr id="162" name="Line 34">
          <a:extLst>
            <a:ext uri="{FF2B5EF4-FFF2-40B4-BE49-F238E27FC236}">
              <a16:creationId xmlns:a16="http://schemas.microsoft.com/office/drawing/2014/main" id="{00000000-0008-0000-1700-0000A2000000}"/>
            </a:ext>
          </a:extLst>
        </xdr:cNvPr>
        <xdr:cNvSpPr>
          <a:spLocks noChangeShapeType="1"/>
        </xdr:cNvSpPr>
      </xdr:nvSpPr>
      <xdr:spPr bwMode="auto">
        <a:xfrm>
          <a:off x="3286125" y="31784925"/>
          <a:ext cx="0" cy="6286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257174</xdr:colOff>
      <xdr:row>204</xdr:row>
      <xdr:rowOff>0</xdr:rowOff>
    </xdr:from>
    <xdr:to>
      <xdr:col>14</xdr:col>
      <xdr:colOff>200024</xdr:colOff>
      <xdr:row>204</xdr:row>
      <xdr:rowOff>0</xdr:rowOff>
    </xdr:to>
    <xdr:sp macro="" textlink="">
      <xdr:nvSpPr>
        <xdr:cNvPr id="163" name="Line 35">
          <a:extLst>
            <a:ext uri="{FF2B5EF4-FFF2-40B4-BE49-F238E27FC236}">
              <a16:creationId xmlns:a16="http://schemas.microsoft.com/office/drawing/2014/main" id="{00000000-0008-0000-1700-0000A3000000}"/>
            </a:ext>
          </a:extLst>
        </xdr:cNvPr>
        <xdr:cNvSpPr>
          <a:spLocks noChangeShapeType="1"/>
        </xdr:cNvSpPr>
      </xdr:nvSpPr>
      <xdr:spPr bwMode="auto">
        <a:xfrm>
          <a:off x="3286124" y="3241357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200</xdr:row>
      <xdr:rowOff>0</xdr:rowOff>
    </xdr:from>
    <xdr:to>
      <xdr:col>20</xdr:col>
      <xdr:colOff>0</xdr:colOff>
      <xdr:row>200</xdr:row>
      <xdr:rowOff>0</xdr:rowOff>
    </xdr:to>
    <xdr:sp macro="" textlink="">
      <xdr:nvSpPr>
        <xdr:cNvPr id="164" name="Line 36">
          <a:extLst>
            <a:ext uri="{FF2B5EF4-FFF2-40B4-BE49-F238E27FC236}">
              <a16:creationId xmlns:a16="http://schemas.microsoft.com/office/drawing/2014/main" id="{00000000-0008-0000-1700-0000A4000000}"/>
            </a:ext>
          </a:extLst>
        </xdr:cNvPr>
        <xdr:cNvSpPr>
          <a:spLocks noChangeShapeType="1"/>
        </xdr:cNvSpPr>
      </xdr:nvSpPr>
      <xdr:spPr bwMode="auto">
        <a:xfrm>
          <a:off x="4514850" y="31784925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199</xdr:row>
      <xdr:rowOff>0</xdr:rowOff>
    </xdr:from>
    <xdr:to>
      <xdr:col>21</xdr:col>
      <xdr:colOff>0</xdr:colOff>
      <xdr:row>199</xdr:row>
      <xdr:rowOff>0</xdr:rowOff>
    </xdr:to>
    <xdr:sp macro="" textlink="">
      <xdr:nvSpPr>
        <xdr:cNvPr id="165" name="Line 37">
          <a:extLst>
            <a:ext uri="{FF2B5EF4-FFF2-40B4-BE49-F238E27FC236}">
              <a16:creationId xmlns:a16="http://schemas.microsoft.com/office/drawing/2014/main" id="{00000000-0008-0000-1700-0000A5000000}"/>
            </a:ext>
          </a:extLst>
        </xdr:cNvPr>
        <xdr:cNvSpPr>
          <a:spLocks noChangeShapeType="1"/>
        </xdr:cNvSpPr>
      </xdr:nvSpPr>
      <xdr:spPr bwMode="auto">
        <a:xfrm>
          <a:off x="4772025" y="31632525"/>
          <a:ext cx="2190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198</xdr:row>
      <xdr:rowOff>161924</xdr:rowOff>
    </xdr:from>
    <xdr:to>
      <xdr:col>20</xdr:col>
      <xdr:colOff>0</xdr:colOff>
      <xdr:row>203</xdr:row>
      <xdr:rowOff>0</xdr:rowOff>
    </xdr:to>
    <xdr:sp macro="" textlink="">
      <xdr:nvSpPr>
        <xdr:cNvPr id="166" name="Line 38">
          <a:extLst>
            <a:ext uri="{FF2B5EF4-FFF2-40B4-BE49-F238E27FC236}">
              <a16:creationId xmlns:a16="http://schemas.microsoft.com/office/drawing/2014/main" id="{00000000-0008-0000-1700-0000A6000000}"/>
            </a:ext>
          </a:extLst>
        </xdr:cNvPr>
        <xdr:cNvSpPr>
          <a:spLocks noChangeShapeType="1"/>
        </xdr:cNvSpPr>
      </xdr:nvSpPr>
      <xdr:spPr bwMode="auto">
        <a:xfrm>
          <a:off x="4772025" y="31632524"/>
          <a:ext cx="0" cy="619126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203</xdr:row>
      <xdr:rowOff>0</xdr:rowOff>
    </xdr:from>
    <xdr:to>
      <xdr:col>21</xdr:col>
      <xdr:colOff>9525</xdr:colOff>
      <xdr:row>203</xdr:row>
      <xdr:rowOff>0</xdr:rowOff>
    </xdr:to>
    <xdr:sp macro="" textlink="">
      <xdr:nvSpPr>
        <xdr:cNvPr id="167" name="Line 39">
          <a:extLst>
            <a:ext uri="{FF2B5EF4-FFF2-40B4-BE49-F238E27FC236}">
              <a16:creationId xmlns:a16="http://schemas.microsoft.com/office/drawing/2014/main" id="{00000000-0008-0000-1700-0000A7000000}"/>
            </a:ext>
          </a:extLst>
        </xdr:cNvPr>
        <xdr:cNvSpPr>
          <a:spLocks noChangeShapeType="1"/>
        </xdr:cNvSpPr>
      </xdr:nvSpPr>
      <xdr:spPr bwMode="auto">
        <a:xfrm>
          <a:off x="4772025" y="32251650"/>
          <a:ext cx="228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195</xdr:row>
      <xdr:rowOff>0</xdr:rowOff>
    </xdr:from>
    <xdr:to>
      <xdr:col>23</xdr:col>
      <xdr:colOff>0</xdr:colOff>
      <xdr:row>198</xdr:row>
      <xdr:rowOff>0</xdr:rowOff>
    </xdr:to>
    <xdr:sp macro="" textlink="">
      <xdr:nvSpPr>
        <xdr:cNvPr id="168" name="Line 45">
          <a:extLst>
            <a:ext uri="{FF2B5EF4-FFF2-40B4-BE49-F238E27FC236}">
              <a16:creationId xmlns:a16="http://schemas.microsoft.com/office/drawing/2014/main" id="{00000000-0008-0000-1700-0000A8000000}"/>
            </a:ext>
          </a:extLst>
        </xdr:cNvPr>
        <xdr:cNvSpPr>
          <a:spLocks noChangeShapeType="1"/>
        </xdr:cNvSpPr>
      </xdr:nvSpPr>
      <xdr:spPr bwMode="auto">
        <a:xfrm flipH="1" flipV="1">
          <a:off x="5505450" y="30975300"/>
          <a:ext cx="0" cy="495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207</xdr:row>
      <xdr:rowOff>0</xdr:rowOff>
    </xdr:from>
    <xdr:to>
      <xdr:col>9</xdr:col>
      <xdr:colOff>0</xdr:colOff>
      <xdr:row>207</xdr:row>
      <xdr:rowOff>0</xdr:rowOff>
    </xdr:to>
    <xdr:sp macro="" textlink="">
      <xdr:nvSpPr>
        <xdr:cNvPr id="169" name="Line 46">
          <a:extLst>
            <a:ext uri="{FF2B5EF4-FFF2-40B4-BE49-F238E27FC236}">
              <a16:creationId xmlns:a16="http://schemas.microsoft.com/office/drawing/2014/main" id="{00000000-0008-0000-1700-0000A9000000}"/>
            </a:ext>
          </a:extLst>
        </xdr:cNvPr>
        <xdr:cNvSpPr>
          <a:spLocks noChangeShapeType="1"/>
        </xdr:cNvSpPr>
      </xdr:nvSpPr>
      <xdr:spPr bwMode="auto">
        <a:xfrm>
          <a:off x="1657350" y="32889825"/>
          <a:ext cx="342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207</xdr:row>
      <xdr:rowOff>0</xdr:rowOff>
    </xdr:from>
    <xdr:to>
      <xdr:col>25</xdr:col>
      <xdr:colOff>0</xdr:colOff>
      <xdr:row>207</xdr:row>
      <xdr:rowOff>0</xdr:rowOff>
    </xdr:to>
    <xdr:sp macro="" textlink="">
      <xdr:nvSpPr>
        <xdr:cNvPr id="170" name="Line 47">
          <a:extLst>
            <a:ext uri="{FF2B5EF4-FFF2-40B4-BE49-F238E27FC236}">
              <a16:creationId xmlns:a16="http://schemas.microsoft.com/office/drawing/2014/main" id="{00000000-0008-0000-1700-0000AA000000}"/>
            </a:ext>
          </a:extLst>
        </xdr:cNvPr>
        <xdr:cNvSpPr>
          <a:spLocks noChangeShapeType="1"/>
        </xdr:cNvSpPr>
      </xdr:nvSpPr>
      <xdr:spPr bwMode="auto">
        <a:xfrm>
          <a:off x="3028950" y="32889825"/>
          <a:ext cx="3143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205</xdr:row>
      <xdr:rowOff>0</xdr:rowOff>
    </xdr:from>
    <xdr:to>
      <xdr:col>23</xdr:col>
      <xdr:colOff>0</xdr:colOff>
      <xdr:row>207</xdr:row>
      <xdr:rowOff>0</xdr:rowOff>
    </xdr:to>
    <xdr:sp macro="" textlink="">
      <xdr:nvSpPr>
        <xdr:cNvPr id="171" name="Line 48">
          <a:extLst>
            <a:ext uri="{FF2B5EF4-FFF2-40B4-BE49-F238E27FC236}">
              <a16:creationId xmlns:a16="http://schemas.microsoft.com/office/drawing/2014/main" id="{00000000-0008-0000-1700-0000AB000000}"/>
            </a:ext>
          </a:extLst>
        </xdr:cNvPr>
        <xdr:cNvSpPr>
          <a:spLocks noChangeShapeType="1"/>
        </xdr:cNvSpPr>
      </xdr:nvSpPr>
      <xdr:spPr bwMode="auto">
        <a:xfrm>
          <a:off x="5505450" y="32565975"/>
          <a:ext cx="0" cy="323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201</xdr:row>
      <xdr:rowOff>0</xdr:rowOff>
    </xdr:from>
    <xdr:to>
      <xdr:col>9</xdr:col>
      <xdr:colOff>0</xdr:colOff>
      <xdr:row>201</xdr:row>
      <xdr:rowOff>0</xdr:rowOff>
    </xdr:to>
    <xdr:sp macro="" textlink="">
      <xdr:nvSpPr>
        <xdr:cNvPr id="172" name="Line 51">
          <a:extLst>
            <a:ext uri="{FF2B5EF4-FFF2-40B4-BE49-F238E27FC236}">
              <a16:creationId xmlns:a16="http://schemas.microsoft.com/office/drawing/2014/main" id="{00000000-0008-0000-1700-0000AC000000}"/>
            </a:ext>
          </a:extLst>
        </xdr:cNvPr>
        <xdr:cNvSpPr>
          <a:spLocks noChangeShapeType="1"/>
        </xdr:cNvSpPr>
      </xdr:nvSpPr>
      <xdr:spPr bwMode="auto">
        <a:xfrm>
          <a:off x="1657350" y="31937325"/>
          <a:ext cx="342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1</xdr:colOff>
      <xdr:row>216</xdr:row>
      <xdr:rowOff>0</xdr:rowOff>
    </xdr:from>
    <xdr:to>
      <xdr:col>25</xdr:col>
      <xdr:colOff>1</xdr:colOff>
      <xdr:row>216</xdr:row>
      <xdr:rowOff>0</xdr:rowOff>
    </xdr:to>
    <xdr:sp macro="" textlink="">
      <xdr:nvSpPr>
        <xdr:cNvPr id="173" name="Line 26">
          <a:extLst>
            <a:ext uri="{FF2B5EF4-FFF2-40B4-BE49-F238E27FC236}">
              <a16:creationId xmlns:a16="http://schemas.microsoft.com/office/drawing/2014/main" id="{00000000-0008-0000-1700-0000AD000000}"/>
            </a:ext>
          </a:extLst>
        </xdr:cNvPr>
        <xdr:cNvSpPr>
          <a:spLocks noChangeShapeType="1"/>
        </xdr:cNvSpPr>
      </xdr:nvSpPr>
      <xdr:spPr bwMode="auto">
        <a:xfrm>
          <a:off x="3028951" y="34309050"/>
          <a:ext cx="3143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217</xdr:row>
      <xdr:rowOff>0</xdr:rowOff>
    </xdr:from>
    <xdr:to>
      <xdr:col>7</xdr:col>
      <xdr:colOff>0</xdr:colOff>
      <xdr:row>217</xdr:row>
      <xdr:rowOff>0</xdr:rowOff>
    </xdr:to>
    <xdr:sp macro="" textlink="">
      <xdr:nvSpPr>
        <xdr:cNvPr id="174" name="Line 27">
          <a:extLst>
            <a:ext uri="{FF2B5EF4-FFF2-40B4-BE49-F238E27FC236}">
              <a16:creationId xmlns:a16="http://schemas.microsoft.com/office/drawing/2014/main" id="{00000000-0008-0000-1700-0000AE000000}"/>
            </a:ext>
          </a:extLst>
        </xdr:cNvPr>
        <xdr:cNvSpPr>
          <a:spLocks noChangeShapeType="1"/>
        </xdr:cNvSpPr>
      </xdr:nvSpPr>
      <xdr:spPr bwMode="auto">
        <a:xfrm flipV="1">
          <a:off x="1400175" y="34470975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215</xdr:row>
      <xdr:rowOff>161926</xdr:rowOff>
    </xdr:from>
    <xdr:to>
      <xdr:col>7</xdr:col>
      <xdr:colOff>0</xdr:colOff>
      <xdr:row>228</xdr:row>
      <xdr:rowOff>1</xdr:rowOff>
    </xdr:to>
    <xdr:sp macro="" textlink="">
      <xdr:nvSpPr>
        <xdr:cNvPr id="175" name="Line 28">
          <a:extLst>
            <a:ext uri="{FF2B5EF4-FFF2-40B4-BE49-F238E27FC236}">
              <a16:creationId xmlns:a16="http://schemas.microsoft.com/office/drawing/2014/main" id="{00000000-0008-0000-1700-0000AF000000}"/>
            </a:ext>
          </a:extLst>
        </xdr:cNvPr>
        <xdr:cNvSpPr>
          <a:spLocks noChangeShapeType="1"/>
        </xdr:cNvSpPr>
      </xdr:nvSpPr>
      <xdr:spPr bwMode="auto">
        <a:xfrm>
          <a:off x="1657350" y="34299526"/>
          <a:ext cx="0" cy="1924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216</xdr:row>
      <xdr:rowOff>0</xdr:rowOff>
    </xdr:from>
    <xdr:to>
      <xdr:col>9</xdr:col>
      <xdr:colOff>0</xdr:colOff>
      <xdr:row>216</xdr:row>
      <xdr:rowOff>0</xdr:rowOff>
    </xdr:to>
    <xdr:sp macro="" textlink="">
      <xdr:nvSpPr>
        <xdr:cNvPr id="176" name="Line 29">
          <a:extLst>
            <a:ext uri="{FF2B5EF4-FFF2-40B4-BE49-F238E27FC236}">
              <a16:creationId xmlns:a16="http://schemas.microsoft.com/office/drawing/2014/main" id="{00000000-0008-0000-1700-0000B0000000}"/>
            </a:ext>
          </a:extLst>
        </xdr:cNvPr>
        <xdr:cNvSpPr>
          <a:spLocks noChangeShapeType="1"/>
        </xdr:cNvSpPr>
      </xdr:nvSpPr>
      <xdr:spPr bwMode="auto">
        <a:xfrm>
          <a:off x="1657350" y="34309050"/>
          <a:ext cx="342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257174</xdr:colOff>
      <xdr:row>222</xdr:row>
      <xdr:rowOff>0</xdr:rowOff>
    </xdr:from>
    <xdr:to>
      <xdr:col>13</xdr:col>
      <xdr:colOff>257174</xdr:colOff>
      <xdr:row>222</xdr:row>
      <xdr:rowOff>0</xdr:rowOff>
    </xdr:to>
    <xdr:sp macro="" textlink="">
      <xdr:nvSpPr>
        <xdr:cNvPr id="177" name="Line 32">
          <a:extLst>
            <a:ext uri="{FF2B5EF4-FFF2-40B4-BE49-F238E27FC236}">
              <a16:creationId xmlns:a16="http://schemas.microsoft.com/office/drawing/2014/main" id="{00000000-0008-0000-1700-0000B1000000}"/>
            </a:ext>
          </a:extLst>
        </xdr:cNvPr>
        <xdr:cNvSpPr>
          <a:spLocks noChangeShapeType="1"/>
        </xdr:cNvSpPr>
      </xdr:nvSpPr>
      <xdr:spPr bwMode="auto">
        <a:xfrm>
          <a:off x="3028949" y="35271075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220</xdr:row>
      <xdr:rowOff>152398</xdr:rowOff>
    </xdr:from>
    <xdr:to>
      <xdr:col>15</xdr:col>
      <xdr:colOff>0</xdr:colOff>
      <xdr:row>220</xdr:row>
      <xdr:rowOff>152399</xdr:rowOff>
    </xdr:to>
    <xdr:sp macro="" textlink="">
      <xdr:nvSpPr>
        <xdr:cNvPr id="178" name="Line 33">
          <a:extLst>
            <a:ext uri="{FF2B5EF4-FFF2-40B4-BE49-F238E27FC236}">
              <a16:creationId xmlns:a16="http://schemas.microsoft.com/office/drawing/2014/main" id="{00000000-0008-0000-1700-0000B2000000}"/>
            </a:ext>
          </a:extLst>
        </xdr:cNvPr>
        <xdr:cNvSpPr>
          <a:spLocks noChangeShapeType="1"/>
        </xdr:cNvSpPr>
      </xdr:nvSpPr>
      <xdr:spPr bwMode="auto">
        <a:xfrm>
          <a:off x="3286125" y="35118673"/>
          <a:ext cx="200025" cy="1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221</xdr:row>
      <xdr:rowOff>0</xdr:rowOff>
    </xdr:from>
    <xdr:to>
      <xdr:col>14</xdr:col>
      <xdr:colOff>0</xdr:colOff>
      <xdr:row>225</xdr:row>
      <xdr:rowOff>0</xdr:rowOff>
    </xdr:to>
    <xdr:sp macro="" textlink="">
      <xdr:nvSpPr>
        <xdr:cNvPr id="179" name="Line 34">
          <a:extLst>
            <a:ext uri="{FF2B5EF4-FFF2-40B4-BE49-F238E27FC236}">
              <a16:creationId xmlns:a16="http://schemas.microsoft.com/office/drawing/2014/main" id="{00000000-0008-0000-1700-0000B3000000}"/>
            </a:ext>
          </a:extLst>
        </xdr:cNvPr>
        <xdr:cNvSpPr>
          <a:spLocks noChangeShapeType="1"/>
        </xdr:cNvSpPr>
      </xdr:nvSpPr>
      <xdr:spPr bwMode="auto">
        <a:xfrm>
          <a:off x="3286125" y="35118675"/>
          <a:ext cx="0" cy="6286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257174</xdr:colOff>
      <xdr:row>225</xdr:row>
      <xdr:rowOff>0</xdr:rowOff>
    </xdr:from>
    <xdr:to>
      <xdr:col>14</xdr:col>
      <xdr:colOff>200024</xdr:colOff>
      <xdr:row>225</xdr:row>
      <xdr:rowOff>0</xdr:rowOff>
    </xdr:to>
    <xdr:sp macro="" textlink="">
      <xdr:nvSpPr>
        <xdr:cNvPr id="180" name="Line 35">
          <a:extLst>
            <a:ext uri="{FF2B5EF4-FFF2-40B4-BE49-F238E27FC236}">
              <a16:creationId xmlns:a16="http://schemas.microsoft.com/office/drawing/2014/main" id="{00000000-0008-0000-1700-0000B4000000}"/>
            </a:ext>
          </a:extLst>
        </xdr:cNvPr>
        <xdr:cNvSpPr>
          <a:spLocks noChangeShapeType="1"/>
        </xdr:cNvSpPr>
      </xdr:nvSpPr>
      <xdr:spPr bwMode="auto">
        <a:xfrm>
          <a:off x="3286124" y="3574732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221</xdr:row>
      <xdr:rowOff>0</xdr:rowOff>
    </xdr:from>
    <xdr:to>
      <xdr:col>20</xdr:col>
      <xdr:colOff>0</xdr:colOff>
      <xdr:row>221</xdr:row>
      <xdr:rowOff>0</xdr:rowOff>
    </xdr:to>
    <xdr:sp macro="" textlink="">
      <xdr:nvSpPr>
        <xdr:cNvPr id="181" name="Line 36">
          <a:extLst>
            <a:ext uri="{FF2B5EF4-FFF2-40B4-BE49-F238E27FC236}">
              <a16:creationId xmlns:a16="http://schemas.microsoft.com/office/drawing/2014/main" id="{00000000-0008-0000-1700-0000B5000000}"/>
            </a:ext>
          </a:extLst>
        </xdr:cNvPr>
        <xdr:cNvSpPr>
          <a:spLocks noChangeShapeType="1"/>
        </xdr:cNvSpPr>
      </xdr:nvSpPr>
      <xdr:spPr bwMode="auto">
        <a:xfrm>
          <a:off x="4514850" y="35118675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220</xdr:row>
      <xdr:rowOff>0</xdr:rowOff>
    </xdr:from>
    <xdr:to>
      <xdr:col>21</xdr:col>
      <xdr:colOff>0</xdr:colOff>
      <xdr:row>220</xdr:row>
      <xdr:rowOff>0</xdr:rowOff>
    </xdr:to>
    <xdr:sp macro="" textlink="">
      <xdr:nvSpPr>
        <xdr:cNvPr id="182" name="Line 37">
          <a:extLst>
            <a:ext uri="{FF2B5EF4-FFF2-40B4-BE49-F238E27FC236}">
              <a16:creationId xmlns:a16="http://schemas.microsoft.com/office/drawing/2014/main" id="{00000000-0008-0000-1700-0000B6000000}"/>
            </a:ext>
          </a:extLst>
        </xdr:cNvPr>
        <xdr:cNvSpPr>
          <a:spLocks noChangeShapeType="1"/>
        </xdr:cNvSpPr>
      </xdr:nvSpPr>
      <xdr:spPr bwMode="auto">
        <a:xfrm>
          <a:off x="4772025" y="34966275"/>
          <a:ext cx="2190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219</xdr:row>
      <xdr:rowOff>161924</xdr:rowOff>
    </xdr:from>
    <xdr:to>
      <xdr:col>20</xdr:col>
      <xdr:colOff>0</xdr:colOff>
      <xdr:row>224</xdr:row>
      <xdr:rowOff>0</xdr:rowOff>
    </xdr:to>
    <xdr:sp macro="" textlink="">
      <xdr:nvSpPr>
        <xdr:cNvPr id="183" name="Line 38">
          <a:extLst>
            <a:ext uri="{FF2B5EF4-FFF2-40B4-BE49-F238E27FC236}">
              <a16:creationId xmlns:a16="http://schemas.microsoft.com/office/drawing/2014/main" id="{00000000-0008-0000-1700-0000B7000000}"/>
            </a:ext>
          </a:extLst>
        </xdr:cNvPr>
        <xdr:cNvSpPr>
          <a:spLocks noChangeShapeType="1"/>
        </xdr:cNvSpPr>
      </xdr:nvSpPr>
      <xdr:spPr bwMode="auto">
        <a:xfrm>
          <a:off x="4772025" y="34966274"/>
          <a:ext cx="0" cy="619126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224</xdr:row>
      <xdr:rowOff>0</xdr:rowOff>
    </xdr:from>
    <xdr:to>
      <xdr:col>21</xdr:col>
      <xdr:colOff>9525</xdr:colOff>
      <xdr:row>224</xdr:row>
      <xdr:rowOff>0</xdr:rowOff>
    </xdr:to>
    <xdr:sp macro="" textlink="">
      <xdr:nvSpPr>
        <xdr:cNvPr id="184" name="Line 39">
          <a:extLst>
            <a:ext uri="{FF2B5EF4-FFF2-40B4-BE49-F238E27FC236}">
              <a16:creationId xmlns:a16="http://schemas.microsoft.com/office/drawing/2014/main" id="{00000000-0008-0000-1700-0000B8000000}"/>
            </a:ext>
          </a:extLst>
        </xdr:cNvPr>
        <xdr:cNvSpPr>
          <a:spLocks noChangeShapeType="1"/>
        </xdr:cNvSpPr>
      </xdr:nvSpPr>
      <xdr:spPr bwMode="auto">
        <a:xfrm>
          <a:off x="4772025" y="35585400"/>
          <a:ext cx="228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216</xdr:row>
      <xdr:rowOff>0</xdr:rowOff>
    </xdr:from>
    <xdr:to>
      <xdr:col>23</xdr:col>
      <xdr:colOff>0</xdr:colOff>
      <xdr:row>219</xdr:row>
      <xdr:rowOff>0</xdr:rowOff>
    </xdr:to>
    <xdr:sp macro="" textlink="">
      <xdr:nvSpPr>
        <xdr:cNvPr id="185" name="Line 45">
          <a:extLst>
            <a:ext uri="{FF2B5EF4-FFF2-40B4-BE49-F238E27FC236}">
              <a16:creationId xmlns:a16="http://schemas.microsoft.com/office/drawing/2014/main" id="{00000000-0008-0000-1700-0000B9000000}"/>
            </a:ext>
          </a:extLst>
        </xdr:cNvPr>
        <xdr:cNvSpPr>
          <a:spLocks noChangeShapeType="1"/>
        </xdr:cNvSpPr>
      </xdr:nvSpPr>
      <xdr:spPr bwMode="auto">
        <a:xfrm flipH="1" flipV="1">
          <a:off x="5505450" y="34309050"/>
          <a:ext cx="0" cy="495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228</xdr:row>
      <xdr:rowOff>0</xdr:rowOff>
    </xdr:from>
    <xdr:to>
      <xdr:col>9</xdr:col>
      <xdr:colOff>0</xdr:colOff>
      <xdr:row>228</xdr:row>
      <xdr:rowOff>0</xdr:rowOff>
    </xdr:to>
    <xdr:sp macro="" textlink="">
      <xdr:nvSpPr>
        <xdr:cNvPr id="186" name="Line 46">
          <a:extLst>
            <a:ext uri="{FF2B5EF4-FFF2-40B4-BE49-F238E27FC236}">
              <a16:creationId xmlns:a16="http://schemas.microsoft.com/office/drawing/2014/main" id="{00000000-0008-0000-1700-0000BA000000}"/>
            </a:ext>
          </a:extLst>
        </xdr:cNvPr>
        <xdr:cNvSpPr>
          <a:spLocks noChangeShapeType="1"/>
        </xdr:cNvSpPr>
      </xdr:nvSpPr>
      <xdr:spPr bwMode="auto">
        <a:xfrm>
          <a:off x="1657350" y="36223575"/>
          <a:ext cx="342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228</xdr:row>
      <xdr:rowOff>0</xdr:rowOff>
    </xdr:from>
    <xdr:to>
      <xdr:col>25</xdr:col>
      <xdr:colOff>0</xdr:colOff>
      <xdr:row>228</xdr:row>
      <xdr:rowOff>0</xdr:rowOff>
    </xdr:to>
    <xdr:sp macro="" textlink="">
      <xdr:nvSpPr>
        <xdr:cNvPr id="187" name="Line 47">
          <a:extLst>
            <a:ext uri="{FF2B5EF4-FFF2-40B4-BE49-F238E27FC236}">
              <a16:creationId xmlns:a16="http://schemas.microsoft.com/office/drawing/2014/main" id="{00000000-0008-0000-1700-0000BB000000}"/>
            </a:ext>
          </a:extLst>
        </xdr:cNvPr>
        <xdr:cNvSpPr>
          <a:spLocks noChangeShapeType="1"/>
        </xdr:cNvSpPr>
      </xdr:nvSpPr>
      <xdr:spPr bwMode="auto">
        <a:xfrm>
          <a:off x="3028950" y="36223575"/>
          <a:ext cx="3143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226</xdr:row>
      <xdr:rowOff>0</xdr:rowOff>
    </xdr:from>
    <xdr:to>
      <xdr:col>23</xdr:col>
      <xdr:colOff>0</xdr:colOff>
      <xdr:row>228</xdr:row>
      <xdr:rowOff>0</xdr:rowOff>
    </xdr:to>
    <xdr:sp macro="" textlink="">
      <xdr:nvSpPr>
        <xdr:cNvPr id="188" name="Line 48">
          <a:extLst>
            <a:ext uri="{FF2B5EF4-FFF2-40B4-BE49-F238E27FC236}">
              <a16:creationId xmlns:a16="http://schemas.microsoft.com/office/drawing/2014/main" id="{00000000-0008-0000-1700-0000BC000000}"/>
            </a:ext>
          </a:extLst>
        </xdr:cNvPr>
        <xdr:cNvSpPr>
          <a:spLocks noChangeShapeType="1"/>
        </xdr:cNvSpPr>
      </xdr:nvSpPr>
      <xdr:spPr bwMode="auto">
        <a:xfrm>
          <a:off x="5505450" y="35899725"/>
          <a:ext cx="0" cy="323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222</xdr:row>
      <xdr:rowOff>0</xdr:rowOff>
    </xdr:from>
    <xdr:to>
      <xdr:col>9</xdr:col>
      <xdr:colOff>0</xdr:colOff>
      <xdr:row>222</xdr:row>
      <xdr:rowOff>0</xdr:rowOff>
    </xdr:to>
    <xdr:sp macro="" textlink="">
      <xdr:nvSpPr>
        <xdr:cNvPr id="189" name="Line 51">
          <a:extLst>
            <a:ext uri="{FF2B5EF4-FFF2-40B4-BE49-F238E27FC236}">
              <a16:creationId xmlns:a16="http://schemas.microsoft.com/office/drawing/2014/main" id="{00000000-0008-0000-1700-0000BD000000}"/>
            </a:ext>
          </a:extLst>
        </xdr:cNvPr>
        <xdr:cNvSpPr>
          <a:spLocks noChangeShapeType="1"/>
        </xdr:cNvSpPr>
      </xdr:nvSpPr>
      <xdr:spPr bwMode="auto">
        <a:xfrm>
          <a:off x="1657350" y="35271075"/>
          <a:ext cx="342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1</xdr:colOff>
      <xdr:row>237</xdr:row>
      <xdr:rowOff>0</xdr:rowOff>
    </xdr:from>
    <xdr:to>
      <xdr:col>25</xdr:col>
      <xdr:colOff>1</xdr:colOff>
      <xdr:row>237</xdr:row>
      <xdr:rowOff>0</xdr:rowOff>
    </xdr:to>
    <xdr:sp macro="" textlink="">
      <xdr:nvSpPr>
        <xdr:cNvPr id="190" name="Line 26">
          <a:extLst>
            <a:ext uri="{FF2B5EF4-FFF2-40B4-BE49-F238E27FC236}">
              <a16:creationId xmlns:a16="http://schemas.microsoft.com/office/drawing/2014/main" id="{00000000-0008-0000-1700-0000BE000000}"/>
            </a:ext>
          </a:extLst>
        </xdr:cNvPr>
        <xdr:cNvSpPr>
          <a:spLocks noChangeShapeType="1"/>
        </xdr:cNvSpPr>
      </xdr:nvSpPr>
      <xdr:spPr bwMode="auto">
        <a:xfrm>
          <a:off x="3028951" y="37642800"/>
          <a:ext cx="3143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238</xdr:row>
      <xdr:rowOff>0</xdr:rowOff>
    </xdr:from>
    <xdr:to>
      <xdr:col>7</xdr:col>
      <xdr:colOff>0</xdr:colOff>
      <xdr:row>238</xdr:row>
      <xdr:rowOff>0</xdr:rowOff>
    </xdr:to>
    <xdr:sp macro="" textlink="">
      <xdr:nvSpPr>
        <xdr:cNvPr id="191" name="Line 27">
          <a:extLst>
            <a:ext uri="{FF2B5EF4-FFF2-40B4-BE49-F238E27FC236}">
              <a16:creationId xmlns:a16="http://schemas.microsoft.com/office/drawing/2014/main" id="{00000000-0008-0000-1700-0000BF000000}"/>
            </a:ext>
          </a:extLst>
        </xdr:cNvPr>
        <xdr:cNvSpPr>
          <a:spLocks noChangeShapeType="1"/>
        </xdr:cNvSpPr>
      </xdr:nvSpPr>
      <xdr:spPr bwMode="auto">
        <a:xfrm flipV="1">
          <a:off x="1400175" y="37804725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236</xdr:row>
      <xdr:rowOff>161926</xdr:rowOff>
    </xdr:from>
    <xdr:to>
      <xdr:col>7</xdr:col>
      <xdr:colOff>0</xdr:colOff>
      <xdr:row>249</xdr:row>
      <xdr:rowOff>1</xdr:rowOff>
    </xdr:to>
    <xdr:sp macro="" textlink="">
      <xdr:nvSpPr>
        <xdr:cNvPr id="192" name="Line 28">
          <a:extLst>
            <a:ext uri="{FF2B5EF4-FFF2-40B4-BE49-F238E27FC236}">
              <a16:creationId xmlns:a16="http://schemas.microsoft.com/office/drawing/2014/main" id="{00000000-0008-0000-1700-0000C0000000}"/>
            </a:ext>
          </a:extLst>
        </xdr:cNvPr>
        <xdr:cNvSpPr>
          <a:spLocks noChangeShapeType="1"/>
        </xdr:cNvSpPr>
      </xdr:nvSpPr>
      <xdr:spPr bwMode="auto">
        <a:xfrm>
          <a:off x="1657350" y="37633276"/>
          <a:ext cx="0" cy="1924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237</xdr:row>
      <xdr:rowOff>0</xdr:rowOff>
    </xdr:from>
    <xdr:to>
      <xdr:col>9</xdr:col>
      <xdr:colOff>0</xdr:colOff>
      <xdr:row>237</xdr:row>
      <xdr:rowOff>0</xdr:rowOff>
    </xdr:to>
    <xdr:sp macro="" textlink="">
      <xdr:nvSpPr>
        <xdr:cNvPr id="193" name="Line 29">
          <a:extLst>
            <a:ext uri="{FF2B5EF4-FFF2-40B4-BE49-F238E27FC236}">
              <a16:creationId xmlns:a16="http://schemas.microsoft.com/office/drawing/2014/main" id="{00000000-0008-0000-1700-0000C1000000}"/>
            </a:ext>
          </a:extLst>
        </xdr:cNvPr>
        <xdr:cNvSpPr>
          <a:spLocks noChangeShapeType="1"/>
        </xdr:cNvSpPr>
      </xdr:nvSpPr>
      <xdr:spPr bwMode="auto">
        <a:xfrm>
          <a:off x="1657350" y="37642800"/>
          <a:ext cx="342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257174</xdr:colOff>
      <xdr:row>243</xdr:row>
      <xdr:rowOff>0</xdr:rowOff>
    </xdr:from>
    <xdr:to>
      <xdr:col>13</xdr:col>
      <xdr:colOff>257174</xdr:colOff>
      <xdr:row>243</xdr:row>
      <xdr:rowOff>0</xdr:rowOff>
    </xdr:to>
    <xdr:sp macro="" textlink="">
      <xdr:nvSpPr>
        <xdr:cNvPr id="194" name="Line 32">
          <a:extLst>
            <a:ext uri="{FF2B5EF4-FFF2-40B4-BE49-F238E27FC236}">
              <a16:creationId xmlns:a16="http://schemas.microsoft.com/office/drawing/2014/main" id="{00000000-0008-0000-1700-0000C2000000}"/>
            </a:ext>
          </a:extLst>
        </xdr:cNvPr>
        <xdr:cNvSpPr>
          <a:spLocks noChangeShapeType="1"/>
        </xdr:cNvSpPr>
      </xdr:nvSpPr>
      <xdr:spPr bwMode="auto">
        <a:xfrm>
          <a:off x="3028949" y="38604825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241</xdr:row>
      <xdr:rowOff>152398</xdr:rowOff>
    </xdr:from>
    <xdr:to>
      <xdr:col>15</xdr:col>
      <xdr:colOff>0</xdr:colOff>
      <xdr:row>241</xdr:row>
      <xdr:rowOff>152399</xdr:rowOff>
    </xdr:to>
    <xdr:sp macro="" textlink="">
      <xdr:nvSpPr>
        <xdr:cNvPr id="195" name="Line 33">
          <a:extLst>
            <a:ext uri="{FF2B5EF4-FFF2-40B4-BE49-F238E27FC236}">
              <a16:creationId xmlns:a16="http://schemas.microsoft.com/office/drawing/2014/main" id="{00000000-0008-0000-1700-0000C3000000}"/>
            </a:ext>
          </a:extLst>
        </xdr:cNvPr>
        <xdr:cNvSpPr>
          <a:spLocks noChangeShapeType="1"/>
        </xdr:cNvSpPr>
      </xdr:nvSpPr>
      <xdr:spPr bwMode="auto">
        <a:xfrm>
          <a:off x="3286125" y="38452423"/>
          <a:ext cx="200025" cy="1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242</xdr:row>
      <xdr:rowOff>0</xdr:rowOff>
    </xdr:from>
    <xdr:to>
      <xdr:col>14</xdr:col>
      <xdr:colOff>0</xdr:colOff>
      <xdr:row>246</xdr:row>
      <xdr:rowOff>0</xdr:rowOff>
    </xdr:to>
    <xdr:sp macro="" textlink="">
      <xdr:nvSpPr>
        <xdr:cNvPr id="196" name="Line 34">
          <a:extLst>
            <a:ext uri="{FF2B5EF4-FFF2-40B4-BE49-F238E27FC236}">
              <a16:creationId xmlns:a16="http://schemas.microsoft.com/office/drawing/2014/main" id="{00000000-0008-0000-1700-0000C4000000}"/>
            </a:ext>
          </a:extLst>
        </xdr:cNvPr>
        <xdr:cNvSpPr>
          <a:spLocks noChangeShapeType="1"/>
        </xdr:cNvSpPr>
      </xdr:nvSpPr>
      <xdr:spPr bwMode="auto">
        <a:xfrm>
          <a:off x="3286125" y="38452425"/>
          <a:ext cx="0" cy="6286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257174</xdr:colOff>
      <xdr:row>246</xdr:row>
      <xdr:rowOff>0</xdr:rowOff>
    </xdr:from>
    <xdr:to>
      <xdr:col>14</xdr:col>
      <xdr:colOff>200024</xdr:colOff>
      <xdr:row>246</xdr:row>
      <xdr:rowOff>0</xdr:rowOff>
    </xdr:to>
    <xdr:sp macro="" textlink="">
      <xdr:nvSpPr>
        <xdr:cNvPr id="197" name="Line 35">
          <a:extLst>
            <a:ext uri="{FF2B5EF4-FFF2-40B4-BE49-F238E27FC236}">
              <a16:creationId xmlns:a16="http://schemas.microsoft.com/office/drawing/2014/main" id="{00000000-0008-0000-1700-0000C5000000}"/>
            </a:ext>
          </a:extLst>
        </xdr:cNvPr>
        <xdr:cNvSpPr>
          <a:spLocks noChangeShapeType="1"/>
        </xdr:cNvSpPr>
      </xdr:nvSpPr>
      <xdr:spPr bwMode="auto">
        <a:xfrm>
          <a:off x="3286124" y="3908107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242</xdr:row>
      <xdr:rowOff>0</xdr:rowOff>
    </xdr:from>
    <xdr:to>
      <xdr:col>20</xdr:col>
      <xdr:colOff>0</xdr:colOff>
      <xdr:row>242</xdr:row>
      <xdr:rowOff>0</xdr:rowOff>
    </xdr:to>
    <xdr:sp macro="" textlink="">
      <xdr:nvSpPr>
        <xdr:cNvPr id="198" name="Line 36">
          <a:extLst>
            <a:ext uri="{FF2B5EF4-FFF2-40B4-BE49-F238E27FC236}">
              <a16:creationId xmlns:a16="http://schemas.microsoft.com/office/drawing/2014/main" id="{00000000-0008-0000-1700-0000C6000000}"/>
            </a:ext>
          </a:extLst>
        </xdr:cNvPr>
        <xdr:cNvSpPr>
          <a:spLocks noChangeShapeType="1"/>
        </xdr:cNvSpPr>
      </xdr:nvSpPr>
      <xdr:spPr bwMode="auto">
        <a:xfrm>
          <a:off x="4514850" y="38452425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241</xdr:row>
      <xdr:rowOff>0</xdr:rowOff>
    </xdr:from>
    <xdr:to>
      <xdr:col>21</xdr:col>
      <xdr:colOff>0</xdr:colOff>
      <xdr:row>241</xdr:row>
      <xdr:rowOff>0</xdr:rowOff>
    </xdr:to>
    <xdr:sp macro="" textlink="">
      <xdr:nvSpPr>
        <xdr:cNvPr id="199" name="Line 37">
          <a:extLst>
            <a:ext uri="{FF2B5EF4-FFF2-40B4-BE49-F238E27FC236}">
              <a16:creationId xmlns:a16="http://schemas.microsoft.com/office/drawing/2014/main" id="{00000000-0008-0000-1700-0000C7000000}"/>
            </a:ext>
          </a:extLst>
        </xdr:cNvPr>
        <xdr:cNvSpPr>
          <a:spLocks noChangeShapeType="1"/>
        </xdr:cNvSpPr>
      </xdr:nvSpPr>
      <xdr:spPr bwMode="auto">
        <a:xfrm>
          <a:off x="4772025" y="38300025"/>
          <a:ext cx="2190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240</xdr:row>
      <xdr:rowOff>161924</xdr:rowOff>
    </xdr:from>
    <xdr:to>
      <xdr:col>20</xdr:col>
      <xdr:colOff>0</xdr:colOff>
      <xdr:row>245</xdr:row>
      <xdr:rowOff>0</xdr:rowOff>
    </xdr:to>
    <xdr:sp macro="" textlink="">
      <xdr:nvSpPr>
        <xdr:cNvPr id="200" name="Line 38">
          <a:extLst>
            <a:ext uri="{FF2B5EF4-FFF2-40B4-BE49-F238E27FC236}">
              <a16:creationId xmlns:a16="http://schemas.microsoft.com/office/drawing/2014/main" id="{00000000-0008-0000-1700-0000C8000000}"/>
            </a:ext>
          </a:extLst>
        </xdr:cNvPr>
        <xdr:cNvSpPr>
          <a:spLocks noChangeShapeType="1"/>
        </xdr:cNvSpPr>
      </xdr:nvSpPr>
      <xdr:spPr bwMode="auto">
        <a:xfrm>
          <a:off x="4772025" y="38300024"/>
          <a:ext cx="0" cy="619126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245</xdr:row>
      <xdr:rowOff>0</xdr:rowOff>
    </xdr:from>
    <xdr:to>
      <xdr:col>21</xdr:col>
      <xdr:colOff>9525</xdr:colOff>
      <xdr:row>245</xdr:row>
      <xdr:rowOff>0</xdr:rowOff>
    </xdr:to>
    <xdr:sp macro="" textlink="">
      <xdr:nvSpPr>
        <xdr:cNvPr id="201" name="Line 39">
          <a:extLst>
            <a:ext uri="{FF2B5EF4-FFF2-40B4-BE49-F238E27FC236}">
              <a16:creationId xmlns:a16="http://schemas.microsoft.com/office/drawing/2014/main" id="{00000000-0008-0000-1700-0000C9000000}"/>
            </a:ext>
          </a:extLst>
        </xdr:cNvPr>
        <xdr:cNvSpPr>
          <a:spLocks noChangeShapeType="1"/>
        </xdr:cNvSpPr>
      </xdr:nvSpPr>
      <xdr:spPr bwMode="auto">
        <a:xfrm>
          <a:off x="4772025" y="38919150"/>
          <a:ext cx="228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237</xdr:row>
      <xdr:rowOff>0</xdr:rowOff>
    </xdr:from>
    <xdr:to>
      <xdr:col>23</xdr:col>
      <xdr:colOff>0</xdr:colOff>
      <xdr:row>240</xdr:row>
      <xdr:rowOff>0</xdr:rowOff>
    </xdr:to>
    <xdr:sp macro="" textlink="">
      <xdr:nvSpPr>
        <xdr:cNvPr id="202" name="Line 45">
          <a:extLst>
            <a:ext uri="{FF2B5EF4-FFF2-40B4-BE49-F238E27FC236}">
              <a16:creationId xmlns:a16="http://schemas.microsoft.com/office/drawing/2014/main" id="{00000000-0008-0000-1700-0000CA000000}"/>
            </a:ext>
          </a:extLst>
        </xdr:cNvPr>
        <xdr:cNvSpPr>
          <a:spLocks noChangeShapeType="1"/>
        </xdr:cNvSpPr>
      </xdr:nvSpPr>
      <xdr:spPr bwMode="auto">
        <a:xfrm flipH="1" flipV="1">
          <a:off x="5505450" y="37642800"/>
          <a:ext cx="0" cy="495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249</xdr:row>
      <xdr:rowOff>0</xdr:rowOff>
    </xdr:from>
    <xdr:to>
      <xdr:col>9</xdr:col>
      <xdr:colOff>0</xdr:colOff>
      <xdr:row>249</xdr:row>
      <xdr:rowOff>0</xdr:rowOff>
    </xdr:to>
    <xdr:sp macro="" textlink="">
      <xdr:nvSpPr>
        <xdr:cNvPr id="203" name="Line 46">
          <a:extLst>
            <a:ext uri="{FF2B5EF4-FFF2-40B4-BE49-F238E27FC236}">
              <a16:creationId xmlns:a16="http://schemas.microsoft.com/office/drawing/2014/main" id="{00000000-0008-0000-1700-0000CB000000}"/>
            </a:ext>
          </a:extLst>
        </xdr:cNvPr>
        <xdr:cNvSpPr>
          <a:spLocks noChangeShapeType="1"/>
        </xdr:cNvSpPr>
      </xdr:nvSpPr>
      <xdr:spPr bwMode="auto">
        <a:xfrm>
          <a:off x="1657350" y="39557325"/>
          <a:ext cx="342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249</xdr:row>
      <xdr:rowOff>0</xdr:rowOff>
    </xdr:from>
    <xdr:to>
      <xdr:col>25</xdr:col>
      <xdr:colOff>0</xdr:colOff>
      <xdr:row>249</xdr:row>
      <xdr:rowOff>0</xdr:rowOff>
    </xdr:to>
    <xdr:sp macro="" textlink="">
      <xdr:nvSpPr>
        <xdr:cNvPr id="204" name="Line 47">
          <a:extLst>
            <a:ext uri="{FF2B5EF4-FFF2-40B4-BE49-F238E27FC236}">
              <a16:creationId xmlns:a16="http://schemas.microsoft.com/office/drawing/2014/main" id="{00000000-0008-0000-1700-0000CC000000}"/>
            </a:ext>
          </a:extLst>
        </xdr:cNvPr>
        <xdr:cNvSpPr>
          <a:spLocks noChangeShapeType="1"/>
        </xdr:cNvSpPr>
      </xdr:nvSpPr>
      <xdr:spPr bwMode="auto">
        <a:xfrm>
          <a:off x="3028950" y="39557325"/>
          <a:ext cx="3143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247</xdr:row>
      <xdr:rowOff>0</xdr:rowOff>
    </xdr:from>
    <xdr:to>
      <xdr:col>23</xdr:col>
      <xdr:colOff>0</xdr:colOff>
      <xdr:row>249</xdr:row>
      <xdr:rowOff>0</xdr:rowOff>
    </xdr:to>
    <xdr:sp macro="" textlink="">
      <xdr:nvSpPr>
        <xdr:cNvPr id="205" name="Line 48">
          <a:extLst>
            <a:ext uri="{FF2B5EF4-FFF2-40B4-BE49-F238E27FC236}">
              <a16:creationId xmlns:a16="http://schemas.microsoft.com/office/drawing/2014/main" id="{00000000-0008-0000-1700-0000CD000000}"/>
            </a:ext>
          </a:extLst>
        </xdr:cNvPr>
        <xdr:cNvSpPr>
          <a:spLocks noChangeShapeType="1"/>
        </xdr:cNvSpPr>
      </xdr:nvSpPr>
      <xdr:spPr bwMode="auto">
        <a:xfrm>
          <a:off x="5505450" y="39233475"/>
          <a:ext cx="0" cy="323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243</xdr:row>
      <xdr:rowOff>0</xdr:rowOff>
    </xdr:from>
    <xdr:to>
      <xdr:col>9</xdr:col>
      <xdr:colOff>0</xdr:colOff>
      <xdr:row>243</xdr:row>
      <xdr:rowOff>0</xdr:rowOff>
    </xdr:to>
    <xdr:sp macro="" textlink="">
      <xdr:nvSpPr>
        <xdr:cNvPr id="206" name="Line 51">
          <a:extLst>
            <a:ext uri="{FF2B5EF4-FFF2-40B4-BE49-F238E27FC236}">
              <a16:creationId xmlns:a16="http://schemas.microsoft.com/office/drawing/2014/main" id="{00000000-0008-0000-1700-0000CE000000}"/>
            </a:ext>
          </a:extLst>
        </xdr:cNvPr>
        <xdr:cNvSpPr>
          <a:spLocks noChangeShapeType="1"/>
        </xdr:cNvSpPr>
      </xdr:nvSpPr>
      <xdr:spPr bwMode="auto">
        <a:xfrm>
          <a:off x="1657350" y="38604825"/>
          <a:ext cx="342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1</xdr:colOff>
      <xdr:row>258</xdr:row>
      <xdr:rowOff>0</xdr:rowOff>
    </xdr:from>
    <xdr:to>
      <xdr:col>25</xdr:col>
      <xdr:colOff>1</xdr:colOff>
      <xdr:row>258</xdr:row>
      <xdr:rowOff>0</xdr:rowOff>
    </xdr:to>
    <xdr:sp macro="" textlink="">
      <xdr:nvSpPr>
        <xdr:cNvPr id="207" name="Line 26">
          <a:extLst>
            <a:ext uri="{FF2B5EF4-FFF2-40B4-BE49-F238E27FC236}">
              <a16:creationId xmlns:a16="http://schemas.microsoft.com/office/drawing/2014/main" id="{00000000-0008-0000-1700-0000CF000000}"/>
            </a:ext>
          </a:extLst>
        </xdr:cNvPr>
        <xdr:cNvSpPr>
          <a:spLocks noChangeShapeType="1"/>
        </xdr:cNvSpPr>
      </xdr:nvSpPr>
      <xdr:spPr bwMode="auto">
        <a:xfrm>
          <a:off x="3028951" y="40976550"/>
          <a:ext cx="3143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259</xdr:row>
      <xdr:rowOff>0</xdr:rowOff>
    </xdr:from>
    <xdr:to>
      <xdr:col>7</xdr:col>
      <xdr:colOff>0</xdr:colOff>
      <xdr:row>259</xdr:row>
      <xdr:rowOff>0</xdr:rowOff>
    </xdr:to>
    <xdr:sp macro="" textlink="">
      <xdr:nvSpPr>
        <xdr:cNvPr id="208" name="Line 27">
          <a:extLst>
            <a:ext uri="{FF2B5EF4-FFF2-40B4-BE49-F238E27FC236}">
              <a16:creationId xmlns:a16="http://schemas.microsoft.com/office/drawing/2014/main" id="{00000000-0008-0000-1700-0000D0000000}"/>
            </a:ext>
          </a:extLst>
        </xdr:cNvPr>
        <xdr:cNvSpPr>
          <a:spLocks noChangeShapeType="1"/>
        </xdr:cNvSpPr>
      </xdr:nvSpPr>
      <xdr:spPr bwMode="auto">
        <a:xfrm flipV="1">
          <a:off x="1400175" y="41138475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257</xdr:row>
      <xdr:rowOff>161926</xdr:rowOff>
    </xdr:from>
    <xdr:to>
      <xdr:col>7</xdr:col>
      <xdr:colOff>0</xdr:colOff>
      <xdr:row>270</xdr:row>
      <xdr:rowOff>1</xdr:rowOff>
    </xdr:to>
    <xdr:sp macro="" textlink="">
      <xdr:nvSpPr>
        <xdr:cNvPr id="209" name="Line 28">
          <a:extLst>
            <a:ext uri="{FF2B5EF4-FFF2-40B4-BE49-F238E27FC236}">
              <a16:creationId xmlns:a16="http://schemas.microsoft.com/office/drawing/2014/main" id="{00000000-0008-0000-1700-0000D1000000}"/>
            </a:ext>
          </a:extLst>
        </xdr:cNvPr>
        <xdr:cNvSpPr>
          <a:spLocks noChangeShapeType="1"/>
        </xdr:cNvSpPr>
      </xdr:nvSpPr>
      <xdr:spPr bwMode="auto">
        <a:xfrm>
          <a:off x="1657350" y="40967026"/>
          <a:ext cx="0" cy="1924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258</xdr:row>
      <xdr:rowOff>0</xdr:rowOff>
    </xdr:from>
    <xdr:to>
      <xdr:col>9</xdr:col>
      <xdr:colOff>0</xdr:colOff>
      <xdr:row>258</xdr:row>
      <xdr:rowOff>0</xdr:rowOff>
    </xdr:to>
    <xdr:sp macro="" textlink="">
      <xdr:nvSpPr>
        <xdr:cNvPr id="210" name="Line 29">
          <a:extLst>
            <a:ext uri="{FF2B5EF4-FFF2-40B4-BE49-F238E27FC236}">
              <a16:creationId xmlns:a16="http://schemas.microsoft.com/office/drawing/2014/main" id="{00000000-0008-0000-1700-0000D2000000}"/>
            </a:ext>
          </a:extLst>
        </xdr:cNvPr>
        <xdr:cNvSpPr>
          <a:spLocks noChangeShapeType="1"/>
        </xdr:cNvSpPr>
      </xdr:nvSpPr>
      <xdr:spPr bwMode="auto">
        <a:xfrm>
          <a:off x="1657350" y="40976550"/>
          <a:ext cx="342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257174</xdr:colOff>
      <xdr:row>264</xdr:row>
      <xdr:rowOff>0</xdr:rowOff>
    </xdr:from>
    <xdr:to>
      <xdr:col>13</xdr:col>
      <xdr:colOff>257174</xdr:colOff>
      <xdr:row>264</xdr:row>
      <xdr:rowOff>0</xdr:rowOff>
    </xdr:to>
    <xdr:sp macro="" textlink="">
      <xdr:nvSpPr>
        <xdr:cNvPr id="211" name="Line 32">
          <a:extLst>
            <a:ext uri="{FF2B5EF4-FFF2-40B4-BE49-F238E27FC236}">
              <a16:creationId xmlns:a16="http://schemas.microsoft.com/office/drawing/2014/main" id="{00000000-0008-0000-1700-0000D3000000}"/>
            </a:ext>
          </a:extLst>
        </xdr:cNvPr>
        <xdr:cNvSpPr>
          <a:spLocks noChangeShapeType="1"/>
        </xdr:cNvSpPr>
      </xdr:nvSpPr>
      <xdr:spPr bwMode="auto">
        <a:xfrm>
          <a:off x="3028949" y="41938575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262</xdr:row>
      <xdr:rowOff>152398</xdr:rowOff>
    </xdr:from>
    <xdr:to>
      <xdr:col>15</xdr:col>
      <xdr:colOff>0</xdr:colOff>
      <xdr:row>262</xdr:row>
      <xdr:rowOff>152399</xdr:rowOff>
    </xdr:to>
    <xdr:sp macro="" textlink="">
      <xdr:nvSpPr>
        <xdr:cNvPr id="212" name="Line 33">
          <a:extLst>
            <a:ext uri="{FF2B5EF4-FFF2-40B4-BE49-F238E27FC236}">
              <a16:creationId xmlns:a16="http://schemas.microsoft.com/office/drawing/2014/main" id="{00000000-0008-0000-1700-0000D4000000}"/>
            </a:ext>
          </a:extLst>
        </xdr:cNvPr>
        <xdr:cNvSpPr>
          <a:spLocks noChangeShapeType="1"/>
        </xdr:cNvSpPr>
      </xdr:nvSpPr>
      <xdr:spPr bwMode="auto">
        <a:xfrm>
          <a:off x="3286125" y="41786173"/>
          <a:ext cx="200025" cy="1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263</xdr:row>
      <xdr:rowOff>0</xdr:rowOff>
    </xdr:from>
    <xdr:to>
      <xdr:col>14</xdr:col>
      <xdr:colOff>0</xdr:colOff>
      <xdr:row>267</xdr:row>
      <xdr:rowOff>0</xdr:rowOff>
    </xdr:to>
    <xdr:sp macro="" textlink="">
      <xdr:nvSpPr>
        <xdr:cNvPr id="213" name="Line 34">
          <a:extLst>
            <a:ext uri="{FF2B5EF4-FFF2-40B4-BE49-F238E27FC236}">
              <a16:creationId xmlns:a16="http://schemas.microsoft.com/office/drawing/2014/main" id="{00000000-0008-0000-1700-0000D5000000}"/>
            </a:ext>
          </a:extLst>
        </xdr:cNvPr>
        <xdr:cNvSpPr>
          <a:spLocks noChangeShapeType="1"/>
        </xdr:cNvSpPr>
      </xdr:nvSpPr>
      <xdr:spPr bwMode="auto">
        <a:xfrm>
          <a:off x="3286125" y="41786175"/>
          <a:ext cx="0" cy="6286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257174</xdr:colOff>
      <xdr:row>267</xdr:row>
      <xdr:rowOff>0</xdr:rowOff>
    </xdr:from>
    <xdr:to>
      <xdr:col>14</xdr:col>
      <xdr:colOff>200024</xdr:colOff>
      <xdr:row>267</xdr:row>
      <xdr:rowOff>0</xdr:rowOff>
    </xdr:to>
    <xdr:sp macro="" textlink="">
      <xdr:nvSpPr>
        <xdr:cNvPr id="214" name="Line 35">
          <a:extLst>
            <a:ext uri="{FF2B5EF4-FFF2-40B4-BE49-F238E27FC236}">
              <a16:creationId xmlns:a16="http://schemas.microsoft.com/office/drawing/2014/main" id="{00000000-0008-0000-1700-0000D6000000}"/>
            </a:ext>
          </a:extLst>
        </xdr:cNvPr>
        <xdr:cNvSpPr>
          <a:spLocks noChangeShapeType="1"/>
        </xdr:cNvSpPr>
      </xdr:nvSpPr>
      <xdr:spPr bwMode="auto">
        <a:xfrm>
          <a:off x="3286124" y="4241482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263</xdr:row>
      <xdr:rowOff>0</xdr:rowOff>
    </xdr:from>
    <xdr:to>
      <xdr:col>20</xdr:col>
      <xdr:colOff>0</xdr:colOff>
      <xdr:row>263</xdr:row>
      <xdr:rowOff>0</xdr:rowOff>
    </xdr:to>
    <xdr:sp macro="" textlink="">
      <xdr:nvSpPr>
        <xdr:cNvPr id="215" name="Line 36">
          <a:extLst>
            <a:ext uri="{FF2B5EF4-FFF2-40B4-BE49-F238E27FC236}">
              <a16:creationId xmlns:a16="http://schemas.microsoft.com/office/drawing/2014/main" id="{00000000-0008-0000-1700-0000D7000000}"/>
            </a:ext>
          </a:extLst>
        </xdr:cNvPr>
        <xdr:cNvSpPr>
          <a:spLocks noChangeShapeType="1"/>
        </xdr:cNvSpPr>
      </xdr:nvSpPr>
      <xdr:spPr bwMode="auto">
        <a:xfrm>
          <a:off x="4514850" y="41786175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262</xdr:row>
      <xdr:rowOff>0</xdr:rowOff>
    </xdr:from>
    <xdr:to>
      <xdr:col>21</xdr:col>
      <xdr:colOff>0</xdr:colOff>
      <xdr:row>262</xdr:row>
      <xdr:rowOff>0</xdr:rowOff>
    </xdr:to>
    <xdr:sp macro="" textlink="">
      <xdr:nvSpPr>
        <xdr:cNvPr id="216" name="Line 37">
          <a:extLst>
            <a:ext uri="{FF2B5EF4-FFF2-40B4-BE49-F238E27FC236}">
              <a16:creationId xmlns:a16="http://schemas.microsoft.com/office/drawing/2014/main" id="{00000000-0008-0000-1700-0000D8000000}"/>
            </a:ext>
          </a:extLst>
        </xdr:cNvPr>
        <xdr:cNvSpPr>
          <a:spLocks noChangeShapeType="1"/>
        </xdr:cNvSpPr>
      </xdr:nvSpPr>
      <xdr:spPr bwMode="auto">
        <a:xfrm>
          <a:off x="4772025" y="41633775"/>
          <a:ext cx="2190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261</xdr:row>
      <xdr:rowOff>161924</xdr:rowOff>
    </xdr:from>
    <xdr:to>
      <xdr:col>20</xdr:col>
      <xdr:colOff>0</xdr:colOff>
      <xdr:row>266</xdr:row>
      <xdr:rowOff>0</xdr:rowOff>
    </xdr:to>
    <xdr:sp macro="" textlink="">
      <xdr:nvSpPr>
        <xdr:cNvPr id="217" name="Line 38">
          <a:extLst>
            <a:ext uri="{FF2B5EF4-FFF2-40B4-BE49-F238E27FC236}">
              <a16:creationId xmlns:a16="http://schemas.microsoft.com/office/drawing/2014/main" id="{00000000-0008-0000-1700-0000D9000000}"/>
            </a:ext>
          </a:extLst>
        </xdr:cNvPr>
        <xdr:cNvSpPr>
          <a:spLocks noChangeShapeType="1"/>
        </xdr:cNvSpPr>
      </xdr:nvSpPr>
      <xdr:spPr bwMode="auto">
        <a:xfrm>
          <a:off x="4772025" y="41633774"/>
          <a:ext cx="0" cy="619126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266</xdr:row>
      <xdr:rowOff>0</xdr:rowOff>
    </xdr:from>
    <xdr:to>
      <xdr:col>21</xdr:col>
      <xdr:colOff>9525</xdr:colOff>
      <xdr:row>266</xdr:row>
      <xdr:rowOff>0</xdr:rowOff>
    </xdr:to>
    <xdr:sp macro="" textlink="">
      <xdr:nvSpPr>
        <xdr:cNvPr id="218" name="Line 39">
          <a:extLst>
            <a:ext uri="{FF2B5EF4-FFF2-40B4-BE49-F238E27FC236}">
              <a16:creationId xmlns:a16="http://schemas.microsoft.com/office/drawing/2014/main" id="{00000000-0008-0000-1700-0000DA000000}"/>
            </a:ext>
          </a:extLst>
        </xdr:cNvPr>
        <xdr:cNvSpPr>
          <a:spLocks noChangeShapeType="1"/>
        </xdr:cNvSpPr>
      </xdr:nvSpPr>
      <xdr:spPr bwMode="auto">
        <a:xfrm>
          <a:off x="4772025" y="42252900"/>
          <a:ext cx="228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258</xdr:row>
      <xdr:rowOff>0</xdr:rowOff>
    </xdr:from>
    <xdr:to>
      <xdr:col>23</xdr:col>
      <xdr:colOff>0</xdr:colOff>
      <xdr:row>261</xdr:row>
      <xdr:rowOff>0</xdr:rowOff>
    </xdr:to>
    <xdr:sp macro="" textlink="">
      <xdr:nvSpPr>
        <xdr:cNvPr id="219" name="Line 45">
          <a:extLst>
            <a:ext uri="{FF2B5EF4-FFF2-40B4-BE49-F238E27FC236}">
              <a16:creationId xmlns:a16="http://schemas.microsoft.com/office/drawing/2014/main" id="{00000000-0008-0000-1700-0000DB000000}"/>
            </a:ext>
          </a:extLst>
        </xdr:cNvPr>
        <xdr:cNvSpPr>
          <a:spLocks noChangeShapeType="1"/>
        </xdr:cNvSpPr>
      </xdr:nvSpPr>
      <xdr:spPr bwMode="auto">
        <a:xfrm flipH="1" flipV="1">
          <a:off x="5505450" y="40976550"/>
          <a:ext cx="0" cy="495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270</xdr:row>
      <xdr:rowOff>0</xdr:rowOff>
    </xdr:from>
    <xdr:to>
      <xdr:col>9</xdr:col>
      <xdr:colOff>0</xdr:colOff>
      <xdr:row>270</xdr:row>
      <xdr:rowOff>0</xdr:rowOff>
    </xdr:to>
    <xdr:sp macro="" textlink="">
      <xdr:nvSpPr>
        <xdr:cNvPr id="220" name="Line 46">
          <a:extLst>
            <a:ext uri="{FF2B5EF4-FFF2-40B4-BE49-F238E27FC236}">
              <a16:creationId xmlns:a16="http://schemas.microsoft.com/office/drawing/2014/main" id="{00000000-0008-0000-1700-0000DC000000}"/>
            </a:ext>
          </a:extLst>
        </xdr:cNvPr>
        <xdr:cNvSpPr>
          <a:spLocks noChangeShapeType="1"/>
        </xdr:cNvSpPr>
      </xdr:nvSpPr>
      <xdr:spPr bwMode="auto">
        <a:xfrm>
          <a:off x="1657350" y="42891075"/>
          <a:ext cx="342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270</xdr:row>
      <xdr:rowOff>0</xdr:rowOff>
    </xdr:from>
    <xdr:to>
      <xdr:col>25</xdr:col>
      <xdr:colOff>0</xdr:colOff>
      <xdr:row>270</xdr:row>
      <xdr:rowOff>0</xdr:rowOff>
    </xdr:to>
    <xdr:sp macro="" textlink="">
      <xdr:nvSpPr>
        <xdr:cNvPr id="221" name="Line 47">
          <a:extLst>
            <a:ext uri="{FF2B5EF4-FFF2-40B4-BE49-F238E27FC236}">
              <a16:creationId xmlns:a16="http://schemas.microsoft.com/office/drawing/2014/main" id="{00000000-0008-0000-1700-0000DD000000}"/>
            </a:ext>
          </a:extLst>
        </xdr:cNvPr>
        <xdr:cNvSpPr>
          <a:spLocks noChangeShapeType="1"/>
        </xdr:cNvSpPr>
      </xdr:nvSpPr>
      <xdr:spPr bwMode="auto">
        <a:xfrm>
          <a:off x="3028950" y="42891075"/>
          <a:ext cx="3143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268</xdr:row>
      <xdr:rowOff>0</xdr:rowOff>
    </xdr:from>
    <xdr:to>
      <xdr:col>23</xdr:col>
      <xdr:colOff>0</xdr:colOff>
      <xdr:row>270</xdr:row>
      <xdr:rowOff>0</xdr:rowOff>
    </xdr:to>
    <xdr:sp macro="" textlink="">
      <xdr:nvSpPr>
        <xdr:cNvPr id="222" name="Line 48">
          <a:extLst>
            <a:ext uri="{FF2B5EF4-FFF2-40B4-BE49-F238E27FC236}">
              <a16:creationId xmlns:a16="http://schemas.microsoft.com/office/drawing/2014/main" id="{00000000-0008-0000-1700-0000DE000000}"/>
            </a:ext>
          </a:extLst>
        </xdr:cNvPr>
        <xdr:cNvSpPr>
          <a:spLocks noChangeShapeType="1"/>
        </xdr:cNvSpPr>
      </xdr:nvSpPr>
      <xdr:spPr bwMode="auto">
        <a:xfrm>
          <a:off x="5505450" y="42567225"/>
          <a:ext cx="0" cy="323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264</xdr:row>
      <xdr:rowOff>0</xdr:rowOff>
    </xdr:from>
    <xdr:to>
      <xdr:col>9</xdr:col>
      <xdr:colOff>0</xdr:colOff>
      <xdr:row>264</xdr:row>
      <xdr:rowOff>0</xdr:rowOff>
    </xdr:to>
    <xdr:sp macro="" textlink="">
      <xdr:nvSpPr>
        <xdr:cNvPr id="223" name="Line 51">
          <a:extLst>
            <a:ext uri="{FF2B5EF4-FFF2-40B4-BE49-F238E27FC236}">
              <a16:creationId xmlns:a16="http://schemas.microsoft.com/office/drawing/2014/main" id="{00000000-0008-0000-1700-0000DF000000}"/>
            </a:ext>
          </a:extLst>
        </xdr:cNvPr>
        <xdr:cNvSpPr>
          <a:spLocks noChangeShapeType="1"/>
        </xdr:cNvSpPr>
      </xdr:nvSpPr>
      <xdr:spPr bwMode="auto">
        <a:xfrm>
          <a:off x="1657350" y="41938575"/>
          <a:ext cx="342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1</xdr:colOff>
      <xdr:row>279</xdr:row>
      <xdr:rowOff>0</xdr:rowOff>
    </xdr:from>
    <xdr:to>
      <xdr:col>25</xdr:col>
      <xdr:colOff>1</xdr:colOff>
      <xdr:row>279</xdr:row>
      <xdr:rowOff>0</xdr:rowOff>
    </xdr:to>
    <xdr:sp macro="" textlink="">
      <xdr:nvSpPr>
        <xdr:cNvPr id="224" name="Line 26">
          <a:extLst>
            <a:ext uri="{FF2B5EF4-FFF2-40B4-BE49-F238E27FC236}">
              <a16:creationId xmlns:a16="http://schemas.microsoft.com/office/drawing/2014/main" id="{00000000-0008-0000-1700-0000E0000000}"/>
            </a:ext>
          </a:extLst>
        </xdr:cNvPr>
        <xdr:cNvSpPr>
          <a:spLocks noChangeShapeType="1"/>
        </xdr:cNvSpPr>
      </xdr:nvSpPr>
      <xdr:spPr bwMode="auto">
        <a:xfrm>
          <a:off x="3028951" y="44310300"/>
          <a:ext cx="3143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280</xdr:row>
      <xdr:rowOff>0</xdr:rowOff>
    </xdr:from>
    <xdr:to>
      <xdr:col>7</xdr:col>
      <xdr:colOff>0</xdr:colOff>
      <xdr:row>280</xdr:row>
      <xdr:rowOff>0</xdr:rowOff>
    </xdr:to>
    <xdr:sp macro="" textlink="">
      <xdr:nvSpPr>
        <xdr:cNvPr id="225" name="Line 27">
          <a:extLst>
            <a:ext uri="{FF2B5EF4-FFF2-40B4-BE49-F238E27FC236}">
              <a16:creationId xmlns:a16="http://schemas.microsoft.com/office/drawing/2014/main" id="{00000000-0008-0000-1700-0000E1000000}"/>
            </a:ext>
          </a:extLst>
        </xdr:cNvPr>
        <xdr:cNvSpPr>
          <a:spLocks noChangeShapeType="1"/>
        </xdr:cNvSpPr>
      </xdr:nvSpPr>
      <xdr:spPr bwMode="auto">
        <a:xfrm flipV="1">
          <a:off x="1400175" y="44472225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278</xdr:row>
      <xdr:rowOff>161926</xdr:rowOff>
    </xdr:from>
    <xdr:to>
      <xdr:col>7</xdr:col>
      <xdr:colOff>0</xdr:colOff>
      <xdr:row>291</xdr:row>
      <xdr:rowOff>1</xdr:rowOff>
    </xdr:to>
    <xdr:sp macro="" textlink="">
      <xdr:nvSpPr>
        <xdr:cNvPr id="226" name="Line 28">
          <a:extLst>
            <a:ext uri="{FF2B5EF4-FFF2-40B4-BE49-F238E27FC236}">
              <a16:creationId xmlns:a16="http://schemas.microsoft.com/office/drawing/2014/main" id="{00000000-0008-0000-1700-0000E2000000}"/>
            </a:ext>
          </a:extLst>
        </xdr:cNvPr>
        <xdr:cNvSpPr>
          <a:spLocks noChangeShapeType="1"/>
        </xdr:cNvSpPr>
      </xdr:nvSpPr>
      <xdr:spPr bwMode="auto">
        <a:xfrm>
          <a:off x="1657350" y="44300776"/>
          <a:ext cx="0" cy="1924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279</xdr:row>
      <xdr:rowOff>0</xdr:rowOff>
    </xdr:from>
    <xdr:to>
      <xdr:col>9</xdr:col>
      <xdr:colOff>0</xdr:colOff>
      <xdr:row>279</xdr:row>
      <xdr:rowOff>0</xdr:rowOff>
    </xdr:to>
    <xdr:sp macro="" textlink="">
      <xdr:nvSpPr>
        <xdr:cNvPr id="227" name="Line 29">
          <a:extLst>
            <a:ext uri="{FF2B5EF4-FFF2-40B4-BE49-F238E27FC236}">
              <a16:creationId xmlns:a16="http://schemas.microsoft.com/office/drawing/2014/main" id="{00000000-0008-0000-1700-0000E3000000}"/>
            </a:ext>
          </a:extLst>
        </xdr:cNvPr>
        <xdr:cNvSpPr>
          <a:spLocks noChangeShapeType="1"/>
        </xdr:cNvSpPr>
      </xdr:nvSpPr>
      <xdr:spPr bwMode="auto">
        <a:xfrm>
          <a:off x="1657350" y="44310300"/>
          <a:ext cx="342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257174</xdr:colOff>
      <xdr:row>285</xdr:row>
      <xdr:rowOff>0</xdr:rowOff>
    </xdr:from>
    <xdr:to>
      <xdr:col>13</xdr:col>
      <xdr:colOff>257174</xdr:colOff>
      <xdr:row>285</xdr:row>
      <xdr:rowOff>0</xdr:rowOff>
    </xdr:to>
    <xdr:sp macro="" textlink="">
      <xdr:nvSpPr>
        <xdr:cNvPr id="228" name="Line 32">
          <a:extLst>
            <a:ext uri="{FF2B5EF4-FFF2-40B4-BE49-F238E27FC236}">
              <a16:creationId xmlns:a16="http://schemas.microsoft.com/office/drawing/2014/main" id="{00000000-0008-0000-1700-0000E4000000}"/>
            </a:ext>
          </a:extLst>
        </xdr:cNvPr>
        <xdr:cNvSpPr>
          <a:spLocks noChangeShapeType="1"/>
        </xdr:cNvSpPr>
      </xdr:nvSpPr>
      <xdr:spPr bwMode="auto">
        <a:xfrm>
          <a:off x="3028949" y="45272325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283</xdr:row>
      <xdr:rowOff>152398</xdr:rowOff>
    </xdr:from>
    <xdr:to>
      <xdr:col>15</xdr:col>
      <xdr:colOff>0</xdr:colOff>
      <xdr:row>283</xdr:row>
      <xdr:rowOff>152399</xdr:rowOff>
    </xdr:to>
    <xdr:sp macro="" textlink="">
      <xdr:nvSpPr>
        <xdr:cNvPr id="229" name="Line 33">
          <a:extLst>
            <a:ext uri="{FF2B5EF4-FFF2-40B4-BE49-F238E27FC236}">
              <a16:creationId xmlns:a16="http://schemas.microsoft.com/office/drawing/2014/main" id="{00000000-0008-0000-1700-0000E5000000}"/>
            </a:ext>
          </a:extLst>
        </xdr:cNvPr>
        <xdr:cNvSpPr>
          <a:spLocks noChangeShapeType="1"/>
        </xdr:cNvSpPr>
      </xdr:nvSpPr>
      <xdr:spPr bwMode="auto">
        <a:xfrm>
          <a:off x="3286125" y="45119923"/>
          <a:ext cx="200025" cy="1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284</xdr:row>
      <xdr:rowOff>0</xdr:rowOff>
    </xdr:from>
    <xdr:to>
      <xdr:col>14</xdr:col>
      <xdr:colOff>0</xdr:colOff>
      <xdr:row>288</xdr:row>
      <xdr:rowOff>0</xdr:rowOff>
    </xdr:to>
    <xdr:sp macro="" textlink="">
      <xdr:nvSpPr>
        <xdr:cNvPr id="230" name="Line 34">
          <a:extLst>
            <a:ext uri="{FF2B5EF4-FFF2-40B4-BE49-F238E27FC236}">
              <a16:creationId xmlns:a16="http://schemas.microsoft.com/office/drawing/2014/main" id="{00000000-0008-0000-1700-0000E6000000}"/>
            </a:ext>
          </a:extLst>
        </xdr:cNvPr>
        <xdr:cNvSpPr>
          <a:spLocks noChangeShapeType="1"/>
        </xdr:cNvSpPr>
      </xdr:nvSpPr>
      <xdr:spPr bwMode="auto">
        <a:xfrm>
          <a:off x="3286125" y="45119925"/>
          <a:ext cx="0" cy="6286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257174</xdr:colOff>
      <xdr:row>288</xdr:row>
      <xdr:rowOff>0</xdr:rowOff>
    </xdr:from>
    <xdr:to>
      <xdr:col>14</xdr:col>
      <xdr:colOff>200024</xdr:colOff>
      <xdr:row>288</xdr:row>
      <xdr:rowOff>0</xdr:rowOff>
    </xdr:to>
    <xdr:sp macro="" textlink="">
      <xdr:nvSpPr>
        <xdr:cNvPr id="231" name="Line 35">
          <a:extLst>
            <a:ext uri="{FF2B5EF4-FFF2-40B4-BE49-F238E27FC236}">
              <a16:creationId xmlns:a16="http://schemas.microsoft.com/office/drawing/2014/main" id="{00000000-0008-0000-1700-0000E7000000}"/>
            </a:ext>
          </a:extLst>
        </xdr:cNvPr>
        <xdr:cNvSpPr>
          <a:spLocks noChangeShapeType="1"/>
        </xdr:cNvSpPr>
      </xdr:nvSpPr>
      <xdr:spPr bwMode="auto">
        <a:xfrm>
          <a:off x="3286124" y="4574857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284</xdr:row>
      <xdr:rowOff>0</xdr:rowOff>
    </xdr:from>
    <xdr:to>
      <xdr:col>20</xdr:col>
      <xdr:colOff>0</xdr:colOff>
      <xdr:row>284</xdr:row>
      <xdr:rowOff>0</xdr:rowOff>
    </xdr:to>
    <xdr:sp macro="" textlink="">
      <xdr:nvSpPr>
        <xdr:cNvPr id="232" name="Line 36">
          <a:extLst>
            <a:ext uri="{FF2B5EF4-FFF2-40B4-BE49-F238E27FC236}">
              <a16:creationId xmlns:a16="http://schemas.microsoft.com/office/drawing/2014/main" id="{00000000-0008-0000-1700-0000E8000000}"/>
            </a:ext>
          </a:extLst>
        </xdr:cNvPr>
        <xdr:cNvSpPr>
          <a:spLocks noChangeShapeType="1"/>
        </xdr:cNvSpPr>
      </xdr:nvSpPr>
      <xdr:spPr bwMode="auto">
        <a:xfrm>
          <a:off x="4514850" y="45119925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283</xdr:row>
      <xdr:rowOff>0</xdr:rowOff>
    </xdr:from>
    <xdr:to>
      <xdr:col>21</xdr:col>
      <xdr:colOff>0</xdr:colOff>
      <xdr:row>283</xdr:row>
      <xdr:rowOff>0</xdr:rowOff>
    </xdr:to>
    <xdr:sp macro="" textlink="">
      <xdr:nvSpPr>
        <xdr:cNvPr id="233" name="Line 37">
          <a:extLst>
            <a:ext uri="{FF2B5EF4-FFF2-40B4-BE49-F238E27FC236}">
              <a16:creationId xmlns:a16="http://schemas.microsoft.com/office/drawing/2014/main" id="{00000000-0008-0000-1700-0000E9000000}"/>
            </a:ext>
          </a:extLst>
        </xdr:cNvPr>
        <xdr:cNvSpPr>
          <a:spLocks noChangeShapeType="1"/>
        </xdr:cNvSpPr>
      </xdr:nvSpPr>
      <xdr:spPr bwMode="auto">
        <a:xfrm>
          <a:off x="4772025" y="44967525"/>
          <a:ext cx="2190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282</xdr:row>
      <xdr:rowOff>161924</xdr:rowOff>
    </xdr:from>
    <xdr:to>
      <xdr:col>20</xdr:col>
      <xdr:colOff>0</xdr:colOff>
      <xdr:row>287</xdr:row>
      <xdr:rowOff>0</xdr:rowOff>
    </xdr:to>
    <xdr:sp macro="" textlink="">
      <xdr:nvSpPr>
        <xdr:cNvPr id="234" name="Line 38">
          <a:extLst>
            <a:ext uri="{FF2B5EF4-FFF2-40B4-BE49-F238E27FC236}">
              <a16:creationId xmlns:a16="http://schemas.microsoft.com/office/drawing/2014/main" id="{00000000-0008-0000-1700-0000EA000000}"/>
            </a:ext>
          </a:extLst>
        </xdr:cNvPr>
        <xdr:cNvSpPr>
          <a:spLocks noChangeShapeType="1"/>
        </xdr:cNvSpPr>
      </xdr:nvSpPr>
      <xdr:spPr bwMode="auto">
        <a:xfrm>
          <a:off x="4772025" y="44967524"/>
          <a:ext cx="0" cy="619126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287</xdr:row>
      <xdr:rowOff>0</xdr:rowOff>
    </xdr:from>
    <xdr:to>
      <xdr:col>21</xdr:col>
      <xdr:colOff>9525</xdr:colOff>
      <xdr:row>287</xdr:row>
      <xdr:rowOff>0</xdr:rowOff>
    </xdr:to>
    <xdr:sp macro="" textlink="">
      <xdr:nvSpPr>
        <xdr:cNvPr id="235" name="Line 39">
          <a:extLst>
            <a:ext uri="{FF2B5EF4-FFF2-40B4-BE49-F238E27FC236}">
              <a16:creationId xmlns:a16="http://schemas.microsoft.com/office/drawing/2014/main" id="{00000000-0008-0000-1700-0000EB000000}"/>
            </a:ext>
          </a:extLst>
        </xdr:cNvPr>
        <xdr:cNvSpPr>
          <a:spLocks noChangeShapeType="1"/>
        </xdr:cNvSpPr>
      </xdr:nvSpPr>
      <xdr:spPr bwMode="auto">
        <a:xfrm>
          <a:off x="4772025" y="45586650"/>
          <a:ext cx="228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279</xdr:row>
      <xdr:rowOff>0</xdr:rowOff>
    </xdr:from>
    <xdr:to>
      <xdr:col>23</xdr:col>
      <xdr:colOff>0</xdr:colOff>
      <xdr:row>282</xdr:row>
      <xdr:rowOff>0</xdr:rowOff>
    </xdr:to>
    <xdr:sp macro="" textlink="">
      <xdr:nvSpPr>
        <xdr:cNvPr id="236" name="Line 45">
          <a:extLst>
            <a:ext uri="{FF2B5EF4-FFF2-40B4-BE49-F238E27FC236}">
              <a16:creationId xmlns:a16="http://schemas.microsoft.com/office/drawing/2014/main" id="{00000000-0008-0000-1700-0000EC000000}"/>
            </a:ext>
          </a:extLst>
        </xdr:cNvPr>
        <xdr:cNvSpPr>
          <a:spLocks noChangeShapeType="1"/>
        </xdr:cNvSpPr>
      </xdr:nvSpPr>
      <xdr:spPr bwMode="auto">
        <a:xfrm flipH="1" flipV="1">
          <a:off x="5505450" y="44310300"/>
          <a:ext cx="0" cy="495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291</xdr:row>
      <xdr:rowOff>0</xdr:rowOff>
    </xdr:from>
    <xdr:to>
      <xdr:col>9</xdr:col>
      <xdr:colOff>0</xdr:colOff>
      <xdr:row>291</xdr:row>
      <xdr:rowOff>0</xdr:rowOff>
    </xdr:to>
    <xdr:sp macro="" textlink="">
      <xdr:nvSpPr>
        <xdr:cNvPr id="237" name="Line 46">
          <a:extLst>
            <a:ext uri="{FF2B5EF4-FFF2-40B4-BE49-F238E27FC236}">
              <a16:creationId xmlns:a16="http://schemas.microsoft.com/office/drawing/2014/main" id="{00000000-0008-0000-1700-0000ED000000}"/>
            </a:ext>
          </a:extLst>
        </xdr:cNvPr>
        <xdr:cNvSpPr>
          <a:spLocks noChangeShapeType="1"/>
        </xdr:cNvSpPr>
      </xdr:nvSpPr>
      <xdr:spPr bwMode="auto">
        <a:xfrm>
          <a:off x="1657350" y="46224825"/>
          <a:ext cx="342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291</xdr:row>
      <xdr:rowOff>0</xdr:rowOff>
    </xdr:from>
    <xdr:to>
      <xdr:col>25</xdr:col>
      <xdr:colOff>0</xdr:colOff>
      <xdr:row>291</xdr:row>
      <xdr:rowOff>0</xdr:rowOff>
    </xdr:to>
    <xdr:sp macro="" textlink="">
      <xdr:nvSpPr>
        <xdr:cNvPr id="238" name="Line 47">
          <a:extLst>
            <a:ext uri="{FF2B5EF4-FFF2-40B4-BE49-F238E27FC236}">
              <a16:creationId xmlns:a16="http://schemas.microsoft.com/office/drawing/2014/main" id="{00000000-0008-0000-1700-0000EE000000}"/>
            </a:ext>
          </a:extLst>
        </xdr:cNvPr>
        <xdr:cNvSpPr>
          <a:spLocks noChangeShapeType="1"/>
        </xdr:cNvSpPr>
      </xdr:nvSpPr>
      <xdr:spPr bwMode="auto">
        <a:xfrm>
          <a:off x="3028950" y="46224825"/>
          <a:ext cx="3143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289</xdr:row>
      <xdr:rowOff>0</xdr:rowOff>
    </xdr:from>
    <xdr:to>
      <xdr:col>23</xdr:col>
      <xdr:colOff>0</xdr:colOff>
      <xdr:row>291</xdr:row>
      <xdr:rowOff>0</xdr:rowOff>
    </xdr:to>
    <xdr:sp macro="" textlink="">
      <xdr:nvSpPr>
        <xdr:cNvPr id="239" name="Line 48">
          <a:extLst>
            <a:ext uri="{FF2B5EF4-FFF2-40B4-BE49-F238E27FC236}">
              <a16:creationId xmlns:a16="http://schemas.microsoft.com/office/drawing/2014/main" id="{00000000-0008-0000-1700-0000EF000000}"/>
            </a:ext>
          </a:extLst>
        </xdr:cNvPr>
        <xdr:cNvSpPr>
          <a:spLocks noChangeShapeType="1"/>
        </xdr:cNvSpPr>
      </xdr:nvSpPr>
      <xdr:spPr bwMode="auto">
        <a:xfrm>
          <a:off x="5505450" y="45900975"/>
          <a:ext cx="0" cy="323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285</xdr:row>
      <xdr:rowOff>0</xdr:rowOff>
    </xdr:from>
    <xdr:to>
      <xdr:col>9</xdr:col>
      <xdr:colOff>0</xdr:colOff>
      <xdr:row>285</xdr:row>
      <xdr:rowOff>0</xdr:rowOff>
    </xdr:to>
    <xdr:sp macro="" textlink="">
      <xdr:nvSpPr>
        <xdr:cNvPr id="240" name="Line 51">
          <a:extLst>
            <a:ext uri="{FF2B5EF4-FFF2-40B4-BE49-F238E27FC236}">
              <a16:creationId xmlns:a16="http://schemas.microsoft.com/office/drawing/2014/main" id="{00000000-0008-0000-1700-0000F0000000}"/>
            </a:ext>
          </a:extLst>
        </xdr:cNvPr>
        <xdr:cNvSpPr>
          <a:spLocks noChangeShapeType="1"/>
        </xdr:cNvSpPr>
      </xdr:nvSpPr>
      <xdr:spPr bwMode="auto">
        <a:xfrm>
          <a:off x="1657350" y="45272325"/>
          <a:ext cx="342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1</xdr:colOff>
      <xdr:row>300</xdr:row>
      <xdr:rowOff>0</xdr:rowOff>
    </xdr:from>
    <xdr:to>
      <xdr:col>25</xdr:col>
      <xdr:colOff>1</xdr:colOff>
      <xdr:row>300</xdr:row>
      <xdr:rowOff>0</xdr:rowOff>
    </xdr:to>
    <xdr:sp macro="" textlink="">
      <xdr:nvSpPr>
        <xdr:cNvPr id="241" name="Line 26">
          <a:extLst>
            <a:ext uri="{FF2B5EF4-FFF2-40B4-BE49-F238E27FC236}">
              <a16:creationId xmlns:a16="http://schemas.microsoft.com/office/drawing/2014/main" id="{00000000-0008-0000-1700-0000F1000000}"/>
            </a:ext>
          </a:extLst>
        </xdr:cNvPr>
        <xdr:cNvSpPr>
          <a:spLocks noChangeShapeType="1"/>
        </xdr:cNvSpPr>
      </xdr:nvSpPr>
      <xdr:spPr bwMode="auto">
        <a:xfrm>
          <a:off x="3028951" y="47644050"/>
          <a:ext cx="3143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301</xdr:row>
      <xdr:rowOff>0</xdr:rowOff>
    </xdr:from>
    <xdr:to>
      <xdr:col>7</xdr:col>
      <xdr:colOff>0</xdr:colOff>
      <xdr:row>301</xdr:row>
      <xdr:rowOff>0</xdr:rowOff>
    </xdr:to>
    <xdr:sp macro="" textlink="">
      <xdr:nvSpPr>
        <xdr:cNvPr id="242" name="Line 27">
          <a:extLst>
            <a:ext uri="{FF2B5EF4-FFF2-40B4-BE49-F238E27FC236}">
              <a16:creationId xmlns:a16="http://schemas.microsoft.com/office/drawing/2014/main" id="{00000000-0008-0000-1700-0000F2000000}"/>
            </a:ext>
          </a:extLst>
        </xdr:cNvPr>
        <xdr:cNvSpPr>
          <a:spLocks noChangeShapeType="1"/>
        </xdr:cNvSpPr>
      </xdr:nvSpPr>
      <xdr:spPr bwMode="auto">
        <a:xfrm flipV="1">
          <a:off x="1400175" y="47805975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299</xdr:row>
      <xdr:rowOff>161926</xdr:rowOff>
    </xdr:from>
    <xdr:to>
      <xdr:col>7</xdr:col>
      <xdr:colOff>0</xdr:colOff>
      <xdr:row>312</xdr:row>
      <xdr:rowOff>1</xdr:rowOff>
    </xdr:to>
    <xdr:sp macro="" textlink="">
      <xdr:nvSpPr>
        <xdr:cNvPr id="243" name="Line 28">
          <a:extLst>
            <a:ext uri="{FF2B5EF4-FFF2-40B4-BE49-F238E27FC236}">
              <a16:creationId xmlns:a16="http://schemas.microsoft.com/office/drawing/2014/main" id="{00000000-0008-0000-1700-0000F3000000}"/>
            </a:ext>
          </a:extLst>
        </xdr:cNvPr>
        <xdr:cNvSpPr>
          <a:spLocks noChangeShapeType="1"/>
        </xdr:cNvSpPr>
      </xdr:nvSpPr>
      <xdr:spPr bwMode="auto">
        <a:xfrm>
          <a:off x="1657350" y="47634526"/>
          <a:ext cx="0" cy="1924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300</xdr:row>
      <xdr:rowOff>0</xdr:rowOff>
    </xdr:from>
    <xdr:to>
      <xdr:col>9</xdr:col>
      <xdr:colOff>0</xdr:colOff>
      <xdr:row>300</xdr:row>
      <xdr:rowOff>0</xdr:rowOff>
    </xdr:to>
    <xdr:sp macro="" textlink="">
      <xdr:nvSpPr>
        <xdr:cNvPr id="244" name="Line 29">
          <a:extLst>
            <a:ext uri="{FF2B5EF4-FFF2-40B4-BE49-F238E27FC236}">
              <a16:creationId xmlns:a16="http://schemas.microsoft.com/office/drawing/2014/main" id="{00000000-0008-0000-1700-0000F4000000}"/>
            </a:ext>
          </a:extLst>
        </xdr:cNvPr>
        <xdr:cNvSpPr>
          <a:spLocks noChangeShapeType="1"/>
        </xdr:cNvSpPr>
      </xdr:nvSpPr>
      <xdr:spPr bwMode="auto">
        <a:xfrm>
          <a:off x="1657350" y="47644050"/>
          <a:ext cx="342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257174</xdr:colOff>
      <xdr:row>306</xdr:row>
      <xdr:rowOff>0</xdr:rowOff>
    </xdr:from>
    <xdr:to>
      <xdr:col>13</xdr:col>
      <xdr:colOff>257174</xdr:colOff>
      <xdr:row>306</xdr:row>
      <xdr:rowOff>0</xdr:rowOff>
    </xdr:to>
    <xdr:sp macro="" textlink="">
      <xdr:nvSpPr>
        <xdr:cNvPr id="245" name="Line 32">
          <a:extLst>
            <a:ext uri="{FF2B5EF4-FFF2-40B4-BE49-F238E27FC236}">
              <a16:creationId xmlns:a16="http://schemas.microsoft.com/office/drawing/2014/main" id="{00000000-0008-0000-1700-0000F5000000}"/>
            </a:ext>
          </a:extLst>
        </xdr:cNvPr>
        <xdr:cNvSpPr>
          <a:spLocks noChangeShapeType="1"/>
        </xdr:cNvSpPr>
      </xdr:nvSpPr>
      <xdr:spPr bwMode="auto">
        <a:xfrm>
          <a:off x="3028949" y="48606075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304</xdr:row>
      <xdr:rowOff>152398</xdr:rowOff>
    </xdr:from>
    <xdr:to>
      <xdr:col>15</xdr:col>
      <xdr:colOff>0</xdr:colOff>
      <xdr:row>304</xdr:row>
      <xdr:rowOff>152399</xdr:rowOff>
    </xdr:to>
    <xdr:sp macro="" textlink="">
      <xdr:nvSpPr>
        <xdr:cNvPr id="246" name="Line 33">
          <a:extLst>
            <a:ext uri="{FF2B5EF4-FFF2-40B4-BE49-F238E27FC236}">
              <a16:creationId xmlns:a16="http://schemas.microsoft.com/office/drawing/2014/main" id="{00000000-0008-0000-1700-0000F6000000}"/>
            </a:ext>
          </a:extLst>
        </xdr:cNvPr>
        <xdr:cNvSpPr>
          <a:spLocks noChangeShapeType="1"/>
        </xdr:cNvSpPr>
      </xdr:nvSpPr>
      <xdr:spPr bwMode="auto">
        <a:xfrm>
          <a:off x="3286125" y="48453673"/>
          <a:ext cx="200025" cy="1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305</xdr:row>
      <xdr:rowOff>0</xdr:rowOff>
    </xdr:from>
    <xdr:to>
      <xdr:col>14</xdr:col>
      <xdr:colOff>0</xdr:colOff>
      <xdr:row>309</xdr:row>
      <xdr:rowOff>0</xdr:rowOff>
    </xdr:to>
    <xdr:sp macro="" textlink="">
      <xdr:nvSpPr>
        <xdr:cNvPr id="247" name="Line 34">
          <a:extLst>
            <a:ext uri="{FF2B5EF4-FFF2-40B4-BE49-F238E27FC236}">
              <a16:creationId xmlns:a16="http://schemas.microsoft.com/office/drawing/2014/main" id="{00000000-0008-0000-1700-0000F7000000}"/>
            </a:ext>
          </a:extLst>
        </xdr:cNvPr>
        <xdr:cNvSpPr>
          <a:spLocks noChangeShapeType="1"/>
        </xdr:cNvSpPr>
      </xdr:nvSpPr>
      <xdr:spPr bwMode="auto">
        <a:xfrm>
          <a:off x="3286125" y="48453675"/>
          <a:ext cx="0" cy="6286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257174</xdr:colOff>
      <xdr:row>309</xdr:row>
      <xdr:rowOff>0</xdr:rowOff>
    </xdr:from>
    <xdr:to>
      <xdr:col>14</xdr:col>
      <xdr:colOff>200024</xdr:colOff>
      <xdr:row>309</xdr:row>
      <xdr:rowOff>0</xdr:rowOff>
    </xdr:to>
    <xdr:sp macro="" textlink="">
      <xdr:nvSpPr>
        <xdr:cNvPr id="248" name="Line 35">
          <a:extLst>
            <a:ext uri="{FF2B5EF4-FFF2-40B4-BE49-F238E27FC236}">
              <a16:creationId xmlns:a16="http://schemas.microsoft.com/office/drawing/2014/main" id="{00000000-0008-0000-1700-0000F8000000}"/>
            </a:ext>
          </a:extLst>
        </xdr:cNvPr>
        <xdr:cNvSpPr>
          <a:spLocks noChangeShapeType="1"/>
        </xdr:cNvSpPr>
      </xdr:nvSpPr>
      <xdr:spPr bwMode="auto">
        <a:xfrm>
          <a:off x="3286124" y="4908232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305</xdr:row>
      <xdr:rowOff>0</xdr:rowOff>
    </xdr:from>
    <xdr:to>
      <xdr:col>20</xdr:col>
      <xdr:colOff>0</xdr:colOff>
      <xdr:row>305</xdr:row>
      <xdr:rowOff>0</xdr:rowOff>
    </xdr:to>
    <xdr:sp macro="" textlink="">
      <xdr:nvSpPr>
        <xdr:cNvPr id="249" name="Line 36">
          <a:extLst>
            <a:ext uri="{FF2B5EF4-FFF2-40B4-BE49-F238E27FC236}">
              <a16:creationId xmlns:a16="http://schemas.microsoft.com/office/drawing/2014/main" id="{00000000-0008-0000-1700-0000F9000000}"/>
            </a:ext>
          </a:extLst>
        </xdr:cNvPr>
        <xdr:cNvSpPr>
          <a:spLocks noChangeShapeType="1"/>
        </xdr:cNvSpPr>
      </xdr:nvSpPr>
      <xdr:spPr bwMode="auto">
        <a:xfrm>
          <a:off x="4514850" y="48453675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304</xdr:row>
      <xdr:rowOff>0</xdr:rowOff>
    </xdr:from>
    <xdr:to>
      <xdr:col>21</xdr:col>
      <xdr:colOff>0</xdr:colOff>
      <xdr:row>304</xdr:row>
      <xdr:rowOff>0</xdr:rowOff>
    </xdr:to>
    <xdr:sp macro="" textlink="">
      <xdr:nvSpPr>
        <xdr:cNvPr id="250" name="Line 37">
          <a:extLst>
            <a:ext uri="{FF2B5EF4-FFF2-40B4-BE49-F238E27FC236}">
              <a16:creationId xmlns:a16="http://schemas.microsoft.com/office/drawing/2014/main" id="{00000000-0008-0000-1700-0000FA000000}"/>
            </a:ext>
          </a:extLst>
        </xdr:cNvPr>
        <xdr:cNvSpPr>
          <a:spLocks noChangeShapeType="1"/>
        </xdr:cNvSpPr>
      </xdr:nvSpPr>
      <xdr:spPr bwMode="auto">
        <a:xfrm>
          <a:off x="4772025" y="48301275"/>
          <a:ext cx="2190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303</xdr:row>
      <xdr:rowOff>161924</xdr:rowOff>
    </xdr:from>
    <xdr:to>
      <xdr:col>20</xdr:col>
      <xdr:colOff>0</xdr:colOff>
      <xdr:row>308</xdr:row>
      <xdr:rowOff>0</xdr:rowOff>
    </xdr:to>
    <xdr:sp macro="" textlink="">
      <xdr:nvSpPr>
        <xdr:cNvPr id="251" name="Line 38">
          <a:extLst>
            <a:ext uri="{FF2B5EF4-FFF2-40B4-BE49-F238E27FC236}">
              <a16:creationId xmlns:a16="http://schemas.microsoft.com/office/drawing/2014/main" id="{00000000-0008-0000-1700-0000FB000000}"/>
            </a:ext>
          </a:extLst>
        </xdr:cNvPr>
        <xdr:cNvSpPr>
          <a:spLocks noChangeShapeType="1"/>
        </xdr:cNvSpPr>
      </xdr:nvSpPr>
      <xdr:spPr bwMode="auto">
        <a:xfrm>
          <a:off x="4772025" y="48301274"/>
          <a:ext cx="0" cy="619126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308</xdr:row>
      <xdr:rowOff>0</xdr:rowOff>
    </xdr:from>
    <xdr:to>
      <xdr:col>21</xdr:col>
      <xdr:colOff>9525</xdr:colOff>
      <xdr:row>308</xdr:row>
      <xdr:rowOff>0</xdr:rowOff>
    </xdr:to>
    <xdr:sp macro="" textlink="">
      <xdr:nvSpPr>
        <xdr:cNvPr id="252" name="Line 39">
          <a:extLst>
            <a:ext uri="{FF2B5EF4-FFF2-40B4-BE49-F238E27FC236}">
              <a16:creationId xmlns:a16="http://schemas.microsoft.com/office/drawing/2014/main" id="{00000000-0008-0000-1700-0000FC000000}"/>
            </a:ext>
          </a:extLst>
        </xdr:cNvPr>
        <xdr:cNvSpPr>
          <a:spLocks noChangeShapeType="1"/>
        </xdr:cNvSpPr>
      </xdr:nvSpPr>
      <xdr:spPr bwMode="auto">
        <a:xfrm>
          <a:off x="4772025" y="48920400"/>
          <a:ext cx="228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300</xdr:row>
      <xdr:rowOff>0</xdr:rowOff>
    </xdr:from>
    <xdr:to>
      <xdr:col>23</xdr:col>
      <xdr:colOff>0</xdr:colOff>
      <xdr:row>303</xdr:row>
      <xdr:rowOff>0</xdr:rowOff>
    </xdr:to>
    <xdr:sp macro="" textlink="">
      <xdr:nvSpPr>
        <xdr:cNvPr id="253" name="Line 45">
          <a:extLst>
            <a:ext uri="{FF2B5EF4-FFF2-40B4-BE49-F238E27FC236}">
              <a16:creationId xmlns:a16="http://schemas.microsoft.com/office/drawing/2014/main" id="{00000000-0008-0000-1700-0000FD000000}"/>
            </a:ext>
          </a:extLst>
        </xdr:cNvPr>
        <xdr:cNvSpPr>
          <a:spLocks noChangeShapeType="1"/>
        </xdr:cNvSpPr>
      </xdr:nvSpPr>
      <xdr:spPr bwMode="auto">
        <a:xfrm flipH="1" flipV="1">
          <a:off x="5505450" y="47644050"/>
          <a:ext cx="0" cy="495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312</xdr:row>
      <xdr:rowOff>0</xdr:rowOff>
    </xdr:from>
    <xdr:to>
      <xdr:col>9</xdr:col>
      <xdr:colOff>0</xdr:colOff>
      <xdr:row>312</xdr:row>
      <xdr:rowOff>0</xdr:rowOff>
    </xdr:to>
    <xdr:sp macro="" textlink="">
      <xdr:nvSpPr>
        <xdr:cNvPr id="254" name="Line 46">
          <a:extLst>
            <a:ext uri="{FF2B5EF4-FFF2-40B4-BE49-F238E27FC236}">
              <a16:creationId xmlns:a16="http://schemas.microsoft.com/office/drawing/2014/main" id="{00000000-0008-0000-1700-0000FE000000}"/>
            </a:ext>
          </a:extLst>
        </xdr:cNvPr>
        <xdr:cNvSpPr>
          <a:spLocks noChangeShapeType="1"/>
        </xdr:cNvSpPr>
      </xdr:nvSpPr>
      <xdr:spPr bwMode="auto">
        <a:xfrm>
          <a:off x="1657350" y="49558575"/>
          <a:ext cx="342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312</xdr:row>
      <xdr:rowOff>0</xdr:rowOff>
    </xdr:from>
    <xdr:to>
      <xdr:col>25</xdr:col>
      <xdr:colOff>0</xdr:colOff>
      <xdr:row>312</xdr:row>
      <xdr:rowOff>0</xdr:rowOff>
    </xdr:to>
    <xdr:sp macro="" textlink="">
      <xdr:nvSpPr>
        <xdr:cNvPr id="255" name="Line 47">
          <a:extLst>
            <a:ext uri="{FF2B5EF4-FFF2-40B4-BE49-F238E27FC236}">
              <a16:creationId xmlns:a16="http://schemas.microsoft.com/office/drawing/2014/main" id="{00000000-0008-0000-1700-0000FF000000}"/>
            </a:ext>
          </a:extLst>
        </xdr:cNvPr>
        <xdr:cNvSpPr>
          <a:spLocks noChangeShapeType="1"/>
        </xdr:cNvSpPr>
      </xdr:nvSpPr>
      <xdr:spPr bwMode="auto">
        <a:xfrm>
          <a:off x="3028950" y="49558575"/>
          <a:ext cx="3143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310</xdr:row>
      <xdr:rowOff>0</xdr:rowOff>
    </xdr:from>
    <xdr:to>
      <xdr:col>23</xdr:col>
      <xdr:colOff>0</xdr:colOff>
      <xdr:row>312</xdr:row>
      <xdr:rowOff>0</xdr:rowOff>
    </xdr:to>
    <xdr:sp macro="" textlink="">
      <xdr:nvSpPr>
        <xdr:cNvPr id="256" name="Line 48">
          <a:extLst>
            <a:ext uri="{FF2B5EF4-FFF2-40B4-BE49-F238E27FC236}">
              <a16:creationId xmlns:a16="http://schemas.microsoft.com/office/drawing/2014/main" id="{00000000-0008-0000-1700-000000010000}"/>
            </a:ext>
          </a:extLst>
        </xdr:cNvPr>
        <xdr:cNvSpPr>
          <a:spLocks noChangeShapeType="1"/>
        </xdr:cNvSpPr>
      </xdr:nvSpPr>
      <xdr:spPr bwMode="auto">
        <a:xfrm>
          <a:off x="5505450" y="49234725"/>
          <a:ext cx="0" cy="323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306</xdr:row>
      <xdr:rowOff>0</xdr:rowOff>
    </xdr:from>
    <xdr:to>
      <xdr:col>9</xdr:col>
      <xdr:colOff>0</xdr:colOff>
      <xdr:row>306</xdr:row>
      <xdr:rowOff>0</xdr:rowOff>
    </xdr:to>
    <xdr:sp macro="" textlink="">
      <xdr:nvSpPr>
        <xdr:cNvPr id="257" name="Line 51">
          <a:extLst>
            <a:ext uri="{FF2B5EF4-FFF2-40B4-BE49-F238E27FC236}">
              <a16:creationId xmlns:a16="http://schemas.microsoft.com/office/drawing/2014/main" id="{00000000-0008-0000-1700-000001010000}"/>
            </a:ext>
          </a:extLst>
        </xdr:cNvPr>
        <xdr:cNvSpPr>
          <a:spLocks noChangeShapeType="1"/>
        </xdr:cNvSpPr>
      </xdr:nvSpPr>
      <xdr:spPr bwMode="auto">
        <a:xfrm>
          <a:off x="1657350" y="48606075"/>
          <a:ext cx="342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1</xdr:colOff>
      <xdr:row>321</xdr:row>
      <xdr:rowOff>0</xdr:rowOff>
    </xdr:from>
    <xdr:to>
      <xdr:col>25</xdr:col>
      <xdr:colOff>1</xdr:colOff>
      <xdr:row>321</xdr:row>
      <xdr:rowOff>0</xdr:rowOff>
    </xdr:to>
    <xdr:sp macro="" textlink="">
      <xdr:nvSpPr>
        <xdr:cNvPr id="258" name="Line 26">
          <a:extLst>
            <a:ext uri="{FF2B5EF4-FFF2-40B4-BE49-F238E27FC236}">
              <a16:creationId xmlns:a16="http://schemas.microsoft.com/office/drawing/2014/main" id="{00000000-0008-0000-1700-000002010000}"/>
            </a:ext>
          </a:extLst>
        </xdr:cNvPr>
        <xdr:cNvSpPr>
          <a:spLocks noChangeShapeType="1"/>
        </xdr:cNvSpPr>
      </xdr:nvSpPr>
      <xdr:spPr bwMode="auto">
        <a:xfrm>
          <a:off x="3028951" y="50977800"/>
          <a:ext cx="3143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322</xdr:row>
      <xdr:rowOff>0</xdr:rowOff>
    </xdr:from>
    <xdr:to>
      <xdr:col>7</xdr:col>
      <xdr:colOff>0</xdr:colOff>
      <xdr:row>322</xdr:row>
      <xdr:rowOff>0</xdr:rowOff>
    </xdr:to>
    <xdr:sp macro="" textlink="">
      <xdr:nvSpPr>
        <xdr:cNvPr id="259" name="Line 27">
          <a:extLst>
            <a:ext uri="{FF2B5EF4-FFF2-40B4-BE49-F238E27FC236}">
              <a16:creationId xmlns:a16="http://schemas.microsoft.com/office/drawing/2014/main" id="{00000000-0008-0000-1700-000003010000}"/>
            </a:ext>
          </a:extLst>
        </xdr:cNvPr>
        <xdr:cNvSpPr>
          <a:spLocks noChangeShapeType="1"/>
        </xdr:cNvSpPr>
      </xdr:nvSpPr>
      <xdr:spPr bwMode="auto">
        <a:xfrm flipV="1">
          <a:off x="1400175" y="51139725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320</xdr:row>
      <xdr:rowOff>161926</xdr:rowOff>
    </xdr:from>
    <xdr:to>
      <xdr:col>7</xdr:col>
      <xdr:colOff>0</xdr:colOff>
      <xdr:row>333</xdr:row>
      <xdr:rowOff>1</xdr:rowOff>
    </xdr:to>
    <xdr:sp macro="" textlink="">
      <xdr:nvSpPr>
        <xdr:cNvPr id="260" name="Line 28">
          <a:extLst>
            <a:ext uri="{FF2B5EF4-FFF2-40B4-BE49-F238E27FC236}">
              <a16:creationId xmlns:a16="http://schemas.microsoft.com/office/drawing/2014/main" id="{00000000-0008-0000-1700-000004010000}"/>
            </a:ext>
          </a:extLst>
        </xdr:cNvPr>
        <xdr:cNvSpPr>
          <a:spLocks noChangeShapeType="1"/>
        </xdr:cNvSpPr>
      </xdr:nvSpPr>
      <xdr:spPr bwMode="auto">
        <a:xfrm>
          <a:off x="1657350" y="50968276"/>
          <a:ext cx="0" cy="1924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321</xdr:row>
      <xdr:rowOff>0</xdr:rowOff>
    </xdr:from>
    <xdr:to>
      <xdr:col>9</xdr:col>
      <xdr:colOff>0</xdr:colOff>
      <xdr:row>321</xdr:row>
      <xdr:rowOff>0</xdr:rowOff>
    </xdr:to>
    <xdr:sp macro="" textlink="">
      <xdr:nvSpPr>
        <xdr:cNvPr id="261" name="Line 29">
          <a:extLst>
            <a:ext uri="{FF2B5EF4-FFF2-40B4-BE49-F238E27FC236}">
              <a16:creationId xmlns:a16="http://schemas.microsoft.com/office/drawing/2014/main" id="{00000000-0008-0000-1700-000005010000}"/>
            </a:ext>
          </a:extLst>
        </xdr:cNvPr>
        <xdr:cNvSpPr>
          <a:spLocks noChangeShapeType="1"/>
        </xdr:cNvSpPr>
      </xdr:nvSpPr>
      <xdr:spPr bwMode="auto">
        <a:xfrm>
          <a:off x="1657350" y="50977800"/>
          <a:ext cx="342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257174</xdr:colOff>
      <xdr:row>327</xdr:row>
      <xdr:rowOff>0</xdr:rowOff>
    </xdr:from>
    <xdr:to>
      <xdr:col>13</xdr:col>
      <xdr:colOff>257174</xdr:colOff>
      <xdr:row>327</xdr:row>
      <xdr:rowOff>0</xdr:rowOff>
    </xdr:to>
    <xdr:sp macro="" textlink="">
      <xdr:nvSpPr>
        <xdr:cNvPr id="262" name="Line 32">
          <a:extLst>
            <a:ext uri="{FF2B5EF4-FFF2-40B4-BE49-F238E27FC236}">
              <a16:creationId xmlns:a16="http://schemas.microsoft.com/office/drawing/2014/main" id="{00000000-0008-0000-1700-000006010000}"/>
            </a:ext>
          </a:extLst>
        </xdr:cNvPr>
        <xdr:cNvSpPr>
          <a:spLocks noChangeShapeType="1"/>
        </xdr:cNvSpPr>
      </xdr:nvSpPr>
      <xdr:spPr bwMode="auto">
        <a:xfrm>
          <a:off x="3028949" y="51939825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325</xdr:row>
      <xdr:rowOff>152398</xdr:rowOff>
    </xdr:from>
    <xdr:to>
      <xdr:col>15</xdr:col>
      <xdr:colOff>0</xdr:colOff>
      <xdr:row>325</xdr:row>
      <xdr:rowOff>152399</xdr:rowOff>
    </xdr:to>
    <xdr:sp macro="" textlink="">
      <xdr:nvSpPr>
        <xdr:cNvPr id="263" name="Line 33">
          <a:extLst>
            <a:ext uri="{FF2B5EF4-FFF2-40B4-BE49-F238E27FC236}">
              <a16:creationId xmlns:a16="http://schemas.microsoft.com/office/drawing/2014/main" id="{00000000-0008-0000-1700-000007010000}"/>
            </a:ext>
          </a:extLst>
        </xdr:cNvPr>
        <xdr:cNvSpPr>
          <a:spLocks noChangeShapeType="1"/>
        </xdr:cNvSpPr>
      </xdr:nvSpPr>
      <xdr:spPr bwMode="auto">
        <a:xfrm>
          <a:off x="3286125" y="51787423"/>
          <a:ext cx="200025" cy="1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326</xdr:row>
      <xdr:rowOff>0</xdr:rowOff>
    </xdr:from>
    <xdr:to>
      <xdr:col>14</xdr:col>
      <xdr:colOff>0</xdr:colOff>
      <xdr:row>330</xdr:row>
      <xdr:rowOff>0</xdr:rowOff>
    </xdr:to>
    <xdr:sp macro="" textlink="">
      <xdr:nvSpPr>
        <xdr:cNvPr id="264" name="Line 34">
          <a:extLst>
            <a:ext uri="{FF2B5EF4-FFF2-40B4-BE49-F238E27FC236}">
              <a16:creationId xmlns:a16="http://schemas.microsoft.com/office/drawing/2014/main" id="{00000000-0008-0000-1700-000008010000}"/>
            </a:ext>
          </a:extLst>
        </xdr:cNvPr>
        <xdr:cNvSpPr>
          <a:spLocks noChangeShapeType="1"/>
        </xdr:cNvSpPr>
      </xdr:nvSpPr>
      <xdr:spPr bwMode="auto">
        <a:xfrm>
          <a:off x="3286125" y="51787425"/>
          <a:ext cx="0" cy="6286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257174</xdr:colOff>
      <xdr:row>330</xdr:row>
      <xdr:rowOff>0</xdr:rowOff>
    </xdr:from>
    <xdr:to>
      <xdr:col>14</xdr:col>
      <xdr:colOff>200024</xdr:colOff>
      <xdr:row>330</xdr:row>
      <xdr:rowOff>0</xdr:rowOff>
    </xdr:to>
    <xdr:sp macro="" textlink="">
      <xdr:nvSpPr>
        <xdr:cNvPr id="265" name="Line 35">
          <a:extLst>
            <a:ext uri="{FF2B5EF4-FFF2-40B4-BE49-F238E27FC236}">
              <a16:creationId xmlns:a16="http://schemas.microsoft.com/office/drawing/2014/main" id="{00000000-0008-0000-1700-000009010000}"/>
            </a:ext>
          </a:extLst>
        </xdr:cNvPr>
        <xdr:cNvSpPr>
          <a:spLocks noChangeShapeType="1"/>
        </xdr:cNvSpPr>
      </xdr:nvSpPr>
      <xdr:spPr bwMode="auto">
        <a:xfrm>
          <a:off x="3286124" y="5241607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326</xdr:row>
      <xdr:rowOff>0</xdr:rowOff>
    </xdr:from>
    <xdr:to>
      <xdr:col>20</xdr:col>
      <xdr:colOff>0</xdr:colOff>
      <xdr:row>326</xdr:row>
      <xdr:rowOff>0</xdr:rowOff>
    </xdr:to>
    <xdr:sp macro="" textlink="">
      <xdr:nvSpPr>
        <xdr:cNvPr id="266" name="Line 36">
          <a:extLst>
            <a:ext uri="{FF2B5EF4-FFF2-40B4-BE49-F238E27FC236}">
              <a16:creationId xmlns:a16="http://schemas.microsoft.com/office/drawing/2014/main" id="{00000000-0008-0000-1700-00000A010000}"/>
            </a:ext>
          </a:extLst>
        </xdr:cNvPr>
        <xdr:cNvSpPr>
          <a:spLocks noChangeShapeType="1"/>
        </xdr:cNvSpPr>
      </xdr:nvSpPr>
      <xdr:spPr bwMode="auto">
        <a:xfrm>
          <a:off x="4514850" y="51787425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325</xdr:row>
      <xdr:rowOff>0</xdr:rowOff>
    </xdr:from>
    <xdr:to>
      <xdr:col>21</xdr:col>
      <xdr:colOff>0</xdr:colOff>
      <xdr:row>325</xdr:row>
      <xdr:rowOff>0</xdr:rowOff>
    </xdr:to>
    <xdr:sp macro="" textlink="">
      <xdr:nvSpPr>
        <xdr:cNvPr id="267" name="Line 37">
          <a:extLst>
            <a:ext uri="{FF2B5EF4-FFF2-40B4-BE49-F238E27FC236}">
              <a16:creationId xmlns:a16="http://schemas.microsoft.com/office/drawing/2014/main" id="{00000000-0008-0000-1700-00000B010000}"/>
            </a:ext>
          </a:extLst>
        </xdr:cNvPr>
        <xdr:cNvSpPr>
          <a:spLocks noChangeShapeType="1"/>
        </xdr:cNvSpPr>
      </xdr:nvSpPr>
      <xdr:spPr bwMode="auto">
        <a:xfrm>
          <a:off x="4772025" y="51635025"/>
          <a:ext cx="2190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324</xdr:row>
      <xdr:rowOff>161924</xdr:rowOff>
    </xdr:from>
    <xdr:to>
      <xdr:col>20</xdr:col>
      <xdr:colOff>0</xdr:colOff>
      <xdr:row>329</xdr:row>
      <xdr:rowOff>0</xdr:rowOff>
    </xdr:to>
    <xdr:sp macro="" textlink="">
      <xdr:nvSpPr>
        <xdr:cNvPr id="268" name="Line 38">
          <a:extLst>
            <a:ext uri="{FF2B5EF4-FFF2-40B4-BE49-F238E27FC236}">
              <a16:creationId xmlns:a16="http://schemas.microsoft.com/office/drawing/2014/main" id="{00000000-0008-0000-1700-00000C010000}"/>
            </a:ext>
          </a:extLst>
        </xdr:cNvPr>
        <xdr:cNvSpPr>
          <a:spLocks noChangeShapeType="1"/>
        </xdr:cNvSpPr>
      </xdr:nvSpPr>
      <xdr:spPr bwMode="auto">
        <a:xfrm>
          <a:off x="4772025" y="51635024"/>
          <a:ext cx="0" cy="619126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329</xdr:row>
      <xdr:rowOff>0</xdr:rowOff>
    </xdr:from>
    <xdr:to>
      <xdr:col>21</xdr:col>
      <xdr:colOff>9525</xdr:colOff>
      <xdr:row>329</xdr:row>
      <xdr:rowOff>0</xdr:rowOff>
    </xdr:to>
    <xdr:sp macro="" textlink="">
      <xdr:nvSpPr>
        <xdr:cNvPr id="269" name="Line 39">
          <a:extLst>
            <a:ext uri="{FF2B5EF4-FFF2-40B4-BE49-F238E27FC236}">
              <a16:creationId xmlns:a16="http://schemas.microsoft.com/office/drawing/2014/main" id="{00000000-0008-0000-1700-00000D010000}"/>
            </a:ext>
          </a:extLst>
        </xdr:cNvPr>
        <xdr:cNvSpPr>
          <a:spLocks noChangeShapeType="1"/>
        </xdr:cNvSpPr>
      </xdr:nvSpPr>
      <xdr:spPr bwMode="auto">
        <a:xfrm>
          <a:off x="4772025" y="52254150"/>
          <a:ext cx="228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321</xdr:row>
      <xdr:rowOff>0</xdr:rowOff>
    </xdr:from>
    <xdr:to>
      <xdr:col>23</xdr:col>
      <xdr:colOff>0</xdr:colOff>
      <xdr:row>324</xdr:row>
      <xdr:rowOff>0</xdr:rowOff>
    </xdr:to>
    <xdr:sp macro="" textlink="">
      <xdr:nvSpPr>
        <xdr:cNvPr id="270" name="Line 45">
          <a:extLst>
            <a:ext uri="{FF2B5EF4-FFF2-40B4-BE49-F238E27FC236}">
              <a16:creationId xmlns:a16="http://schemas.microsoft.com/office/drawing/2014/main" id="{00000000-0008-0000-1700-00000E010000}"/>
            </a:ext>
          </a:extLst>
        </xdr:cNvPr>
        <xdr:cNvSpPr>
          <a:spLocks noChangeShapeType="1"/>
        </xdr:cNvSpPr>
      </xdr:nvSpPr>
      <xdr:spPr bwMode="auto">
        <a:xfrm flipH="1" flipV="1">
          <a:off x="5505450" y="50977800"/>
          <a:ext cx="0" cy="495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333</xdr:row>
      <xdr:rowOff>0</xdr:rowOff>
    </xdr:from>
    <xdr:to>
      <xdr:col>9</xdr:col>
      <xdr:colOff>0</xdr:colOff>
      <xdr:row>333</xdr:row>
      <xdr:rowOff>0</xdr:rowOff>
    </xdr:to>
    <xdr:sp macro="" textlink="">
      <xdr:nvSpPr>
        <xdr:cNvPr id="271" name="Line 46">
          <a:extLst>
            <a:ext uri="{FF2B5EF4-FFF2-40B4-BE49-F238E27FC236}">
              <a16:creationId xmlns:a16="http://schemas.microsoft.com/office/drawing/2014/main" id="{00000000-0008-0000-1700-00000F010000}"/>
            </a:ext>
          </a:extLst>
        </xdr:cNvPr>
        <xdr:cNvSpPr>
          <a:spLocks noChangeShapeType="1"/>
        </xdr:cNvSpPr>
      </xdr:nvSpPr>
      <xdr:spPr bwMode="auto">
        <a:xfrm>
          <a:off x="1657350" y="52892325"/>
          <a:ext cx="342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333</xdr:row>
      <xdr:rowOff>0</xdr:rowOff>
    </xdr:from>
    <xdr:to>
      <xdr:col>25</xdr:col>
      <xdr:colOff>0</xdr:colOff>
      <xdr:row>333</xdr:row>
      <xdr:rowOff>0</xdr:rowOff>
    </xdr:to>
    <xdr:sp macro="" textlink="">
      <xdr:nvSpPr>
        <xdr:cNvPr id="272" name="Line 47">
          <a:extLst>
            <a:ext uri="{FF2B5EF4-FFF2-40B4-BE49-F238E27FC236}">
              <a16:creationId xmlns:a16="http://schemas.microsoft.com/office/drawing/2014/main" id="{00000000-0008-0000-1700-000010010000}"/>
            </a:ext>
          </a:extLst>
        </xdr:cNvPr>
        <xdr:cNvSpPr>
          <a:spLocks noChangeShapeType="1"/>
        </xdr:cNvSpPr>
      </xdr:nvSpPr>
      <xdr:spPr bwMode="auto">
        <a:xfrm>
          <a:off x="3028950" y="52892325"/>
          <a:ext cx="3143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331</xdr:row>
      <xdr:rowOff>0</xdr:rowOff>
    </xdr:from>
    <xdr:to>
      <xdr:col>23</xdr:col>
      <xdr:colOff>0</xdr:colOff>
      <xdr:row>333</xdr:row>
      <xdr:rowOff>0</xdr:rowOff>
    </xdr:to>
    <xdr:sp macro="" textlink="">
      <xdr:nvSpPr>
        <xdr:cNvPr id="273" name="Line 48">
          <a:extLst>
            <a:ext uri="{FF2B5EF4-FFF2-40B4-BE49-F238E27FC236}">
              <a16:creationId xmlns:a16="http://schemas.microsoft.com/office/drawing/2014/main" id="{00000000-0008-0000-1700-000011010000}"/>
            </a:ext>
          </a:extLst>
        </xdr:cNvPr>
        <xdr:cNvSpPr>
          <a:spLocks noChangeShapeType="1"/>
        </xdr:cNvSpPr>
      </xdr:nvSpPr>
      <xdr:spPr bwMode="auto">
        <a:xfrm>
          <a:off x="5505450" y="52568475"/>
          <a:ext cx="0" cy="323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327</xdr:row>
      <xdr:rowOff>0</xdr:rowOff>
    </xdr:from>
    <xdr:to>
      <xdr:col>9</xdr:col>
      <xdr:colOff>0</xdr:colOff>
      <xdr:row>327</xdr:row>
      <xdr:rowOff>0</xdr:rowOff>
    </xdr:to>
    <xdr:sp macro="" textlink="">
      <xdr:nvSpPr>
        <xdr:cNvPr id="274" name="Line 51">
          <a:extLst>
            <a:ext uri="{FF2B5EF4-FFF2-40B4-BE49-F238E27FC236}">
              <a16:creationId xmlns:a16="http://schemas.microsoft.com/office/drawing/2014/main" id="{00000000-0008-0000-1700-000012010000}"/>
            </a:ext>
          </a:extLst>
        </xdr:cNvPr>
        <xdr:cNvSpPr>
          <a:spLocks noChangeShapeType="1"/>
        </xdr:cNvSpPr>
      </xdr:nvSpPr>
      <xdr:spPr bwMode="auto">
        <a:xfrm>
          <a:off x="1657350" y="51939825"/>
          <a:ext cx="342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1</xdr:colOff>
      <xdr:row>342</xdr:row>
      <xdr:rowOff>0</xdr:rowOff>
    </xdr:from>
    <xdr:to>
      <xdr:col>25</xdr:col>
      <xdr:colOff>1</xdr:colOff>
      <xdr:row>342</xdr:row>
      <xdr:rowOff>0</xdr:rowOff>
    </xdr:to>
    <xdr:sp macro="" textlink="">
      <xdr:nvSpPr>
        <xdr:cNvPr id="275" name="Line 26">
          <a:extLst>
            <a:ext uri="{FF2B5EF4-FFF2-40B4-BE49-F238E27FC236}">
              <a16:creationId xmlns:a16="http://schemas.microsoft.com/office/drawing/2014/main" id="{00000000-0008-0000-1700-000013010000}"/>
            </a:ext>
          </a:extLst>
        </xdr:cNvPr>
        <xdr:cNvSpPr>
          <a:spLocks noChangeShapeType="1"/>
        </xdr:cNvSpPr>
      </xdr:nvSpPr>
      <xdr:spPr bwMode="auto">
        <a:xfrm>
          <a:off x="3028951" y="54311550"/>
          <a:ext cx="3143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343</xdr:row>
      <xdr:rowOff>0</xdr:rowOff>
    </xdr:from>
    <xdr:to>
      <xdr:col>7</xdr:col>
      <xdr:colOff>0</xdr:colOff>
      <xdr:row>343</xdr:row>
      <xdr:rowOff>0</xdr:rowOff>
    </xdr:to>
    <xdr:sp macro="" textlink="">
      <xdr:nvSpPr>
        <xdr:cNvPr id="276" name="Line 27">
          <a:extLst>
            <a:ext uri="{FF2B5EF4-FFF2-40B4-BE49-F238E27FC236}">
              <a16:creationId xmlns:a16="http://schemas.microsoft.com/office/drawing/2014/main" id="{00000000-0008-0000-1700-000014010000}"/>
            </a:ext>
          </a:extLst>
        </xdr:cNvPr>
        <xdr:cNvSpPr>
          <a:spLocks noChangeShapeType="1"/>
        </xdr:cNvSpPr>
      </xdr:nvSpPr>
      <xdr:spPr bwMode="auto">
        <a:xfrm flipV="1">
          <a:off x="1400175" y="54473475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341</xdr:row>
      <xdr:rowOff>161926</xdr:rowOff>
    </xdr:from>
    <xdr:to>
      <xdr:col>7</xdr:col>
      <xdr:colOff>0</xdr:colOff>
      <xdr:row>354</xdr:row>
      <xdr:rowOff>1</xdr:rowOff>
    </xdr:to>
    <xdr:sp macro="" textlink="">
      <xdr:nvSpPr>
        <xdr:cNvPr id="277" name="Line 28">
          <a:extLst>
            <a:ext uri="{FF2B5EF4-FFF2-40B4-BE49-F238E27FC236}">
              <a16:creationId xmlns:a16="http://schemas.microsoft.com/office/drawing/2014/main" id="{00000000-0008-0000-1700-000015010000}"/>
            </a:ext>
          </a:extLst>
        </xdr:cNvPr>
        <xdr:cNvSpPr>
          <a:spLocks noChangeShapeType="1"/>
        </xdr:cNvSpPr>
      </xdr:nvSpPr>
      <xdr:spPr bwMode="auto">
        <a:xfrm>
          <a:off x="1657350" y="54302026"/>
          <a:ext cx="0" cy="1924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342</xdr:row>
      <xdr:rowOff>0</xdr:rowOff>
    </xdr:from>
    <xdr:to>
      <xdr:col>9</xdr:col>
      <xdr:colOff>0</xdr:colOff>
      <xdr:row>342</xdr:row>
      <xdr:rowOff>0</xdr:rowOff>
    </xdr:to>
    <xdr:sp macro="" textlink="">
      <xdr:nvSpPr>
        <xdr:cNvPr id="278" name="Line 29">
          <a:extLst>
            <a:ext uri="{FF2B5EF4-FFF2-40B4-BE49-F238E27FC236}">
              <a16:creationId xmlns:a16="http://schemas.microsoft.com/office/drawing/2014/main" id="{00000000-0008-0000-1700-000016010000}"/>
            </a:ext>
          </a:extLst>
        </xdr:cNvPr>
        <xdr:cNvSpPr>
          <a:spLocks noChangeShapeType="1"/>
        </xdr:cNvSpPr>
      </xdr:nvSpPr>
      <xdr:spPr bwMode="auto">
        <a:xfrm>
          <a:off x="1657350" y="54311550"/>
          <a:ext cx="342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257174</xdr:colOff>
      <xdr:row>348</xdr:row>
      <xdr:rowOff>0</xdr:rowOff>
    </xdr:from>
    <xdr:to>
      <xdr:col>13</xdr:col>
      <xdr:colOff>257174</xdr:colOff>
      <xdr:row>348</xdr:row>
      <xdr:rowOff>0</xdr:rowOff>
    </xdr:to>
    <xdr:sp macro="" textlink="">
      <xdr:nvSpPr>
        <xdr:cNvPr id="279" name="Line 32">
          <a:extLst>
            <a:ext uri="{FF2B5EF4-FFF2-40B4-BE49-F238E27FC236}">
              <a16:creationId xmlns:a16="http://schemas.microsoft.com/office/drawing/2014/main" id="{00000000-0008-0000-1700-000017010000}"/>
            </a:ext>
          </a:extLst>
        </xdr:cNvPr>
        <xdr:cNvSpPr>
          <a:spLocks noChangeShapeType="1"/>
        </xdr:cNvSpPr>
      </xdr:nvSpPr>
      <xdr:spPr bwMode="auto">
        <a:xfrm>
          <a:off x="3028949" y="55273575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346</xdr:row>
      <xdr:rowOff>152398</xdr:rowOff>
    </xdr:from>
    <xdr:to>
      <xdr:col>15</xdr:col>
      <xdr:colOff>0</xdr:colOff>
      <xdr:row>346</xdr:row>
      <xdr:rowOff>152399</xdr:rowOff>
    </xdr:to>
    <xdr:sp macro="" textlink="">
      <xdr:nvSpPr>
        <xdr:cNvPr id="280" name="Line 33">
          <a:extLst>
            <a:ext uri="{FF2B5EF4-FFF2-40B4-BE49-F238E27FC236}">
              <a16:creationId xmlns:a16="http://schemas.microsoft.com/office/drawing/2014/main" id="{00000000-0008-0000-1700-000018010000}"/>
            </a:ext>
          </a:extLst>
        </xdr:cNvPr>
        <xdr:cNvSpPr>
          <a:spLocks noChangeShapeType="1"/>
        </xdr:cNvSpPr>
      </xdr:nvSpPr>
      <xdr:spPr bwMode="auto">
        <a:xfrm>
          <a:off x="3286125" y="55121173"/>
          <a:ext cx="200025" cy="1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347</xdr:row>
      <xdr:rowOff>0</xdr:rowOff>
    </xdr:from>
    <xdr:to>
      <xdr:col>14</xdr:col>
      <xdr:colOff>0</xdr:colOff>
      <xdr:row>351</xdr:row>
      <xdr:rowOff>0</xdr:rowOff>
    </xdr:to>
    <xdr:sp macro="" textlink="">
      <xdr:nvSpPr>
        <xdr:cNvPr id="281" name="Line 34">
          <a:extLst>
            <a:ext uri="{FF2B5EF4-FFF2-40B4-BE49-F238E27FC236}">
              <a16:creationId xmlns:a16="http://schemas.microsoft.com/office/drawing/2014/main" id="{00000000-0008-0000-1700-000019010000}"/>
            </a:ext>
          </a:extLst>
        </xdr:cNvPr>
        <xdr:cNvSpPr>
          <a:spLocks noChangeShapeType="1"/>
        </xdr:cNvSpPr>
      </xdr:nvSpPr>
      <xdr:spPr bwMode="auto">
        <a:xfrm>
          <a:off x="3286125" y="55121175"/>
          <a:ext cx="0" cy="6286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257174</xdr:colOff>
      <xdr:row>351</xdr:row>
      <xdr:rowOff>0</xdr:rowOff>
    </xdr:from>
    <xdr:to>
      <xdr:col>14</xdr:col>
      <xdr:colOff>200024</xdr:colOff>
      <xdr:row>351</xdr:row>
      <xdr:rowOff>0</xdr:rowOff>
    </xdr:to>
    <xdr:sp macro="" textlink="">
      <xdr:nvSpPr>
        <xdr:cNvPr id="282" name="Line 35">
          <a:extLst>
            <a:ext uri="{FF2B5EF4-FFF2-40B4-BE49-F238E27FC236}">
              <a16:creationId xmlns:a16="http://schemas.microsoft.com/office/drawing/2014/main" id="{00000000-0008-0000-1700-00001A010000}"/>
            </a:ext>
          </a:extLst>
        </xdr:cNvPr>
        <xdr:cNvSpPr>
          <a:spLocks noChangeShapeType="1"/>
        </xdr:cNvSpPr>
      </xdr:nvSpPr>
      <xdr:spPr bwMode="auto">
        <a:xfrm>
          <a:off x="3286124" y="5574982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347</xdr:row>
      <xdr:rowOff>0</xdr:rowOff>
    </xdr:from>
    <xdr:to>
      <xdr:col>20</xdr:col>
      <xdr:colOff>0</xdr:colOff>
      <xdr:row>347</xdr:row>
      <xdr:rowOff>0</xdr:rowOff>
    </xdr:to>
    <xdr:sp macro="" textlink="">
      <xdr:nvSpPr>
        <xdr:cNvPr id="283" name="Line 36">
          <a:extLst>
            <a:ext uri="{FF2B5EF4-FFF2-40B4-BE49-F238E27FC236}">
              <a16:creationId xmlns:a16="http://schemas.microsoft.com/office/drawing/2014/main" id="{00000000-0008-0000-1700-00001B010000}"/>
            </a:ext>
          </a:extLst>
        </xdr:cNvPr>
        <xdr:cNvSpPr>
          <a:spLocks noChangeShapeType="1"/>
        </xdr:cNvSpPr>
      </xdr:nvSpPr>
      <xdr:spPr bwMode="auto">
        <a:xfrm>
          <a:off x="4514850" y="55121175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346</xdr:row>
      <xdr:rowOff>0</xdr:rowOff>
    </xdr:from>
    <xdr:to>
      <xdr:col>21</xdr:col>
      <xdr:colOff>0</xdr:colOff>
      <xdr:row>346</xdr:row>
      <xdr:rowOff>0</xdr:rowOff>
    </xdr:to>
    <xdr:sp macro="" textlink="">
      <xdr:nvSpPr>
        <xdr:cNvPr id="284" name="Line 37">
          <a:extLst>
            <a:ext uri="{FF2B5EF4-FFF2-40B4-BE49-F238E27FC236}">
              <a16:creationId xmlns:a16="http://schemas.microsoft.com/office/drawing/2014/main" id="{00000000-0008-0000-1700-00001C010000}"/>
            </a:ext>
          </a:extLst>
        </xdr:cNvPr>
        <xdr:cNvSpPr>
          <a:spLocks noChangeShapeType="1"/>
        </xdr:cNvSpPr>
      </xdr:nvSpPr>
      <xdr:spPr bwMode="auto">
        <a:xfrm>
          <a:off x="4772025" y="54968775"/>
          <a:ext cx="2190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345</xdr:row>
      <xdr:rowOff>161924</xdr:rowOff>
    </xdr:from>
    <xdr:to>
      <xdr:col>20</xdr:col>
      <xdr:colOff>0</xdr:colOff>
      <xdr:row>350</xdr:row>
      <xdr:rowOff>0</xdr:rowOff>
    </xdr:to>
    <xdr:sp macro="" textlink="">
      <xdr:nvSpPr>
        <xdr:cNvPr id="285" name="Line 38">
          <a:extLst>
            <a:ext uri="{FF2B5EF4-FFF2-40B4-BE49-F238E27FC236}">
              <a16:creationId xmlns:a16="http://schemas.microsoft.com/office/drawing/2014/main" id="{00000000-0008-0000-1700-00001D010000}"/>
            </a:ext>
          </a:extLst>
        </xdr:cNvPr>
        <xdr:cNvSpPr>
          <a:spLocks noChangeShapeType="1"/>
        </xdr:cNvSpPr>
      </xdr:nvSpPr>
      <xdr:spPr bwMode="auto">
        <a:xfrm>
          <a:off x="4772025" y="54968774"/>
          <a:ext cx="0" cy="619126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350</xdr:row>
      <xdr:rowOff>0</xdr:rowOff>
    </xdr:from>
    <xdr:to>
      <xdr:col>21</xdr:col>
      <xdr:colOff>9525</xdr:colOff>
      <xdr:row>350</xdr:row>
      <xdr:rowOff>0</xdr:rowOff>
    </xdr:to>
    <xdr:sp macro="" textlink="">
      <xdr:nvSpPr>
        <xdr:cNvPr id="286" name="Line 39">
          <a:extLst>
            <a:ext uri="{FF2B5EF4-FFF2-40B4-BE49-F238E27FC236}">
              <a16:creationId xmlns:a16="http://schemas.microsoft.com/office/drawing/2014/main" id="{00000000-0008-0000-1700-00001E010000}"/>
            </a:ext>
          </a:extLst>
        </xdr:cNvPr>
        <xdr:cNvSpPr>
          <a:spLocks noChangeShapeType="1"/>
        </xdr:cNvSpPr>
      </xdr:nvSpPr>
      <xdr:spPr bwMode="auto">
        <a:xfrm>
          <a:off x="4772025" y="55587900"/>
          <a:ext cx="228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342</xdr:row>
      <xdr:rowOff>0</xdr:rowOff>
    </xdr:from>
    <xdr:to>
      <xdr:col>23</xdr:col>
      <xdr:colOff>0</xdr:colOff>
      <xdr:row>345</xdr:row>
      <xdr:rowOff>0</xdr:rowOff>
    </xdr:to>
    <xdr:sp macro="" textlink="">
      <xdr:nvSpPr>
        <xdr:cNvPr id="287" name="Line 45">
          <a:extLst>
            <a:ext uri="{FF2B5EF4-FFF2-40B4-BE49-F238E27FC236}">
              <a16:creationId xmlns:a16="http://schemas.microsoft.com/office/drawing/2014/main" id="{00000000-0008-0000-1700-00001F010000}"/>
            </a:ext>
          </a:extLst>
        </xdr:cNvPr>
        <xdr:cNvSpPr>
          <a:spLocks noChangeShapeType="1"/>
        </xdr:cNvSpPr>
      </xdr:nvSpPr>
      <xdr:spPr bwMode="auto">
        <a:xfrm flipH="1" flipV="1">
          <a:off x="5505450" y="54311550"/>
          <a:ext cx="0" cy="495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354</xdr:row>
      <xdr:rowOff>0</xdr:rowOff>
    </xdr:from>
    <xdr:to>
      <xdr:col>9</xdr:col>
      <xdr:colOff>0</xdr:colOff>
      <xdr:row>354</xdr:row>
      <xdr:rowOff>0</xdr:rowOff>
    </xdr:to>
    <xdr:sp macro="" textlink="">
      <xdr:nvSpPr>
        <xdr:cNvPr id="288" name="Line 46">
          <a:extLst>
            <a:ext uri="{FF2B5EF4-FFF2-40B4-BE49-F238E27FC236}">
              <a16:creationId xmlns:a16="http://schemas.microsoft.com/office/drawing/2014/main" id="{00000000-0008-0000-1700-000020010000}"/>
            </a:ext>
          </a:extLst>
        </xdr:cNvPr>
        <xdr:cNvSpPr>
          <a:spLocks noChangeShapeType="1"/>
        </xdr:cNvSpPr>
      </xdr:nvSpPr>
      <xdr:spPr bwMode="auto">
        <a:xfrm>
          <a:off x="1657350" y="56226075"/>
          <a:ext cx="342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354</xdr:row>
      <xdr:rowOff>0</xdr:rowOff>
    </xdr:from>
    <xdr:to>
      <xdr:col>25</xdr:col>
      <xdr:colOff>0</xdr:colOff>
      <xdr:row>354</xdr:row>
      <xdr:rowOff>0</xdr:rowOff>
    </xdr:to>
    <xdr:sp macro="" textlink="">
      <xdr:nvSpPr>
        <xdr:cNvPr id="289" name="Line 47">
          <a:extLst>
            <a:ext uri="{FF2B5EF4-FFF2-40B4-BE49-F238E27FC236}">
              <a16:creationId xmlns:a16="http://schemas.microsoft.com/office/drawing/2014/main" id="{00000000-0008-0000-1700-000021010000}"/>
            </a:ext>
          </a:extLst>
        </xdr:cNvPr>
        <xdr:cNvSpPr>
          <a:spLocks noChangeShapeType="1"/>
        </xdr:cNvSpPr>
      </xdr:nvSpPr>
      <xdr:spPr bwMode="auto">
        <a:xfrm>
          <a:off x="3028950" y="56226075"/>
          <a:ext cx="3143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352</xdr:row>
      <xdr:rowOff>0</xdr:rowOff>
    </xdr:from>
    <xdr:to>
      <xdr:col>23</xdr:col>
      <xdr:colOff>0</xdr:colOff>
      <xdr:row>354</xdr:row>
      <xdr:rowOff>0</xdr:rowOff>
    </xdr:to>
    <xdr:sp macro="" textlink="">
      <xdr:nvSpPr>
        <xdr:cNvPr id="290" name="Line 48">
          <a:extLst>
            <a:ext uri="{FF2B5EF4-FFF2-40B4-BE49-F238E27FC236}">
              <a16:creationId xmlns:a16="http://schemas.microsoft.com/office/drawing/2014/main" id="{00000000-0008-0000-1700-000022010000}"/>
            </a:ext>
          </a:extLst>
        </xdr:cNvPr>
        <xdr:cNvSpPr>
          <a:spLocks noChangeShapeType="1"/>
        </xdr:cNvSpPr>
      </xdr:nvSpPr>
      <xdr:spPr bwMode="auto">
        <a:xfrm>
          <a:off x="5505450" y="55902225"/>
          <a:ext cx="0" cy="323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348</xdr:row>
      <xdr:rowOff>0</xdr:rowOff>
    </xdr:from>
    <xdr:to>
      <xdr:col>9</xdr:col>
      <xdr:colOff>0</xdr:colOff>
      <xdr:row>348</xdr:row>
      <xdr:rowOff>0</xdr:rowOff>
    </xdr:to>
    <xdr:sp macro="" textlink="">
      <xdr:nvSpPr>
        <xdr:cNvPr id="291" name="Line 51">
          <a:extLst>
            <a:ext uri="{FF2B5EF4-FFF2-40B4-BE49-F238E27FC236}">
              <a16:creationId xmlns:a16="http://schemas.microsoft.com/office/drawing/2014/main" id="{00000000-0008-0000-1700-000023010000}"/>
            </a:ext>
          </a:extLst>
        </xdr:cNvPr>
        <xdr:cNvSpPr>
          <a:spLocks noChangeShapeType="1"/>
        </xdr:cNvSpPr>
      </xdr:nvSpPr>
      <xdr:spPr bwMode="auto">
        <a:xfrm>
          <a:off x="1657350" y="55273575"/>
          <a:ext cx="342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1</xdr:colOff>
      <xdr:row>363</xdr:row>
      <xdr:rowOff>0</xdr:rowOff>
    </xdr:from>
    <xdr:to>
      <xdr:col>25</xdr:col>
      <xdr:colOff>1</xdr:colOff>
      <xdr:row>363</xdr:row>
      <xdr:rowOff>0</xdr:rowOff>
    </xdr:to>
    <xdr:sp macro="" textlink="">
      <xdr:nvSpPr>
        <xdr:cNvPr id="292" name="Line 26">
          <a:extLst>
            <a:ext uri="{FF2B5EF4-FFF2-40B4-BE49-F238E27FC236}">
              <a16:creationId xmlns:a16="http://schemas.microsoft.com/office/drawing/2014/main" id="{00000000-0008-0000-1700-000024010000}"/>
            </a:ext>
          </a:extLst>
        </xdr:cNvPr>
        <xdr:cNvSpPr>
          <a:spLocks noChangeShapeType="1"/>
        </xdr:cNvSpPr>
      </xdr:nvSpPr>
      <xdr:spPr bwMode="auto">
        <a:xfrm>
          <a:off x="3028951" y="57645300"/>
          <a:ext cx="3143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364</xdr:row>
      <xdr:rowOff>0</xdr:rowOff>
    </xdr:from>
    <xdr:to>
      <xdr:col>7</xdr:col>
      <xdr:colOff>0</xdr:colOff>
      <xdr:row>364</xdr:row>
      <xdr:rowOff>0</xdr:rowOff>
    </xdr:to>
    <xdr:sp macro="" textlink="">
      <xdr:nvSpPr>
        <xdr:cNvPr id="293" name="Line 27">
          <a:extLst>
            <a:ext uri="{FF2B5EF4-FFF2-40B4-BE49-F238E27FC236}">
              <a16:creationId xmlns:a16="http://schemas.microsoft.com/office/drawing/2014/main" id="{00000000-0008-0000-1700-000025010000}"/>
            </a:ext>
          </a:extLst>
        </xdr:cNvPr>
        <xdr:cNvSpPr>
          <a:spLocks noChangeShapeType="1"/>
        </xdr:cNvSpPr>
      </xdr:nvSpPr>
      <xdr:spPr bwMode="auto">
        <a:xfrm flipV="1">
          <a:off x="1400175" y="57807225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362</xdr:row>
      <xdr:rowOff>161926</xdr:rowOff>
    </xdr:from>
    <xdr:to>
      <xdr:col>7</xdr:col>
      <xdr:colOff>0</xdr:colOff>
      <xdr:row>375</xdr:row>
      <xdr:rowOff>1</xdr:rowOff>
    </xdr:to>
    <xdr:sp macro="" textlink="">
      <xdr:nvSpPr>
        <xdr:cNvPr id="294" name="Line 28">
          <a:extLst>
            <a:ext uri="{FF2B5EF4-FFF2-40B4-BE49-F238E27FC236}">
              <a16:creationId xmlns:a16="http://schemas.microsoft.com/office/drawing/2014/main" id="{00000000-0008-0000-1700-000026010000}"/>
            </a:ext>
          </a:extLst>
        </xdr:cNvPr>
        <xdr:cNvSpPr>
          <a:spLocks noChangeShapeType="1"/>
        </xdr:cNvSpPr>
      </xdr:nvSpPr>
      <xdr:spPr bwMode="auto">
        <a:xfrm>
          <a:off x="1657350" y="57635776"/>
          <a:ext cx="0" cy="1924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363</xdr:row>
      <xdr:rowOff>0</xdr:rowOff>
    </xdr:from>
    <xdr:to>
      <xdr:col>9</xdr:col>
      <xdr:colOff>0</xdr:colOff>
      <xdr:row>363</xdr:row>
      <xdr:rowOff>0</xdr:rowOff>
    </xdr:to>
    <xdr:sp macro="" textlink="">
      <xdr:nvSpPr>
        <xdr:cNvPr id="295" name="Line 29">
          <a:extLst>
            <a:ext uri="{FF2B5EF4-FFF2-40B4-BE49-F238E27FC236}">
              <a16:creationId xmlns:a16="http://schemas.microsoft.com/office/drawing/2014/main" id="{00000000-0008-0000-1700-000027010000}"/>
            </a:ext>
          </a:extLst>
        </xdr:cNvPr>
        <xdr:cNvSpPr>
          <a:spLocks noChangeShapeType="1"/>
        </xdr:cNvSpPr>
      </xdr:nvSpPr>
      <xdr:spPr bwMode="auto">
        <a:xfrm>
          <a:off x="1657350" y="57645300"/>
          <a:ext cx="342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257174</xdr:colOff>
      <xdr:row>369</xdr:row>
      <xdr:rowOff>0</xdr:rowOff>
    </xdr:from>
    <xdr:to>
      <xdr:col>13</xdr:col>
      <xdr:colOff>257174</xdr:colOff>
      <xdr:row>369</xdr:row>
      <xdr:rowOff>0</xdr:rowOff>
    </xdr:to>
    <xdr:sp macro="" textlink="">
      <xdr:nvSpPr>
        <xdr:cNvPr id="296" name="Line 32">
          <a:extLst>
            <a:ext uri="{FF2B5EF4-FFF2-40B4-BE49-F238E27FC236}">
              <a16:creationId xmlns:a16="http://schemas.microsoft.com/office/drawing/2014/main" id="{00000000-0008-0000-1700-000028010000}"/>
            </a:ext>
          </a:extLst>
        </xdr:cNvPr>
        <xdr:cNvSpPr>
          <a:spLocks noChangeShapeType="1"/>
        </xdr:cNvSpPr>
      </xdr:nvSpPr>
      <xdr:spPr bwMode="auto">
        <a:xfrm>
          <a:off x="3028949" y="58607325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367</xdr:row>
      <xdr:rowOff>152398</xdr:rowOff>
    </xdr:from>
    <xdr:to>
      <xdr:col>15</xdr:col>
      <xdr:colOff>0</xdr:colOff>
      <xdr:row>367</xdr:row>
      <xdr:rowOff>152399</xdr:rowOff>
    </xdr:to>
    <xdr:sp macro="" textlink="">
      <xdr:nvSpPr>
        <xdr:cNvPr id="297" name="Line 33">
          <a:extLst>
            <a:ext uri="{FF2B5EF4-FFF2-40B4-BE49-F238E27FC236}">
              <a16:creationId xmlns:a16="http://schemas.microsoft.com/office/drawing/2014/main" id="{00000000-0008-0000-1700-000029010000}"/>
            </a:ext>
          </a:extLst>
        </xdr:cNvPr>
        <xdr:cNvSpPr>
          <a:spLocks noChangeShapeType="1"/>
        </xdr:cNvSpPr>
      </xdr:nvSpPr>
      <xdr:spPr bwMode="auto">
        <a:xfrm>
          <a:off x="3286125" y="58454923"/>
          <a:ext cx="200025" cy="1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368</xdr:row>
      <xdr:rowOff>0</xdr:rowOff>
    </xdr:from>
    <xdr:to>
      <xdr:col>14</xdr:col>
      <xdr:colOff>0</xdr:colOff>
      <xdr:row>372</xdr:row>
      <xdr:rowOff>0</xdr:rowOff>
    </xdr:to>
    <xdr:sp macro="" textlink="">
      <xdr:nvSpPr>
        <xdr:cNvPr id="298" name="Line 34">
          <a:extLst>
            <a:ext uri="{FF2B5EF4-FFF2-40B4-BE49-F238E27FC236}">
              <a16:creationId xmlns:a16="http://schemas.microsoft.com/office/drawing/2014/main" id="{00000000-0008-0000-1700-00002A010000}"/>
            </a:ext>
          </a:extLst>
        </xdr:cNvPr>
        <xdr:cNvSpPr>
          <a:spLocks noChangeShapeType="1"/>
        </xdr:cNvSpPr>
      </xdr:nvSpPr>
      <xdr:spPr bwMode="auto">
        <a:xfrm>
          <a:off x="3286125" y="58454925"/>
          <a:ext cx="0" cy="6286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257174</xdr:colOff>
      <xdr:row>372</xdr:row>
      <xdr:rowOff>0</xdr:rowOff>
    </xdr:from>
    <xdr:to>
      <xdr:col>14</xdr:col>
      <xdr:colOff>200024</xdr:colOff>
      <xdr:row>372</xdr:row>
      <xdr:rowOff>0</xdr:rowOff>
    </xdr:to>
    <xdr:sp macro="" textlink="">
      <xdr:nvSpPr>
        <xdr:cNvPr id="299" name="Line 35">
          <a:extLst>
            <a:ext uri="{FF2B5EF4-FFF2-40B4-BE49-F238E27FC236}">
              <a16:creationId xmlns:a16="http://schemas.microsoft.com/office/drawing/2014/main" id="{00000000-0008-0000-1700-00002B010000}"/>
            </a:ext>
          </a:extLst>
        </xdr:cNvPr>
        <xdr:cNvSpPr>
          <a:spLocks noChangeShapeType="1"/>
        </xdr:cNvSpPr>
      </xdr:nvSpPr>
      <xdr:spPr bwMode="auto">
        <a:xfrm>
          <a:off x="3286124" y="5908357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368</xdr:row>
      <xdr:rowOff>0</xdr:rowOff>
    </xdr:from>
    <xdr:to>
      <xdr:col>20</xdr:col>
      <xdr:colOff>0</xdr:colOff>
      <xdr:row>368</xdr:row>
      <xdr:rowOff>0</xdr:rowOff>
    </xdr:to>
    <xdr:sp macro="" textlink="">
      <xdr:nvSpPr>
        <xdr:cNvPr id="300" name="Line 36">
          <a:extLst>
            <a:ext uri="{FF2B5EF4-FFF2-40B4-BE49-F238E27FC236}">
              <a16:creationId xmlns:a16="http://schemas.microsoft.com/office/drawing/2014/main" id="{00000000-0008-0000-1700-00002C010000}"/>
            </a:ext>
          </a:extLst>
        </xdr:cNvPr>
        <xdr:cNvSpPr>
          <a:spLocks noChangeShapeType="1"/>
        </xdr:cNvSpPr>
      </xdr:nvSpPr>
      <xdr:spPr bwMode="auto">
        <a:xfrm>
          <a:off x="4514850" y="58454925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367</xdr:row>
      <xdr:rowOff>0</xdr:rowOff>
    </xdr:from>
    <xdr:to>
      <xdr:col>21</xdr:col>
      <xdr:colOff>0</xdr:colOff>
      <xdr:row>367</xdr:row>
      <xdr:rowOff>0</xdr:rowOff>
    </xdr:to>
    <xdr:sp macro="" textlink="">
      <xdr:nvSpPr>
        <xdr:cNvPr id="301" name="Line 37">
          <a:extLst>
            <a:ext uri="{FF2B5EF4-FFF2-40B4-BE49-F238E27FC236}">
              <a16:creationId xmlns:a16="http://schemas.microsoft.com/office/drawing/2014/main" id="{00000000-0008-0000-1700-00002D010000}"/>
            </a:ext>
          </a:extLst>
        </xdr:cNvPr>
        <xdr:cNvSpPr>
          <a:spLocks noChangeShapeType="1"/>
        </xdr:cNvSpPr>
      </xdr:nvSpPr>
      <xdr:spPr bwMode="auto">
        <a:xfrm>
          <a:off x="4772025" y="58302525"/>
          <a:ext cx="2190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366</xdr:row>
      <xdr:rowOff>161924</xdr:rowOff>
    </xdr:from>
    <xdr:to>
      <xdr:col>20</xdr:col>
      <xdr:colOff>0</xdr:colOff>
      <xdr:row>371</xdr:row>
      <xdr:rowOff>0</xdr:rowOff>
    </xdr:to>
    <xdr:sp macro="" textlink="">
      <xdr:nvSpPr>
        <xdr:cNvPr id="302" name="Line 38">
          <a:extLst>
            <a:ext uri="{FF2B5EF4-FFF2-40B4-BE49-F238E27FC236}">
              <a16:creationId xmlns:a16="http://schemas.microsoft.com/office/drawing/2014/main" id="{00000000-0008-0000-1700-00002E010000}"/>
            </a:ext>
          </a:extLst>
        </xdr:cNvPr>
        <xdr:cNvSpPr>
          <a:spLocks noChangeShapeType="1"/>
        </xdr:cNvSpPr>
      </xdr:nvSpPr>
      <xdr:spPr bwMode="auto">
        <a:xfrm>
          <a:off x="4772025" y="58302524"/>
          <a:ext cx="0" cy="619126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371</xdr:row>
      <xdr:rowOff>0</xdr:rowOff>
    </xdr:from>
    <xdr:to>
      <xdr:col>21</xdr:col>
      <xdr:colOff>9525</xdr:colOff>
      <xdr:row>371</xdr:row>
      <xdr:rowOff>0</xdr:rowOff>
    </xdr:to>
    <xdr:sp macro="" textlink="">
      <xdr:nvSpPr>
        <xdr:cNvPr id="303" name="Line 39">
          <a:extLst>
            <a:ext uri="{FF2B5EF4-FFF2-40B4-BE49-F238E27FC236}">
              <a16:creationId xmlns:a16="http://schemas.microsoft.com/office/drawing/2014/main" id="{00000000-0008-0000-1700-00002F010000}"/>
            </a:ext>
          </a:extLst>
        </xdr:cNvPr>
        <xdr:cNvSpPr>
          <a:spLocks noChangeShapeType="1"/>
        </xdr:cNvSpPr>
      </xdr:nvSpPr>
      <xdr:spPr bwMode="auto">
        <a:xfrm>
          <a:off x="4772025" y="58921650"/>
          <a:ext cx="228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363</xdr:row>
      <xdr:rowOff>0</xdr:rowOff>
    </xdr:from>
    <xdr:to>
      <xdr:col>23</xdr:col>
      <xdr:colOff>0</xdr:colOff>
      <xdr:row>366</xdr:row>
      <xdr:rowOff>0</xdr:rowOff>
    </xdr:to>
    <xdr:sp macro="" textlink="">
      <xdr:nvSpPr>
        <xdr:cNvPr id="304" name="Line 45">
          <a:extLst>
            <a:ext uri="{FF2B5EF4-FFF2-40B4-BE49-F238E27FC236}">
              <a16:creationId xmlns:a16="http://schemas.microsoft.com/office/drawing/2014/main" id="{00000000-0008-0000-1700-000030010000}"/>
            </a:ext>
          </a:extLst>
        </xdr:cNvPr>
        <xdr:cNvSpPr>
          <a:spLocks noChangeShapeType="1"/>
        </xdr:cNvSpPr>
      </xdr:nvSpPr>
      <xdr:spPr bwMode="auto">
        <a:xfrm flipH="1" flipV="1">
          <a:off x="5505450" y="57645300"/>
          <a:ext cx="0" cy="495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375</xdr:row>
      <xdr:rowOff>0</xdr:rowOff>
    </xdr:from>
    <xdr:to>
      <xdr:col>9</xdr:col>
      <xdr:colOff>0</xdr:colOff>
      <xdr:row>375</xdr:row>
      <xdr:rowOff>0</xdr:rowOff>
    </xdr:to>
    <xdr:sp macro="" textlink="">
      <xdr:nvSpPr>
        <xdr:cNvPr id="305" name="Line 46">
          <a:extLst>
            <a:ext uri="{FF2B5EF4-FFF2-40B4-BE49-F238E27FC236}">
              <a16:creationId xmlns:a16="http://schemas.microsoft.com/office/drawing/2014/main" id="{00000000-0008-0000-1700-000031010000}"/>
            </a:ext>
          </a:extLst>
        </xdr:cNvPr>
        <xdr:cNvSpPr>
          <a:spLocks noChangeShapeType="1"/>
        </xdr:cNvSpPr>
      </xdr:nvSpPr>
      <xdr:spPr bwMode="auto">
        <a:xfrm>
          <a:off x="1657350" y="59559825"/>
          <a:ext cx="342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375</xdr:row>
      <xdr:rowOff>0</xdr:rowOff>
    </xdr:from>
    <xdr:to>
      <xdr:col>25</xdr:col>
      <xdr:colOff>0</xdr:colOff>
      <xdr:row>375</xdr:row>
      <xdr:rowOff>0</xdr:rowOff>
    </xdr:to>
    <xdr:sp macro="" textlink="">
      <xdr:nvSpPr>
        <xdr:cNvPr id="306" name="Line 47">
          <a:extLst>
            <a:ext uri="{FF2B5EF4-FFF2-40B4-BE49-F238E27FC236}">
              <a16:creationId xmlns:a16="http://schemas.microsoft.com/office/drawing/2014/main" id="{00000000-0008-0000-1700-000032010000}"/>
            </a:ext>
          </a:extLst>
        </xdr:cNvPr>
        <xdr:cNvSpPr>
          <a:spLocks noChangeShapeType="1"/>
        </xdr:cNvSpPr>
      </xdr:nvSpPr>
      <xdr:spPr bwMode="auto">
        <a:xfrm>
          <a:off x="3028950" y="59559825"/>
          <a:ext cx="3143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373</xdr:row>
      <xdr:rowOff>0</xdr:rowOff>
    </xdr:from>
    <xdr:to>
      <xdr:col>23</xdr:col>
      <xdr:colOff>0</xdr:colOff>
      <xdr:row>375</xdr:row>
      <xdr:rowOff>0</xdr:rowOff>
    </xdr:to>
    <xdr:sp macro="" textlink="">
      <xdr:nvSpPr>
        <xdr:cNvPr id="307" name="Line 48">
          <a:extLst>
            <a:ext uri="{FF2B5EF4-FFF2-40B4-BE49-F238E27FC236}">
              <a16:creationId xmlns:a16="http://schemas.microsoft.com/office/drawing/2014/main" id="{00000000-0008-0000-1700-000033010000}"/>
            </a:ext>
          </a:extLst>
        </xdr:cNvPr>
        <xdr:cNvSpPr>
          <a:spLocks noChangeShapeType="1"/>
        </xdr:cNvSpPr>
      </xdr:nvSpPr>
      <xdr:spPr bwMode="auto">
        <a:xfrm>
          <a:off x="5505450" y="59235975"/>
          <a:ext cx="0" cy="323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369</xdr:row>
      <xdr:rowOff>0</xdr:rowOff>
    </xdr:from>
    <xdr:to>
      <xdr:col>9</xdr:col>
      <xdr:colOff>0</xdr:colOff>
      <xdr:row>369</xdr:row>
      <xdr:rowOff>0</xdr:rowOff>
    </xdr:to>
    <xdr:sp macro="" textlink="">
      <xdr:nvSpPr>
        <xdr:cNvPr id="308" name="Line 51">
          <a:extLst>
            <a:ext uri="{FF2B5EF4-FFF2-40B4-BE49-F238E27FC236}">
              <a16:creationId xmlns:a16="http://schemas.microsoft.com/office/drawing/2014/main" id="{00000000-0008-0000-1700-000034010000}"/>
            </a:ext>
          </a:extLst>
        </xdr:cNvPr>
        <xdr:cNvSpPr>
          <a:spLocks noChangeShapeType="1"/>
        </xdr:cNvSpPr>
      </xdr:nvSpPr>
      <xdr:spPr bwMode="auto">
        <a:xfrm>
          <a:off x="1657350" y="58607325"/>
          <a:ext cx="342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1</xdr:colOff>
      <xdr:row>384</xdr:row>
      <xdr:rowOff>0</xdr:rowOff>
    </xdr:from>
    <xdr:to>
      <xdr:col>25</xdr:col>
      <xdr:colOff>1</xdr:colOff>
      <xdr:row>384</xdr:row>
      <xdr:rowOff>0</xdr:rowOff>
    </xdr:to>
    <xdr:sp macro="" textlink="">
      <xdr:nvSpPr>
        <xdr:cNvPr id="309" name="Line 26">
          <a:extLst>
            <a:ext uri="{FF2B5EF4-FFF2-40B4-BE49-F238E27FC236}">
              <a16:creationId xmlns:a16="http://schemas.microsoft.com/office/drawing/2014/main" id="{00000000-0008-0000-1700-000035010000}"/>
            </a:ext>
          </a:extLst>
        </xdr:cNvPr>
        <xdr:cNvSpPr>
          <a:spLocks noChangeShapeType="1"/>
        </xdr:cNvSpPr>
      </xdr:nvSpPr>
      <xdr:spPr bwMode="auto">
        <a:xfrm>
          <a:off x="3028951" y="60979050"/>
          <a:ext cx="3143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385</xdr:row>
      <xdr:rowOff>0</xdr:rowOff>
    </xdr:from>
    <xdr:to>
      <xdr:col>7</xdr:col>
      <xdr:colOff>0</xdr:colOff>
      <xdr:row>385</xdr:row>
      <xdr:rowOff>0</xdr:rowOff>
    </xdr:to>
    <xdr:sp macro="" textlink="">
      <xdr:nvSpPr>
        <xdr:cNvPr id="310" name="Line 27">
          <a:extLst>
            <a:ext uri="{FF2B5EF4-FFF2-40B4-BE49-F238E27FC236}">
              <a16:creationId xmlns:a16="http://schemas.microsoft.com/office/drawing/2014/main" id="{00000000-0008-0000-1700-000036010000}"/>
            </a:ext>
          </a:extLst>
        </xdr:cNvPr>
        <xdr:cNvSpPr>
          <a:spLocks noChangeShapeType="1"/>
        </xdr:cNvSpPr>
      </xdr:nvSpPr>
      <xdr:spPr bwMode="auto">
        <a:xfrm flipV="1">
          <a:off x="1400175" y="61140975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383</xdr:row>
      <xdr:rowOff>161926</xdr:rowOff>
    </xdr:from>
    <xdr:to>
      <xdr:col>7</xdr:col>
      <xdr:colOff>0</xdr:colOff>
      <xdr:row>396</xdr:row>
      <xdr:rowOff>1</xdr:rowOff>
    </xdr:to>
    <xdr:sp macro="" textlink="">
      <xdr:nvSpPr>
        <xdr:cNvPr id="311" name="Line 28">
          <a:extLst>
            <a:ext uri="{FF2B5EF4-FFF2-40B4-BE49-F238E27FC236}">
              <a16:creationId xmlns:a16="http://schemas.microsoft.com/office/drawing/2014/main" id="{00000000-0008-0000-1700-000037010000}"/>
            </a:ext>
          </a:extLst>
        </xdr:cNvPr>
        <xdr:cNvSpPr>
          <a:spLocks noChangeShapeType="1"/>
        </xdr:cNvSpPr>
      </xdr:nvSpPr>
      <xdr:spPr bwMode="auto">
        <a:xfrm>
          <a:off x="1657350" y="60969526"/>
          <a:ext cx="0" cy="1924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384</xdr:row>
      <xdr:rowOff>0</xdr:rowOff>
    </xdr:from>
    <xdr:to>
      <xdr:col>9</xdr:col>
      <xdr:colOff>0</xdr:colOff>
      <xdr:row>384</xdr:row>
      <xdr:rowOff>0</xdr:rowOff>
    </xdr:to>
    <xdr:sp macro="" textlink="">
      <xdr:nvSpPr>
        <xdr:cNvPr id="312" name="Line 29">
          <a:extLst>
            <a:ext uri="{FF2B5EF4-FFF2-40B4-BE49-F238E27FC236}">
              <a16:creationId xmlns:a16="http://schemas.microsoft.com/office/drawing/2014/main" id="{00000000-0008-0000-1700-000038010000}"/>
            </a:ext>
          </a:extLst>
        </xdr:cNvPr>
        <xdr:cNvSpPr>
          <a:spLocks noChangeShapeType="1"/>
        </xdr:cNvSpPr>
      </xdr:nvSpPr>
      <xdr:spPr bwMode="auto">
        <a:xfrm>
          <a:off x="1657350" y="60979050"/>
          <a:ext cx="342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257174</xdr:colOff>
      <xdr:row>390</xdr:row>
      <xdr:rowOff>0</xdr:rowOff>
    </xdr:from>
    <xdr:to>
      <xdr:col>13</xdr:col>
      <xdr:colOff>257174</xdr:colOff>
      <xdr:row>390</xdr:row>
      <xdr:rowOff>0</xdr:rowOff>
    </xdr:to>
    <xdr:sp macro="" textlink="">
      <xdr:nvSpPr>
        <xdr:cNvPr id="313" name="Line 32">
          <a:extLst>
            <a:ext uri="{FF2B5EF4-FFF2-40B4-BE49-F238E27FC236}">
              <a16:creationId xmlns:a16="http://schemas.microsoft.com/office/drawing/2014/main" id="{00000000-0008-0000-1700-000039010000}"/>
            </a:ext>
          </a:extLst>
        </xdr:cNvPr>
        <xdr:cNvSpPr>
          <a:spLocks noChangeShapeType="1"/>
        </xdr:cNvSpPr>
      </xdr:nvSpPr>
      <xdr:spPr bwMode="auto">
        <a:xfrm>
          <a:off x="3028949" y="61941075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388</xdr:row>
      <xdr:rowOff>152398</xdr:rowOff>
    </xdr:from>
    <xdr:to>
      <xdr:col>15</xdr:col>
      <xdr:colOff>0</xdr:colOff>
      <xdr:row>388</xdr:row>
      <xdr:rowOff>152399</xdr:rowOff>
    </xdr:to>
    <xdr:sp macro="" textlink="">
      <xdr:nvSpPr>
        <xdr:cNvPr id="314" name="Line 33">
          <a:extLst>
            <a:ext uri="{FF2B5EF4-FFF2-40B4-BE49-F238E27FC236}">
              <a16:creationId xmlns:a16="http://schemas.microsoft.com/office/drawing/2014/main" id="{00000000-0008-0000-1700-00003A010000}"/>
            </a:ext>
          </a:extLst>
        </xdr:cNvPr>
        <xdr:cNvSpPr>
          <a:spLocks noChangeShapeType="1"/>
        </xdr:cNvSpPr>
      </xdr:nvSpPr>
      <xdr:spPr bwMode="auto">
        <a:xfrm>
          <a:off x="3286125" y="61788673"/>
          <a:ext cx="200025" cy="1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389</xdr:row>
      <xdr:rowOff>0</xdr:rowOff>
    </xdr:from>
    <xdr:to>
      <xdr:col>14</xdr:col>
      <xdr:colOff>0</xdr:colOff>
      <xdr:row>393</xdr:row>
      <xdr:rowOff>0</xdr:rowOff>
    </xdr:to>
    <xdr:sp macro="" textlink="">
      <xdr:nvSpPr>
        <xdr:cNvPr id="315" name="Line 34">
          <a:extLst>
            <a:ext uri="{FF2B5EF4-FFF2-40B4-BE49-F238E27FC236}">
              <a16:creationId xmlns:a16="http://schemas.microsoft.com/office/drawing/2014/main" id="{00000000-0008-0000-1700-00003B010000}"/>
            </a:ext>
          </a:extLst>
        </xdr:cNvPr>
        <xdr:cNvSpPr>
          <a:spLocks noChangeShapeType="1"/>
        </xdr:cNvSpPr>
      </xdr:nvSpPr>
      <xdr:spPr bwMode="auto">
        <a:xfrm>
          <a:off x="3286125" y="61788675"/>
          <a:ext cx="0" cy="6286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257174</xdr:colOff>
      <xdr:row>393</xdr:row>
      <xdr:rowOff>0</xdr:rowOff>
    </xdr:from>
    <xdr:to>
      <xdr:col>14</xdr:col>
      <xdr:colOff>200024</xdr:colOff>
      <xdr:row>393</xdr:row>
      <xdr:rowOff>0</xdr:rowOff>
    </xdr:to>
    <xdr:sp macro="" textlink="">
      <xdr:nvSpPr>
        <xdr:cNvPr id="316" name="Line 35">
          <a:extLst>
            <a:ext uri="{FF2B5EF4-FFF2-40B4-BE49-F238E27FC236}">
              <a16:creationId xmlns:a16="http://schemas.microsoft.com/office/drawing/2014/main" id="{00000000-0008-0000-1700-00003C010000}"/>
            </a:ext>
          </a:extLst>
        </xdr:cNvPr>
        <xdr:cNvSpPr>
          <a:spLocks noChangeShapeType="1"/>
        </xdr:cNvSpPr>
      </xdr:nvSpPr>
      <xdr:spPr bwMode="auto">
        <a:xfrm>
          <a:off x="3286124" y="6241732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389</xdr:row>
      <xdr:rowOff>0</xdr:rowOff>
    </xdr:from>
    <xdr:to>
      <xdr:col>20</xdr:col>
      <xdr:colOff>0</xdr:colOff>
      <xdr:row>389</xdr:row>
      <xdr:rowOff>0</xdr:rowOff>
    </xdr:to>
    <xdr:sp macro="" textlink="">
      <xdr:nvSpPr>
        <xdr:cNvPr id="317" name="Line 36">
          <a:extLst>
            <a:ext uri="{FF2B5EF4-FFF2-40B4-BE49-F238E27FC236}">
              <a16:creationId xmlns:a16="http://schemas.microsoft.com/office/drawing/2014/main" id="{00000000-0008-0000-1700-00003D010000}"/>
            </a:ext>
          </a:extLst>
        </xdr:cNvPr>
        <xdr:cNvSpPr>
          <a:spLocks noChangeShapeType="1"/>
        </xdr:cNvSpPr>
      </xdr:nvSpPr>
      <xdr:spPr bwMode="auto">
        <a:xfrm>
          <a:off x="4514850" y="61788675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388</xdr:row>
      <xdr:rowOff>0</xdr:rowOff>
    </xdr:from>
    <xdr:to>
      <xdr:col>21</xdr:col>
      <xdr:colOff>0</xdr:colOff>
      <xdr:row>388</xdr:row>
      <xdr:rowOff>0</xdr:rowOff>
    </xdr:to>
    <xdr:sp macro="" textlink="">
      <xdr:nvSpPr>
        <xdr:cNvPr id="318" name="Line 37">
          <a:extLst>
            <a:ext uri="{FF2B5EF4-FFF2-40B4-BE49-F238E27FC236}">
              <a16:creationId xmlns:a16="http://schemas.microsoft.com/office/drawing/2014/main" id="{00000000-0008-0000-1700-00003E010000}"/>
            </a:ext>
          </a:extLst>
        </xdr:cNvPr>
        <xdr:cNvSpPr>
          <a:spLocks noChangeShapeType="1"/>
        </xdr:cNvSpPr>
      </xdr:nvSpPr>
      <xdr:spPr bwMode="auto">
        <a:xfrm>
          <a:off x="4772025" y="61636275"/>
          <a:ext cx="2190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387</xdr:row>
      <xdr:rowOff>161924</xdr:rowOff>
    </xdr:from>
    <xdr:to>
      <xdr:col>20</xdr:col>
      <xdr:colOff>0</xdr:colOff>
      <xdr:row>392</xdr:row>
      <xdr:rowOff>0</xdr:rowOff>
    </xdr:to>
    <xdr:sp macro="" textlink="">
      <xdr:nvSpPr>
        <xdr:cNvPr id="319" name="Line 38">
          <a:extLst>
            <a:ext uri="{FF2B5EF4-FFF2-40B4-BE49-F238E27FC236}">
              <a16:creationId xmlns:a16="http://schemas.microsoft.com/office/drawing/2014/main" id="{00000000-0008-0000-1700-00003F010000}"/>
            </a:ext>
          </a:extLst>
        </xdr:cNvPr>
        <xdr:cNvSpPr>
          <a:spLocks noChangeShapeType="1"/>
        </xdr:cNvSpPr>
      </xdr:nvSpPr>
      <xdr:spPr bwMode="auto">
        <a:xfrm>
          <a:off x="4772025" y="61636274"/>
          <a:ext cx="0" cy="619126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392</xdr:row>
      <xdr:rowOff>0</xdr:rowOff>
    </xdr:from>
    <xdr:to>
      <xdr:col>21</xdr:col>
      <xdr:colOff>9525</xdr:colOff>
      <xdr:row>392</xdr:row>
      <xdr:rowOff>0</xdr:rowOff>
    </xdr:to>
    <xdr:sp macro="" textlink="">
      <xdr:nvSpPr>
        <xdr:cNvPr id="320" name="Line 39">
          <a:extLst>
            <a:ext uri="{FF2B5EF4-FFF2-40B4-BE49-F238E27FC236}">
              <a16:creationId xmlns:a16="http://schemas.microsoft.com/office/drawing/2014/main" id="{00000000-0008-0000-1700-000040010000}"/>
            </a:ext>
          </a:extLst>
        </xdr:cNvPr>
        <xdr:cNvSpPr>
          <a:spLocks noChangeShapeType="1"/>
        </xdr:cNvSpPr>
      </xdr:nvSpPr>
      <xdr:spPr bwMode="auto">
        <a:xfrm>
          <a:off x="4772025" y="62255400"/>
          <a:ext cx="228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384</xdr:row>
      <xdr:rowOff>0</xdr:rowOff>
    </xdr:from>
    <xdr:to>
      <xdr:col>23</xdr:col>
      <xdr:colOff>0</xdr:colOff>
      <xdr:row>387</xdr:row>
      <xdr:rowOff>0</xdr:rowOff>
    </xdr:to>
    <xdr:sp macro="" textlink="">
      <xdr:nvSpPr>
        <xdr:cNvPr id="321" name="Line 45">
          <a:extLst>
            <a:ext uri="{FF2B5EF4-FFF2-40B4-BE49-F238E27FC236}">
              <a16:creationId xmlns:a16="http://schemas.microsoft.com/office/drawing/2014/main" id="{00000000-0008-0000-1700-000041010000}"/>
            </a:ext>
          </a:extLst>
        </xdr:cNvPr>
        <xdr:cNvSpPr>
          <a:spLocks noChangeShapeType="1"/>
        </xdr:cNvSpPr>
      </xdr:nvSpPr>
      <xdr:spPr bwMode="auto">
        <a:xfrm flipH="1" flipV="1">
          <a:off x="5505450" y="60979050"/>
          <a:ext cx="0" cy="495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396</xdr:row>
      <xdr:rowOff>0</xdr:rowOff>
    </xdr:from>
    <xdr:to>
      <xdr:col>9</xdr:col>
      <xdr:colOff>0</xdr:colOff>
      <xdr:row>396</xdr:row>
      <xdr:rowOff>0</xdr:rowOff>
    </xdr:to>
    <xdr:sp macro="" textlink="">
      <xdr:nvSpPr>
        <xdr:cNvPr id="322" name="Line 46">
          <a:extLst>
            <a:ext uri="{FF2B5EF4-FFF2-40B4-BE49-F238E27FC236}">
              <a16:creationId xmlns:a16="http://schemas.microsoft.com/office/drawing/2014/main" id="{00000000-0008-0000-1700-000042010000}"/>
            </a:ext>
          </a:extLst>
        </xdr:cNvPr>
        <xdr:cNvSpPr>
          <a:spLocks noChangeShapeType="1"/>
        </xdr:cNvSpPr>
      </xdr:nvSpPr>
      <xdr:spPr bwMode="auto">
        <a:xfrm>
          <a:off x="1657350" y="62893575"/>
          <a:ext cx="342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396</xdr:row>
      <xdr:rowOff>0</xdr:rowOff>
    </xdr:from>
    <xdr:to>
      <xdr:col>25</xdr:col>
      <xdr:colOff>0</xdr:colOff>
      <xdr:row>396</xdr:row>
      <xdr:rowOff>0</xdr:rowOff>
    </xdr:to>
    <xdr:sp macro="" textlink="">
      <xdr:nvSpPr>
        <xdr:cNvPr id="323" name="Line 47">
          <a:extLst>
            <a:ext uri="{FF2B5EF4-FFF2-40B4-BE49-F238E27FC236}">
              <a16:creationId xmlns:a16="http://schemas.microsoft.com/office/drawing/2014/main" id="{00000000-0008-0000-1700-000043010000}"/>
            </a:ext>
          </a:extLst>
        </xdr:cNvPr>
        <xdr:cNvSpPr>
          <a:spLocks noChangeShapeType="1"/>
        </xdr:cNvSpPr>
      </xdr:nvSpPr>
      <xdr:spPr bwMode="auto">
        <a:xfrm>
          <a:off x="3028950" y="62893575"/>
          <a:ext cx="3143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394</xdr:row>
      <xdr:rowOff>0</xdr:rowOff>
    </xdr:from>
    <xdr:to>
      <xdr:col>23</xdr:col>
      <xdr:colOff>0</xdr:colOff>
      <xdr:row>396</xdr:row>
      <xdr:rowOff>0</xdr:rowOff>
    </xdr:to>
    <xdr:sp macro="" textlink="">
      <xdr:nvSpPr>
        <xdr:cNvPr id="324" name="Line 48">
          <a:extLst>
            <a:ext uri="{FF2B5EF4-FFF2-40B4-BE49-F238E27FC236}">
              <a16:creationId xmlns:a16="http://schemas.microsoft.com/office/drawing/2014/main" id="{00000000-0008-0000-1700-000044010000}"/>
            </a:ext>
          </a:extLst>
        </xdr:cNvPr>
        <xdr:cNvSpPr>
          <a:spLocks noChangeShapeType="1"/>
        </xdr:cNvSpPr>
      </xdr:nvSpPr>
      <xdr:spPr bwMode="auto">
        <a:xfrm>
          <a:off x="5505450" y="62569725"/>
          <a:ext cx="0" cy="323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390</xdr:row>
      <xdr:rowOff>0</xdr:rowOff>
    </xdr:from>
    <xdr:to>
      <xdr:col>9</xdr:col>
      <xdr:colOff>0</xdr:colOff>
      <xdr:row>390</xdr:row>
      <xdr:rowOff>0</xdr:rowOff>
    </xdr:to>
    <xdr:sp macro="" textlink="">
      <xdr:nvSpPr>
        <xdr:cNvPr id="325" name="Line 51">
          <a:extLst>
            <a:ext uri="{FF2B5EF4-FFF2-40B4-BE49-F238E27FC236}">
              <a16:creationId xmlns:a16="http://schemas.microsoft.com/office/drawing/2014/main" id="{00000000-0008-0000-1700-000045010000}"/>
            </a:ext>
          </a:extLst>
        </xdr:cNvPr>
        <xdr:cNvSpPr>
          <a:spLocks noChangeShapeType="1"/>
        </xdr:cNvSpPr>
      </xdr:nvSpPr>
      <xdr:spPr bwMode="auto">
        <a:xfrm>
          <a:off x="1657350" y="61941075"/>
          <a:ext cx="342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742950</xdr:colOff>
      <xdr:row>3</xdr:row>
      <xdr:rowOff>76200</xdr:rowOff>
    </xdr:from>
    <xdr:to>
      <xdr:col>14</xdr:col>
      <xdr:colOff>165735</xdr:colOff>
      <xdr:row>35</xdr:row>
      <xdr:rowOff>7621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1D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285750</xdr:colOff>
      <xdr:row>2</xdr:row>
      <xdr:rowOff>114300</xdr:rowOff>
    </xdr:from>
    <xdr:to>
      <xdr:col>22</xdr:col>
      <xdr:colOff>670560</xdr:colOff>
      <xdr:row>34</xdr:row>
      <xdr:rowOff>45721</xdr:rowOff>
    </xdr:to>
    <xdr:graphicFrame macro="">
      <xdr:nvGraphicFramePr>
        <xdr:cNvPr id="3" name="グラフ 2">
          <a:extLst>
            <a:ext uri="{FF2B5EF4-FFF2-40B4-BE49-F238E27FC236}">
              <a16:creationId xmlns:a16="http://schemas.microsoft.com/office/drawing/2014/main" id="{00000000-0008-0000-1D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7.xml><?xml version="1.0" encoding="utf-8"?>
<c:userShapes xmlns:c="http://schemas.openxmlformats.org/drawingml/2006/chart">
  <cdr:relSizeAnchor xmlns:cdr="http://schemas.openxmlformats.org/drawingml/2006/chartDrawing">
    <cdr:from>
      <cdr:x>0.44905</cdr:x>
      <cdr:y>0.40908</cdr:y>
    </cdr:from>
    <cdr:to>
      <cdr:x>0.67902</cdr:x>
      <cdr:y>0.69937</cdr:y>
    </cdr:to>
    <cdr:sp macro="" textlink="">
      <cdr:nvSpPr>
        <cdr:cNvPr id="2" name="円/楕円 1"/>
        <cdr:cNvSpPr/>
      </cdr:nvSpPr>
      <cdr:spPr>
        <a:xfrm xmlns:a="http://schemas.openxmlformats.org/drawingml/2006/main">
          <a:off x="2832607" y="2003685"/>
          <a:ext cx="1450650" cy="1421849"/>
        </a:xfrm>
        <a:prstGeom xmlns:a="http://schemas.openxmlformats.org/drawingml/2006/main" prst="ellipse">
          <a:avLst/>
        </a:prstGeom>
        <a:solidFill xmlns:a="http://schemas.openxmlformats.org/drawingml/2006/main">
          <a:schemeClr val="bg1"/>
        </a:solidFill>
        <a:ln xmlns:a="http://schemas.openxmlformats.org/drawingml/2006/main" w="9525">
          <a:solidFill>
            <a:schemeClr val="tx1"/>
          </a:solidFill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anchor="ctr" anchorCtr="0"/>
        <a:lstStyle xmlns:a="http://schemas.openxmlformats.org/drawingml/2006/main"/>
        <a:p xmlns:a="http://schemas.openxmlformats.org/drawingml/2006/main">
          <a:pPr algn="ctr"/>
          <a:r>
            <a:rPr lang="ja-JP" altLang="en-US">
              <a:solidFill>
                <a:sysClr val="windowText" lastClr="000000"/>
              </a:solidFill>
              <a:latin typeface="+mj-ea"/>
              <a:ea typeface="+mj-ea"/>
            </a:rPr>
            <a:t>計</a:t>
          </a:r>
          <a:endParaRPr lang="en-US" altLang="ja-JP">
            <a:solidFill>
              <a:sysClr val="windowText" lastClr="000000"/>
            </a:solidFill>
            <a:latin typeface="+mj-ea"/>
            <a:ea typeface="+mj-ea"/>
          </a:endParaRPr>
        </a:p>
        <a:p xmlns:a="http://schemas.openxmlformats.org/drawingml/2006/main">
          <a:pPr algn="ctr"/>
          <a:r>
            <a:rPr lang="en-US" altLang="ja-JP" baseline="0">
              <a:solidFill>
                <a:sysClr val="windowText" lastClr="000000"/>
              </a:solidFill>
              <a:latin typeface="+mj-ea"/>
              <a:ea typeface="+mj-ea"/>
            </a:rPr>
            <a:t>35,614</a:t>
          </a:r>
          <a:r>
            <a:rPr lang="ja-JP" altLang="en-US">
              <a:solidFill>
                <a:sysClr val="windowText" lastClr="000000"/>
              </a:solidFill>
              <a:latin typeface="+mj-ea"/>
              <a:ea typeface="+mj-ea"/>
            </a:rPr>
            <a:t>（</a:t>
          </a:r>
          <a:r>
            <a:rPr lang="en-US" altLang="ja-JP">
              <a:solidFill>
                <a:sysClr val="windowText" lastClr="000000"/>
              </a:solidFill>
              <a:latin typeface="+mj-ea"/>
              <a:ea typeface="+mj-ea"/>
            </a:rPr>
            <a:t>100</a:t>
          </a:r>
          <a:r>
            <a:rPr lang="ja-JP" altLang="en-US">
              <a:solidFill>
                <a:sysClr val="windowText" lastClr="000000"/>
              </a:solidFill>
              <a:latin typeface="+mj-ea"/>
              <a:ea typeface="+mj-ea"/>
            </a:rPr>
            <a:t>％）</a:t>
          </a:r>
          <a:endParaRPr lang="ja-JP">
            <a:solidFill>
              <a:sysClr val="windowText" lastClr="000000"/>
            </a:solidFill>
            <a:latin typeface="+mj-ea"/>
            <a:ea typeface="+mj-ea"/>
          </a:endParaRPr>
        </a:p>
      </cdr:txBody>
    </cdr:sp>
  </cdr:relSizeAnchor>
  <cdr:relSizeAnchor xmlns:cdr="http://schemas.openxmlformats.org/drawingml/2006/chartDrawing">
    <cdr:from>
      <cdr:x>0.79825</cdr:x>
      <cdr:y>0.90634</cdr:y>
    </cdr:from>
    <cdr:to>
      <cdr:x>0.96491</cdr:x>
      <cdr:y>0.97073</cdr:y>
    </cdr:to>
    <cdr:sp macro="" textlink="">
      <cdr:nvSpPr>
        <cdr:cNvPr id="3" name="テキスト ボックス 2"/>
        <cdr:cNvSpPr txBox="1"/>
      </cdr:nvSpPr>
      <cdr:spPr>
        <a:xfrm xmlns:a="http://schemas.openxmlformats.org/drawingml/2006/main">
          <a:off x="5200650" y="4424364"/>
          <a:ext cx="1085850" cy="3143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ja-JP" altLang="en-US" sz="1000">
              <a:latin typeface="+mj-ea"/>
              <a:ea typeface="+mj-ea"/>
            </a:rPr>
            <a:t>単位：ｔ</a:t>
          </a:r>
          <a:r>
            <a:rPr lang="en-US" altLang="ja-JP" sz="1000">
              <a:latin typeface="+mj-ea"/>
              <a:ea typeface="+mj-ea"/>
            </a:rPr>
            <a:t>/</a:t>
          </a:r>
          <a:r>
            <a:rPr lang="ja-JP" altLang="en-US" sz="1000">
              <a:latin typeface="+mj-ea"/>
              <a:ea typeface="+mj-ea"/>
            </a:rPr>
            <a:t>年</a:t>
          </a:r>
        </a:p>
      </cdr:txBody>
    </cdr:sp>
  </cdr:relSizeAnchor>
</c:userShapes>
</file>

<file path=xl/drawings/drawing28.xml><?xml version="1.0" encoding="utf-8"?>
<c:userShapes xmlns:c="http://schemas.openxmlformats.org/drawingml/2006/chart">
  <cdr:relSizeAnchor xmlns:cdr="http://schemas.openxmlformats.org/drawingml/2006/chartDrawing">
    <cdr:from>
      <cdr:x>0.44905</cdr:x>
      <cdr:y>0.40908</cdr:y>
    </cdr:from>
    <cdr:to>
      <cdr:x>0.67902</cdr:x>
      <cdr:y>0.69937</cdr:y>
    </cdr:to>
    <cdr:sp macro="" textlink="">
      <cdr:nvSpPr>
        <cdr:cNvPr id="2" name="円/楕円 1"/>
        <cdr:cNvSpPr/>
      </cdr:nvSpPr>
      <cdr:spPr>
        <a:xfrm xmlns:a="http://schemas.openxmlformats.org/drawingml/2006/main">
          <a:off x="2811832" y="2029291"/>
          <a:ext cx="1440000" cy="1440000"/>
        </a:xfrm>
        <a:prstGeom xmlns:a="http://schemas.openxmlformats.org/drawingml/2006/main" prst="ellipse">
          <a:avLst/>
        </a:prstGeom>
        <a:solidFill xmlns:a="http://schemas.openxmlformats.org/drawingml/2006/main">
          <a:schemeClr val="bg1"/>
        </a:solidFill>
        <a:ln xmlns:a="http://schemas.openxmlformats.org/drawingml/2006/main" w="9525">
          <a:solidFill>
            <a:schemeClr val="tx1"/>
          </a:solidFill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anchor="ctr" anchorCtr="0"/>
        <a:lstStyle xmlns:a="http://schemas.openxmlformats.org/drawingml/2006/main"/>
        <a:p xmlns:a="http://schemas.openxmlformats.org/drawingml/2006/main">
          <a:pPr algn="ctr"/>
          <a:r>
            <a:rPr lang="ja-JP" altLang="en-US">
              <a:solidFill>
                <a:sysClr val="windowText" lastClr="000000"/>
              </a:solidFill>
              <a:latin typeface="+mj-ea"/>
              <a:ea typeface="+mj-ea"/>
            </a:rPr>
            <a:t>計</a:t>
          </a:r>
          <a:endParaRPr lang="en-US" altLang="ja-JP">
            <a:solidFill>
              <a:sysClr val="windowText" lastClr="000000"/>
            </a:solidFill>
            <a:latin typeface="+mj-ea"/>
            <a:ea typeface="+mj-ea"/>
          </a:endParaRPr>
        </a:p>
        <a:p xmlns:a="http://schemas.openxmlformats.org/drawingml/2006/main">
          <a:pPr algn="ctr"/>
          <a:r>
            <a:rPr lang="en-US" altLang="ja-JP" baseline="0">
              <a:solidFill>
                <a:sysClr val="windowText" lastClr="000000"/>
              </a:solidFill>
              <a:latin typeface="+mj-ea"/>
              <a:ea typeface="+mj-ea"/>
            </a:rPr>
            <a:t>35,614</a:t>
          </a:r>
          <a:r>
            <a:rPr lang="ja-JP" altLang="en-US">
              <a:solidFill>
                <a:sysClr val="windowText" lastClr="000000"/>
              </a:solidFill>
              <a:latin typeface="+mj-ea"/>
              <a:ea typeface="+mj-ea"/>
            </a:rPr>
            <a:t>（</a:t>
          </a:r>
          <a:r>
            <a:rPr lang="en-US" altLang="ja-JP">
              <a:solidFill>
                <a:sysClr val="windowText" lastClr="000000"/>
              </a:solidFill>
              <a:latin typeface="+mj-ea"/>
              <a:ea typeface="+mj-ea"/>
            </a:rPr>
            <a:t>100</a:t>
          </a:r>
          <a:r>
            <a:rPr lang="ja-JP" altLang="en-US">
              <a:solidFill>
                <a:sysClr val="windowText" lastClr="000000"/>
              </a:solidFill>
              <a:latin typeface="+mj-ea"/>
              <a:ea typeface="+mj-ea"/>
            </a:rPr>
            <a:t>％）</a:t>
          </a:r>
          <a:endParaRPr lang="ja-JP">
            <a:solidFill>
              <a:sysClr val="windowText" lastClr="000000"/>
            </a:solidFill>
            <a:latin typeface="+mj-ea"/>
            <a:ea typeface="+mj-ea"/>
          </a:endParaRPr>
        </a:p>
      </cdr:txBody>
    </cdr:sp>
  </cdr:relSizeAnchor>
  <cdr:relSizeAnchor xmlns:cdr="http://schemas.openxmlformats.org/drawingml/2006/chartDrawing">
    <cdr:from>
      <cdr:x>0.79825</cdr:x>
      <cdr:y>0.90634</cdr:y>
    </cdr:from>
    <cdr:to>
      <cdr:x>0.96491</cdr:x>
      <cdr:y>0.97073</cdr:y>
    </cdr:to>
    <cdr:sp macro="" textlink="">
      <cdr:nvSpPr>
        <cdr:cNvPr id="3" name="テキスト ボックス 2"/>
        <cdr:cNvSpPr txBox="1"/>
      </cdr:nvSpPr>
      <cdr:spPr>
        <a:xfrm xmlns:a="http://schemas.openxmlformats.org/drawingml/2006/main">
          <a:off x="5200650" y="4424364"/>
          <a:ext cx="1085850" cy="3143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ja-JP" altLang="en-US" sz="1000">
              <a:latin typeface="+mj-ea"/>
              <a:ea typeface="+mj-ea"/>
            </a:rPr>
            <a:t>単位：ｔ</a:t>
          </a:r>
          <a:r>
            <a:rPr lang="en-US" altLang="ja-JP" sz="1000">
              <a:latin typeface="+mj-ea"/>
              <a:ea typeface="+mj-ea"/>
            </a:rPr>
            <a:t>/</a:t>
          </a:r>
          <a:r>
            <a:rPr lang="ja-JP" altLang="en-US" sz="1000">
              <a:latin typeface="+mj-ea"/>
              <a:ea typeface="+mj-ea"/>
            </a:rPr>
            <a:t>年</a:t>
          </a:r>
        </a:p>
      </cdr:txBody>
    </cdr:sp>
  </cdr:relSizeAnchor>
</c:userShapes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340178</xdr:colOff>
      <xdr:row>23</xdr:row>
      <xdr:rowOff>74838</xdr:rowOff>
    </xdr:from>
    <xdr:to>
      <xdr:col>14</xdr:col>
      <xdr:colOff>438150</xdr:colOff>
      <xdr:row>41</xdr:row>
      <xdr:rowOff>155121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w-svr01\jw_users\04_&#35519;&#26619;&#30740;&#31350;&#37096;\00_&#35519;&#26619;&#30740;&#31350;&#37096;&#20849;&#26377;\&#65320;&#65298;&#65296;&#24180;&#24230;&#20107;&#26989;\&#25490;&#20986;&#20966;&#29702;&#29366;&#27841;&#31561;\20&#24180;&#24230;&#22577;&#21578;&#26360;&#65288;18&#24180;&#24230;&#23455;&#32318;&#65289;\&#22577;&#21578;&#26360;&#22259;&#34920;\H18&#25490;&#20986;&#37327;&#25512;&#3533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&#30000;&#20013;&#12288;&#21644;&#24184;\Desktop\H24&#23455;&#32318;&#25490;&#20986;&#12539;&#20966;&#29702;&#29366;&#27841;&#35519;&#26619;&#65288;&#30906;&#22577;&#29256;&#65289;\&#9675;&#34920;&#65293;&#8546;&#12539;&#65301;&#12289;&#65302;&#12288;&#24179;&#25104;24&#24180;&#24230;&#37117;&#36947;&#24220;&#30476;&#21029;&#30906;&#22577;&#25490;&#20986;&#37327;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oba\&#37428;&#26408;&#12373;&#12435;\&#29987;&#24259;&#20351;&#12387;&#12383;&#36039;&#26009;\H25H26&#27963;&#21205;&#37327;&#25351;&#27161;&#12398;&#35336;&#31639;_151105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oba\&#37428;&#26408;&#12373;&#12435;\&#29987;&#24259;&#20351;&#12387;&#12383;&#36039;&#26009;\&#36039;&#26009;&#32232;&#22259;&#34920;\&#34920;&#65293;&#36039;&#12539;&#8547;&#12539;2&#12288;&#24179;&#25104;25&#24180;&#24230;&#26989;&#31278;&#21029;&#12539;&#31278;&#39006;&#21029;&#26377;&#21177;&#22238;&#31572;&#12487;&#12540;&#12479;&#25968;&#21512;&#35336;&#34920;&#65288;&#26087;&#29987;&#26989;&#20998;&#39006;&#12398;&#26989;&#31278;&#21306;&#20998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収録一覧"/>
      <sheetName val="チェック"/>
      <sheetName val="チェック2"/>
      <sheetName val="構成(P1,P2)"/>
      <sheetName val="構成(P3,P4)"/>
      <sheetName val="活動指標"/>
      <sheetName val="Sheet1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全国"/>
      <sheetName val="汚泥"/>
      <sheetName val="死体"/>
      <sheetName val="原単位"/>
      <sheetName val="出版・印刷振分け係数"/>
      <sheetName val="ふん尿"/>
      <sheetName val="デフレータ"/>
      <sheetName val="Sheet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Ⅲ・５ 全国24"/>
      <sheetName val="収録一覧"/>
      <sheetName val="回答年度"/>
      <sheetName val="Ⅲ・６ 都道府県24"/>
      <sheetName val="Ⅲの表・グラフ類（１）"/>
      <sheetName val="Ⅲの表・グラフ類（２）"/>
      <sheetName val="Ⅲの表・グラフ類（３）"/>
      <sheetName val="実績値合計"/>
      <sheetName val="北海道24"/>
      <sheetName val="青森20"/>
      <sheetName val="岩手24"/>
      <sheetName val="宮城24"/>
      <sheetName val="秋田24"/>
      <sheetName val="山形21"/>
      <sheetName val="福島24"/>
      <sheetName val="茨城20"/>
      <sheetName val="栃木24"/>
      <sheetName val="群馬24"/>
      <sheetName val="埼玉24"/>
      <sheetName val="千葉24"/>
      <sheetName val="東京24"/>
      <sheetName val="神奈川24"/>
      <sheetName val="新潟20"/>
      <sheetName val="富山24"/>
      <sheetName val="石川24"/>
      <sheetName val="福井20"/>
      <sheetName val="山梨24"/>
      <sheetName val="長野20"/>
      <sheetName val="岐阜20"/>
      <sheetName val="静岡24"/>
      <sheetName val="愛知24"/>
      <sheetName val="三重24"/>
      <sheetName val="滋賀24"/>
      <sheetName val="京都22"/>
      <sheetName val="大阪22"/>
      <sheetName val="兵庫20"/>
      <sheetName val="奈良22"/>
      <sheetName val="和歌山24"/>
      <sheetName val="鳥取24"/>
      <sheetName val="島根20"/>
      <sheetName val="岡山24"/>
      <sheetName val="広島24"/>
      <sheetName val="山口20"/>
      <sheetName val="徳島20"/>
      <sheetName val="香川24"/>
      <sheetName val="愛媛21"/>
      <sheetName val="高知20"/>
      <sheetName val="福岡21"/>
      <sheetName val="佐賀24"/>
      <sheetName val="長崎20"/>
      <sheetName val="熊本20"/>
      <sheetName val="大分23"/>
      <sheetName val="宮崎24"/>
      <sheetName val="鹿児島20"/>
      <sheetName val="沖縄24"/>
      <sheetName val="00_全国共通原単位24"/>
      <sheetName val="H24活動指標"/>
      <sheetName val="Ⅴ00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２５年度係数"/>
      <sheetName val="補正係数対24年度"/>
      <sheetName val="補正係数対23年度"/>
      <sheetName val="補正係数対22年度"/>
      <sheetName val="補正係数対21年度"/>
      <sheetName val="補正係数対20年度"/>
      <sheetName val="旧分類"/>
      <sheetName val="新分類"/>
      <sheetName val="H26活動指標"/>
      <sheetName val="H25活動指標"/>
      <sheetName val="H24活動指標"/>
      <sheetName val="H23活動指標"/>
      <sheetName val="H22活動指標"/>
      <sheetName val="H21活動指標"/>
      <sheetName val="H20活動指標"/>
      <sheetName val="デフレーター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9">
          <cell r="BB9">
            <v>3867977.1279999996</v>
          </cell>
        </row>
        <row r="65">
          <cell r="BD65">
            <v>51</v>
          </cell>
        </row>
        <row r="66">
          <cell r="BB66">
            <v>81507</v>
          </cell>
        </row>
        <row r="67">
          <cell r="BD67">
            <v>53</v>
          </cell>
        </row>
      </sheetData>
      <sheetData sheetId="10">
        <row r="9">
          <cell r="BB9">
            <v>3933780.3460000008</v>
          </cell>
        </row>
        <row r="65">
          <cell r="BB65">
            <v>313823</v>
          </cell>
        </row>
        <row r="66">
          <cell r="BB66">
            <v>89710</v>
          </cell>
        </row>
        <row r="67">
          <cell r="BB67">
            <v>62602.666666666672</v>
          </cell>
        </row>
      </sheetData>
      <sheetData sheetId="11">
        <row r="9">
          <cell r="BB9">
            <v>3999583.5639999988</v>
          </cell>
        </row>
        <row r="65">
          <cell r="BB65">
            <v>324341</v>
          </cell>
        </row>
        <row r="66">
          <cell r="BB66">
            <v>97913</v>
          </cell>
        </row>
        <row r="67">
          <cell r="BB67">
            <v>81150</v>
          </cell>
        </row>
      </sheetData>
      <sheetData sheetId="12">
        <row r="9">
          <cell r="BB9">
            <v>4359500</v>
          </cell>
        </row>
        <row r="65">
          <cell r="BA65">
            <v>2854.6666666666665</v>
          </cell>
        </row>
        <row r="66">
          <cell r="BB66">
            <v>120126.9388127854</v>
          </cell>
        </row>
        <row r="67">
          <cell r="BA67">
            <v>2180.3333333333335</v>
          </cell>
        </row>
      </sheetData>
      <sheetData sheetId="13">
        <row r="9">
          <cell r="BB9">
            <v>4196993.2179999985</v>
          </cell>
        </row>
        <row r="65">
          <cell r="AZ65">
            <v>3567</v>
          </cell>
        </row>
        <row r="66">
          <cell r="BB66">
            <v>122522</v>
          </cell>
        </row>
        <row r="67">
          <cell r="AZ67">
            <v>1527</v>
          </cell>
        </row>
      </sheetData>
      <sheetData sheetId="14">
        <row r="9">
          <cell r="BB9">
            <v>4421758.9619999994</v>
          </cell>
        </row>
        <row r="65">
          <cell r="AY65">
            <v>810</v>
          </cell>
        </row>
        <row r="66">
          <cell r="BB66">
            <v>286889.79999999993</v>
          </cell>
        </row>
        <row r="67">
          <cell r="AY67">
            <v>1022.2</v>
          </cell>
        </row>
      </sheetData>
      <sheetData sheetId="15"/>
      <sheetData sheetId="16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_全国25"/>
      <sheetName val="26_京都府22"/>
      <sheetName val="28_兵庫県20"/>
      <sheetName val="35_山口県20"/>
      <sheetName val="40_福岡県21"/>
      <sheetName val="46_鹿児島県20"/>
    </sheetNames>
    <sheetDataSet>
      <sheetData sheetId="0"/>
      <sheetData sheetId="1">
        <row r="5"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542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278975</v>
          </cell>
          <cell r="W5">
            <v>303</v>
          </cell>
          <cell r="X5">
            <v>0</v>
          </cell>
          <cell r="Y5">
            <v>279820</v>
          </cell>
        </row>
        <row r="6"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</row>
        <row r="7"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</row>
        <row r="8"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</row>
        <row r="9"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1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1</v>
          </cell>
        </row>
        <row r="10"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15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15</v>
          </cell>
        </row>
        <row r="11"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</row>
        <row r="12"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</row>
        <row r="13">
          <cell r="F13">
            <v>0</v>
          </cell>
          <cell r="G13">
            <v>4800</v>
          </cell>
          <cell r="H13">
            <v>5</v>
          </cell>
          <cell r="I13">
            <v>0</v>
          </cell>
          <cell r="J13">
            <v>0</v>
          </cell>
          <cell r="K13">
            <v>5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73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4883</v>
          </cell>
        </row>
        <row r="14">
          <cell r="F14">
            <v>331</v>
          </cell>
          <cell r="G14">
            <v>108973</v>
          </cell>
          <cell r="H14">
            <v>60</v>
          </cell>
          <cell r="I14">
            <v>0</v>
          </cell>
          <cell r="J14">
            <v>11</v>
          </cell>
          <cell r="K14">
            <v>7893</v>
          </cell>
          <cell r="L14">
            <v>2147</v>
          </cell>
          <cell r="M14">
            <v>57184</v>
          </cell>
          <cell r="N14">
            <v>1738</v>
          </cell>
          <cell r="O14">
            <v>0</v>
          </cell>
          <cell r="P14">
            <v>0</v>
          </cell>
          <cell r="Q14">
            <v>0</v>
          </cell>
          <cell r="R14">
            <v>25477</v>
          </cell>
          <cell r="S14">
            <v>22931</v>
          </cell>
          <cell r="T14">
            <v>340</v>
          </cell>
          <cell r="U14">
            <v>636842</v>
          </cell>
          <cell r="V14">
            <v>0</v>
          </cell>
          <cell r="W14">
            <v>0</v>
          </cell>
          <cell r="X14">
            <v>0</v>
          </cell>
          <cell r="Y14">
            <v>863927</v>
          </cell>
        </row>
        <row r="15">
          <cell r="F15">
            <v>2846</v>
          </cell>
          <cell r="G15">
            <v>306711</v>
          </cell>
          <cell r="H15">
            <v>55637</v>
          </cell>
          <cell r="I15">
            <v>13173</v>
          </cell>
          <cell r="J15">
            <v>6141</v>
          </cell>
          <cell r="K15">
            <v>45334</v>
          </cell>
          <cell r="L15">
            <v>23771</v>
          </cell>
          <cell r="M15">
            <v>3538</v>
          </cell>
          <cell r="N15">
            <v>713</v>
          </cell>
          <cell r="O15">
            <v>63985</v>
          </cell>
          <cell r="P15">
            <v>0</v>
          </cell>
          <cell r="Q15">
            <v>362</v>
          </cell>
          <cell r="R15">
            <v>19702</v>
          </cell>
          <cell r="S15">
            <v>22750</v>
          </cell>
          <cell r="T15">
            <v>56383</v>
          </cell>
          <cell r="U15">
            <v>4508</v>
          </cell>
          <cell r="V15">
            <v>0</v>
          </cell>
          <cell r="W15">
            <v>0</v>
          </cell>
          <cell r="X15">
            <v>93</v>
          </cell>
          <cell r="Y15">
            <v>625647</v>
          </cell>
        </row>
        <row r="16">
          <cell r="F16">
            <v>8</v>
          </cell>
          <cell r="G16">
            <v>51978</v>
          </cell>
          <cell r="H16">
            <v>509</v>
          </cell>
          <cell r="I16">
            <v>469</v>
          </cell>
          <cell r="J16">
            <v>0</v>
          </cell>
          <cell r="K16">
            <v>4310</v>
          </cell>
          <cell r="L16">
            <v>0</v>
          </cell>
          <cell r="M16">
            <v>3</v>
          </cell>
          <cell r="N16">
            <v>0</v>
          </cell>
          <cell r="O16">
            <v>27862</v>
          </cell>
          <cell r="P16">
            <v>0</v>
          </cell>
          <cell r="Q16">
            <v>0</v>
          </cell>
          <cell r="R16">
            <v>547</v>
          </cell>
          <cell r="S16">
            <v>67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85753</v>
          </cell>
        </row>
        <row r="17">
          <cell r="F17">
            <v>237</v>
          </cell>
          <cell r="G17">
            <v>43160</v>
          </cell>
          <cell r="H17">
            <v>30</v>
          </cell>
          <cell r="I17">
            <v>105</v>
          </cell>
          <cell r="J17">
            <v>20</v>
          </cell>
          <cell r="K17">
            <v>1615</v>
          </cell>
          <cell r="L17">
            <v>0</v>
          </cell>
          <cell r="M17">
            <v>395</v>
          </cell>
          <cell r="N17">
            <v>0</v>
          </cell>
          <cell r="O17">
            <v>36056</v>
          </cell>
          <cell r="P17">
            <v>0</v>
          </cell>
          <cell r="Q17">
            <v>0</v>
          </cell>
          <cell r="R17">
            <v>286</v>
          </cell>
          <cell r="S17">
            <v>112</v>
          </cell>
          <cell r="T17">
            <v>0</v>
          </cell>
          <cell r="U17">
            <v>2</v>
          </cell>
          <cell r="V17">
            <v>0</v>
          </cell>
          <cell r="W17">
            <v>0</v>
          </cell>
          <cell r="X17">
            <v>0</v>
          </cell>
          <cell r="Y17">
            <v>82018</v>
          </cell>
        </row>
        <row r="18">
          <cell r="F18">
            <v>6</v>
          </cell>
          <cell r="G18">
            <v>8036</v>
          </cell>
          <cell r="H18">
            <v>88</v>
          </cell>
          <cell r="I18">
            <v>0</v>
          </cell>
          <cell r="J18">
            <v>185</v>
          </cell>
          <cell r="K18">
            <v>2366</v>
          </cell>
          <cell r="L18">
            <v>0</v>
          </cell>
          <cell r="M18">
            <v>8</v>
          </cell>
          <cell r="N18">
            <v>709</v>
          </cell>
          <cell r="O18">
            <v>0</v>
          </cell>
          <cell r="P18">
            <v>0</v>
          </cell>
          <cell r="Q18">
            <v>0</v>
          </cell>
          <cell r="R18">
            <v>460</v>
          </cell>
          <cell r="S18">
            <v>1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11859</v>
          </cell>
        </row>
        <row r="19"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</row>
        <row r="20">
          <cell r="F20">
            <v>2496</v>
          </cell>
          <cell r="G20">
            <v>6</v>
          </cell>
          <cell r="H20">
            <v>105</v>
          </cell>
          <cell r="I20">
            <v>0</v>
          </cell>
          <cell r="J20">
            <v>0</v>
          </cell>
          <cell r="K20">
            <v>211</v>
          </cell>
          <cell r="L20">
            <v>0</v>
          </cell>
          <cell r="M20">
            <v>867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2448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6133</v>
          </cell>
        </row>
        <row r="21">
          <cell r="F21">
            <v>0</v>
          </cell>
          <cell r="G21">
            <v>0</v>
          </cell>
          <cell r="H21">
            <v>2</v>
          </cell>
          <cell r="I21">
            <v>0</v>
          </cell>
          <cell r="J21">
            <v>0</v>
          </cell>
          <cell r="K21">
            <v>77</v>
          </cell>
          <cell r="L21">
            <v>0</v>
          </cell>
          <cell r="M21">
            <v>256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10</v>
          </cell>
          <cell r="S21">
            <v>1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346</v>
          </cell>
        </row>
        <row r="22">
          <cell r="F22">
            <v>0</v>
          </cell>
          <cell r="G22">
            <v>1123</v>
          </cell>
          <cell r="H22">
            <v>1630</v>
          </cell>
          <cell r="I22">
            <v>33</v>
          </cell>
          <cell r="J22">
            <v>18</v>
          </cell>
          <cell r="K22">
            <v>5820</v>
          </cell>
          <cell r="L22">
            <v>16359</v>
          </cell>
          <cell r="M22">
            <v>367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151</v>
          </cell>
          <cell r="S22">
            <v>1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25502</v>
          </cell>
        </row>
        <row r="23">
          <cell r="F23">
            <v>35</v>
          </cell>
          <cell r="G23">
            <v>34</v>
          </cell>
          <cell r="H23">
            <v>5005</v>
          </cell>
          <cell r="I23">
            <v>525</v>
          </cell>
          <cell r="J23">
            <v>812</v>
          </cell>
          <cell r="K23">
            <v>17549</v>
          </cell>
          <cell r="L23">
            <v>7412</v>
          </cell>
          <cell r="M23">
            <v>259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366</v>
          </cell>
          <cell r="S23">
            <v>11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89</v>
          </cell>
          <cell r="Y23">
            <v>32097</v>
          </cell>
        </row>
        <row r="24">
          <cell r="F24">
            <v>26</v>
          </cell>
          <cell r="G24">
            <v>19520</v>
          </cell>
          <cell r="H24">
            <v>36917</v>
          </cell>
          <cell r="I24">
            <v>3305</v>
          </cell>
          <cell r="J24">
            <v>2368</v>
          </cell>
          <cell r="K24">
            <v>2044</v>
          </cell>
          <cell r="L24">
            <v>0</v>
          </cell>
          <cell r="M24">
            <v>13</v>
          </cell>
          <cell r="N24">
            <v>0</v>
          </cell>
          <cell r="O24">
            <v>67</v>
          </cell>
          <cell r="P24">
            <v>0</v>
          </cell>
          <cell r="Q24">
            <v>9</v>
          </cell>
          <cell r="R24">
            <v>1014</v>
          </cell>
          <cell r="S24">
            <v>65</v>
          </cell>
          <cell r="T24">
            <v>0</v>
          </cell>
          <cell r="U24">
            <v>1</v>
          </cell>
          <cell r="V24">
            <v>0</v>
          </cell>
          <cell r="W24">
            <v>0</v>
          </cell>
          <cell r="X24">
            <v>4</v>
          </cell>
          <cell r="Y24">
            <v>65353</v>
          </cell>
        </row>
        <row r="25"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200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200</v>
          </cell>
        </row>
        <row r="26">
          <cell r="F26">
            <v>0</v>
          </cell>
          <cell r="G26">
            <v>50</v>
          </cell>
          <cell r="H26">
            <v>371</v>
          </cell>
          <cell r="I26">
            <v>1</v>
          </cell>
          <cell r="J26">
            <v>4</v>
          </cell>
          <cell r="K26">
            <v>1556</v>
          </cell>
          <cell r="L26">
            <v>0</v>
          </cell>
          <cell r="M26">
            <v>96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190</v>
          </cell>
          <cell r="S26">
            <v>4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2272</v>
          </cell>
        </row>
        <row r="27">
          <cell r="F27">
            <v>24</v>
          </cell>
          <cell r="G27">
            <v>0</v>
          </cell>
          <cell r="H27">
            <v>38</v>
          </cell>
          <cell r="I27">
            <v>0</v>
          </cell>
          <cell r="J27">
            <v>0</v>
          </cell>
          <cell r="K27">
            <v>1099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331</v>
          </cell>
          <cell r="R27">
            <v>47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1539</v>
          </cell>
        </row>
        <row r="28"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187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187</v>
          </cell>
        </row>
        <row r="29">
          <cell r="F29">
            <v>0</v>
          </cell>
          <cell r="G29">
            <v>62027</v>
          </cell>
          <cell r="H29">
            <v>1724</v>
          </cell>
          <cell r="I29">
            <v>141</v>
          </cell>
          <cell r="J29">
            <v>174</v>
          </cell>
          <cell r="K29">
            <v>823</v>
          </cell>
          <cell r="L29">
            <v>0</v>
          </cell>
          <cell r="M29">
            <v>45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247</v>
          </cell>
          <cell r="S29">
            <v>19449</v>
          </cell>
          <cell r="T29">
            <v>83</v>
          </cell>
          <cell r="U29">
            <v>3968</v>
          </cell>
          <cell r="V29">
            <v>0</v>
          </cell>
          <cell r="W29">
            <v>0</v>
          </cell>
          <cell r="X29">
            <v>0</v>
          </cell>
          <cell r="Y29">
            <v>88681</v>
          </cell>
        </row>
        <row r="30">
          <cell r="F30">
            <v>0</v>
          </cell>
          <cell r="G30">
            <v>60179</v>
          </cell>
          <cell r="H30">
            <v>594</v>
          </cell>
          <cell r="I30">
            <v>508</v>
          </cell>
          <cell r="J30">
            <v>22</v>
          </cell>
          <cell r="K30">
            <v>287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561</v>
          </cell>
          <cell r="S30">
            <v>41</v>
          </cell>
          <cell r="T30">
            <v>995</v>
          </cell>
          <cell r="U30">
            <v>29</v>
          </cell>
          <cell r="V30">
            <v>0</v>
          </cell>
          <cell r="W30">
            <v>0</v>
          </cell>
          <cell r="X30">
            <v>0</v>
          </cell>
          <cell r="Y30">
            <v>63216</v>
          </cell>
        </row>
        <row r="31">
          <cell r="F31">
            <v>0</v>
          </cell>
          <cell r="G31">
            <v>321</v>
          </cell>
          <cell r="H31">
            <v>344</v>
          </cell>
          <cell r="I31">
            <v>1781</v>
          </cell>
          <cell r="J31">
            <v>0</v>
          </cell>
          <cell r="K31">
            <v>362</v>
          </cell>
          <cell r="L31">
            <v>0</v>
          </cell>
          <cell r="M31">
            <v>5</v>
          </cell>
          <cell r="N31">
            <v>0</v>
          </cell>
          <cell r="O31">
            <v>0</v>
          </cell>
          <cell r="P31">
            <v>0</v>
          </cell>
          <cell r="Q31">
            <v>23</v>
          </cell>
          <cell r="R31">
            <v>90</v>
          </cell>
          <cell r="S31">
            <v>3</v>
          </cell>
          <cell r="T31">
            <v>781</v>
          </cell>
          <cell r="U31">
            <v>54</v>
          </cell>
          <cell r="V31">
            <v>0</v>
          </cell>
          <cell r="W31">
            <v>0</v>
          </cell>
          <cell r="X31">
            <v>0</v>
          </cell>
          <cell r="Y31">
            <v>3764</v>
          </cell>
        </row>
        <row r="32">
          <cell r="F32">
            <v>9</v>
          </cell>
          <cell r="G32">
            <v>6223</v>
          </cell>
          <cell r="H32">
            <v>1384</v>
          </cell>
          <cell r="I32">
            <v>4459</v>
          </cell>
          <cell r="J32">
            <v>241</v>
          </cell>
          <cell r="K32">
            <v>891</v>
          </cell>
          <cell r="L32">
            <v>0</v>
          </cell>
          <cell r="M32">
            <v>62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5482</v>
          </cell>
          <cell r="S32">
            <v>9</v>
          </cell>
          <cell r="T32">
            <v>0</v>
          </cell>
          <cell r="U32">
            <v>1</v>
          </cell>
          <cell r="V32">
            <v>0</v>
          </cell>
          <cell r="W32">
            <v>0</v>
          </cell>
          <cell r="X32">
            <v>0</v>
          </cell>
          <cell r="Y32">
            <v>18761</v>
          </cell>
        </row>
        <row r="33">
          <cell r="F33">
            <v>5</v>
          </cell>
          <cell r="G33">
            <v>203</v>
          </cell>
          <cell r="H33">
            <v>442</v>
          </cell>
          <cell r="I33">
            <v>1</v>
          </cell>
          <cell r="J33">
            <v>3</v>
          </cell>
          <cell r="K33">
            <v>571</v>
          </cell>
          <cell r="L33">
            <v>0</v>
          </cell>
          <cell r="M33">
            <v>65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713</v>
          </cell>
          <cell r="S33">
            <v>36</v>
          </cell>
          <cell r="T33">
            <v>71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2110</v>
          </cell>
        </row>
        <row r="34">
          <cell r="F34">
            <v>0</v>
          </cell>
          <cell r="G34">
            <v>366</v>
          </cell>
          <cell r="H34">
            <v>485</v>
          </cell>
          <cell r="I34">
            <v>340</v>
          </cell>
          <cell r="J34">
            <v>335</v>
          </cell>
          <cell r="K34">
            <v>1020</v>
          </cell>
          <cell r="L34">
            <v>0</v>
          </cell>
          <cell r="M34">
            <v>43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1709</v>
          </cell>
          <cell r="S34">
            <v>34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4332</v>
          </cell>
        </row>
        <row r="35">
          <cell r="F35">
            <v>0</v>
          </cell>
          <cell r="G35">
            <v>9</v>
          </cell>
          <cell r="H35">
            <v>9</v>
          </cell>
          <cell r="I35">
            <v>2</v>
          </cell>
          <cell r="J35">
            <v>0</v>
          </cell>
          <cell r="K35">
            <v>614</v>
          </cell>
          <cell r="L35">
            <v>0</v>
          </cell>
          <cell r="M35">
            <v>581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15</v>
          </cell>
          <cell r="S35">
            <v>31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1261</v>
          </cell>
        </row>
        <row r="36">
          <cell r="F36">
            <v>0</v>
          </cell>
          <cell r="G36">
            <v>46474</v>
          </cell>
          <cell r="H36">
            <v>2584</v>
          </cell>
          <cell r="I36">
            <v>1298</v>
          </cell>
          <cell r="J36">
            <v>797</v>
          </cell>
          <cell r="K36">
            <v>1007</v>
          </cell>
          <cell r="L36">
            <v>0</v>
          </cell>
          <cell r="M36">
            <v>13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215</v>
          </cell>
          <cell r="S36">
            <v>129</v>
          </cell>
          <cell r="T36">
            <v>55</v>
          </cell>
          <cell r="U36">
            <v>3</v>
          </cell>
          <cell r="V36">
            <v>0</v>
          </cell>
          <cell r="W36">
            <v>0</v>
          </cell>
          <cell r="X36">
            <v>0</v>
          </cell>
          <cell r="Y36">
            <v>52575</v>
          </cell>
        </row>
        <row r="37">
          <cell r="F37">
            <v>0</v>
          </cell>
          <cell r="G37">
            <v>3680</v>
          </cell>
          <cell r="H37">
            <v>2839</v>
          </cell>
          <cell r="I37">
            <v>10</v>
          </cell>
          <cell r="J37">
            <v>994</v>
          </cell>
          <cell r="K37">
            <v>900</v>
          </cell>
          <cell r="L37">
            <v>0</v>
          </cell>
          <cell r="M37">
            <v>308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6593</v>
          </cell>
          <cell r="S37">
            <v>26</v>
          </cell>
          <cell r="T37">
            <v>54398</v>
          </cell>
          <cell r="U37">
            <v>415</v>
          </cell>
          <cell r="V37">
            <v>0</v>
          </cell>
          <cell r="W37">
            <v>0</v>
          </cell>
          <cell r="X37">
            <v>0</v>
          </cell>
          <cell r="Y37">
            <v>70163</v>
          </cell>
        </row>
        <row r="38"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</row>
        <row r="39">
          <cell r="F39">
            <v>0</v>
          </cell>
          <cell r="G39">
            <v>3322</v>
          </cell>
          <cell r="H39">
            <v>538</v>
          </cell>
          <cell r="I39">
            <v>195</v>
          </cell>
          <cell r="J39">
            <v>167</v>
          </cell>
          <cell r="K39">
            <v>2026</v>
          </cell>
          <cell r="L39">
            <v>0</v>
          </cell>
          <cell r="M39">
            <v>152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1004</v>
          </cell>
          <cell r="S39">
            <v>82</v>
          </cell>
          <cell r="T39">
            <v>0</v>
          </cell>
          <cell r="U39">
            <v>35</v>
          </cell>
          <cell r="V39">
            <v>0</v>
          </cell>
          <cell r="W39">
            <v>0</v>
          </cell>
          <cell r="X39">
            <v>0</v>
          </cell>
          <cell r="Y39">
            <v>7521</v>
          </cell>
        </row>
        <row r="40">
          <cell r="F40">
            <v>14483</v>
          </cell>
          <cell r="G40">
            <v>2101981</v>
          </cell>
          <cell r="H40">
            <v>44</v>
          </cell>
          <cell r="I40">
            <v>0</v>
          </cell>
          <cell r="J40">
            <v>2</v>
          </cell>
          <cell r="K40">
            <v>40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182</v>
          </cell>
          <cell r="S40">
            <v>13</v>
          </cell>
          <cell r="T40">
            <v>11</v>
          </cell>
          <cell r="U40">
            <v>4066</v>
          </cell>
          <cell r="V40">
            <v>0</v>
          </cell>
          <cell r="W40">
            <v>0</v>
          </cell>
          <cell r="X40">
            <v>440789</v>
          </cell>
          <cell r="Y40">
            <v>2561611</v>
          </cell>
        </row>
        <row r="41">
          <cell r="F41">
            <v>14483</v>
          </cell>
          <cell r="G41">
            <v>111339</v>
          </cell>
          <cell r="H41">
            <v>22</v>
          </cell>
          <cell r="I41">
            <v>0</v>
          </cell>
          <cell r="J41">
            <v>2</v>
          </cell>
          <cell r="K41">
            <v>30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90</v>
          </cell>
          <cell r="S41">
            <v>12</v>
          </cell>
          <cell r="T41">
            <v>11</v>
          </cell>
          <cell r="U41">
            <v>0</v>
          </cell>
          <cell r="V41">
            <v>0</v>
          </cell>
          <cell r="W41">
            <v>0</v>
          </cell>
          <cell r="X41">
            <v>440786</v>
          </cell>
          <cell r="Y41">
            <v>566775</v>
          </cell>
        </row>
        <row r="42"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7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79</v>
          </cell>
          <cell r="S42">
            <v>0</v>
          </cell>
          <cell r="T42">
            <v>0</v>
          </cell>
          <cell r="U42">
            <v>6</v>
          </cell>
          <cell r="V42">
            <v>0</v>
          </cell>
          <cell r="W42">
            <v>0</v>
          </cell>
          <cell r="X42">
            <v>0</v>
          </cell>
          <cell r="Y42">
            <v>92</v>
          </cell>
        </row>
        <row r="43"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</row>
        <row r="44">
          <cell r="F44">
            <v>0</v>
          </cell>
          <cell r="G44">
            <v>97033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3</v>
          </cell>
          <cell r="S44">
            <v>0</v>
          </cell>
          <cell r="T44">
            <v>0</v>
          </cell>
          <cell r="U44">
            <v>1382</v>
          </cell>
          <cell r="V44">
            <v>0</v>
          </cell>
          <cell r="W44">
            <v>0</v>
          </cell>
          <cell r="X44">
            <v>0</v>
          </cell>
          <cell r="Y44">
            <v>98418</v>
          </cell>
        </row>
        <row r="45">
          <cell r="F45">
            <v>0</v>
          </cell>
          <cell r="G45">
            <v>1893609</v>
          </cell>
          <cell r="H45">
            <v>21</v>
          </cell>
          <cell r="I45">
            <v>0</v>
          </cell>
          <cell r="J45">
            <v>0</v>
          </cell>
          <cell r="K45">
            <v>2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10</v>
          </cell>
          <cell r="S45">
            <v>0</v>
          </cell>
          <cell r="T45">
            <v>0</v>
          </cell>
          <cell r="U45">
            <v>2679</v>
          </cell>
          <cell r="V45">
            <v>0</v>
          </cell>
          <cell r="W45">
            <v>0</v>
          </cell>
          <cell r="X45">
            <v>3</v>
          </cell>
          <cell r="Y45">
            <v>1896324</v>
          </cell>
        </row>
        <row r="46">
          <cell r="F46">
            <v>0</v>
          </cell>
          <cell r="G46">
            <v>2</v>
          </cell>
          <cell r="H46">
            <v>1</v>
          </cell>
          <cell r="I46">
            <v>227</v>
          </cell>
          <cell r="J46">
            <v>3</v>
          </cell>
          <cell r="K46">
            <v>193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640</v>
          </cell>
          <cell r="S46">
            <v>19</v>
          </cell>
          <cell r="T46">
            <v>0</v>
          </cell>
          <cell r="U46">
            <v>2428</v>
          </cell>
          <cell r="V46">
            <v>0</v>
          </cell>
          <cell r="W46">
            <v>0</v>
          </cell>
          <cell r="X46">
            <v>0</v>
          </cell>
          <cell r="Y46">
            <v>3513</v>
          </cell>
        </row>
        <row r="47"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</row>
        <row r="48"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</row>
        <row r="49"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</row>
        <row r="50"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</row>
        <row r="51"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</row>
        <row r="52">
          <cell r="F52">
            <v>0</v>
          </cell>
          <cell r="G52">
            <v>545</v>
          </cell>
          <cell r="H52">
            <v>521</v>
          </cell>
          <cell r="I52">
            <v>5</v>
          </cell>
          <cell r="J52">
            <v>10</v>
          </cell>
          <cell r="K52">
            <v>4194</v>
          </cell>
          <cell r="L52">
            <v>0</v>
          </cell>
          <cell r="M52">
            <v>3924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333</v>
          </cell>
          <cell r="S52">
            <v>134</v>
          </cell>
          <cell r="T52">
            <v>0</v>
          </cell>
          <cell r="U52">
            <v>58</v>
          </cell>
          <cell r="V52">
            <v>0</v>
          </cell>
          <cell r="W52">
            <v>0</v>
          </cell>
          <cell r="X52">
            <v>0</v>
          </cell>
          <cell r="Y52">
            <v>9724</v>
          </cell>
        </row>
        <row r="53"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</row>
        <row r="54"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</row>
        <row r="55"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</row>
        <row r="56"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</row>
        <row r="57">
          <cell r="F57">
            <v>0</v>
          </cell>
          <cell r="G57">
            <v>2859</v>
          </cell>
          <cell r="H57">
            <v>5534</v>
          </cell>
          <cell r="I57">
            <v>99</v>
          </cell>
          <cell r="J57">
            <v>421</v>
          </cell>
          <cell r="K57">
            <v>16860</v>
          </cell>
          <cell r="L57">
            <v>0</v>
          </cell>
          <cell r="M57">
            <v>112</v>
          </cell>
          <cell r="N57">
            <v>0</v>
          </cell>
          <cell r="O57">
            <v>0</v>
          </cell>
          <cell r="P57">
            <v>0</v>
          </cell>
          <cell r="Q57">
            <v>187</v>
          </cell>
          <cell r="R57">
            <v>6270</v>
          </cell>
          <cell r="S57">
            <v>2152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34494</v>
          </cell>
        </row>
        <row r="58"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</row>
        <row r="59"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</row>
        <row r="60"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</row>
        <row r="61"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</row>
        <row r="62"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</row>
        <row r="63"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</row>
        <row r="64">
          <cell r="F64">
            <v>0</v>
          </cell>
          <cell r="G64">
            <v>500</v>
          </cell>
          <cell r="H64">
            <v>5166</v>
          </cell>
          <cell r="I64">
            <v>0</v>
          </cell>
          <cell r="J64">
            <v>0</v>
          </cell>
          <cell r="K64">
            <v>2654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2108</v>
          </cell>
          <cell r="S64">
            <v>3039</v>
          </cell>
          <cell r="T64">
            <v>0</v>
          </cell>
          <cell r="U64">
            <v>1</v>
          </cell>
          <cell r="V64">
            <v>0</v>
          </cell>
          <cell r="W64">
            <v>0</v>
          </cell>
          <cell r="X64">
            <v>0</v>
          </cell>
          <cell r="Y64">
            <v>13468</v>
          </cell>
        </row>
        <row r="65"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</row>
        <row r="66"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</row>
        <row r="67">
          <cell r="F67">
            <v>96</v>
          </cell>
          <cell r="G67">
            <v>557</v>
          </cell>
          <cell r="H67">
            <v>538</v>
          </cell>
          <cell r="I67">
            <v>121</v>
          </cell>
          <cell r="J67">
            <v>154</v>
          </cell>
          <cell r="K67">
            <v>5089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4</v>
          </cell>
          <cell r="R67">
            <v>1324</v>
          </cell>
          <cell r="S67">
            <v>1096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98</v>
          </cell>
          <cell r="Y67">
            <v>9077</v>
          </cell>
        </row>
        <row r="68"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</row>
        <row r="69"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</row>
        <row r="70">
          <cell r="F70">
            <v>0</v>
          </cell>
          <cell r="G70">
            <v>127</v>
          </cell>
          <cell r="H70">
            <v>141</v>
          </cell>
          <cell r="I70">
            <v>39</v>
          </cell>
          <cell r="J70">
            <v>5</v>
          </cell>
          <cell r="K70">
            <v>1868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1005</v>
          </cell>
          <cell r="S70">
            <v>614</v>
          </cell>
          <cell r="T70">
            <v>0</v>
          </cell>
          <cell r="U70">
            <v>106</v>
          </cell>
          <cell r="V70">
            <v>0</v>
          </cell>
          <cell r="W70">
            <v>0</v>
          </cell>
          <cell r="X70">
            <v>0</v>
          </cell>
          <cell r="Y70">
            <v>3905</v>
          </cell>
        </row>
        <row r="71"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</row>
        <row r="72">
          <cell r="F72">
            <v>204</v>
          </cell>
          <cell r="G72">
            <v>6391</v>
          </cell>
          <cell r="H72">
            <v>1350</v>
          </cell>
          <cell r="I72">
            <v>795</v>
          </cell>
          <cell r="J72">
            <v>79</v>
          </cell>
          <cell r="K72">
            <v>4720</v>
          </cell>
          <cell r="L72">
            <v>0</v>
          </cell>
          <cell r="M72">
            <v>48</v>
          </cell>
          <cell r="N72">
            <v>0</v>
          </cell>
          <cell r="O72">
            <v>0</v>
          </cell>
          <cell r="P72">
            <v>375</v>
          </cell>
          <cell r="Q72">
            <v>15</v>
          </cell>
          <cell r="R72">
            <v>4208</v>
          </cell>
          <cell r="S72">
            <v>566</v>
          </cell>
          <cell r="T72">
            <v>0</v>
          </cell>
          <cell r="U72">
            <v>435</v>
          </cell>
          <cell r="V72">
            <v>0</v>
          </cell>
          <cell r="W72">
            <v>0</v>
          </cell>
          <cell r="X72">
            <v>92</v>
          </cell>
          <cell r="Y72">
            <v>19278</v>
          </cell>
        </row>
        <row r="73"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</row>
        <row r="74"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</row>
        <row r="75"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</row>
        <row r="76"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</row>
        <row r="77"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</row>
        <row r="78"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</row>
        <row r="79">
          <cell r="F79">
            <v>0</v>
          </cell>
          <cell r="G79">
            <v>7</v>
          </cell>
          <cell r="H79">
            <v>4</v>
          </cell>
          <cell r="I79">
            <v>0</v>
          </cell>
          <cell r="J79">
            <v>0</v>
          </cell>
          <cell r="K79">
            <v>107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3</v>
          </cell>
          <cell r="S79">
            <v>46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167</v>
          </cell>
        </row>
        <row r="80">
          <cell r="F80">
            <v>17960</v>
          </cell>
          <cell r="G80">
            <v>2533453</v>
          </cell>
          <cell r="H80">
            <v>69001</v>
          </cell>
          <cell r="I80">
            <v>14459</v>
          </cell>
          <cell r="J80">
            <v>6826</v>
          </cell>
          <cell r="K80">
            <v>89515</v>
          </cell>
          <cell r="L80">
            <v>25918</v>
          </cell>
          <cell r="M80">
            <v>64806</v>
          </cell>
          <cell r="N80">
            <v>2451</v>
          </cell>
          <cell r="O80">
            <v>63985</v>
          </cell>
          <cell r="P80">
            <v>375</v>
          </cell>
          <cell r="Q80">
            <v>568</v>
          </cell>
          <cell r="R80">
            <v>61325</v>
          </cell>
          <cell r="S80">
            <v>53360</v>
          </cell>
          <cell r="T80">
            <v>56734</v>
          </cell>
          <cell r="U80">
            <v>648444</v>
          </cell>
          <cell r="V80">
            <v>278975</v>
          </cell>
          <cell r="W80">
            <v>303</v>
          </cell>
          <cell r="X80">
            <v>441072</v>
          </cell>
          <cell r="Y80">
            <v>4429530</v>
          </cell>
        </row>
      </sheetData>
      <sheetData sheetId="2">
        <row r="5"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725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1200341</v>
          </cell>
          <cell r="W5">
            <v>423</v>
          </cell>
          <cell r="X5">
            <v>0</v>
          </cell>
          <cell r="Y5">
            <v>1201489</v>
          </cell>
        </row>
        <row r="6"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</row>
        <row r="7"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</row>
        <row r="8"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</row>
        <row r="9"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</row>
        <row r="10"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1223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1223</v>
          </cell>
        </row>
        <row r="11"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</row>
        <row r="12"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</row>
        <row r="13">
          <cell r="F13">
            <v>0</v>
          </cell>
          <cell r="G13">
            <v>14100</v>
          </cell>
          <cell r="H13">
            <v>1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35015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49116</v>
          </cell>
        </row>
        <row r="14">
          <cell r="F14">
            <v>19</v>
          </cell>
          <cell r="G14">
            <v>204655</v>
          </cell>
          <cell r="H14">
            <v>1207</v>
          </cell>
          <cell r="I14">
            <v>17</v>
          </cell>
          <cell r="J14">
            <v>6</v>
          </cell>
          <cell r="K14">
            <v>28538</v>
          </cell>
          <cell r="L14">
            <v>15568</v>
          </cell>
          <cell r="M14">
            <v>325489</v>
          </cell>
          <cell r="N14">
            <v>4302</v>
          </cell>
          <cell r="O14">
            <v>0</v>
          </cell>
          <cell r="P14">
            <v>0</v>
          </cell>
          <cell r="Q14">
            <v>83361</v>
          </cell>
          <cell r="R14">
            <v>79312</v>
          </cell>
          <cell r="S14">
            <v>1620</v>
          </cell>
          <cell r="T14">
            <v>1571693</v>
          </cell>
          <cell r="U14">
            <v>0</v>
          </cell>
          <cell r="V14">
            <v>0</v>
          </cell>
          <cell r="W14">
            <v>0</v>
          </cell>
          <cell r="X14">
            <v>3</v>
          </cell>
          <cell r="Y14">
            <v>2315790</v>
          </cell>
        </row>
        <row r="15">
          <cell r="F15">
            <v>20910.142012062428</v>
          </cell>
          <cell r="G15">
            <v>5436897.9297552193</v>
          </cell>
          <cell r="H15">
            <v>243906.12827295467</v>
          </cell>
          <cell r="I15">
            <v>130752.50748219946</v>
          </cell>
          <cell r="J15">
            <v>104824.561326291</v>
          </cell>
          <cell r="K15">
            <v>183417.07980211897</v>
          </cell>
          <cell r="L15">
            <v>44769.295237035156</v>
          </cell>
          <cell r="M15">
            <v>40618.890913895593</v>
          </cell>
          <cell r="N15">
            <v>990.96227617840725</v>
          </cell>
          <cell r="O15">
            <v>262806.83532928303</v>
          </cell>
          <cell r="P15">
            <v>0</v>
          </cell>
          <cell r="Q15">
            <v>1686191.6530195929</v>
          </cell>
          <cell r="R15">
            <v>442370.71070556267</v>
          </cell>
          <cell r="S15">
            <v>4137659.4775929851</v>
          </cell>
          <cell r="T15">
            <v>57097.6279037899</v>
          </cell>
          <cell r="U15">
            <v>0</v>
          </cell>
          <cell r="V15">
            <v>0</v>
          </cell>
          <cell r="W15">
            <v>0</v>
          </cell>
          <cell r="X15">
            <v>16.241999999999997</v>
          </cell>
          <cell r="Y15">
            <v>12793230.043629168</v>
          </cell>
        </row>
        <row r="16">
          <cell r="F16">
            <v>78.7448024948811</v>
          </cell>
          <cell r="G16">
            <v>339495.89728538517</v>
          </cell>
          <cell r="H16">
            <v>8268.067692612196</v>
          </cell>
          <cell r="I16">
            <v>242.17449999999999</v>
          </cell>
          <cell r="J16">
            <v>7457.8919999999998</v>
          </cell>
          <cell r="K16">
            <v>5422.8060935215526</v>
          </cell>
          <cell r="L16">
            <v>0</v>
          </cell>
          <cell r="M16">
            <v>0</v>
          </cell>
          <cell r="N16">
            <v>0</v>
          </cell>
          <cell r="O16">
            <v>111489.63391447697</v>
          </cell>
          <cell r="P16">
            <v>0</v>
          </cell>
          <cell r="Q16">
            <v>1960.631534467276</v>
          </cell>
          <cell r="R16">
            <v>244.17</v>
          </cell>
          <cell r="S16">
            <v>924.15</v>
          </cell>
          <cell r="T16">
            <v>36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475620.16782295803</v>
          </cell>
        </row>
        <row r="17">
          <cell r="F17">
            <v>1273.139071436407</v>
          </cell>
          <cell r="G17">
            <v>125159.95468371388</v>
          </cell>
          <cell r="H17">
            <v>49</v>
          </cell>
          <cell r="I17">
            <v>67246</v>
          </cell>
          <cell r="J17">
            <v>1681</v>
          </cell>
          <cell r="K17">
            <v>5239.3368463032048</v>
          </cell>
          <cell r="L17">
            <v>0</v>
          </cell>
          <cell r="M17">
            <v>0</v>
          </cell>
          <cell r="N17">
            <v>0</v>
          </cell>
          <cell r="O17">
            <v>150800.33243993687</v>
          </cell>
          <cell r="P17">
            <v>0</v>
          </cell>
          <cell r="Q17">
            <v>893.85685164895438</v>
          </cell>
          <cell r="R17">
            <v>9522.8959882104991</v>
          </cell>
          <cell r="S17">
            <v>2436.5059999999999</v>
          </cell>
          <cell r="T17">
            <v>38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364340.02188124979</v>
          </cell>
        </row>
        <row r="18">
          <cell r="F18">
            <v>0</v>
          </cell>
          <cell r="G18">
            <v>32592.011132739033</v>
          </cell>
          <cell r="H18">
            <v>3</v>
          </cell>
          <cell r="I18">
            <v>0.4</v>
          </cell>
          <cell r="J18">
            <v>0.2</v>
          </cell>
          <cell r="K18">
            <v>897.75332796216503</v>
          </cell>
          <cell r="L18">
            <v>0</v>
          </cell>
          <cell r="M18">
            <v>0</v>
          </cell>
          <cell r="N18">
            <v>990.96227617840725</v>
          </cell>
          <cell r="O18">
            <v>0</v>
          </cell>
          <cell r="P18">
            <v>0</v>
          </cell>
          <cell r="Q18">
            <v>456.6405753805779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34940.967312260189</v>
          </cell>
        </row>
        <row r="19">
          <cell r="F19">
            <v>0</v>
          </cell>
          <cell r="G19">
            <v>497.39808188154831</v>
          </cell>
          <cell r="H19">
            <v>0</v>
          </cell>
          <cell r="I19">
            <v>0</v>
          </cell>
          <cell r="J19">
            <v>0</v>
          </cell>
          <cell r="K19">
            <v>31.05536334044815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528.4534452219965</v>
          </cell>
        </row>
        <row r="20"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234.32542261341598</v>
          </cell>
          <cell r="L20">
            <v>0</v>
          </cell>
          <cell r="M20">
            <v>28995.637060281217</v>
          </cell>
          <cell r="N20">
            <v>0</v>
          </cell>
          <cell r="O20">
            <v>0</v>
          </cell>
          <cell r="P20">
            <v>0</v>
          </cell>
          <cell r="Q20">
            <v>2610.0682109981935</v>
          </cell>
          <cell r="R20">
            <v>468.04062746801077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32308.071321360836</v>
          </cell>
        </row>
        <row r="21">
          <cell r="F21">
            <v>15</v>
          </cell>
          <cell r="G21">
            <v>0</v>
          </cell>
          <cell r="H21">
            <v>33</v>
          </cell>
          <cell r="I21">
            <v>0</v>
          </cell>
          <cell r="J21">
            <v>0</v>
          </cell>
          <cell r="K21">
            <v>219</v>
          </cell>
          <cell r="L21">
            <v>0</v>
          </cell>
          <cell r="M21">
            <v>11584.266378502794</v>
          </cell>
          <cell r="N21">
            <v>0</v>
          </cell>
          <cell r="O21">
            <v>0</v>
          </cell>
          <cell r="P21">
            <v>0</v>
          </cell>
          <cell r="Q21">
            <v>127.05403797817432</v>
          </cell>
          <cell r="R21">
            <v>22</v>
          </cell>
          <cell r="S21">
            <v>0</v>
          </cell>
          <cell r="T21">
            <v>87.054037978174321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12087.374454459143</v>
          </cell>
        </row>
        <row r="22">
          <cell r="F22">
            <v>551</v>
          </cell>
          <cell r="G22">
            <v>1232333.4641573185</v>
          </cell>
          <cell r="H22">
            <v>344.43949650631794</v>
          </cell>
          <cell r="I22">
            <v>0</v>
          </cell>
          <cell r="J22">
            <v>420</v>
          </cell>
          <cell r="K22">
            <v>31176.010419143404</v>
          </cell>
          <cell r="L22">
            <v>21904.666099933078</v>
          </cell>
          <cell r="M22">
            <v>38.987475111582697</v>
          </cell>
          <cell r="N22">
            <v>0</v>
          </cell>
          <cell r="O22">
            <v>0</v>
          </cell>
          <cell r="P22">
            <v>0</v>
          </cell>
          <cell r="Q22">
            <v>18754.234898605369</v>
          </cell>
          <cell r="R22">
            <v>6</v>
          </cell>
          <cell r="S22">
            <v>0</v>
          </cell>
          <cell r="T22">
            <v>3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1305531.802546618</v>
          </cell>
        </row>
        <row r="23">
          <cell r="F23">
            <v>21.085844295110327</v>
          </cell>
          <cell r="G23">
            <v>20</v>
          </cell>
          <cell r="H23">
            <v>25063.580045453735</v>
          </cell>
          <cell r="I23">
            <v>39.578257699276364</v>
          </cell>
          <cell r="J23">
            <v>383.027756655703</v>
          </cell>
          <cell r="K23">
            <v>8094.9734438200057</v>
          </cell>
          <cell r="L23">
            <v>22864.629137102074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186.10309391911932</v>
          </cell>
          <cell r="R23">
            <v>91.9</v>
          </cell>
          <cell r="S23">
            <v>0</v>
          </cell>
          <cell r="T23">
            <v>23.11724706465559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56787.994826009672</v>
          </cell>
        </row>
        <row r="24">
          <cell r="F24">
            <v>3867</v>
          </cell>
          <cell r="G24">
            <v>2566831.0044010147</v>
          </cell>
          <cell r="H24">
            <v>65959.378565296298</v>
          </cell>
          <cell r="I24">
            <v>28352.34</v>
          </cell>
          <cell r="J24">
            <v>40294.711207300476</v>
          </cell>
          <cell r="K24">
            <v>11174.329686581856</v>
          </cell>
          <cell r="L24">
            <v>0</v>
          </cell>
          <cell r="M24">
            <v>0</v>
          </cell>
          <cell r="N24">
            <v>0</v>
          </cell>
          <cell r="O24">
            <v>516.86897486920907</v>
          </cell>
          <cell r="P24">
            <v>0</v>
          </cell>
          <cell r="Q24">
            <v>19824.700414619456</v>
          </cell>
          <cell r="R24">
            <v>475.49680384635332</v>
          </cell>
          <cell r="S24">
            <v>13.946069246076274</v>
          </cell>
          <cell r="T24">
            <v>2330</v>
          </cell>
          <cell r="U24">
            <v>0</v>
          </cell>
          <cell r="V24">
            <v>0</v>
          </cell>
          <cell r="W24">
            <v>0</v>
          </cell>
          <cell r="X24">
            <v>11.61</v>
          </cell>
          <cell r="Y24">
            <v>2739651.3861227739</v>
          </cell>
        </row>
        <row r="25">
          <cell r="F25">
            <v>0</v>
          </cell>
          <cell r="G25">
            <v>18798.252883125362</v>
          </cell>
          <cell r="H25">
            <v>3.9304377031465993E-3</v>
          </cell>
          <cell r="I25">
            <v>0</v>
          </cell>
          <cell r="J25">
            <v>2.5267099520228137E-3</v>
          </cell>
          <cell r="K25">
            <v>156.00926460315742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2176.0247056084199</v>
          </cell>
          <cell r="R25">
            <v>360.04155034143326</v>
          </cell>
          <cell r="S25">
            <v>0</v>
          </cell>
          <cell r="T25">
            <v>15630.708823876546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37121.04368470257</v>
          </cell>
        </row>
        <row r="26">
          <cell r="F26">
            <v>0</v>
          </cell>
          <cell r="G26">
            <v>172.77005963099629</v>
          </cell>
          <cell r="H26">
            <v>1208.3691849758216</v>
          </cell>
          <cell r="I26">
            <v>116</v>
          </cell>
          <cell r="J26">
            <v>20</v>
          </cell>
          <cell r="K26">
            <v>54983.713052276726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1150.7849285660518</v>
          </cell>
          <cell r="R26">
            <v>460.80099467750034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58112.438220127093</v>
          </cell>
        </row>
        <row r="27">
          <cell r="F27">
            <v>0</v>
          </cell>
          <cell r="G27">
            <v>5</v>
          </cell>
          <cell r="H27">
            <v>278.22611251192745</v>
          </cell>
          <cell r="I27">
            <v>0</v>
          </cell>
          <cell r="J27">
            <v>0</v>
          </cell>
          <cell r="K27">
            <v>6942.6072845550862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293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7518.8333970670137</v>
          </cell>
        </row>
        <row r="28">
          <cell r="F28">
            <v>0</v>
          </cell>
          <cell r="G28">
            <v>18419.44836978785</v>
          </cell>
          <cell r="H28">
            <v>17</v>
          </cell>
          <cell r="I28">
            <v>0</v>
          </cell>
          <cell r="J28">
            <v>0</v>
          </cell>
          <cell r="K28">
            <v>577.38497286128722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59.55413348451119</v>
          </cell>
          <cell r="R28">
            <v>21.656048539822251</v>
          </cell>
          <cell r="S28">
            <v>5.4140121349555628</v>
          </cell>
          <cell r="T28">
            <v>10.828024269911126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19111.285561078337</v>
          </cell>
        </row>
        <row r="29">
          <cell r="F29">
            <v>0</v>
          </cell>
          <cell r="G29">
            <v>148953.72740403554</v>
          </cell>
          <cell r="H29">
            <v>356.13569240797409</v>
          </cell>
          <cell r="I29">
            <v>58</v>
          </cell>
          <cell r="J29">
            <v>286</v>
          </cell>
          <cell r="K29">
            <v>4181.225417484201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4192.6030855921808</v>
          </cell>
          <cell r="R29">
            <v>255408.57290957391</v>
          </cell>
          <cell r="S29">
            <v>14935</v>
          </cell>
          <cell r="T29">
            <v>14138.812036220317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442510.07654531416</v>
          </cell>
        </row>
        <row r="30">
          <cell r="F30">
            <v>14994</v>
          </cell>
          <cell r="G30">
            <v>538721.83730091376</v>
          </cell>
          <cell r="H30">
            <v>73537.445690672219</v>
          </cell>
          <cell r="I30">
            <v>14745.8</v>
          </cell>
          <cell r="J30">
            <v>18690.900000000001</v>
          </cell>
          <cell r="K30">
            <v>5729.8433600597609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879184.46013260633</v>
          </cell>
          <cell r="R30">
            <v>128809.003</v>
          </cell>
          <cell r="S30">
            <v>4007055.369276315</v>
          </cell>
          <cell r="T30">
            <v>6691.9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5688160.5587605676</v>
          </cell>
        </row>
        <row r="31">
          <cell r="F31">
            <v>0</v>
          </cell>
          <cell r="G31">
            <v>218145.5</v>
          </cell>
          <cell r="H31">
            <v>1983.2856698029618</v>
          </cell>
          <cell r="I31">
            <v>629.28408166274698</v>
          </cell>
          <cell r="J31">
            <v>720.47102041568678</v>
          </cell>
          <cell r="K31">
            <v>12030.809961388641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209680.14503423567</v>
          </cell>
          <cell r="R31">
            <v>1205.6355102078435</v>
          </cell>
          <cell r="S31">
            <v>53324.9</v>
          </cell>
          <cell r="T31">
            <v>1186</v>
          </cell>
          <cell r="U31">
            <v>0</v>
          </cell>
          <cell r="V31">
            <v>0</v>
          </cell>
          <cell r="W31">
            <v>0</v>
          </cell>
          <cell r="X31">
            <v>1</v>
          </cell>
          <cell r="Y31">
            <v>498907.0312777136</v>
          </cell>
        </row>
        <row r="32">
          <cell r="F32">
            <v>41</v>
          </cell>
          <cell r="G32">
            <v>48900.367914454415</v>
          </cell>
          <cell r="H32">
            <v>33257.309650994248</v>
          </cell>
          <cell r="I32">
            <v>2209.5728228009721</v>
          </cell>
          <cell r="J32">
            <v>5057.1834543474106</v>
          </cell>
          <cell r="K32">
            <v>10820.451706683059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212653.74087371735</v>
          </cell>
          <cell r="R32">
            <v>3488.4605637203927</v>
          </cell>
          <cell r="S32">
            <v>103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316531.08698671783</v>
          </cell>
        </row>
        <row r="33">
          <cell r="F33">
            <v>58.172293836030576</v>
          </cell>
          <cell r="G33">
            <v>68903.370956906976</v>
          </cell>
          <cell r="H33">
            <v>11760.755194722075</v>
          </cell>
          <cell r="I33">
            <v>744.7</v>
          </cell>
          <cell r="J33">
            <v>78.395360861766704</v>
          </cell>
          <cell r="K33">
            <v>9558.0319458738122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220493.30719022994</v>
          </cell>
          <cell r="R33">
            <v>31518.557525833712</v>
          </cell>
          <cell r="S33">
            <v>52671.792235289424</v>
          </cell>
          <cell r="T33">
            <v>13772.137734380292</v>
          </cell>
          <cell r="U33">
            <v>0</v>
          </cell>
          <cell r="V33">
            <v>0</v>
          </cell>
          <cell r="W33">
            <v>0</v>
          </cell>
          <cell r="X33">
            <v>1</v>
          </cell>
          <cell r="Y33">
            <v>409560.22043793404</v>
          </cell>
        </row>
        <row r="34">
          <cell r="F34">
            <v>0</v>
          </cell>
          <cell r="G34">
            <v>27367.523886885258</v>
          </cell>
          <cell r="H34">
            <v>6071.9531274361234</v>
          </cell>
          <cell r="I34">
            <v>1792.5778200364771</v>
          </cell>
          <cell r="J34">
            <v>15799.4</v>
          </cell>
          <cell r="K34">
            <v>10889.225044716473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34159.876336640897</v>
          </cell>
          <cell r="R34">
            <v>9550.7091644810134</v>
          </cell>
          <cell r="S34">
            <v>31.9</v>
          </cell>
          <cell r="T34">
            <v>36.270000000000003</v>
          </cell>
          <cell r="U34">
            <v>0</v>
          </cell>
          <cell r="V34">
            <v>0</v>
          </cell>
          <cell r="W34">
            <v>0</v>
          </cell>
          <cell r="X34">
            <v>0.52</v>
          </cell>
          <cell r="Y34">
            <v>105699.95538019625</v>
          </cell>
        </row>
        <row r="35">
          <cell r="F35">
            <v>0</v>
          </cell>
          <cell r="G35">
            <v>0</v>
          </cell>
          <cell r="H35">
            <v>62</v>
          </cell>
          <cell r="I35">
            <v>17</v>
          </cell>
          <cell r="J35">
            <v>245.4</v>
          </cell>
          <cell r="K35">
            <v>321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15718.677391876685</v>
          </cell>
          <cell r="R35">
            <v>7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0.01</v>
          </cell>
          <cell r="Y35">
            <v>16371.087391876685</v>
          </cell>
        </row>
        <row r="36">
          <cell r="F36">
            <v>5</v>
          </cell>
          <cell r="G36">
            <v>48282.35053282258</v>
          </cell>
          <cell r="H36">
            <v>7977.72326558245</v>
          </cell>
          <cell r="I36">
            <v>13496.82</v>
          </cell>
          <cell r="J36">
            <v>13217</v>
          </cell>
          <cell r="K36">
            <v>2107.717173835314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39011.179681612914</v>
          </cell>
          <cell r="R36">
            <v>44.11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0.04</v>
          </cell>
          <cell r="Y36">
            <v>124141.94065385326</v>
          </cell>
        </row>
        <row r="37">
          <cell r="F37">
            <v>6</v>
          </cell>
          <cell r="G37">
            <v>2774.2</v>
          </cell>
          <cell r="H37">
            <v>7531.2532479630463</v>
          </cell>
          <cell r="I37">
            <v>1056.44</v>
          </cell>
          <cell r="J37">
            <v>455.3</v>
          </cell>
          <cell r="K37">
            <v>1868.5679424283719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20366.19402345378</v>
          </cell>
          <cell r="R37">
            <v>85.534036605116384</v>
          </cell>
          <cell r="S37">
            <v>6157.5</v>
          </cell>
          <cell r="T37">
            <v>3113.8</v>
          </cell>
          <cell r="U37">
            <v>0</v>
          </cell>
          <cell r="V37">
            <v>0</v>
          </cell>
          <cell r="W37">
            <v>0</v>
          </cell>
          <cell r="X37">
            <v>2.0620000000000003</v>
          </cell>
          <cell r="Y37">
            <v>43416.851250450316</v>
          </cell>
        </row>
        <row r="38">
          <cell r="F38">
            <v>0</v>
          </cell>
          <cell r="G38">
            <v>35.824331441743553</v>
          </cell>
          <cell r="H38">
            <v>19.716214673189985</v>
          </cell>
          <cell r="I38">
            <v>0</v>
          </cell>
          <cell r="J38">
            <v>0</v>
          </cell>
          <cell r="K38">
            <v>35.802700368239059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671.485082212831</v>
          </cell>
          <cell r="R38">
            <v>16.534306819266256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779.36263551526986</v>
          </cell>
        </row>
        <row r="39">
          <cell r="F39">
            <v>0</v>
          </cell>
          <cell r="G39">
            <v>488.02637316209695</v>
          </cell>
          <cell r="H39">
            <v>124.48549090639663</v>
          </cell>
          <cell r="I39">
            <v>5.82</v>
          </cell>
          <cell r="J39">
            <v>17.678000000000001</v>
          </cell>
          <cell r="K39">
            <v>725.09937169880754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1567.3308021384423</v>
          </cell>
          <cell r="R39">
            <v>563.59167523787528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3492.0317131436186</v>
          </cell>
        </row>
        <row r="40">
          <cell r="F40">
            <v>61928</v>
          </cell>
          <cell r="G40">
            <v>8067030.5899999999</v>
          </cell>
          <cell r="H40">
            <v>106.77</v>
          </cell>
          <cell r="I40">
            <v>9</v>
          </cell>
          <cell r="J40">
            <v>0</v>
          </cell>
          <cell r="K40">
            <v>160.25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220</v>
          </cell>
          <cell r="R40">
            <v>672.46</v>
          </cell>
          <cell r="S40">
            <v>3.12</v>
          </cell>
          <cell r="T40">
            <v>47.35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8130177.5399999991</v>
          </cell>
        </row>
        <row r="41">
          <cell r="F41">
            <v>60885</v>
          </cell>
          <cell r="G41">
            <v>37827</v>
          </cell>
          <cell r="H41">
            <v>79</v>
          </cell>
          <cell r="I41">
            <v>0</v>
          </cell>
          <cell r="J41">
            <v>0</v>
          </cell>
          <cell r="K41">
            <v>105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178</v>
          </cell>
          <cell r="R41">
            <v>671</v>
          </cell>
          <cell r="S41">
            <v>0.62</v>
          </cell>
          <cell r="T41">
            <v>47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99792.62</v>
          </cell>
        </row>
        <row r="42">
          <cell r="F42">
            <v>0</v>
          </cell>
          <cell r="G42">
            <v>9</v>
          </cell>
          <cell r="H42">
            <v>7</v>
          </cell>
          <cell r="I42">
            <v>9</v>
          </cell>
          <cell r="J42">
            <v>0</v>
          </cell>
          <cell r="K42">
            <v>13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16</v>
          </cell>
          <cell r="R42">
            <v>1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55</v>
          </cell>
        </row>
        <row r="43">
          <cell r="F43">
            <v>1043</v>
          </cell>
          <cell r="G43">
            <v>20810</v>
          </cell>
          <cell r="H43">
            <v>4</v>
          </cell>
          <cell r="I43">
            <v>0</v>
          </cell>
          <cell r="J43">
            <v>0</v>
          </cell>
          <cell r="K43">
            <v>14.2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21871.200000000001</v>
          </cell>
        </row>
        <row r="44">
          <cell r="F44">
            <v>0</v>
          </cell>
          <cell r="G44">
            <v>456188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456188</v>
          </cell>
        </row>
        <row r="45">
          <cell r="F45">
            <v>0</v>
          </cell>
          <cell r="G45">
            <v>7552196.5899999999</v>
          </cell>
          <cell r="H45">
            <v>16.77</v>
          </cell>
          <cell r="I45">
            <v>0</v>
          </cell>
          <cell r="J45">
            <v>0</v>
          </cell>
          <cell r="K45">
            <v>28.05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26</v>
          </cell>
          <cell r="R45">
            <v>0.46</v>
          </cell>
          <cell r="S45">
            <v>2.5</v>
          </cell>
          <cell r="T45">
            <v>0.35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7552270.7199999988</v>
          </cell>
        </row>
        <row r="46">
          <cell r="F46">
            <v>0</v>
          </cell>
          <cell r="G46">
            <v>0</v>
          </cell>
          <cell r="H46">
            <v>22</v>
          </cell>
          <cell r="I46">
            <v>0</v>
          </cell>
          <cell r="J46">
            <v>7</v>
          </cell>
          <cell r="K46">
            <v>2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31</v>
          </cell>
        </row>
        <row r="47"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</row>
        <row r="48"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</row>
        <row r="49"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</row>
        <row r="50">
          <cell r="F50">
            <v>0</v>
          </cell>
          <cell r="G50">
            <v>0</v>
          </cell>
          <cell r="H50">
            <v>22</v>
          </cell>
          <cell r="I50">
            <v>0</v>
          </cell>
          <cell r="J50">
            <v>7</v>
          </cell>
          <cell r="K50">
            <v>2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31</v>
          </cell>
        </row>
        <row r="51"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</row>
        <row r="52">
          <cell r="F52">
            <v>0</v>
          </cell>
          <cell r="G52">
            <v>0</v>
          </cell>
          <cell r="H52">
            <v>4852</v>
          </cell>
          <cell r="I52">
            <v>0</v>
          </cell>
          <cell r="J52">
            <v>0</v>
          </cell>
          <cell r="K52">
            <v>88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22</v>
          </cell>
          <cell r="R52">
            <v>27</v>
          </cell>
          <cell r="S52">
            <v>0</v>
          </cell>
          <cell r="T52">
            <v>58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5047</v>
          </cell>
        </row>
        <row r="53"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</row>
        <row r="54">
          <cell r="F54">
            <v>0</v>
          </cell>
          <cell r="G54">
            <v>0</v>
          </cell>
          <cell r="H54">
            <v>9</v>
          </cell>
          <cell r="I54">
            <v>0</v>
          </cell>
          <cell r="J54">
            <v>0</v>
          </cell>
          <cell r="K54">
            <v>13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3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25</v>
          </cell>
        </row>
        <row r="55">
          <cell r="F55">
            <v>0</v>
          </cell>
          <cell r="G55">
            <v>0</v>
          </cell>
          <cell r="H55">
            <v>4843</v>
          </cell>
          <cell r="I55">
            <v>0</v>
          </cell>
          <cell r="J55">
            <v>0</v>
          </cell>
          <cell r="K55">
            <v>75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19</v>
          </cell>
          <cell r="R55">
            <v>27</v>
          </cell>
          <cell r="S55">
            <v>0</v>
          </cell>
          <cell r="T55">
            <v>58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5022</v>
          </cell>
        </row>
        <row r="56"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</row>
        <row r="57">
          <cell r="F57">
            <v>4</v>
          </cell>
          <cell r="G57">
            <v>279</v>
          </cell>
          <cell r="H57">
            <v>28220</v>
          </cell>
          <cell r="I57">
            <v>1</v>
          </cell>
          <cell r="J57">
            <v>29</v>
          </cell>
          <cell r="K57">
            <v>4171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2015</v>
          </cell>
          <cell r="R57">
            <v>4</v>
          </cell>
          <cell r="S57">
            <v>0</v>
          </cell>
          <cell r="T57">
            <v>1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34724</v>
          </cell>
        </row>
        <row r="58"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</row>
        <row r="59"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</row>
        <row r="60">
          <cell r="F60">
            <v>4</v>
          </cell>
          <cell r="G60">
            <v>21</v>
          </cell>
          <cell r="H60">
            <v>10859</v>
          </cell>
          <cell r="I60">
            <v>1</v>
          </cell>
          <cell r="J60">
            <v>29</v>
          </cell>
          <cell r="K60">
            <v>2782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1940</v>
          </cell>
          <cell r="R60">
            <v>2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15638</v>
          </cell>
        </row>
        <row r="61"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</row>
        <row r="62">
          <cell r="F62">
            <v>0</v>
          </cell>
          <cell r="G62">
            <v>258</v>
          </cell>
          <cell r="H62">
            <v>17361</v>
          </cell>
          <cell r="I62">
            <v>0</v>
          </cell>
          <cell r="J62">
            <v>0</v>
          </cell>
          <cell r="K62">
            <v>1389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75</v>
          </cell>
          <cell r="R62">
            <v>2</v>
          </cell>
          <cell r="S62">
            <v>0</v>
          </cell>
          <cell r="T62">
            <v>1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19086</v>
          </cell>
        </row>
        <row r="63"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</row>
        <row r="64"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</row>
        <row r="65"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</row>
        <row r="66"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</row>
        <row r="67">
          <cell r="F67">
            <v>0</v>
          </cell>
          <cell r="G67">
            <v>29.3</v>
          </cell>
          <cell r="H67">
            <v>10.311999999999999</v>
          </cell>
          <cell r="I67">
            <v>10.18</v>
          </cell>
          <cell r="J67">
            <v>6.27</v>
          </cell>
          <cell r="K67">
            <v>322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11</v>
          </cell>
          <cell r="R67">
            <v>5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5706.8190000000004</v>
          </cell>
          <cell r="Y67">
            <v>6100.8810000000003</v>
          </cell>
        </row>
        <row r="68">
          <cell r="F68">
            <v>0</v>
          </cell>
          <cell r="G68">
            <v>29.3</v>
          </cell>
          <cell r="H68">
            <v>10.311999999999999</v>
          </cell>
          <cell r="I68">
            <v>10.18</v>
          </cell>
          <cell r="J68">
            <v>6.27</v>
          </cell>
          <cell r="K68">
            <v>322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11</v>
          </cell>
          <cell r="R68">
            <v>5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5706.8190000000004</v>
          </cell>
          <cell r="Y68">
            <v>6100.8810000000003</v>
          </cell>
        </row>
        <row r="69"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</row>
        <row r="70"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</row>
        <row r="71">
          <cell r="F71">
            <v>0</v>
          </cell>
          <cell r="G71">
            <v>0</v>
          </cell>
          <cell r="H71">
            <v>1</v>
          </cell>
          <cell r="I71">
            <v>0</v>
          </cell>
          <cell r="J71">
            <v>0</v>
          </cell>
          <cell r="K71">
            <v>3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4</v>
          </cell>
        </row>
        <row r="72">
          <cell r="F72">
            <v>0</v>
          </cell>
          <cell r="G72">
            <v>4080</v>
          </cell>
          <cell r="H72">
            <v>0</v>
          </cell>
          <cell r="I72">
            <v>4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5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4089</v>
          </cell>
        </row>
        <row r="73"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</row>
        <row r="74"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</row>
        <row r="75"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</row>
        <row r="76">
          <cell r="F76">
            <v>0</v>
          </cell>
          <cell r="G76">
            <v>46</v>
          </cell>
          <cell r="H76">
            <v>9488</v>
          </cell>
          <cell r="I76">
            <v>9</v>
          </cell>
          <cell r="J76">
            <v>27</v>
          </cell>
          <cell r="K76">
            <v>225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111</v>
          </cell>
          <cell r="R76">
            <v>1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9907</v>
          </cell>
        </row>
        <row r="77"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</row>
        <row r="78">
          <cell r="F78">
            <v>0</v>
          </cell>
          <cell r="G78">
            <v>5043</v>
          </cell>
          <cell r="H78">
            <v>1</v>
          </cell>
          <cell r="I78">
            <v>88</v>
          </cell>
          <cell r="J78">
            <v>5</v>
          </cell>
          <cell r="K78">
            <v>81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12</v>
          </cell>
          <cell r="R78">
            <v>4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5234</v>
          </cell>
        </row>
        <row r="79"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</row>
        <row r="80">
          <cell r="F80">
            <v>82861.142012062424</v>
          </cell>
          <cell r="G80">
            <v>13727071.819755219</v>
          </cell>
          <cell r="H80">
            <v>278326.2102729546</v>
          </cell>
          <cell r="I80">
            <v>130793.68748219946</v>
          </cell>
          <cell r="J80">
            <v>104872.83132629101</v>
          </cell>
          <cell r="K80">
            <v>218649.32980211897</v>
          </cell>
          <cell r="L80">
            <v>60337.295237035156</v>
          </cell>
          <cell r="M80">
            <v>366107.89091389556</v>
          </cell>
          <cell r="N80">
            <v>5292.9622761784076</v>
          </cell>
          <cell r="O80">
            <v>262806.83532928303</v>
          </cell>
          <cell r="P80">
            <v>5</v>
          </cell>
          <cell r="Q80">
            <v>1771820.6530195929</v>
          </cell>
          <cell r="R80">
            <v>522391.17070556269</v>
          </cell>
          <cell r="S80">
            <v>4139282.5975929853</v>
          </cell>
          <cell r="T80">
            <v>1663911.9779037901</v>
          </cell>
          <cell r="U80">
            <v>0</v>
          </cell>
          <cell r="V80">
            <v>1200341</v>
          </cell>
          <cell r="W80">
            <v>423</v>
          </cell>
          <cell r="X80">
            <v>5726.0610000000006</v>
          </cell>
          <cell r="Y80">
            <v>24541021.46462917</v>
          </cell>
        </row>
      </sheetData>
      <sheetData sheetId="3">
        <row r="5"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490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473482</v>
          </cell>
          <cell r="W5">
            <v>485</v>
          </cell>
          <cell r="X5">
            <v>0</v>
          </cell>
          <cell r="Y5">
            <v>474457</v>
          </cell>
        </row>
        <row r="6"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</row>
        <row r="7"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</row>
        <row r="8"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</row>
        <row r="9"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</row>
        <row r="10">
          <cell r="F10">
            <v>0</v>
          </cell>
          <cell r="G10">
            <v>7</v>
          </cell>
          <cell r="H10">
            <v>0</v>
          </cell>
          <cell r="I10">
            <v>0</v>
          </cell>
          <cell r="J10">
            <v>0</v>
          </cell>
          <cell r="K10">
            <v>6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1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14</v>
          </cell>
        </row>
        <row r="11"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</row>
        <row r="12"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</row>
        <row r="13">
          <cell r="F13">
            <v>0</v>
          </cell>
          <cell r="G13">
            <v>0</v>
          </cell>
          <cell r="H13">
            <v>11</v>
          </cell>
          <cell r="I13">
            <v>0</v>
          </cell>
          <cell r="J13">
            <v>0</v>
          </cell>
          <cell r="K13">
            <v>4212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11</v>
          </cell>
          <cell r="S13">
            <v>0</v>
          </cell>
          <cell r="T13">
            <v>0</v>
          </cell>
          <cell r="U13">
            <v>2325</v>
          </cell>
          <cell r="V13">
            <v>0</v>
          </cell>
          <cell r="W13">
            <v>0</v>
          </cell>
          <cell r="X13">
            <v>0</v>
          </cell>
          <cell r="Y13">
            <v>6559</v>
          </cell>
        </row>
        <row r="14">
          <cell r="F14">
            <v>129</v>
          </cell>
          <cell r="G14">
            <v>44690</v>
          </cell>
          <cell r="H14">
            <v>713</v>
          </cell>
          <cell r="I14">
            <v>134</v>
          </cell>
          <cell r="J14">
            <v>19862</v>
          </cell>
          <cell r="K14">
            <v>25021</v>
          </cell>
          <cell r="L14">
            <v>4166</v>
          </cell>
          <cell r="M14">
            <v>207783</v>
          </cell>
          <cell r="N14">
            <v>560</v>
          </cell>
          <cell r="O14">
            <v>0</v>
          </cell>
          <cell r="P14">
            <v>0</v>
          </cell>
          <cell r="Q14">
            <v>36</v>
          </cell>
          <cell r="R14">
            <v>11623</v>
          </cell>
          <cell r="S14">
            <v>30915</v>
          </cell>
          <cell r="T14">
            <v>0</v>
          </cell>
          <cell r="U14">
            <v>1283235</v>
          </cell>
          <cell r="V14">
            <v>0</v>
          </cell>
          <cell r="W14">
            <v>0</v>
          </cell>
          <cell r="X14">
            <v>0</v>
          </cell>
          <cell r="Y14">
            <v>1628867</v>
          </cell>
        </row>
        <row r="15">
          <cell r="F15">
            <v>162383</v>
          </cell>
          <cell r="G15">
            <v>2417865</v>
          </cell>
          <cell r="H15">
            <v>112295</v>
          </cell>
          <cell r="I15">
            <v>78587</v>
          </cell>
          <cell r="J15">
            <v>95750</v>
          </cell>
          <cell r="K15">
            <v>71422</v>
          </cell>
          <cell r="L15">
            <v>8334</v>
          </cell>
          <cell r="M15">
            <v>24792</v>
          </cell>
          <cell r="N15">
            <v>0</v>
          </cell>
          <cell r="O15">
            <v>32718</v>
          </cell>
          <cell r="P15">
            <v>295</v>
          </cell>
          <cell r="Q15">
            <v>479</v>
          </cell>
          <cell r="R15">
            <v>50015</v>
          </cell>
          <cell r="S15">
            <v>76772</v>
          </cell>
          <cell r="T15">
            <v>276036</v>
          </cell>
          <cell r="U15">
            <v>14606</v>
          </cell>
          <cell r="V15">
            <v>0</v>
          </cell>
          <cell r="W15">
            <v>0</v>
          </cell>
          <cell r="X15">
            <v>254160</v>
          </cell>
          <cell r="Y15">
            <v>3676509</v>
          </cell>
        </row>
        <row r="16">
          <cell r="F16">
            <v>20</v>
          </cell>
          <cell r="G16">
            <v>19681</v>
          </cell>
          <cell r="H16">
            <v>843</v>
          </cell>
          <cell r="I16">
            <v>0</v>
          </cell>
          <cell r="J16">
            <v>20</v>
          </cell>
          <cell r="K16">
            <v>1681</v>
          </cell>
          <cell r="L16">
            <v>0</v>
          </cell>
          <cell r="M16">
            <v>0</v>
          </cell>
          <cell r="N16">
            <v>0</v>
          </cell>
          <cell r="O16">
            <v>25373</v>
          </cell>
          <cell r="P16">
            <v>295</v>
          </cell>
          <cell r="Q16">
            <v>0</v>
          </cell>
          <cell r="R16">
            <v>204</v>
          </cell>
          <cell r="S16">
            <v>183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48300</v>
          </cell>
        </row>
        <row r="17">
          <cell r="F17">
            <v>0</v>
          </cell>
          <cell r="G17">
            <v>41624</v>
          </cell>
          <cell r="H17">
            <v>3</v>
          </cell>
          <cell r="I17">
            <v>0</v>
          </cell>
          <cell r="J17">
            <v>0</v>
          </cell>
          <cell r="K17">
            <v>691</v>
          </cell>
          <cell r="L17">
            <v>0</v>
          </cell>
          <cell r="M17">
            <v>74</v>
          </cell>
          <cell r="N17">
            <v>0</v>
          </cell>
          <cell r="O17">
            <v>7345</v>
          </cell>
          <cell r="P17">
            <v>0</v>
          </cell>
          <cell r="Q17">
            <v>0</v>
          </cell>
          <cell r="R17">
            <v>170</v>
          </cell>
          <cell r="S17">
            <v>19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49926</v>
          </cell>
        </row>
        <row r="18">
          <cell r="F18">
            <v>0</v>
          </cell>
          <cell r="G18">
            <v>23</v>
          </cell>
          <cell r="H18">
            <v>4</v>
          </cell>
          <cell r="I18">
            <v>0</v>
          </cell>
          <cell r="J18">
            <v>0</v>
          </cell>
          <cell r="K18">
            <v>1869</v>
          </cell>
          <cell r="L18">
            <v>0</v>
          </cell>
          <cell r="M18">
            <v>198</v>
          </cell>
          <cell r="N18">
            <v>0</v>
          </cell>
          <cell r="O18">
            <v>0</v>
          </cell>
          <cell r="P18">
            <v>0</v>
          </cell>
          <cell r="Q18">
            <v>37</v>
          </cell>
          <cell r="R18">
            <v>1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2132</v>
          </cell>
        </row>
        <row r="19">
          <cell r="F19">
            <v>0</v>
          </cell>
          <cell r="G19">
            <v>79</v>
          </cell>
          <cell r="H19">
            <v>0</v>
          </cell>
          <cell r="I19">
            <v>0</v>
          </cell>
          <cell r="J19">
            <v>0</v>
          </cell>
          <cell r="K19">
            <v>442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31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552</v>
          </cell>
        </row>
        <row r="20">
          <cell r="F20">
            <v>1127</v>
          </cell>
          <cell r="G20">
            <v>27</v>
          </cell>
          <cell r="H20">
            <v>174</v>
          </cell>
          <cell r="I20">
            <v>27</v>
          </cell>
          <cell r="J20">
            <v>0</v>
          </cell>
          <cell r="K20">
            <v>171</v>
          </cell>
          <cell r="L20">
            <v>0</v>
          </cell>
          <cell r="M20">
            <v>8529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10</v>
          </cell>
          <cell r="S20">
            <v>478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452</v>
          </cell>
          <cell r="Y20">
            <v>10995</v>
          </cell>
        </row>
        <row r="21">
          <cell r="F21">
            <v>3</v>
          </cell>
          <cell r="G21">
            <v>0</v>
          </cell>
          <cell r="H21">
            <v>0</v>
          </cell>
          <cell r="I21">
            <v>0</v>
          </cell>
          <cell r="J21">
            <v>28</v>
          </cell>
          <cell r="K21">
            <v>28</v>
          </cell>
          <cell r="L21">
            <v>0</v>
          </cell>
          <cell r="M21">
            <v>153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15</v>
          </cell>
          <cell r="S21">
            <v>15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242</v>
          </cell>
        </row>
        <row r="22">
          <cell r="F22">
            <v>2063</v>
          </cell>
          <cell r="G22">
            <v>579359</v>
          </cell>
          <cell r="H22">
            <v>415</v>
          </cell>
          <cell r="I22">
            <v>0</v>
          </cell>
          <cell r="J22">
            <v>2648</v>
          </cell>
          <cell r="K22">
            <v>957</v>
          </cell>
          <cell r="L22">
            <v>4824</v>
          </cell>
          <cell r="M22">
            <v>7403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825</v>
          </cell>
          <cell r="S22">
            <v>1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14941</v>
          </cell>
          <cell r="Y22">
            <v>613436</v>
          </cell>
        </row>
        <row r="23">
          <cell r="F23">
            <v>0</v>
          </cell>
          <cell r="G23">
            <v>3</v>
          </cell>
          <cell r="H23">
            <v>151</v>
          </cell>
          <cell r="I23">
            <v>34</v>
          </cell>
          <cell r="J23">
            <v>302</v>
          </cell>
          <cell r="K23">
            <v>162</v>
          </cell>
          <cell r="L23">
            <v>3510</v>
          </cell>
          <cell r="M23">
            <v>49</v>
          </cell>
          <cell r="N23">
            <v>0</v>
          </cell>
          <cell r="O23">
            <v>0</v>
          </cell>
          <cell r="P23">
            <v>0</v>
          </cell>
          <cell r="Q23">
            <v>2</v>
          </cell>
          <cell r="R23">
            <v>194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4407</v>
          </cell>
        </row>
        <row r="24">
          <cell r="F24">
            <v>124683</v>
          </cell>
          <cell r="G24">
            <v>1273885</v>
          </cell>
          <cell r="H24">
            <v>68933</v>
          </cell>
          <cell r="I24">
            <v>20727</v>
          </cell>
          <cell r="J24">
            <v>72394</v>
          </cell>
          <cell r="K24">
            <v>38851</v>
          </cell>
          <cell r="L24">
            <v>0</v>
          </cell>
          <cell r="M24">
            <v>1592</v>
          </cell>
          <cell r="N24">
            <v>0</v>
          </cell>
          <cell r="O24">
            <v>0</v>
          </cell>
          <cell r="P24">
            <v>0</v>
          </cell>
          <cell r="Q24">
            <v>6</v>
          </cell>
          <cell r="R24">
            <v>9811</v>
          </cell>
          <cell r="S24">
            <v>12009</v>
          </cell>
          <cell r="T24">
            <v>5</v>
          </cell>
          <cell r="U24">
            <v>3750</v>
          </cell>
          <cell r="V24">
            <v>0</v>
          </cell>
          <cell r="W24">
            <v>0</v>
          </cell>
          <cell r="X24">
            <v>174860</v>
          </cell>
          <cell r="Y24">
            <v>1801506</v>
          </cell>
        </row>
        <row r="25">
          <cell r="F25">
            <v>55</v>
          </cell>
          <cell r="G25">
            <v>15488</v>
          </cell>
          <cell r="H25">
            <v>862</v>
          </cell>
          <cell r="I25">
            <v>181</v>
          </cell>
          <cell r="J25">
            <v>3244</v>
          </cell>
          <cell r="K25">
            <v>513</v>
          </cell>
          <cell r="L25">
            <v>0</v>
          </cell>
          <cell r="M25">
            <v>25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19</v>
          </cell>
          <cell r="S25">
            <v>534</v>
          </cell>
          <cell r="T25">
            <v>0</v>
          </cell>
          <cell r="U25">
            <v>938</v>
          </cell>
          <cell r="V25">
            <v>0</v>
          </cell>
          <cell r="W25">
            <v>0</v>
          </cell>
          <cell r="X25">
            <v>3296</v>
          </cell>
          <cell r="Y25">
            <v>25155</v>
          </cell>
        </row>
        <row r="26">
          <cell r="F26">
            <v>3</v>
          </cell>
          <cell r="G26">
            <v>717</v>
          </cell>
          <cell r="H26">
            <v>292</v>
          </cell>
          <cell r="I26">
            <v>0</v>
          </cell>
          <cell r="J26">
            <v>23</v>
          </cell>
          <cell r="K26">
            <v>3240</v>
          </cell>
          <cell r="L26">
            <v>0</v>
          </cell>
          <cell r="M26">
            <v>144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90</v>
          </cell>
          <cell r="S26">
            <v>4</v>
          </cell>
          <cell r="T26">
            <v>0</v>
          </cell>
          <cell r="U26">
            <v>54</v>
          </cell>
          <cell r="V26">
            <v>0</v>
          </cell>
          <cell r="W26">
            <v>0</v>
          </cell>
          <cell r="X26">
            <v>0</v>
          </cell>
          <cell r="Y26">
            <v>4567</v>
          </cell>
        </row>
        <row r="27">
          <cell r="F27">
            <v>66</v>
          </cell>
          <cell r="G27">
            <v>522</v>
          </cell>
          <cell r="H27">
            <v>800</v>
          </cell>
          <cell r="I27">
            <v>1</v>
          </cell>
          <cell r="J27">
            <v>13</v>
          </cell>
          <cell r="K27">
            <v>6243</v>
          </cell>
          <cell r="L27">
            <v>0</v>
          </cell>
          <cell r="M27">
            <v>79</v>
          </cell>
          <cell r="N27">
            <v>0</v>
          </cell>
          <cell r="O27">
            <v>0</v>
          </cell>
          <cell r="P27">
            <v>0</v>
          </cell>
          <cell r="Q27">
            <v>201</v>
          </cell>
          <cell r="R27">
            <v>227</v>
          </cell>
          <cell r="S27">
            <v>7</v>
          </cell>
          <cell r="T27">
            <v>41</v>
          </cell>
          <cell r="U27">
            <v>1</v>
          </cell>
          <cell r="V27">
            <v>0</v>
          </cell>
          <cell r="W27">
            <v>0</v>
          </cell>
          <cell r="X27">
            <v>0</v>
          </cell>
          <cell r="Y27">
            <v>8201</v>
          </cell>
        </row>
        <row r="28">
          <cell r="F28">
            <v>0</v>
          </cell>
          <cell r="G28">
            <v>100</v>
          </cell>
          <cell r="H28">
            <v>108</v>
          </cell>
          <cell r="I28">
            <v>0</v>
          </cell>
          <cell r="J28">
            <v>40</v>
          </cell>
          <cell r="K28">
            <v>497</v>
          </cell>
          <cell r="L28">
            <v>0</v>
          </cell>
          <cell r="M28">
            <v>41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786</v>
          </cell>
        </row>
        <row r="29">
          <cell r="F29">
            <v>3409</v>
          </cell>
          <cell r="G29">
            <v>267641</v>
          </cell>
          <cell r="H29">
            <v>306</v>
          </cell>
          <cell r="I29">
            <v>18</v>
          </cell>
          <cell r="J29">
            <v>3230</v>
          </cell>
          <cell r="K29">
            <v>1673</v>
          </cell>
          <cell r="L29">
            <v>0</v>
          </cell>
          <cell r="M29">
            <v>460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1110</v>
          </cell>
          <cell r="S29">
            <v>51312</v>
          </cell>
          <cell r="T29">
            <v>43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329202</v>
          </cell>
        </row>
        <row r="30">
          <cell r="F30">
            <v>30630</v>
          </cell>
          <cell r="G30">
            <v>130005</v>
          </cell>
          <cell r="H30">
            <v>10512</v>
          </cell>
          <cell r="I30">
            <v>43363</v>
          </cell>
          <cell r="J30">
            <v>4630</v>
          </cell>
          <cell r="K30">
            <v>3609</v>
          </cell>
          <cell r="L30">
            <v>0</v>
          </cell>
          <cell r="M30">
            <v>420</v>
          </cell>
          <cell r="N30">
            <v>0</v>
          </cell>
          <cell r="O30">
            <v>0</v>
          </cell>
          <cell r="P30">
            <v>0</v>
          </cell>
          <cell r="Q30">
            <v>154</v>
          </cell>
          <cell r="R30">
            <v>2178</v>
          </cell>
          <cell r="S30">
            <v>4623</v>
          </cell>
          <cell r="T30">
            <v>265453</v>
          </cell>
          <cell r="U30">
            <v>6055</v>
          </cell>
          <cell r="V30">
            <v>0</v>
          </cell>
          <cell r="W30">
            <v>0</v>
          </cell>
          <cell r="X30">
            <v>60611</v>
          </cell>
          <cell r="Y30">
            <v>562243</v>
          </cell>
        </row>
        <row r="31">
          <cell r="F31">
            <v>145</v>
          </cell>
          <cell r="G31">
            <v>9583</v>
          </cell>
          <cell r="H31">
            <v>1112</v>
          </cell>
          <cell r="I31">
            <v>1417</v>
          </cell>
          <cell r="J31">
            <v>2893</v>
          </cell>
          <cell r="K31">
            <v>635</v>
          </cell>
          <cell r="L31">
            <v>0</v>
          </cell>
          <cell r="M31">
            <v>666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17</v>
          </cell>
          <cell r="S31">
            <v>823</v>
          </cell>
          <cell r="T31">
            <v>2660</v>
          </cell>
          <cell r="U31">
            <v>547</v>
          </cell>
          <cell r="V31">
            <v>0</v>
          </cell>
          <cell r="W31">
            <v>0</v>
          </cell>
          <cell r="X31">
            <v>0</v>
          </cell>
          <cell r="Y31">
            <v>20498</v>
          </cell>
        </row>
        <row r="32">
          <cell r="F32">
            <v>11</v>
          </cell>
          <cell r="G32">
            <v>20246</v>
          </cell>
          <cell r="H32">
            <v>19731</v>
          </cell>
          <cell r="I32">
            <v>3138</v>
          </cell>
          <cell r="J32">
            <v>312</v>
          </cell>
          <cell r="K32">
            <v>3049</v>
          </cell>
          <cell r="L32">
            <v>0</v>
          </cell>
          <cell r="M32">
            <v>520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5078</v>
          </cell>
          <cell r="S32">
            <v>4195</v>
          </cell>
          <cell r="T32">
            <v>0</v>
          </cell>
          <cell r="U32">
            <v>1324</v>
          </cell>
          <cell r="V32">
            <v>0</v>
          </cell>
          <cell r="W32">
            <v>0</v>
          </cell>
          <cell r="X32">
            <v>0</v>
          </cell>
          <cell r="Y32">
            <v>57604</v>
          </cell>
        </row>
        <row r="33">
          <cell r="F33">
            <v>125</v>
          </cell>
          <cell r="G33">
            <v>857</v>
          </cell>
          <cell r="H33">
            <v>1249</v>
          </cell>
          <cell r="I33">
            <v>0</v>
          </cell>
          <cell r="J33">
            <v>655</v>
          </cell>
          <cell r="K33">
            <v>704</v>
          </cell>
          <cell r="L33">
            <v>0</v>
          </cell>
          <cell r="M33">
            <v>3392</v>
          </cell>
          <cell r="N33">
            <v>0</v>
          </cell>
          <cell r="O33">
            <v>0</v>
          </cell>
          <cell r="P33">
            <v>0</v>
          </cell>
          <cell r="Q33">
            <v>79</v>
          </cell>
          <cell r="R33">
            <v>5183</v>
          </cell>
          <cell r="S33">
            <v>1614</v>
          </cell>
          <cell r="T33">
            <v>1006</v>
          </cell>
          <cell r="U33">
            <v>159</v>
          </cell>
          <cell r="V33">
            <v>0</v>
          </cell>
          <cell r="W33">
            <v>0</v>
          </cell>
          <cell r="X33">
            <v>0</v>
          </cell>
          <cell r="Y33">
            <v>15023</v>
          </cell>
        </row>
        <row r="34">
          <cell r="F34">
            <v>0</v>
          </cell>
          <cell r="G34">
            <v>14668</v>
          </cell>
          <cell r="H34">
            <v>23</v>
          </cell>
          <cell r="I34">
            <v>6703</v>
          </cell>
          <cell r="J34">
            <v>0</v>
          </cell>
          <cell r="K34">
            <v>750</v>
          </cell>
          <cell r="L34">
            <v>0</v>
          </cell>
          <cell r="M34">
            <v>29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71</v>
          </cell>
          <cell r="S34">
            <v>54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22298</v>
          </cell>
        </row>
        <row r="35"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1922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1922</v>
          </cell>
        </row>
        <row r="36">
          <cell r="F36">
            <v>37</v>
          </cell>
          <cell r="G36">
            <v>19661</v>
          </cell>
          <cell r="H36">
            <v>1870</v>
          </cell>
          <cell r="I36">
            <v>2778</v>
          </cell>
          <cell r="J36">
            <v>5083</v>
          </cell>
          <cell r="K36">
            <v>873</v>
          </cell>
          <cell r="L36">
            <v>0</v>
          </cell>
          <cell r="M36">
            <v>7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1001</v>
          </cell>
          <cell r="S36">
            <v>472</v>
          </cell>
          <cell r="T36">
            <v>1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31783</v>
          </cell>
        </row>
        <row r="37">
          <cell r="F37">
            <v>6</v>
          </cell>
          <cell r="G37">
            <v>23683</v>
          </cell>
          <cell r="H37">
            <v>4901</v>
          </cell>
          <cell r="I37">
            <v>65</v>
          </cell>
          <cell r="J37">
            <v>228</v>
          </cell>
          <cell r="K37">
            <v>4088</v>
          </cell>
          <cell r="L37">
            <v>0</v>
          </cell>
          <cell r="M37">
            <v>971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21595</v>
          </cell>
          <cell r="S37">
            <v>365</v>
          </cell>
          <cell r="T37">
            <v>6827</v>
          </cell>
          <cell r="U37">
            <v>1740</v>
          </cell>
          <cell r="V37">
            <v>0</v>
          </cell>
          <cell r="W37">
            <v>0</v>
          </cell>
          <cell r="X37">
            <v>0</v>
          </cell>
          <cell r="Y37">
            <v>64469</v>
          </cell>
        </row>
        <row r="38">
          <cell r="F38">
            <v>0</v>
          </cell>
          <cell r="G38">
            <v>8</v>
          </cell>
          <cell r="H38">
            <v>0</v>
          </cell>
          <cell r="I38">
            <v>1</v>
          </cell>
          <cell r="J38">
            <v>7</v>
          </cell>
          <cell r="K38">
            <v>418</v>
          </cell>
          <cell r="L38">
            <v>0</v>
          </cell>
          <cell r="M38">
            <v>39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118</v>
          </cell>
          <cell r="S38">
            <v>60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651</v>
          </cell>
        </row>
        <row r="39">
          <cell r="F39">
            <v>0</v>
          </cell>
          <cell r="G39">
            <v>5</v>
          </cell>
          <cell r="H39">
            <v>6</v>
          </cell>
          <cell r="I39">
            <v>134</v>
          </cell>
          <cell r="J39">
            <v>0</v>
          </cell>
          <cell r="K39">
            <v>278</v>
          </cell>
          <cell r="L39">
            <v>0</v>
          </cell>
          <cell r="M39">
            <v>1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145</v>
          </cell>
          <cell r="S39">
            <v>4</v>
          </cell>
          <cell r="T39">
            <v>0</v>
          </cell>
          <cell r="U39">
            <v>38</v>
          </cell>
          <cell r="V39">
            <v>0</v>
          </cell>
          <cell r="W39">
            <v>0</v>
          </cell>
          <cell r="X39">
            <v>0</v>
          </cell>
          <cell r="Y39">
            <v>611</v>
          </cell>
        </row>
        <row r="40">
          <cell r="F40">
            <v>49118</v>
          </cell>
          <cell r="G40">
            <v>1069581</v>
          </cell>
          <cell r="H40">
            <v>250</v>
          </cell>
          <cell r="I40">
            <v>2</v>
          </cell>
          <cell r="J40">
            <v>723</v>
          </cell>
          <cell r="K40">
            <v>286</v>
          </cell>
          <cell r="L40">
            <v>0</v>
          </cell>
          <cell r="M40">
            <v>19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441</v>
          </cell>
          <cell r="S40">
            <v>112</v>
          </cell>
          <cell r="T40">
            <v>29</v>
          </cell>
          <cell r="U40">
            <v>183</v>
          </cell>
          <cell r="V40">
            <v>0</v>
          </cell>
          <cell r="W40">
            <v>0</v>
          </cell>
          <cell r="X40">
            <v>381594</v>
          </cell>
          <cell r="Y40">
            <v>1502338</v>
          </cell>
        </row>
        <row r="41">
          <cell r="F41">
            <v>49118</v>
          </cell>
          <cell r="G41">
            <v>122143</v>
          </cell>
          <cell r="H41">
            <v>249</v>
          </cell>
          <cell r="I41">
            <v>0</v>
          </cell>
          <cell r="J41">
            <v>722</v>
          </cell>
          <cell r="K41">
            <v>244</v>
          </cell>
          <cell r="L41">
            <v>0</v>
          </cell>
          <cell r="M41">
            <v>19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260</v>
          </cell>
          <cell r="S41">
            <v>110</v>
          </cell>
          <cell r="T41">
            <v>29</v>
          </cell>
          <cell r="U41">
            <v>165</v>
          </cell>
          <cell r="V41">
            <v>0</v>
          </cell>
          <cell r="W41">
            <v>0</v>
          </cell>
          <cell r="X41">
            <v>381594</v>
          </cell>
          <cell r="Y41">
            <v>554653</v>
          </cell>
        </row>
        <row r="42"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42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177</v>
          </cell>
          <cell r="S42">
            <v>0</v>
          </cell>
          <cell r="T42">
            <v>0</v>
          </cell>
          <cell r="U42">
            <v>1</v>
          </cell>
          <cell r="V42">
            <v>0</v>
          </cell>
          <cell r="W42">
            <v>0</v>
          </cell>
          <cell r="X42">
            <v>0</v>
          </cell>
          <cell r="Y42">
            <v>220</v>
          </cell>
        </row>
        <row r="43"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</row>
        <row r="44">
          <cell r="F44">
            <v>0</v>
          </cell>
          <cell r="G44">
            <v>31282</v>
          </cell>
          <cell r="H44">
            <v>0</v>
          </cell>
          <cell r="I44">
            <v>2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31284</v>
          </cell>
        </row>
        <row r="45">
          <cell r="F45">
            <v>0</v>
          </cell>
          <cell r="G45">
            <v>916156</v>
          </cell>
          <cell r="H45">
            <v>1</v>
          </cell>
          <cell r="I45">
            <v>0</v>
          </cell>
          <cell r="J45">
            <v>1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4</v>
          </cell>
          <cell r="S45">
            <v>2</v>
          </cell>
          <cell r="T45">
            <v>0</v>
          </cell>
          <cell r="U45">
            <v>17</v>
          </cell>
          <cell r="V45">
            <v>0</v>
          </cell>
          <cell r="W45">
            <v>0</v>
          </cell>
          <cell r="X45">
            <v>0</v>
          </cell>
          <cell r="Y45">
            <v>916181</v>
          </cell>
        </row>
        <row r="46">
          <cell r="F46">
            <v>0</v>
          </cell>
          <cell r="G46">
            <v>9</v>
          </cell>
          <cell r="H46">
            <v>0</v>
          </cell>
          <cell r="I46">
            <v>138</v>
          </cell>
          <cell r="J46">
            <v>2</v>
          </cell>
          <cell r="K46">
            <v>197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178</v>
          </cell>
          <cell r="S46">
            <v>0</v>
          </cell>
          <cell r="T46">
            <v>0</v>
          </cell>
          <cell r="U46">
            <v>2437</v>
          </cell>
          <cell r="V46">
            <v>0</v>
          </cell>
          <cell r="W46">
            <v>0</v>
          </cell>
          <cell r="X46">
            <v>0</v>
          </cell>
          <cell r="Y46">
            <v>2961</v>
          </cell>
        </row>
        <row r="47"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</row>
        <row r="48"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</row>
        <row r="49"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</row>
        <row r="50"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</row>
        <row r="51"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</row>
        <row r="52">
          <cell r="F52">
            <v>0</v>
          </cell>
          <cell r="G52">
            <v>15368</v>
          </cell>
          <cell r="H52">
            <v>2036</v>
          </cell>
          <cell r="I52">
            <v>28</v>
          </cell>
          <cell r="J52">
            <v>32</v>
          </cell>
          <cell r="K52">
            <v>1425</v>
          </cell>
          <cell r="L52">
            <v>0</v>
          </cell>
          <cell r="M52">
            <v>4615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1309</v>
          </cell>
          <cell r="S52">
            <v>170</v>
          </cell>
          <cell r="T52">
            <v>0</v>
          </cell>
          <cell r="U52">
            <v>461</v>
          </cell>
          <cell r="V52">
            <v>0</v>
          </cell>
          <cell r="W52">
            <v>0</v>
          </cell>
          <cell r="X52">
            <v>0</v>
          </cell>
          <cell r="Y52">
            <v>25444</v>
          </cell>
        </row>
        <row r="53"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</row>
        <row r="54"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</row>
        <row r="55"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</row>
        <row r="56"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</row>
        <row r="57">
          <cell r="F57">
            <v>0</v>
          </cell>
          <cell r="G57">
            <v>5963</v>
          </cell>
          <cell r="H57">
            <v>13302</v>
          </cell>
          <cell r="I57">
            <v>11</v>
          </cell>
          <cell r="J57">
            <v>388</v>
          </cell>
          <cell r="K57">
            <v>3078</v>
          </cell>
          <cell r="L57">
            <v>0</v>
          </cell>
          <cell r="M57">
            <v>125</v>
          </cell>
          <cell r="N57">
            <v>0</v>
          </cell>
          <cell r="O57">
            <v>0</v>
          </cell>
          <cell r="P57">
            <v>0</v>
          </cell>
          <cell r="Q57">
            <v>2</v>
          </cell>
          <cell r="R57">
            <v>3431</v>
          </cell>
          <cell r="S57">
            <v>454</v>
          </cell>
          <cell r="T57">
            <v>0</v>
          </cell>
          <cell r="U57">
            <v>485</v>
          </cell>
          <cell r="V57">
            <v>0</v>
          </cell>
          <cell r="W57">
            <v>0</v>
          </cell>
          <cell r="X57">
            <v>0</v>
          </cell>
          <cell r="Y57">
            <v>27239</v>
          </cell>
        </row>
        <row r="58"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</row>
        <row r="59"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</row>
        <row r="60"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</row>
        <row r="61"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</row>
        <row r="62"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</row>
        <row r="63"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</row>
        <row r="64">
          <cell r="F64">
            <v>0</v>
          </cell>
          <cell r="G64">
            <v>2028</v>
          </cell>
          <cell r="H64">
            <v>460</v>
          </cell>
          <cell r="I64">
            <v>0</v>
          </cell>
          <cell r="J64">
            <v>0</v>
          </cell>
          <cell r="K64">
            <v>21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1178</v>
          </cell>
          <cell r="S64">
            <v>195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3882</v>
          </cell>
        </row>
        <row r="65"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</row>
        <row r="66"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</row>
        <row r="67">
          <cell r="F67">
            <v>0</v>
          </cell>
          <cell r="G67">
            <v>170</v>
          </cell>
          <cell r="H67">
            <v>70</v>
          </cell>
          <cell r="I67">
            <v>299</v>
          </cell>
          <cell r="J67">
            <v>454</v>
          </cell>
          <cell r="K67">
            <v>2016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7</v>
          </cell>
          <cell r="R67">
            <v>169</v>
          </cell>
          <cell r="S67">
            <v>224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3409</v>
          </cell>
        </row>
        <row r="68"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</row>
        <row r="69"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</row>
        <row r="70"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</row>
        <row r="71"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</row>
        <row r="72">
          <cell r="F72">
            <v>32</v>
          </cell>
          <cell r="G72">
            <v>1710</v>
          </cell>
          <cell r="H72">
            <v>1172</v>
          </cell>
          <cell r="I72">
            <v>91</v>
          </cell>
          <cell r="J72">
            <v>214</v>
          </cell>
          <cell r="K72">
            <v>655</v>
          </cell>
          <cell r="L72">
            <v>0</v>
          </cell>
          <cell r="M72">
            <v>21</v>
          </cell>
          <cell r="N72">
            <v>0</v>
          </cell>
          <cell r="O72">
            <v>0</v>
          </cell>
          <cell r="P72">
            <v>0</v>
          </cell>
          <cell r="Q72">
            <v>6</v>
          </cell>
          <cell r="R72">
            <v>388</v>
          </cell>
          <cell r="S72">
            <v>128</v>
          </cell>
          <cell r="T72">
            <v>0</v>
          </cell>
          <cell r="U72">
            <v>194</v>
          </cell>
          <cell r="V72">
            <v>0</v>
          </cell>
          <cell r="W72">
            <v>0</v>
          </cell>
          <cell r="X72">
            <v>0</v>
          </cell>
          <cell r="Y72">
            <v>4611</v>
          </cell>
        </row>
        <row r="73"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</row>
        <row r="74"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</row>
        <row r="75"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</row>
        <row r="76"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</row>
        <row r="77"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</row>
        <row r="78"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</row>
        <row r="79"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</row>
        <row r="80">
          <cell r="F80">
            <v>211662</v>
          </cell>
          <cell r="G80">
            <v>3557391</v>
          </cell>
          <cell r="H80">
            <v>130309</v>
          </cell>
          <cell r="I80">
            <v>79290</v>
          </cell>
          <cell r="J80">
            <v>117425</v>
          </cell>
          <cell r="K80">
            <v>108829</v>
          </cell>
          <cell r="L80">
            <v>12500</v>
          </cell>
          <cell r="M80">
            <v>237355</v>
          </cell>
          <cell r="N80">
            <v>560</v>
          </cell>
          <cell r="O80">
            <v>32718</v>
          </cell>
          <cell r="P80">
            <v>295</v>
          </cell>
          <cell r="Q80">
            <v>530</v>
          </cell>
          <cell r="R80">
            <v>68744</v>
          </cell>
          <cell r="S80">
            <v>108970</v>
          </cell>
          <cell r="T80">
            <v>276065</v>
          </cell>
          <cell r="U80">
            <v>1303926</v>
          </cell>
          <cell r="V80">
            <v>473482</v>
          </cell>
          <cell r="W80">
            <v>485</v>
          </cell>
          <cell r="X80">
            <v>635754</v>
          </cell>
          <cell r="Y80">
            <v>7356290</v>
          </cell>
        </row>
      </sheetData>
      <sheetData sheetId="4">
        <row r="5"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</row>
        <row r="6"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</row>
        <row r="7"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</row>
        <row r="8"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</row>
        <row r="9"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</row>
        <row r="10"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</row>
        <row r="11"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</row>
        <row r="12"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</row>
        <row r="13">
          <cell r="F13">
            <v>59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59</v>
          </cell>
          <cell r="R13">
            <v>620</v>
          </cell>
          <cell r="S13">
            <v>17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755</v>
          </cell>
        </row>
        <row r="14">
          <cell r="F14">
            <v>1087</v>
          </cell>
          <cell r="G14">
            <v>6</v>
          </cell>
          <cell r="H14">
            <v>174</v>
          </cell>
          <cell r="I14">
            <v>3</v>
          </cell>
          <cell r="J14">
            <v>1513</v>
          </cell>
          <cell r="K14">
            <v>103</v>
          </cell>
          <cell r="L14">
            <v>0</v>
          </cell>
          <cell r="M14">
            <v>0</v>
          </cell>
          <cell r="N14">
            <v>11</v>
          </cell>
          <cell r="O14">
            <v>0</v>
          </cell>
          <cell r="P14">
            <v>0</v>
          </cell>
          <cell r="Q14">
            <v>2897</v>
          </cell>
          <cell r="R14">
            <v>34219</v>
          </cell>
          <cell r="S14">
            <v>68733</v>
          </cell>
          <cell r="T14">
            <v>138067</v>
          </cell>
          <cell r="U14">
            <v>2882252</v>
          </cell>
          <cell r="V14">
            <v>0</v>
          </cell>
          <cell r="W14">
            <v>0</v>
          </cell>
          <cell r="X14">
            <v>0</v>
          </cell>
          <cell r="Y14">
            <v>3129065</v>
          </cell>
        </row>
        <row r="15">
          <cell r="F15">
            <v>50180</v>
          </cell>
          <cell r="G15">
            <v>285</v>
          </cell>
          <cell r="H15">
            <v>9342</v>
          </cell>
          <cell r="I15">
            <v>13932</v>
          </cell>
          <cell r="J15">
            <v>6240</v>
          </cell>
          <cell r="K15">
            <v>5</v>
          </cell>
          <cell r="L15">
            <v>2891</v>
          </cell>
          <cell r="M15">
            <v>1346</v>
          </cell>
          <cell r="N15">
            <v>447</v>
          </cell>
          <cell r="O15">
            <v>3635</v>
          </cell>
          <cell r="P15">
            <v>13491</v>
          </cell>
          <cell r="Q15">
            <v>101794</v>
          </cell>
          <cell r="R15">
            <v>1836</v>
          </cell>
          <cell r="S15">
            <v>235</v>
          </cell>
          <cell r="T15">
            <v>0</v>
          </cell>
          <cell r="U15">
            <v>2972</v>
          </cell>
          <cell r="V15">
            <v>0</v>
          </cell>
          <cell r="W15">
            <v>0</v>
          </cell>
          <cell r="X15">
            <v>0</v>
          </cell>
          <cell r="Y15">
            <v>208631</v>
          </cell>
        </row>
        <row r="16">
          <cell r="F16">
            <v>27</v>
          </cell>
          <cell r="G16">
            <v>53592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53619</v>
          </cell>
          <cell r="R16">
            <v>474</v>
          </cell>
          <cell r="S16">
            <v>3288</v>
          </cell>
          <cell r="T16">
            <v>0</v>
          </cell>
          <cell r="U16">
            <v>18</v>
          </cell>
          <cell r="V16">
            <v>0</v>
          </cell>
          <cell r="W16">
            <v>0</v>
          </cell>
          <cell r="X16">
            <v>41</v>
          </cell>
          <cell r="Y16">
            <v>111059</v>
          </cell>
        </row>
        <row r="17">
          <cell r="F17">
            <v>91</v>
          </cell>
          <cell r="G17">
            <v>1256</v>
          </cell>
          <cell r="H17">
            <v>9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1356</v>
          </cell>
          <cell r="R17">
            <v>13</v>
          </cell>
          <cell r="S17">
            <v>0</v>
          </cell>
          <cell r="T17">
            <v>0</v>
          </cell>
          <cell r="U17">
            <v>3</v>
          </cell>
          <cell r="V17">
            <v>0</v>
          </cell>
          <cell r="W17">
            <v>0</v>
          </cell>
          <cell r="X17">
            <v>0</v>
          </cell>
          <cell r="Y17">
            <v>2728</v>
          </cell>
        </row>
        <row r="18">
          <cell r="F18">
            <v>0</v>
          </cell>
          <cell r="G18">
            <v>0</v>
          </cell>
          <cell r="H18">
            <v>159</v>
          </cell>
          <cell r="I18">
            <v>0</v>
          </cell>
          <cell r="J18">
            <v>347</v>
          </cell>
          <cell r="K18">
            <v>0</v>
          </cell>
          <cell r="L18">
            <v>0</v>
          </cell>
          <cell r="M18">
            <v>709</v>
          </cell>
          <cell r="N18">
            <v>0</v>
          </cell>
          <cell r="O18">
            <v>0</v>
          </cell>
          <cell r="P18">
            <v>0</v>
          </cell>
          <cell r="Q18">
            <v>1215</v>
          </cell>
          <cell r="R18">
            <v>80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2510</v>
          </cell>
        </row>
        <row r="19">
          <cell r="F19">
            <v>1</v>
          </cell>
          <cell r="G19">
            <v>0</v>
          </cell>
          <cell r="H19">
            <v>19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20</v>
          </cell>
          <cell r="R19">
            <v>11</v>
          </cell>
          <cell r="S19">
            <v>1</v>
          </cell>
          <cell r="T19">
            <v>0</v>
          </cell>
          <cell r="U19">
            <v>296</v>
          </cell>
          <cell r="V19">
            <v>0</v>
          </cell>
          <cell r="W19">
            <v>0</v>
          </cell>
          <cell r="X19">
            <v>47</v>
          </cell>
          <cell r="Y19">
            <v>395</v>
          </cell>
        </row>
        <row r="20">
          <cell r="F20">
            <v>118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118</v>
          </cell>
          <cell r="R20">
            <v>3131</v>
          </cell>
          <cell r="S20">
            <v>206</v>
          </cell>
          <cell r="T20">
            <v>0</v>
          </cell>
          <cell r="U20">
            <v>707</v>
          </cell>
          <cell r="V20">
            <v>0</v>
          </cell>
          <cell r="W20">
            <v>0</v>
          </cell>
          <cell r="X20">
            <v>0</v>
          </cell>
          <cell r="Y20">
            <v>4280</v>
          </cell>
        </row>
        <row r="21">
          <cell r="F21">
            <v>72</v>
          </cell>
          <cell r="G21">
            <v>3</v>
          </cell>
          <cell r="H21">
            <v>33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108</v>
          </cell>
          <cell r="R21">
            <v>235</v>
          </cell>
          <cell r="S21">
            <v>1</v>
          </cell>
          <cell r="T21">
            <v>0</v>
          </cell>
          <cell r="U21">
            <v>18</v>
          </cell>
          <cell r="V21">
            <v>0</v>
          </cell>
          <cell r="W21">
            <v>0</v>
          </cell>
          <cell r="X21">
            <v>0</v>
          </cell>
          <cell r="Y21">
            <v>470</v>
          </cell>
        </row>
        <row r="22">
          <cell r="F22">
            <v>1032</v>
          </cell>
          <cell r="G22">
            <v>240</v>
          </cell>
          <cell r="H22">
            <v>524</v>
          </cell>
          <cell r="I22">
            <v>0</v>
          </cell>
          <cell r="J22">
            <v>6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1802</v>
          </cell>
          <cell r="R22">
            <v>1452</v>
          </cell>
          <cell r="S22">
            <v>5</v>
          </cell>
          <cell r="T22">
            <v>27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5088</v>
          </cell>
        </row>
        <row r="23">
          <cell r="F23">
            <v>4665</v>
          </cell>
          <cell r="G23">
            <v>439</v>
          </cell>
          <cell r="H23">
            <v>24720</v>
          </cell>
          <cell r="I23">
            <v>152</v>
          </cell>
          <cell r="J23">
            <v>246</v>
          </cell>
          <cell r="K23">
            <v>0</v>
          </cell>
          <cell r="L23">
            <v>0</v>
          </cell>
          <cell r="M23">
            <v>3</v>
          </cell>
          <cell r="N23">
            <v>0</v>
          </cell>
          <cell r="O23">
            <v>0</v>
          </cell>
          <cell r="P23">
            <v>0</v>
          </cell>
          <cell r="Q23">
            <v>30225</v>
          </cell>
          <cell r="R23">
            <v>4082</v>
          </cell>
          <cell r="S23">
            <v>1508</v>
          </cell>
          <cell r="T23">
            <v>0</v>
          </cell>
          <cell r="U23">
            <v>315</v>
          </cell>
          <cell r="V23">
            <v>0</v>
          </cell>
          <cell r="W23">
            <v>0</v>
          </cell>
          <cell r="X23">
            <v>65435</v>
          </cell>
          <cell r="Y23">
            <v>131790</v>
          </cell>
        </row>
        <row r="24">
          <cell r="F24">
            <v>8375</v>
          </cell>
          <cell r="G24">
            <v>0</v>
          </cell>
          <cell r="H24">
            <v>4295</v>
          </cell>
          <cell r="I24">
            <v>1821</v>
          </cell>
          <cell r="J24">
            <v>5073</v>
          </cell>
          <cell r="K24">
            <v>2</v>
          </cell>
          <cell r="L24">
            <v>0</v>
          </cell>
          <cell r="M24">
            <v>510</v>
          </cell>
          <cell r="N24">
            <v>0</v>
          </cell>
          <cell r="O24">
            <v>42</v>
          </cell>
          <cell r="P24">
            <v>0</v>
          </cell>
          <cell r="Q24">
            <v>20118</v>
          </cell>
          <cell r="R24">
            <v>1930</v>
          </cell>
          <cell r="S24">
            <v>59</v>
          </cell>
          <cell r="T24">
            <v>0</v>
          </cell>
          <cell r="U24">
            <v>19490</v>
          </cell>
          <cell r="V24">
            <v>0</v>
          </cell>
          <cell r="W24">
            <v>0</v>
          </cell>
          <cell r="X24">
            <v>0</v>
          </cell>
          <cell r="Y24">
            <v>61715</v>
          </cell>
        </row>
        <row r="25">
          <cell r="F25">
            <v>147</v>
          </cell>
          <cell r="G25">
            <v>2</v>
          </cell>
          <cell r="H25">
            <v>2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151</v>
          </cell>
          <cell r="R25">
            <v>1021</v>
          </cell>
          <cell r="S25">
            <v>1504</v>
          </cell>
          <cell r="T25">
            <v>0</v>
          </cell>
          <cell r="U25">
            <v>346</v>
          </cell>
          <cell r="V25">
            <v>0</v>
          </cell>
          <cell r="W25">
            <v>0</v>
          </cell>
          <cell r="X25">
            <v>0</v>
          </cell>
          <cell r="Y25">
            <v>3173</v>
          </cell>
        </row>
        <row r="26">
          <cell r="F26">
            <v>418</v>
          </cell>
          <cell r="G26">
            <v>0</v>
          </cell>
          <cell r="H26">
            <v>389</v>
          </cell>
          <cell r="I26">
            <v>0</v>
          </cell>
          <cell r="J26">
            <v>53</v>
          </cell>
          <cell r="K26">
            <v>0</v>
          </cell>
          <cell r="L26">
            <v>0</v>
          </cell>
          <cell r="M26">
            <v>59</v>
          </cell>
          <cell r="N26">
            <v>0</v>
          </cell>
          <cell r="O26">
            <v>0</v>
          </cell>
          <cell r="P26">
            <v>0</v>
          </cell>
          <cell r="Q26">
            <v>919</v>
          </cell>
          <cell r="R26">
            <v>2876</v>
          </cell>
          <cell r="S26">
            <v>2</v>
          </cell>
          <cell r="T26">
            <v>0</v>
          </cell>
          <cell r="U26">
            <v>7</v>
          </cell>
          <cell r="V26">
            <v>0</v>
          </cell>
          <cell r="W26">
            <v>0</v>
          </cell>
          <cell r="X26">
            <v>0</v>
          </cell>
          <cell r="Y26">
            <v>4723</v>
          </cell>
        </row>
        <row r="27">
          <cell r="F27">
            <v>0</v>
          </cell>
          <cell r="G27">
            <v>0</v>
          </cell>
          <cell r="H27">
            <v>14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14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28</v>
          </cell>
        </row>
        <row r="28">
          <cell r="F28">
            <v>255</v>
          </cell>
          <cell r="G28">
            <v>2</v>
          </cell>
          <cell r="H28">
            <v>29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286</v>
          </cell>
          <cell r="R28">
            <v>4970</v>
          </cell>
          <cell r="S28">
            <v>31890</v>
          </cell>
          <cell r="T28">
            <v>1133</v>
          </cell>
          <cell r="U28">
            <v>107222</v>
          </cell>
          <cell r="V28">
            <v>0</v>
          </cell>
          <cell r="W28">
            <v>0</v>
          </cell>
          <cell r="X28">
            <v>0</v>
          </cell>
          <cell r="Y28">
            <v>145787</v>
          </cell>
        </row>
        <row r="29">
          <cell r="F29">
            <v>20004</v>
          </cell>
          <cell r="G29">
            <v>87137</v>
          </cell>
          <cell r="H29">
            <v>5696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112837</v>
          </cell>
          <cell r="R29">
            <v>393299</v>
          </cell>
          <cell r="S29">
            <v>11037</v>
          </cell>
          <cell r="T29">
            <v>3220468</v>
          </cell>
          <cell r="U29">
            <v>216639</v>
          </cell>
          <cell r="V29">
            <v>0</v>
          </cell>
          <cell r="W29">
            <v>0</v>
          </cell>
          <cell r="X29">
            <v>316802</v>
          </cell>
          <cell r="Y29">
            <v>4383919</v>
          </cell>
        </row>
        <row r="30">
          <cell r="F30">
            <v>644</v>
          </cell>
          <cell r="G30">
            <v>244</v>
          </cell>
          <cell r="H30">
            <v>576</v>
          </cell>
          <cell r="I30">
            <v>2323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3787</v>
          </cell>
          <cell r="R30">
            <v>1211</v>
          </cell>
          <cell r="S30">
            <v>37</v>
          </cell>
          <cell r="T30">
            <v>1934</v>
          </cell>
          <cell r="U30">
            <v>84</v>
          </cell>
          <cell r="V30">
            <v>0</v>
          </cell>
          <cell r="W30">
            <v>0</v>
          </cell>
          <cell r="X30">
            <v>0</v>
          </cell>
          <cell r="Y30">
            <v>10840</v>
          </cell>
        </row>
        <row r="31">
          <cell r="F31">
            <v>2880</v>
          </cell>
          <cell r="G31">
            <v>198</v>
          </cell>
          <cell r="H31">
            <v>96</v>
          </cell>
          <cell r="I31">
            <v>53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3227</v>
          </cell>
          <cell r="R31">
            <v>37926</v>
          </cell>
          <cell r="S31">
            <v>2910</v>
          </cell>
          <cell r="T31">
            <v>503</v>
          </cell>
          <cell r="U31">
            <v>1367</v>
          </cell>
          <cell r="V31">
            <v>0</v>
          </cell>
          <cell r="W31">
            <v>0</v>
          </cell>
          <cell r="X31">
            <v>0</v>
          </cell>
          <cell r="Y31">
            <v>49160</v>
          </cell>
        </row>
        <row r="32">
          <cell r="F32">
            <v>1745</v>
          </cell>
          <cell r="G32">
            <v>72</v>
          </cell>
          <cell r="H32">
            <v>833</v>
          </cell>
          <cell r="I32">
            <v>625</v>
          </cell>
          <cell r="J32">
            <v>300</v>
          </cell>
          <cell r="K32">
            <v>0</v>
          </cell>
          <cell r="L32">
            <v>0</v>
          </cell>
          <cell r="M32">
            <v>55</v>
          </cell>
          <cell r="N32">
            <v>0</v>
          </cell>
          <cell r="O32">
            <v>0</v>
          </cell>
          <cell r="P32">
            <v>0</v>
          </cell>
          <cell r="Q32">
            <v>3630</v>
          </cell>
          <cell r="R32">
            <v>28893</v>
          </cell>
          <cell r="S32">
            <v>1791</v>
          </cell>
          <cell r="T32">
            <v>15345</v>
          </cell>
          <cell r="U32">
            <v>726</v>
          </cell>
          <cell r="V32">
            <v>0</v>
          </cell>
          <cell r="W32">
            <v>0</v>
          </cell>
          <cell r="X32">
            <v>164</v>
          </cell>
          <cell r="Y32">
            <v>54179</v>
          </cell>
        </row>
        <row r="33">
          <cell r="F33">
            <v>1023</v>
          </cell>
          <cell r="G33">
            <v>80</v>
          </cell>
          <cell r="H33">
            <v>758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3</v>
          </cell>
          <cell r="N33">
            <v>0</v>
          </cell>
          <cell r="O33">
            <v>0</v>
          </cell>
          <cell r="P33">
            <v>0</v>
          </cell>
          <cell r="Q33">
            <v>1864</v>
          </cell>
          <cell r="R33">
            <v>77604</v>
          </cell>
          <cell r="S33">
            <v>35</v>
          </cell>
          <cell r="T33">
            <v>0</v>
          </cell>
          <cell r="U33">
            <v>115</v>
          </cell>
          <cell r="V33">
            <v>0</v>
          </cell>
          <cell r="W33">
            <v>0</v>
          </cell>
          <cell r="X33">
            <v>0</v>
          </cell>
          <cell r="Y33">
            <v>81482</v>
          </cell>
        </row>
        <row r="34">
          <cell r="F34">
            <v>13</v>
          </cell>
          <cell r="G34">
            <v>0</v>
          </cell>
          <cell r="H34">
            <v>233</v>
          </cell>
          <cell r="I34">
            <v>1</v>
          </cell>
          <cell r="J34">
            <v>0</v>
          </cell>
          <cell r="K34">
            <v>2</v>
          </cell>
          <cell r="L34">
            <v>0</v>
          </cell>
          <cell r="M34">
            <v>7</v>
          </cell>
          <cell r="N34">
            <v>0</v>
          </cell>
          <cell r="O34">
            <v>0</v>
          </cell>
          <cell r="P34">
            <v>0</v>
          </cell>
          <cell r="Q34">
            <v>256</v>
          </cell>
          <cell r="R34">
            <v>2985</v>
          </cell>
          <cell r="S34">
            <v>268</v>
          </cell>
          <cell r="T34">
            <v>0</v>
          </cell>
          <cell r="U34">
            <v>1</v>
          </cell>
          <cell r="V34">
            <v>0</v>
          </cell>
          <cell r="W34">
            <v>0</v>
          </cell>
          <cell r="X34">
            <v>0</v>
          </cell>
          <cell r="Y34">
            <v>3766</v>
          </cell>
        </row>
        <row r="35">
          <cell r="F35">
            <v>1713</v>
          </cell>
          <cell r="G35">
            <v>10767</v>
          </cell>
          <cell r="H35">
            <v>833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13313</v>
          </cell>
          <cell r="R35">
            <v>768</v>
          </cell>
          <cell r="S35">
            <v>182</v>
          </cell>
          <cell r="T35">
            <v>0</v>
          </cell>
          <cell r="U35">
            <v>153</v>
          </cell>
          <cell r="V35">
            <v>0</v>
          </cell>
          <cell r="W35">
            <v>0</v>
          </cell>
          <cell r="X35">
            <v>0</v>
          </cell>
          <cell r="Y35">
            <v>27729</v>
          </cell>
        </row>
        <row r="36">
          <cell r="F36">
            <v>6656</v>
          </cell>
          <cell r="G36">
            <v>585</v>
          </cell>
          <cell r="H36">
            <v>633</v>
          </cell>
          <cell r="I36">
            <v>8956</v>
          </cell>
          <cell r="J36">
            <v>214</v>
          </cell>
          <cell r="K36">
            <v>0</v>
          </cell>
          <cell r="L36">
            <v>0</v>
          </cell>
          <cell r="M36">
            <v>1</v>
          </cell>
          <cell r="N36">
            <v>0</v>
          </cell>
          <cell r="O36">
            <v>0</v>
          </cell>
          <cell r="P36">
            <v>0</v>
          </cell>
          <cell r="Q36">
            <v>17045</v>
          </cell>
          <cell r="R36">
            <v>48112</v>
          </cell>
          <cell r="S36">
            <v>777</v>
          </cell>
          <cell r="T36">
            <v>10279</v>
          </cell>
          <cell r="U36">
            <v>477</v>
          </cell>
          <cell r="V36">
            <v>0</v>
          </cell>
          <cell r="W36">
            <v>0</v>
          </cell>
          <cell r="X36">
            <v>12</v>
          </cell>
          <cell r="Y36">
            <v>93747</v>
          </cell>
        </row>
        <row r="37">
          <cell r="F37">
            <v>11</v>
          </cell>
          <cell r="G37">
            <v>0</v>
          </cell>
          <cell r="H37">
            <v>240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251</v>
          </cell>
          <cell r="R37">
            <v>36</v>
          </cell>
          <cell r="S37">
            <v>979</v>
          </cell>
          <cell r="T37">
            <v>0</v>
          </cell>
          <cell r="U37">
            <v>261</v>
          </cell>
          <cell r="V37">
            <v>0</v>
          </cell>
          <cell r="W37">
            <v>0</v>
          </cell>
          <cell r="X37">
            <v>0</v>
          </cell>
          <cell r="Y37">
            <v>1778</v>
          </cell>
        </row>
        <row r="38">
          <cell r="F38">
            <v>22</v>
          </cell>
          <cell r="G38">
            <v>0</v>
          </cell>
          <cell r="H38">
            <v>80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102</v>
          </cell>
          <cell r="R38">
            <v>86</v>
          </cell>
          <cell r="S38">
            <v>0</v>
          </cell>
          <cell r="T38">
            <v>0</v>
          </cell>
          <cell r="U38">
            <v>63</v>
          </cell>
          <cell r="V38">
            <v>0</v>
          </cell>
          <cell r="W38">
            <v>0</v>
          </cell>
          <cell r="X38">
            <v>0</v>
          </cell>
          <cell r="Y38">
            <v>353</v>
          </cell>
        </row>
        <row r="39">
          <cell r="F39">
            <v>268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268</v>
          </cell>
          <cell r="R39">
            <v>626</v>
          </cell>
          <cell r="S39">
            <v>26</v>
          </cell>
          <cell r="T39">
            <v>127</v>
          </cell>
          <cell r="U39">
            <v>4302</v>
          </cell>
          <cell r="V39">
            <v>0</v>
          </cell>
          <cell r="W39">
            <v>0</v>
          </cell>
          <cell r="X39">
            <v>114929</v>
          </cell>
          <cell r="Y39">
            <v>120546</v>
          </cell>
        </row>
        <row r="40">
          <cell r="F40">
            <v>3309</v>
          </cell>
          <cell r="G40">
            <v>0</v>
          </cell>
          <cell r="H40">
            <v>2795</v>
          </cell>
          <cell r="I40">
            <v>1</v>
          </cell>
          <cell r="J40">
            <v>12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6117</v>
          </cell>
          <cell r="R40">
            <v>33</v>
          </cell>
          <cell r="S40">
            <v>0</v>
          </cell>
          <cell r="T40">
            <v>0</v>
          </cell>
          <cell r="U40">
            <v>5</v>
          </cell>
          <cell r="V40">
            <v>0</v>
          </cell>
          <cell r="W40">
            <v>0</v>
          </cell>
          <cell r="X40">
            <v>0</v>
          </cell>
          <cell r="Y40">
            <v>12272</v>
          </cell>
        </row>
        <row r="41"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</row>
        <row r="42"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</row>
        <row r="43"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</row>
        <row r="44"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</row>
        <row r="45"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</row>
        <row r="46">
          <cell r="F46">
            <v>92</v>
          </cell>
          <cell r="G46">
            <v>0</v>
          </cell>
          <cell r="H46">
            <v>17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109</v>
          </cell>
          <cell r="R46">
            <v>2516</v>
          </cell>
          <cell r="S46">
            <v>57</v>
          </cell>
          <cell r="T46">
            <v>0</v>
          </cell>
          <cell r="U46">
            <v>301</v>
          </cell>
          <cell r="V46">
            <v>0</v>
          </cell>
          <cell r="W46">
            <v>0</v>
          </cell>
          <cell r="X46">
            <v>0</v>
          </cell>
          <cell r="Y46">
            <v>3092</v>
          </cell>
        </row>
        <row r="47"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</row>
        <row r="48"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</row>
        <row r="49"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</row>
        <row r="50"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</row>
        <row r="51"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</row>
        <row r="52">
          <cell r="F52">
            <v>2569</v>
          </cell>
          <cell r="G52">
            <v>0</v>
          </cell>
          <cell r="H52">
            <v>165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2734</v>
          </cell>
          <cell r="R52">
            <v>7056</v>
          </cell>
          <cell r="S52">
            <v>59</v>
          </cell>
          <cell r="T52">
            <v>0</v>
          </cell>
          <cell r="U52">
            <v>318</v>
          </cell>
          <cell r="V52">
            <v>0</v>
          </cell>
          <cell r="W52">
            <v>0</v>
          </cell>
          <cell r="X52">
            <v>0</v>
          </cell>
          <cell r="Y52">
            <v>12901</v>
          </cell>
        </row>
        <row r="53"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</row>
        <row r="54"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</row>
        <row r="55"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</row>
        <row r="56"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</row>
        <row r="57"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669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669</v>
          </cell>
        </row>
        <row r="58"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</row>
        <row r="59"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</row>
        <row r="60"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</row>
        <row r="61"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</row>
        <row r="62"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</row>
        <row r="63"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2137</v>
          </cell>
          <cell r="S63">
            <v>2093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4230</v>
          </cell>
        </row>
        <row r="64">
          <cell r="F64">
            <v>269</v>
          </cell>
          <cell r="G64">
            <v>125</v>
          </cell>
          <cell r="H64">
            <v>155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549</v>
          </cell>
          <cell r="R64">
            <v>719</v>
          </cell>
          <cell r="S64">
            <v>730</v>
          </cell>
          <cell r="T64">
            <v>0</v>
          </cell>
          <cell r="U64">
            <v>40</v>
          </cell>
          <cell r="V64">
            <v>0</v>
          </cell>
          <cell r="W64">
            <v>0</v>
          </cell>
          <cell r="X64">
            <v>3</v>
          </cell>
          <cell r="Y64">
            <v>2590</v>
          </cell>
        </row>
        <row r="65"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</row>
        <row r="66"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2</v>
          </cell>
          <cell r="S66">
            <v>68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70</v>
          </cell>
        </row>
        <row r="67">
          <cell r="F67">
            <v>58</v>
          </cell>
          <cell r="G67">
            <v>35</v>
          </cell>
          <cell r="H67">
            <v>144</v>
          </cell>
          <cell r="I67">
            <v>21363</v>
          </cell>
          <cell r="J67">
            <v>4</v>
          </cell>
          <cell r="K67">
            <v>0</v>
          </cell>
          <cell r="L67">
            <v>0</v>
          </cell>
          <cell r="M67">
            <v>10</v>
          </cell>
          <cell r="N67">
            <v>0</v>
          </cell>
          <cell r="O67">
            <v>0</v>
          </cell>
          <cell r="P67">
            <v>0</v>
          </cell>
          <cell r="Q67">
            <v>21614</v>
          </cell>
          <cell r="R67">
            <v>2299</v>
          </cell>
          <cell r="S67">
            <v>697</v>
          </cell>
          <cell r="T67">
            <v>0</v>
          </cell>
          <cell r="U67">
            <v>1069</v>
          </cell>
          <cell r="V67">
            <v>0</v>
          </cell>
          <cell r="W67">
            <v>0</v>
          </cell>
          <cell r="X67">
            <v>56</v>
          </cell>
          <cell r="Y67">
            <v>47349</v>
          </cell>
        </row>
        <row r="68"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</row>
        <row r="69"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</row>
        <row r="70">
          <cell r="F70">
            <v>0</v>
          </cell>
          <cell r="G70">
            <v>0</v>
          </cell>
          <cell r="H70">
            <v>206</v>
          </cell>
          <cell r="I70">
            <v>1387</v>
          </cell>
          <cell r="J70">
            <v>0</v>
          </cell>
          <cell r="K70">
            <v>0</v>
          </cell>
          <cell r="L70">
            <v>0</v>
          </cell>
          <cell r="M70">
            <v>390</v>
          </cell>
          <cell r="N70">
            <v>0</v>
          </cell>
          <cell r="O70">
            <v>0</v>
          </cell>
          <cell r="P70">
            <v>0</v>
          </cell>
          <cell r="Q70">
            <v>1983</v>
          </cell>
          <cell r="R70">
            <v>107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4073</v>
          </cell>
        </row>
        <row r="71">
          <cell r="F71">
            <v>1639</v>
          </cell>
          <cell r="G71">
            <v>86</v>
          </cell>
          <cell r="H71">
            <v>224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1949</v>
          </cell>
          <cell r="R71">
            <v>8099</v>
          </cell>
          <cell r="S71">
            <v>103</v>
          </cell>
          <cell r="T71">
            <v>0</v>
          </cell>
          <cell r="U71">
            <v>6194</v>
          </cell>
          <cell r="V71">
            <v>0</v>
          </cell>
          <cell r="W71">
            <v>0</v>
          </cell>
          <cell r="X71">
            <v>0</v>
          </cell>
          <cell r="Y71">
            <v>18294</v>
          </cell>
        </row>
        <row r="72">
          <cell r="F72">
            <v>4</v>
          </cell>
          <cell r="G72">
            <v>1</v>
          </cell>
          <cell r="H72">
            <v>2374</v>
          </cell>
          <cell r="I72">
            <v>191</v>
          </cell>
          <cell r="J72">
            <v>0</v>
          </cell>
          <cell r="K72">
            <v>0</v>
          </cell>
          <cell r="L72">
            <v>0</v>
          </cell>
          <cell r="M72">
            <v>10</v>
          </cell>
          <cell r="N72">
            <v>0</v>
          </cell>
          <cell r="O72">
            <v>0</v>
          </cell>
          <cell r="P72">
            <v>0</v>
          </cell>
          <cell r="Q72">
            <v>2580</v>
          </cell>
          <cell r="R72">
            <v>284</v>
          </cell>
          <cell r="S72">
            <v>3</v>
          </cell>
          <cell r="T72">
            <v>0</v>
          </cell>
          <cell r="U72">
            <v>12</v>
          </cell>
          <cell r="V72">
            <v>0</v>
          </cell>
          <cell r="W72">
            <v>0</v>
          </cell>
          <cell r="X72">
            <v>0</v>
          </cell>
          <cell r="Y72">
            <v>5459</v>
          </cell>
        </row>
        <row r="73"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</row>
        <row r="74"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</row>
        <row r="75"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</row>
        <row r="76"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</row>
        <row r="77"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</row>
        <row r="78"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</row>
        <row r="79">
          <cell r="F79">
            <v>0</v>
          </cell>
          <cell r="G79">
            <v>0</v>
          </cell>
          <cell r="H79">
            <v>3</v>
          </cell>
          <cell r="I79">
            <v>2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5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10</v>
          </cell>
        </row>
        <row r="80">
          <cell r="F80">
            <v>59266</v>
          </cell>
          <cell r="G80">
            <v>538</v>
          </cell>
          <cell r="H80">
            <v>15599</v>
          </cell>
          <cell r="I80">
            <v>36879</v>
          </cell>
          <cell r="J80">
            <v>7769</v>
          </cell>
          <cell r="K80">
            <v>108</v>
          </cell>
          <cell r="L80">
            <v>2891</v>
          </cell>
          <cell r="M80">
            <v>1756</v>
          </cell>
          <cell r="N80">
            <v>458</v>
          </cell>
          <cell r="O80">
            <v>3635</v>
          </cell>
          <cell r="P80">
            <v>13491</v>
          </cell>
          <cell r="Q80">
            <v>142390</v>
          </cell>
          <cell r="R80">
            <v>58457</v>
          </cell>
          <cell r="S80">
            <v>70634</v>
          </cell>
          <cell r="T80">
            <v>138067</v>
          </cell>
          <cell r="U80">
            <v>2893163</v>
          </cell>
          <cell r="V80">
            <v>0</v>
          </cell>
          <cell r="W80">
            <v>0</v>
          </cell>
          <cell r="X80">
            <v>59</v>
          </cell>
          <cell r="Y80">
            <v>3445160</v>
          </cell>
        </row>
      </sheetData>
      <sheetData sheetId="5">
        <row r="5"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5223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6062652</v>
          </cell>
          <cell r="W5">
            <v>5550</v>
          </cell>
          <cell r="X5">
            <v>0</v>
          </cell>
          <cell r="Y5">
            <v>6073425</v>
          </cell>
        </row>
        <row r="6"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5223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5223</v>
          </cell>
        </row>
        <row r="7"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6062652</v>
          </cell>
          <cell r="W7">
            <v>5550</v>
          </cell>
          <cell r="X7">
            <v>0</v>
          </cell>
          <cell r="Y7">
            <v>6068202</v>
          </cell>
        </row>
        <row r="8"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</row>
        <row r="9"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</row>
        <row r="10"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</row>
        <row r="11"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</row>
        <row r="12"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</row>
        <row r="13">
          <cell r="F13">
            <v>0</v>
          </cell>
          <cell r="G13">
            <v>1573</v>
          </cell>
          <cell r="H13">
            <v>73</v>
          </cell>
          <cell r="I13">
            <v>0</v>
          </cell>
          <cell r="J13">
            <v>0</v>
          </cell>
          <cell r="K13">
            <v>38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2</v>
          </cell>
          <cell r="R13">
            <v>240</v>
          </cell>
          <cell r="S13">
            <v>18</v>
          </cell>
          <cell r="T13">
            <v>116921</v>
          </cell>
          <cell r="U13">
            <v>7538</v>
          </cell>
          <cell r="V13">
            <v>0</v>
          </cell>
          <cell r="W13">
            <v>0</v>
          </cell>
          <cell r="X13">
            <v>0</v>
          </cell>
          <cell r="Y13">
            <v>126403</v>
          </cell>
        </row>
        <row r="14">
          <cell r="F14">
            <v>19</v>
          </cell>
          <cell r="G14">
            <v>7697</v>
          </cell>
          <cell r="H14">
            <v>1584</v>
          </cell>
          <cell r="I14">
            <v>7</v>
          </cell>
          <cell r="J14">
            <v>0</v>
          </cell>
          <cell r="K14">
            <v>14994</v>
          </cell>
          <cell r="L14">
            <v>3129</v>
          </cell>
          <cell r="M14">
            <v>132252</v>
          </cell>
          <cell r="N14">
            <v>676</v>
          </cell>
          <cell r="O14">
            <v>0</v>
          </cell>
          <cell r="P14">
            <v>0</v>
          </cell>
          <cell r="Q14">
            <v>2</v>
          </cell>
          <cell r="R14">
            <v>35080</v>
          </cell>
          <cell r="S14">
            <v>0</v>
          </cell>
          <cell r="T14">
            <v>1160</v>
          </cell>
          <cell r="U14">
            <v>789941</v>
          </cell>
          <cell r="V14">
            <v>0</v>
          </cell>
          <cell r="W14">
            <v>0</v>
          </cell>
          <cell r="X14">
            <v>0</v>
          </cell>
          <cell r="Y14">
            <v>986541</v>
          </cell>
        </row>
        <row r="15">
          <cell r="F15">
            <v>5024</v>
          </cell>
          <cell r="G15">
            <v>234904</v>
          </cell>
          <cell r="H15">
            <v>7974</v>
          </cell>
          <cell r="I15">
            <v>366981</v>
          </cell>
          <cell r="J15">
            <v>11090</v>
          </cell>
          <cell r="K15">
            <v>15042</v>
          </cell>
          <cell r="L15">
            <v>1781</v>
          </cell>
          <cell r="M15">
            <v>1057</v>
          </cell>
          <cell r="N15">
            <v>342</v>
          </cell>
          <cell r="O15">
            <v>220929</v>
          </cell>
          <cell r="P15">
            <v>13695</v>
          </cell>
          <cell r="Q15">
            <v>17</v>
          </cell>
          <cell r="R15">
            <v>15685</v>
          </cell>
          <cell r="S15">
            <v>44450</v>
          </cell>
          <cell r="T15">
            <v>3356</v>
          </cell>
          <cell r="U15">
            <v>12015</v>
          </cell>
          <cell r="V15">
            <v>0</v>
          </cell>
          <cell r="W15">
            <v>0</v>
          </cell>
          <cell r="X15">
            <v>2</v>
          </cell>
          <cell r="Y15">
            <v>954344</v>
          </cell>
        </row>
        <row r="16">
          <cell r="F16">
            <v>4938</v>
          </cell>
          <cell r="G16">
            <v>187794</v>
          </cell>
          <cell r="H16">
            <v>782</v>
          </cell>
          <cell r="I16">
            <v>77</v>
          </cell>
          <cell r="J16">
            <v>6870</v>
          </cell>
          <cell r="K16">
            <v>4146</v>
          </cell>
          <cell r="L16">
            <v>0</v>
          </cell>
          <cell r="M16">
            <v>0</v>
          </cell>
          <cell r="N16">
            <v>0</v>
          </cell>
          <cell r="O16">
            <v>160929</v>
          </cell>
          <cell r="P16">
            <v>13695</v>
          </cell>
          <cell r="Q16">
            <v>3</v>
          </cell>
          <cell r="R16">
            <v>630</v>
          </cell>
          <cell r="S16">
            <v>1139</v>
          </cell>
          <cell r="T16">
            <v>0</v>
          </cell>
          <cell r="U16">
            <v>11</v>
          </cell>
          <cell r="V16">
            <v>0</v>
          </cell>
          <cell r="W16">
            <v>0</v>
          </cell>
          <cell r="X16">
            <v>0</v>
          </cell>
          <cell r="Y16">
            <v>381014</v>
          </cell>
        </row>
        <row r="17">
          <cell r="F17">
            <v>37</v>
          </cell>
          <cell r="G17">
            <v>19590</v>
          </cell>
          <cell r="H17">
            <v>30</v>
          </cell>
          <cell r="I17">
            <v>363426</v>
          </cell>
          <cell r="J17">
            <v>14</v>
          </cell>
          <cell r="K17">
            <v>1996</v>
          </cell>
          <cell r="L17">
            <v>0</v>
          </cell>
          <cell r="M17">
            <v>0</v>
          </cell>
          <cell r="N17">
            <v>0</v>
          </cell>
          <cell r="O17">
            <v>60000</v>
          </cell>
          <cell r="P17">
            <v>0</v>
          </cell>
          <cell r="Q17">
            <v>5</v>
          </cell>
          <cell r="R17">
            <v>20</v>
          </cell>
          <cell r="S17">
            <v>4137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449255</v>
          </cell>
        </row>
        <row r="18">
          <cell r="F18">
            <v>0</v>
          </cell>
          <cell r="G18">
            <v>3</v>
          </cell>
          <cell r="H18">
            <v>21</v>
          </cell>
          <cell r="I18">
            <v>0</v>
          </cell>
          <cell r="J18">
            <v>0</v>
          </cell>
          <cell r="K18">
            <v>13</v>
          </cell>
          <cell r="L18">
            <v>0</v>
          </cell>
          <cell r="M18">
            <v>0</v>
          </cell>
          <cell r="N18">
            <v>342</v>
          </cell>
          <cell r="O18">
            <v>0</v>
          </cell>
          <cell r="P18">
            <v>0</v>
          </cell>
          <cell r="Q18">
            <v>0</v>
          </cell>
          <cell r="R18">
            <v>18</v>
          </cell>
          <cell r="S18">
            <v>12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409</v>
          </cell>
        </row>
        <row r="19">
          <cell r="F19">
            <v>0</v>
          </cell>
          <cell r="G19">
            <v>195</v>
          </cell>
          <cell r="H19">
            <v>0</v>
          </cell>
          <cell r="I19">
            <v>0</v>
          </cell>
          <cell r="J19">
            <v>0</v>
          </cell>
          <cell r="K19">
            <v>123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8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326</v>
          </cell>
        </row>
        <row r="20">
          <cell r="F20">
            <v>0</v>
          </cell>
          <cell r="G20">
            <v>0</v>
          </cell>
          <cell r="H20">
            <v>7</v>
          </cell>
          <cell r="I20">
            <v>0</v>
          </cell>
          <cell r="J20">
            <v>2</v>
          </cell>
          <cell r="K20">
            <v>22</v>
          </cell>
          <cell r="L20">
            <v>0</v>
          </cell>
          <cell r="M20">
            <v>1004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11</v>
          </cell>
          <cell r="S20">
            <v>0</v>
          </cell>
          <cell r="T20">
            <v>0</v>
          </cell>
          <cell r="U20">
            <v>16</v>
          </cell>
          <cell r="V20">
            <v>0</v>
          </cell>
          <cell r="W20">
            <v>0</v>
          </cell>
          <cell r="X20">
            <v>0</v>
          </cell>
          <cell r="Y20">
            <v>1062</v>
          </cell>
        </row>
        <row r="21"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39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99</v>
          </cell>
          <cell r="S21">
            <v>0</v>
          </cell>
          <cell r="T21">
            <v>0</v>
          </cell>
          <cell r="U21">
            <v>49</v>
          </cell>
          <cell r="V21">
            <v>0</v>
          </cell>
          <cell r="W21">
            <v>0</v>
          </cell>
          <cell r="X21">
            <v>0</v>
          </cell>
          <cell r="Y21">
            <v>187</v>
          </cell>
        </row>
        <row r="22">
          <cell r="F22">
            <v>36</v>
          </cell>
          <cell r="G22">
            <v>77</v>
          </cell>
          <cell r="H22">
            <v>2</v>
          </cell>
          <cell r="I22">
            <v>0</v>
          </cell>
          <cell r="J22">
            <v>0</v>
          </cell>
          <cell r="K22">
            <v>58</v>
          </cell>
          <cell r="L22">
            <v>162</v>
          </cell>
          <cell r="M22">
            <v>53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4</v>
          </cell>
          <cell r="S22">
            <v>1</v>
          </cell>
          <cell r="T22">
            <v>0</v>
          </cell>
          <cell r="U22">
            <v>93</v>
          </cell>
          <cell r="V22">
            <v>0</v>
          </cell>
          <cell r="W22">
            <v>0</v>
          </cell>
          <cell r="X22">
            <v>0</v>
          </cell>
          <cell r="Y22">
            <v>486</v>
          </cell>
        </row>
        <row r="23">
          <cell r="F23">
            <v>0</v>
          </cell>
          <cell r="G23">
            <v>1</v>
          </cell>
          <cell r="H23">
            <v>62</v>
          </cell>
          <cell r="I23">
            <v>2</v>
          </cell>
          <cell r="J23">
            <v>106</v>
          </cell>
          <cell r="K23">
            <v>31</v>
          </cell>
          <cell r="L23">
            <v>1619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1575</v>
          </cell>
          <cell r="S23">
            <v>0</v>
          </cell>
          <cell r="T23">
            <v>0</v>
          </cell>
          <cell r="U23">
            <v>114</v>
          </cell>
          <cell r="V23">
            <v>0</v>
          </cell>
          <cell r="W23">
            <v>0</v>
          </cell>
          <cell r="X23">
            <v>0</v>
          </cell>
          <cell r="Y23">
            <v>3510</v>
          </cell>
        </row>
        <row r="24">
          <cell r="F24">
            <v>0</v>
          </cell>
          <cell r="G24">
            <v>92</v>
          </cell>
          <cell r="H24">
            <v>2</v>
          </cell>
          <cell r="I24">
            <v>2</v>
          </cell>
          <cell r="J24">
            <v>294</v>
          </cell>
          <cell r="K24">
            <v>11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20</v>
          </cell>
          <cell r="S24">
            <v>52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473</v>
          </cell>
        </row>
        <row r="25">
          <cell r="F25">
            <v>0</v>
          </cell>
          <cell r="G25">
            <v>1</v>
          </cell>
          <cell r="H25">
            <v>6</v>
          </cell>
          <cell r="I25">
            <v>0</v>
          </cell>
          <cell r="J25">
            <v>0</v>
          </cell>
          <cell r="K25">
            <v>1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191</v>
          </cell>
          <cell r="S25">
            <v>0</v>
          </cell>
          <cell r="T25">
            <v>0</v>
          </cell>
          <cell r="U25">
            <v>370</v>
          </cell>
          <cell r="V25">
            <v>0</v>
          </cell>
          <cell r="W25">
            <v>0</v>
          </cell>
          <cell r="X25">
            <v>1</v>
          </cell>
          <cell r="Y25">
            <v>570</v>
          </cell>
        </row>
        <row r="26"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120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120</v>
          </cell>
        </row>
        <row r="27"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</row>
        <row r="28"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</row>
        <row r="29">
          <cell r="F29">
            <v>13</v>
          </cell>
          <cell r="G29">
            <v>1708</v>
          </cell>
          <cell r="H29">
            <v>11</v>
          </cell>
          <cell r="I29">
            <v>0</v>
          </cell>
          <cell r="J29">
            <v>0</v>
          </cell>
          <cell r="K29">
            <v>120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42</v>
          </cell>
          <cell r="S29">
            <v>37556</v>
          </cell>
          <cell r="T29">
            <v>0</v>
          </cell>
          <cell r="U29">
            <v>10660</v>
          </cell>
          <cell r="V29">
            <v>0</v>
          </cell>
          <cell r="W29">
            <v>0</v>
          </cell>
          <cell r="X29">
            <v>0</v>
          </cell>
          <cell r="Y29">
            <v>50110</v>
          </cell>
        </row>
        <row r="30">
          <cell r="F30">
            <v>0</v>
          </cell>
          <cell r="G30">
            <v>59</v>
          </cell>
          <cell r="H30">
            <v>0</v>
          </cell>
          <cell r="I30">
            <v>717</v>
          </cell>
          <cell r="J30">
            <v>27</v>
          </cell>
          <cell r="K30">
            <v>400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4</v>
          </cell>
          <cell r="R30">
            <v>3</v>
          </cell>
          <cell r="S30">
            <v>0</v>
          </cell>
          <cell r="T30">
            <v>0</v>
          </cell>
          <cell r="U30">
            <v>18</v>
          </cell>
          <cell r="V30">
            <v>0</v>
          </cell>
          <cell r="W30">
            <v>0</v>
          </cell>
          <cell r="X30">
            <v>0</v>
          </cell>
          <cell r="Y30">
            <v>1228</v>
          </cell>
        </row>
        <row r="31">
          <cell r="F31">
            <v>0</v>
          </cell>
          <cell r="G31">
            <v>247</v>
          </cell>
          <cell r="H31">
            <v>0</v>
          </cell>
          <cell r="I31">
            <v>297</v>
          </cell>
          <cell r="J31">
            <v>0</v>
          </cell>
          <cell r="K31">
            <v>1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1</v>
          </cell>
          <cell r="S31">
            <v>0</v>
          </cell>
          <cell r="T31">
            <v>0</v>
          </cell>
          <cell r="U31">
            <v>7</v>
          </cell>
          <cell r="V31">
            <v>0</v>
          </cell>
          <cell r="W31">
            <v>0</v>
          </cell>
          <cell r="X31">
            <v>0</v>
          </cell>
          <cell r="Y31">
            <v>553</v>
          </cell>
        </row>
        <row r="32">
          <cell r="F32">
            <v>0</v>
          </cell>
          <cell r="G32">
            <v>1981</v>
          </cell>
          <cell r="H32">
            <v>123</v>
          </cell>
          <cell r="I32">
            <v>655</v>
          </cell>
          <cell r="J32">
            <v>255</v>
          </cell>
          <cell r="K32">
            <v>211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5772</v>
          </cell>
          <cell r="S32">
            <v>20</v>
          </cell>
          <cell r="T32">
            <v>3076</v>
          </cell>
          <cell r="U32">
            <v>1</v>
          </cell>
          <cell r="V32">
            <v>0</v>
          </cell>
          <cell r="W32">
            <v>0</v>
          </cell>
          <cell r="X32">
            <v>0</v>
          </cell>
          <cell r="Y32">
            <v>12094</v>
          </cell>
        </row>
        <row r="33">
          <cell r="F33">
            <v>0</v>
          </cell>
          <cell r="G33">
            <v>159</v>
          </cell>
          <cell r="H33">
            <v>249</v>
          </cell>
          <cell r="I33">
            <v>390</v>
          </cell>
          <cell r="J33">
            <v>327</v>
          </cell>
          <cell r="K33">
            <v>178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421</v>
          </cell>
          <cell r="S33">
            <v>8</v>
          </cell>
          <cell r="T33">
            <v>280</v>
          </cell>
          <cell r="U33">
            <v>7</v>
          </cell>
          <cell r="V33">
            <v>0</v>
          </cell>
          <cell r="W33">
            <v>0</v>
          </cell>
          <cell r="X33">
            <v>0</v>
          </cell>
          <cell r="Y33">
            <v>2019</v>
          </cell>
        </row>
        <row r="34">
          <cell r="F34">
            <v>0</v>
          </cell>
          <cell r="G34">
            <v>11622</v>
          </cell>
          <cell r="H34">
            <v>62</v>
          </cell>
          <cell r="I34">
            <v>8</v>
          </cell>
          <cell r="J34">
            <v>0</v>
          </cell>
          <cell r="K34">
            <v>265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2998</v>
          </cell>
          <cell r="S34">
            <v>50</v>
          </cell>
          <cell r="T34">
            <v>0</v>
          </cell>
          <cell r="U34">
            <v>7</v>
          </cell>
          <cell r="V34">
            <v>0</v>
          </cell>
          <cell r="W34">
            <v>0</v>
          </cell>
          <cell r="X34">
            <v>0</v>
          </cell>
          <cell r="Y34">
            <v>15012</v>
          </cell>
        </row>
        <row r="35">
          <cell r="F35">
            <v>0</v>
          </cell>
          <cell r="G35">
            <v>182</v>
          </cell>
          <cell r="H35">
            <v>939</v>
          </cell>
          <cell r="I35">
            <v>291</v>
          </cell>
          <cell r="J35">
            <v>1735</v>
          </cell>
          <cell r="K35">
            <v>150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125</v>
          </cell>
          <cell r="S35">
            <v>123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3545</v>
          </cell>
        </row>
        <row r="36">
          <cell r="F36">
            <v>0</v>
          </cell>
          <cell r="G36">
            <v>10972</v>
          </cell>
          <cell r="H36">
            <v>3764</v>
          </cell>
          <cell r="I36">
            <v>1065</v>
          </cell>
          <cell r="J36">
            <v>1390</v>
          </cell>
          <cell r="K36">
            <v>6852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2934</v>
          </cell>
          <cell r="S36">
            <v>1218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1</v>
          </cell>
          <cell r="Y36">
            <v>28196</v>
          </cell>
        </row>
        <row r="37">
          <cell r="F37">
            <v>0</v>
          </cell>
          <cell r="G37">
            <v>201</v>
          </cell>
          <cell r="H37">
            <v>1739</v>
          </cell>
          <cell r="I37">
            <v>2</v>
          </cell>
          <cell r="J37">
            <v>0</v>
          </cell>
          <cell r="K37">
            <v>246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5</v>
          </cell>
          <cell r="R37">
            <v>508</v>
          </cell>
          <cell r="S37">
            <v>98</v>
          </cell>
          <cell r="T37">
            <v>0</v>
          </cell>
          <cell r="U37">
            <v>636</v>
          </cell>
          <cell r="V37">
            <v>0</v>
          </cell>
          <cell r="W37">
            <v>0</v>
          </cell>
          <cell r="X37">
            <v>0</v>
          </cell>
          <cell r="Y37">
            <v>3435</v>
          </cell>
        </row>
        <row r="38">
          <cell r="F38">
            <v>0</v>
          </cell>
          <cell r="G38">
            <v>1</v>
          </cell>
          <cell r="H38">
            <v>166</v>
          </cell>
          <cell r="I38">
            <v>45</v>
          </cell>
          <cell r="J38">
            <v>70</v>
          </cell>
          <cell r="K38">
            <v>12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228</v>
          </cell>
          <cell r="S38">
            <v>36</v>
          </cell>
          <cell r="T38">
            <v>0</v>
          </cell>
          <cell r="U38">
            <v>18</v>
          </cell>
          <cell r="V38">
            <v>0</v>
          </cell>
          <cell r="W38">
            <v>0</v>
          </cell>
          <cell r="X38">
            <v>0</v>
          </cell>
          <cell r="Y38">
            <v>576</v>
          </cell>
        </row>
        <row r="39">
          <cell r="F39">
            <v>0</v>
          </cell>
          <cell r="G39">
            <v>19</v>
          </cell>
          <cell r="H39">
            <v>9</v>
          </cell>
          <cell r="I39">
            <v>4</v>
          </cell>
          <cell r="J39">
            <v>0</v>
          </cell>
          <cell r="K39">
            <v>47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77</v>
          </cell>
          <cell r="S39">
            <v>0</v>
          </cell>
          <cell r="T39">
            <v>0</v>
          </cell>
          <cell r="U39">
            <v>8</v>
          </cell>
          <cell r="V39">
            <v>0</v>
          </cell>
          <cell r="W39">
            <v>0</v>
          </cell>
          <cell r="X39">
            <v>0</v>
          </cell>
          <cell r="Y39">
            <v>164</v>
          </cell>
        </row>
        <row r="40">
          <cell r="F40">
            <v>50</v>
          </cell>
          <cell r="G40">
            <v>1612</v>
          </cell>
          <cell r="H40">
            <v>1129</v>
          </cell>
          <cell r="I40">
            <v>0</v>
          </cell>
          <cell r="J40">
            <v>0</v>
          </cell>
          <cell r="K40">
            <v>325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2363</v>
          </cell>
          <cell r="S40">
            <v>210</v>
          </cell>
          <cell r="T40">
            <v>0</v>
          </cell>
          <cell r="U40">
            <v>3528</v>
          </cell>
          <cell r="V40">
            <v>0</v>
          </cell>
          <cell r="W40">
            <v>0</v>
          </cell>
          <cell r="X40">
            <v>417</v>
          </cell>
          <cell r="Y40">
            <v>9634</v>
          </cell>
        </row>
        <row r="41"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</row>
        <row r="42"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</row>
        <row r="43"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</row>
        <row r="44">
          <cell r="F44">
            <v>0</v>
          </cell>
          <cell r="G44">
            <v>146350</v>
          </cell>
          <cell r="H44">
            <v>0</v>
          </cell>
          <cell r="I44">
            <v>0</v>
          </cell>
          <cell r="J44">
            <v>0</v>
          </cell>
          <cell r="K44">
            <v>7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2</v>
          </cell>
          <cell r="S44">
            <v>0</v>
          </cell>
          <cell r="T44">
            <v>0</v>
          </cell>
          <cell r="U44">
            <v>1</v>
          </cell>
          <cell r="V44">
            <v>0</v>
          </cell>
          <cell r="W44">
            <v>0</v>
          </cell>
          <cell r="X44">
            <v>0</v>
          </cell>
          <cell r="Y44">
            <v>146360</v>
          </cell>
        </row>
        <row r="45">
          <cell r="F45">
            <v>0</v>
          </cell>
          <cell r="G45">
            <v>284186</v>
          </cell>
          <cell r="H45">
            <v>0</v>
          </cell>
          <cell r="I45">
            <v>0</v>
          </cell>
          <cell r="J45">
            <v>0</v>
          </cell>
          <cell r="K45">
            <v>4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21</v>
          </cell>
          <cell r="S45">
            <v>0</v>
          </cell>
          <cell r="T45">
            <v>0</v>
          </cell>
          <cell r="U45">
            <v>6358</v>
          </cell>
          <cell r="V45">
            <v>0</v>
          </cell>
          <cell r="W45">
            <v>0</v>
          </cell>
          <cell r="X45">
            <v>0</v>
          </cell>
          <cell r="Y45">
            <v>290569</v>
          </cell>
        </row>
        <row r="46">
          <cell r="F46">
            <v>20</v>
          </cell>
          <cell r="G46">
            <v>314</v>
          </cell>
          <cell r="H46">
            <v>403</v>
          </cell>
          <cell r="I46">
            <v>1</v>
          </cell>
          <cell r="J46">
            <v>12</v>
          </cell>
          <cell r="K46">
            <v>873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199</v>
          </cell>
          <cell r="S46">
            <v>95</v>
          </cell>
          <cell r="T46">
            <v>344</v>
          </cell>
          <cell r="U46">
            <v>87</v>
          </cell>
          <cell r="V46">
            <v>0</v>
          </cell>
          <cell r="W46">
            <v>0</v>
          </cell>
          <cell r="X46">
            <v>0</v>
          </cell>
          <cell r="Y46">
            <v>2348</v>
          </cell>
        </row>
        <row r="47"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</row>
        <row r="48"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</row>
        <row r="49"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</row>
        <row r="50"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</row>
        <row r="51"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</row>
        <row r="52"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</row>
        <row r="53"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</row>
        <row r="54"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</row>
        <row r="55"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</row>
        <row r="56"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</row>
        <row r="57">
          <cell r="F57">
            <v>0</v>
          </cell>
          <cell r="G57">
            <v>8064</v>
          </cell>
          <cell r="H57">
            <v>8029</v>
          </cell>
          <cell r="I57">
            <v>37</v>
          </cell>
          <cell r="J57">
            <v>87</v>
          </cell>
          <cell r="K57">
            <v>8178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118</v>
          </cell>
          <cell r="R57">
            <v>4567</v>
          </cell>
          <cell r="S57">
            <v>1725</v>
          </cell>
          <cell r="T57">
            <v>0</v>
          </cell>
          <cell r="U57">
            <v>734</v>
          </cell>
          <cell r="V57">
            <v>0</v>
          </cell>
          <cell r="W57">
            <v>0</v>
          </cell>
          <cell r="X57">
            <v>0</v>
          </cell>
          <cell r="Y57">
            <v>31539</v>
          </cell>
        </row>
        <row r="58"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</row>
        <row r="59"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</row>
        <row r="60"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</row>
        <row r="61"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</row>
        <row r="62"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</row>
        <row r="63"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</row>
        <row r="64"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</row>
        <row r="65"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</row>
        <row r="66"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</row>
        <row r="67">
          <cell r="F67">
            <v>9</v>
          </cell>
          <cell r="G67">
            <v>50</v>
          </cell>
          <cell r="H67">
            <v>1820</v>
          </cell>
          <cell r="I67">
            <v>1201</v>
          </cell>
          <cell r="J67">
            <v>1180</v>
          </cell>
          <cell r="K67">
            <v>5009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98</v>
          </cell>
          <cell r="S67">
            <v>447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9814</v>
          </cell>
        </row>
        <row r="68"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</row>
        <row r="69"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</row>
        <row r="70"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</row>
        <row r="71"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</row>
        <row r="72">
          <cell r="F72">
            <v>2</v>
          </cell>
          <cell r="G72">
            <v>1094</v>
          </cell>
          <cell r="H72">
            <v>1233</v>
          </cell>
          <cell r="I72">
            <v>26</v>
          </cell>
          <cell r="J72">
            <v>99</v>
          </cell>
          <cell r="K72">
            <v>4776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1</v>
          </cell>
          <cell r="R72">
            <v>861</v>
          </cell>
          <cell r="S72">
            <v>89</v>
          </cell>
          <cell r="T72">
            <v>0</v>
          </cell>
          <cell r="U72">
            <v>216</v>
          </cell>
          <cell r="V72">
            <v>0</v>
          </cell>
          <cell r="W72">
            <v>0</v>
          </cell>
          <cell r="X72">
            <v>0</v>
          </cell>
          <cell r="Y72">
            <v>8397</v>
          </cell>
        </row>
        <row r="73"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</row>
        <row r="74"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</row>
        <row r="75"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</row>
        <row r="76"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</row>
        <row r="77"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</row>
        <row r="78"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</row>
        <row r="79"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</row>
        <row r="80">
          <cell r="F80">
            <v>5124</v>
          </cell>
          <cell r="G80">
            <v>255308</v>
          </cell>
          <cell r="H80">
            <v>22245</v>
          </cell>
          <cell r="I80">
            <v>368253</v>
          </cell>
          <cell r="J80">
            <v>12468</v>
          </cell>
          <cell r="K80">
            <v>54458</v>
          </cell>
          <cell r="L80">
            <v>4910</v>
          </cell>
          <cell r="M80">
            <v>133309</v>
          </cell>
          <cell r="N80">
            <v>1018</v>
          </cell>
          <cell r="O80">
            <v>220929</v>
          </cell>
          <cell r="P80">
            <v>13695</v>
          </cell>
          <cell r="Q80">
            <v>140</v>
          </cell>
          <cell r="R80">
            <v>59093</v>
          </cell>
          <cell r="S80">
            <v>47034</v>
          </cell>
          <cell r="T80">
            <v>121781</v>
          </cell>
          <cell r="U80">
            <v>814059</v>
          </cell>
          <cell r="V80">
            <v>6062652</v>
          </cell>
          <cell r="W80">
            <v>5550</v>
          </cell>
          <cell r="X80">
            <v>419</v>
          </cell>
          <cell r="Y80">
            <v>8202445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9.bin"/><Relationship Id="rId3" Type="http://schemas.openxmlformats.org/officeDocument/2006/relationships/hyperlink" Target="http://www.e-stat.go.jp/SG1/estat/List.do?bid=000001053304&amp;cycode=0" TargetMode="External"/><Relationship Id="rId7" Type="http://schemas.openxmlformats.org/officeDocument/2006/relationships/hyperlink" Target="http://www.e-stat.go.jp/SG1/estat/GL08020101.do?_toGL08020101_&amp;tstatCode=000001058052&amp;requestSender=search" TargetMode="External"/><Relationship Id="rId2" Type="http://schemas.openxmlformats.org/officeDocument/2006/relationships/hyperlink" Target="http://www.e-stat.go.jp/SG1/estat/List.do?lid=000001127029" TargetMode="External"/><Relationship Id="rId1" Type="http://schemas.openxmlformats.org/officeDocument/2006/relationships/hyperlink" Target="http://www.e-stat.go.jp/SG1/estat/List.do?bid=000001035149&amp;cycode=0" TargetMode="External"/><Relationship Id="rId6" Type="http://schemas.openxmlformats.org/officeDocument/2006/relationships/hyperlink" Target="http://www.e-stat.go.jp/SG1/estat/List.do?lid=000001126788" TargetMode="External"/><Relationship Id="rId5" Type="http://schemas.openxmlformats.org/officeDocument/2006/relationships/hyperlink" Target="http://www.meti.go.jp/statistics/tyo/kougyo/result-2.html" TargetMode="External"/><Relationship Id="rId4" Type="http://schemas.openxmlformats.org/officeDocument/2006/relationships/hyperlink" Target="http://www.e-stat.go.jp/SG1/estat/GL08020103.do?_toGL08020103_&amp;listID=000001132143&amp;requestSender=estat" TargetMode="Externa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9" tint="-0.249977111117893"/>
    <pageSetUpPr fitToPage="1"/>
  </sheetPr>
  <dimension ref="A1:CX234"/>
  <sheetViews>
    <sheetView showGridLines="0" showZeros="0" zoomScale="70" zoomScaleNormal="70" zoomScaleSheetLayoutView="85" workbookViewId="0">
      <selection activeCell="L69" sqref="A69:L69"/>
    </sheetView>
  </sheetViews>
  <sheetFormatPr defaultColWidth="8.875" defaultRowHeight="13.5"/>
  <cols>
    <col min="1" max="1" width="33.375" style="2080" customWidth="1"/>
    <col min="2" max="2" width="2.5" style="103" customWidth="1"/>
    <col min="3" max="3" width="32.875" style="101" customWidth="1"/>
    <col min="4" max="7" width="12.125" style="101" customWidth="1"/>
    <col min="8" max="8" width="11.125" style="109" customWidth="1"/>
    <col min="9" max="9" width="9.25" style="101" customWidth="1"/>
    <col min="10" max="10" width="13.75" style="101" customWidth="1"/>
    <col min="11" max="11" width="10.625" style="101" customWidth="1"/>
    <col min="12" max="12" width="20.75" style="101" customWidth="1"/>
    <col min="13" max="13" width="10.625" style="101" customWidth="1"/>
    <col min="14" max="14" width="19.75" style="101" customWidth="1"/>
    <col min="15" max="15" width="12.75" style="101" bestFit="1" customWidth="1"/>
    <col min="16" max="17" width="10.625" style="101" customWidth="1"/>
    <col min="18" max="18" width="8" style="101" customWidth="1"/>
    <col min="19" max="100" width="10.625" style="101" customWidth="1"/>
    <col min="101" max="123" width="10.625" style="103" customWidth="1"/>
    <col min="124" max="16384" width="8.875" style="103"/>
  </cols>
  <sheetData>
    <row r="1" spans="1:102" s="48" customFormat="1" ht="21">
      <c r="A1" s="2075"/>
      <c r="B1" s="2476" t="s">
        <v>1442</v>
      </c>
      <c r="C1" s="2476"/>
      <c r="D1" s="2476"/>
      <c r="E1" s="2476"/>
      <c r="F1" s="2476"/>
      <c r="G1" s="2476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T1" s="47"/>
      <c r="U1" s="47"/>
      <c r="V1" s="47"/>
      <c r="W1" s="47"/>
      <c r="X1" s="47"/>
      <c r="Y1" s="47"/>
      <c r="Z1" s="47"/>
      <c r="AA1" s="49"/>
      <c r="AB1" s="49"/>
      <c r="AC1" s="49"/>
      <c r="AD1" s="49"/>
      <c r="AE1" s="49"/>
      <c r="AF1" s="49"/>
      <c r="AG1" s="49"/>
      <c r="AH1" s="49"/>
      <c r="AI1" s="49"/>
      <c r="AJ1" s="49"/>
      <c r="AK1" s="49"/>
      <c r="AL1" s="49"/>
      <c r="AM1" s="49"/>
      <c r="AN1" s="49"/>
      <c r="AO1" s="49"/>
      <c r="AP1" s="49"/>
      <c r="AQ1" s="49"/>
      <c r="AR1" s="49"/>
      <c r="AS1" s="49"/>
      <c r="AT1" s="49"/>
      <c r="AU1" s="49"/>
      <c r="AV1" s="49"/>
      <c r="AW1" s="49"/>
      <c r="AX1" s="49"/>
      <c r="AY1" s="49"/>
      <c r="AZ1" s="49"/>
      <c r="BA1" s="49"/>
      <c r="BB1" s="49"/>
      <c r="BC1" s="49"/>
      <c r="BD1" s="49"/>
      <c r="BE1" s="49"/>
      <c r="BF1" s="49"/>
      <c r="BG1" s="49"/>
      <c r="BH1" s="49"/>
      <c r="BI1" s="49"/>
      <c r="BJ1" s="49"/>
      <c r="BK1" s="49"/>
      <c r="BL1" s="49"/>
      <c r="BM1" s="49"/>
      <c r="BN1" s="49"/>
      <c r="BO1" s="49"/>
      <c r="BP1" s="49"/>
      <c r="BQ1" s="49"/>
      <c r="BR1" s="49"/>
      <c r="BS1" s="49"/>
      <c r="BT1" s="49"/>
      <c r="BU1" s="49"/>
      <c r="BV1" s="49"/>
      <c r="BW1" s="49"/>
      <c r="BX1" s="49"/>
      <c r="BY1" s="49"/>
      <c r="BZ1" s="49"/>
      <c r="CA1" s="49"/>
      <c r="CB1" s="49"/>
      <c r="CC1" s="49"/>
      <c r="CD1" s="49"/>
      <c r="CE1" s="49"/>
      <c r="CF1" s="49"/>
      <c r="CG1" s="49"/>
      <c r="CH1" s="49"/>
      <c r="CI1" s="49"/>
      <c r="CJ1" s="49"/>
      <c r="CK1" s="49"/>
      <c r="CL1" s="49"/>
      <c r="CM1" s="49"/>
      <c r="CN1" s="49"/>
      <c r="CO1" s="49"/>
      <c r="CP1" s="49"/>
      <c r="CQ1" s="49"/>
      <c r="CR1" s="49"/>
      <c r="CS1" s="49"/>
      <c r="CT1" s="49"/>
      <c r="CU1" s="49"/>
      <c r="CV1" s="50"/>
    </row>
    <row r="2" spans="1:102" s="48" customFormat="1" ht="12" customHeight="1" thickBot="1">
      <c r="A2" s="2076"/>
      <c r="B2" s="52"/>
      <c r="C2" s="53"/>
      <c r="D2" s="53"/>
      <c r="E2" s="53"/>
      <c r="F2" s="54"/>
      <c r="G2" s="46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9"/>
      <c r="AB2" s="49"/>
      <c r="AC2" s="49"/>
      <c r="AD2" s="49"/>
      <c r="AE2" s="49"/>
      <c r="AF2" s="49"/>
      <c r="AG2" s="49"/>
      <c r="AH2" s="49"/>
      <c r="AI2" s="49"/>
      <c r="AJ2" s="49"/>
      <c r="AK2" s="49"/>
      <c r="AL2" s="49"/>
      <c r="AM2" s="49"/>
      <c r="AN2" s="49"/>
      <c r="AO2" s="49"/>
      <c r="AP2" s="49"/>
      <c r="AQ2" s="49"/>
      <c r="AR2" s="49"/>
      <c r="AS2" s="49"/>
      <c r="AT2" s="49"/>
      <c r="AU2" s="49"/>
      <c r="AV2" s="49"/>
      <c r="AW2" s="49"/>
      <c r="AX2" s="49"/>
      <c r="AY2" s="49"/>
      <c r="AZ2" s="49"/>
      <c r="BA2" s="49"/>
      <c r="BB2" s="49"/>
      <c r="BC2" s="49"/>
      <c r="BD2" s="49"/>
      <c r="BE2" s="49"/>
      <c r="BF2" s="49"/>
      <c r="BG2" s="49"/>
      <c r="BH2" s="49"/>
      <c r="BI2" s="49"/>
      <c r="BJ2" s="49"/>
      <c r="BK2" s="49"/>
      <c r="BL2" s="49"/>
      <c r="BM2" s="49"/>
      <c r="BN2" s="49"/>
      <c r="BO2" s="49"/>
      <c r="BP2" s="49"/>
      <c r="BQ2" s="49"/>
      <c r="BR2" s="49"/>
      <c r="BS2" s="49"/>
      <c r="BT2" s="49"/>
      <c r="BU2" s="49"/>
      <c r="BV2" s="49"/>
      <c r="BW2" s="49"/>
      <c r="BX2" s="49"/>
      <c r="BY2" s="49"/>
      <c r="BZ2" s="49"/>
      <c r="CA2" s="49"/>
      <c r="CB2" s="49"/>
      <c r="CC2" s="49"/>
      <c r="CD2" s="49"/>
      <c r="CE2" s="49"/>
      <c r="CF2" s="49"/>
      <c r="CG2" s="49"/>
      <c r="CH2" s="49"/>
      <c r="CI2" s="49"/>
      <c r="CJ2" s="49"/>
      <c r="CK2" s="49"/>
      <c r="CL2" s="49"/>
      <c r="CM2" s="49"/>
      <c r="CN2" s="49"/>
      <c r="CO2" s="49"/>
      <c r="CP2" s="49"/>
      <c r="CQ2" s="49"/>
      <c r="CR2" s="49"/>
      <c r="CS2" s="49"/>
      <c r="CT2" s="49"/>
      <c r="CU2" s="49"/>
      <c r="CV2" s="49"/>
    </row>
    <row r="3" spans="1:102" s="48" customFormat="1" ht="12" customHeight="1">
      <c r="A3" s="2076"/>
      <c r="B3" s="2479" t="s">
        <v>122</v>
      </c>
      <c r="C3" s="2480"/>
      <c r="D3" s="2483" t="s">
        <v>1358</v>
      </c>
      <c r="E3" s="2484"/>
      <c r="F3" s="2485" t="s">
        <v>1443</v>
      </c>
      <c r="G3" s="2486"/>
      <c r="H3" s="47"/>
      <c r="I3" s="47"/>
      <c r="J3" s="47"/>
      <c r="K3" s="47"/>
      <c r="L3" s="47"/>
      <c r="M3" s="47"/>
      <c r="N3" s="47"/>
      <c r="O3" s="47"/>
      <c r="P3" s="49"/>
      <c r="Q3" s="49"/>
      <c r="R3" s="49"/>
      <c r="S3" s="49"/>
      <c r="AE3" s="49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49"/>
      <c r="AR3" s="49"/>
      <c r="AS3" s="49"/>
      <c r="AT3" s="49"/>
      <c r="AU3" s="49"/>
      <c r="AV3" s="49"/>
      <c r="AW3" s="49"/>
      <c r="AX3" s="49"/>
      <c r="AY3" s="49"/>
      <c r="AZ3" s="49"/>
      <c r="BA3" s="49"/>
      <c r="BB3" s="49"/>
      <c r="BC3" s="49"/>
      <c r="BD3" s="49"/>
      <c r="BE3" s="49"/>
      <c r="BF3" s="49"/>
      <c r="BG3" s="49"/>
      <c r="BH3" s="49"/>
      <c r="BI3" s="49"/>
      <c r="BJ3" s="49"/>
      <c r="BK3" s="49"/>
      <c r="BL3" s="49"/>
      <c r="BM3" s="49"/>
      <c r="BN3" s="49"/>
      <c r="BO3" s="49"/>
      <c r="BP3" s="49"/>
      <c r="BQ3" s="49"/>
      <c r="BR3" s="49"/>
      <c r="BS3" s="49"/>
      <c r="BT3" s="49"/>
      <c r="BU3" s="49"/>
      <c r="BV3" s="49"/>
      <c r="BW3" s="49"/>
      <c r="BX3" s="49"/>
      <c r="BY3" s="49"/>
      <c r="BZ3" s="49"/>
      <c r="CA3" s="49"/>
      <c r="CB3" s="49"/>
      <c r="CC3" s="49"/>
      <c r="CD3" s="49"/>
      <c r="CE3" s="49"/>
      <c r="CF3" s="49"/>
      <c r="CG3" s="49"/>
      <c r="CH3" s="49"/>
      <c r="CI3" s="49"/>
      <c r="CJ3" s="49"/>
      <c r="CK3" s="49"/>
      <c r="CL3" s="49"/>
      <c r="CM3" s="49"/>
      <c r="CN3" s="49"/>
      <c r="CO3" s="49"/>
      <c r="CP3" s="49"/>
      <c r="CQ3" s="49"/>
      <c r="CR3" s="49"/>
      <c r="CS3" s="49"/>
      <c r="CT3" s="49"/>
      <c r="CU3" s="49"/>
      <c r="CV3" s="49"/>
    </row>
    <row r="4" spans="1:102" s="61" customFormat="1" ht="12.75" thickBot="1">
      <c r="A4" s="2077"/>
      <c r="B4" s="2481"/>
      <c r="C4" s="2482"/>
      <c r="D4" s="2232" t="s">
        <v>123</v>
      </c>
      <c r="E4" s="2233" t="s">
        <v>124</v>
      </c>
      <c r="F4" s="2233" t="s">
        <v>123</v>
      </c>
      <c r="G4" s="2234" t="s">
        <v>124</v>
      </c>
      <c r="H4" s="59"/>
      <c r="I4" s="59"/>
      <c r="J4" s="59"/>
      <c r="K4" s="59"/>
      <c r="L4" s="59"/>
      <c r="M4" s="59"/>
      <c r="N4" s="59"/>
      <c r="O4" s="60"/>
      <c r="P4" s="59"/>
      <c r="Q4" s="59"/>
      <c r="R4" s="59"/>
      <c r="S4" s="59"/>
      <c r="AE4" s="59"/>
      <c r="AF4" s="59"/>
      <c r="AG4" s="59"/>
      <c r="AH4" s="59"/>
      <c r="AI4" s="59"/>
      <c r="AJ4" s="59"/>
      <c r="AK4" s="59"/>
      <c r="AL4" s="59"/>
      <c r="AM4" s="59"/>
      <c r="AN4" s="59"/>
      <c r="AO4" s="59"/>
      <c r="AP4" s="59"/>
      <c r="AQ4" s="59"/>
      <c r="AR4" s="59"/>
      <c r="AS4" s="59"/>
      <c r="AT4" s="59"/>
      <c r="AU4" s="59"/>
      <c r="AV4" s="59"/>
      <c r="AW4" s="59"/>
      <c r="AX4" s="59"/>
      <c r="AY4" s="59"/>
      <c r="AZ4" s="59"/>
      <c r="BA4" s="59"/>
      <c r="BB4" s="59"/>
      <c r="BC4" s="59"/>
      <c r="BD4" s="59"/>
      <c r="BE4" s="59"/>
      <c r="BF4" s="59"/>
      <c r="BG4" s="59"/>
      <c r="BH4" s="59"/>
      <c r="BI4" s="59"/>
      <c r="BJ4" s="59"/>
      <c r="BL4" s="59"/>
      <c r="BM4" s="59"/>
      <c r="BN4" s="59"/>
      <c r="BO4" s="59"/>
      <c r="BP4" s="59"/>
      <c r="BQ4" s="59"/>
      <c r="BR4" s="59"/>
      <c r="BS4" s="59"/>
      <c r="BT4" s="59"/>
      <c r="BU4" s="59"/>
      <c r="BV4" s="59"/>
      <c r="BW4" s="59"/>
      <c r="BX4" s="59"/>
      <c r="BY4" s="59"/>
      <c r="BZ4" s="59"/>
      <c r="CA4" s="59"/>
      <c r="CB4" s="59"/>
      <c r="CC4" s="59"/>
      <c r="CD4" s="59"/>
      <c r="CE4" s="59"/>
      <c r="CF4" s="59"/>
      <c r="CG4" s="59"/>
      <c r="CH4" s="59"/>
      <c r="CI4" s="59"/>
      <c r="CJ4" s="59"/>
      <c r="CK4" s="59"/>
      <c r="CL4" s="59"/>
      <c r="CM4" s="59"/>
      <c r="CN4" s="59"/>
      <c r="CO4" s="59"/>
      <c r="CP4" s="59"/>
      <c r="CQ4" s="59"/>
      <c r="CR4" s="59"/>
      <c r="CT4" s="59"/>
      <c r="CU4" s="59"/>
    </row>
    <row r="5" spans="1:102" s="66" customFormat="1" ht="12.75" customHeight="1">
      <c r="A5" s="2078" t="str">
        <f>B5&amp;C5</f>
        <v>農業、林業</v>
      </c>
      <c r="B5" s="63" t="s">
        <v>125</v>
      </c>
      <c r="C5" s="64"/>
      <c r="D5" s="2235">
        <v>81902.197521684895</v>
      </c>
      <c r="E5" s="2236">
        <v>20.848768174403411</v>
      </c>
      <c r="F5" s="2237">
        <f>'表Ⅲ・5　180116再'!Y5</f>
        <v>80949.070698657786</v>
      </c>
      <c r="G5" s="2238">
        <f>F5/F$87*100</f>
        <v>20.693313007280469</v>
      </c>
      <c r="H5" s="369">
        <f>F5-D5</f>
        <v>-953.12682302710891</v>
      </c>
      <c r="I5" s="371">
        <v>82963.066763539813</v>
      </c>
      <c r="J5" s="376"/>
      <c r="K5" s="65"/>
      <c r="L5" s="65"/>
      <c r="M5" s="65"/>
      <c r="N5" s="65"/>
      <c r="O5" s="65"/>
      <c r="P5" s="65"/>
      <c r="Q5" s="65"/>
      <c r="R5" s="65"/>
      <c r="S5" s="65"/>
      <c r="AE5" s="65"/>
      <c r="AF5" s="65"/>
      <c r="AG5" s="65"/>
      <c r="AH5" s="65"/>
      <c r="AI5" s="65"/>
      <c r="AJ5" s="65"/>
      <c r="AK5" s="65"/>
      <c r="AL5" s="65"/>
      <c r="AM5" s="65"/>
      <c r="AN5" s="65"/>
      <c r="AO5" s="65"/>
      <c r="AP5" s="65"/>
      <c r="AQ5" s="65"/>
      <c r="AR5" s="65"/>
      <c r="AS5" s="65"/>
      <c r="AT5" s="65"/>
      <c r="AU5" s="65"/>
      <c r="AV5" s="65"/>
      <c r="AW5" s="65"/>
      <c r="AX5" s="65"/>
      <c r="AY5" s="65"/>
      <c r="AZ5" s="65"/>
      <c r="BA5" s="65"/>
      <c r="BB5" s="65"/>
      <c r="BC5" s="65"/>
      <c r="BD5" s="65"/>
      <c r="BE5" s="65"/>
      <c r="BF5" s="65"/>
      <c r="BG5" s="65"/>
      <c r="BH5" s="65"/>
      <c r="BI5" s="65"/>
      <c r="BJ5" s="65"/>
      <c r="BK5" s="65"/>
      <c r="BL5" s="65"/>
      <c r="BM5" s="65"/>
      <c r="BN5" s="65"/>
      <c r="BO5" s="65"/>
      <c r="BP5" s="65"/>
      <c r="BQ5" s="65"/>
      <c r="BR5" s="65"/>
      <c r="BS5" s="65"/>
      <c r="BT5" s="65"/>
      <c r="BU5" s="65"/>
      <c r="BV5" s="65"/>
      <c r="BW5" s="65"/>
      <c r="BX5" s="65"/>
      <c r="BY5" s="65"/>
      <c r="BZ5" s="65"/>
      <c r="CA5" s="65"/>
      <c r="CB5" s="65"/>
      <c r="CC5" s="65"/>
      <c r="CD5" s="65"/>
      <c r="CE5" s="65"/>
      <c r="CF5" s="65"/>
      <c r="CG5" s="65"/>
      <c r="CH5" s="65"/>
      <c r="CI5" s="65"/>
      <c r="CJ5" s="65"/>
      <c r="CK5" s="65"/>
      <c r="CL5" s="65"/>
      <c r="CM5" s="65"/>
      <c r="CN5" s="65"/>
      <c r="CO5" s="65"/>
      <c r="CP5" s="65"/>
      <c r="CQ5" s="65"/>
      <c r="CR5" s="65"/>
      <c r="CS5" s="65"/>
      <c r="CT5" s="65"/>
      <c r="CU5" s="65"/>
      <c r="CV5" s="65"/>
      <c r="CW5" s="65"/>
      <c r="CX5" s="67"/>
    </row>
    <row r="6" spans="1:102" s="71" customFormat="1" ht="15.75" hidden="1" customHeight="1">
      <c r="A6" s="2078" t="str">
        <f t="shared" ref="A6:A69" si="0">B6&amp;C6</f>
        <v>耕種農業</v>
      </c>
      <c r="B6" s="63"/>
      <c r="C6" s="69" t="s">
        <v>6</v>
      </c>
      <c r="D6" s="2239">
        <v>66.586607986432099</v>
      </c>
      <c r="E6" s="2240">
        <v>1.6950079429327164E-2</v>
      </c>
      <c r="F6" s="2237">
        <f>'表Ⅲ・5　180116再'!Y6</f>
        <v>69.347276723115016</v>
      </c>
      <c r="G6" s="2241">
        <f t="shared" ref="G6:G69" si="1">F6/F$87*100</f>
        <v>1.7727503120770333E-2</v>
      </c>
      <c r="H6" s="369">
        <f t="shared" ref="H6:H69" si="2">F6-D6</f>
        <v>2.7606687366829163</v>
      </c>
      <c r="I6" s="371">
        <v>86.931597850802433</v>
      </c>
      <c r="J6" s="376"/>
      <c r="K6" s="65"/>
      <c r="L6" s="65"/>
      <c r="M6" s="65"/>
      <c r="N6" s="65"/>
      <c r="O6" s="65"/>
      <c r="P6" s="70"/>
      <c r="Q6" s="70"/>
      <c r="R6" s="70"/>
      <c r="S6" s="70"/>
      <c r="AE6" s="70"/>
      <c r="AF6" s="70"/>
      <c r="AG6" s="70"/>
      <c r="AH6" s="70"/>
      <c r="AI6" s="70"/>
      <c r="AJ6" s="70"/>
      <c r="AK6" s="70"/>
      <c r="AL6" s="70"/>
      <c r="AM6" s="70"/>
      <c r="AN6" s="70"/>
      <c r="AO6" s="70"/>
      <c r="AP6" s="70"/>
      <c r="AQ6" s="70"/>
      <c r="AR6" s="70"/>
      <c r="AS6" s="70"/>
      <c r="AT6" s="70"/>
      <c r="AU6" s="70"/>
      <c r="AV6" s="70"/>
      <c r="AW6" s="70"/>
      <c r="AX6" s="70"/>
      <c r="AY6" s="70"/>
      <c r="AZ6" s="70"/>
      <c r="BA6" s="70"/>
      <c r="BB6" s="70"/>
      <c r="BC6" s="70"/>
      <c r="BD6" s="70"/>
      <c r="BE6" s="70"/>
      <c r="BF6" s="70"/>
      <c r="BG6" s="70"/>
      <c r="BH6" s="70"/>
      <c r="BI6" s="70"/>
      <c r="BJ6" s="70"/>
      <c r="BK6" s="70"/>
      <c r="BL6" s="70"/>
      <c r="BM6" s="70"/>
      <c r="BN6" s="70"/>
      <c r="BO6" s="70"/>
      <c r="BP6" s="70"/>
      <c r="BQ6" s="70"/>
      <c r="BR6" s="70"/>
      <c r="BS6" s="70"/>
      <c r="BT6" s="70"/>
      <c r="BU6" s="70"/>
      <c r="BV6" s="70"/>
      <c r="BW6" s="70"/>
      <c r="BX6" s="70"/>
      <c r="BY6" s="70"/>
      <c r="BZ6" s="70"/>
      <c r="CA6" s="70"/>
      <c r="CB6" s="70"/>
      <c r="CC6" s="70"/>
      <c r="CD6" s="70"/>
      <c r="CE6" s="70"/>
      <c r="CF6" s="70"/>
      <c r="CG6" s="70"/>
      <c r="CH6" s="70"/>
      <c r="CI6" s="70"/>
      <c r="CJ6" s="70"/>
      <c r="CK6" s="70"/>
      <c r="CL6" s="70"/>
      <c r="CM6" s="70"/>
      <c r="CN6" s="70"/>
      <c r="CO6" s="70"/>
      <c r="CP6" s="70"/>
      <c r="CQ6" s="70"/>
      <c r="CR6" s="70"/>
      <c r="CS6" s="70"/>
      <c r="CT6" s="70"/>
      <c r="CU6" s="70"/>
      <c r="CV6" s="70"/>
      <c r="CW6" s="70"/>
      <c r="CX6" s="72"/>
    </row>
    <row r="7" spans="1:102" s="66" customFormat="1" ht="17.25" hidden="1" customHeight="1">
      <c r="A7" s="2078" t="str">
        <f t="shared" si="0"/>
        <v>畜産農業</v>
      </c>
      <c r="B7" s="63"/>
      <c r="C7" s="69" t="s">
        <v>9</v>
      </c>
      <c r="D7" s="2239">
        <v>81566.961451071562</v>
      </c>
      <c r="E7" s="2240">
        <v>20.763431524943364</v>
      </c>
      <c r="F7" s="2237">
        <f>'表Ⅲ・5　180116再'!Y7</f>
        <v>80795.132528137139</v>
      </c>
      <c r="G7" s="2241">
        <f t="shared" si="1"/>
        <v>20.653961218324049</v>
      </c>
      <c r="H7" s="369">
        <f t="shared" si="2"/>
        <v>-771.82892293442274</v>
      </c>
      <c r="I7" s="372">
        <v>82760.339868506358</v>
      </c>
      <c r="J7" s="375"/>
      <c r="K7" s="74"/>
      <c r="L7" s="74"/>
      <c r="M7" s="74"/>
      <c r="N7" s="74"/>
      <c r="O7" s="74"/>
      <c r="P7" s="74"/>
      <c r="Q7" s="74"/>
      <c r="R7" s="74"/>
      <c r="S7" s="74"/>
      <c r="AE7" s="74"/>
      <c r="AF7" s="74"/>
      <c r="AG7" s="74"/>
      <c r="AH7" s="74"/>
      <c r="AI7" s="74"/>
      <c r="AJ7" s="74"/>
      <c r="AK7" s="74"/>
      <c r="AL7" s="74"/>
      <c r="AM7" s="74"/>
      <c r="AN7" s="74"/>
      <c r="AO7" s="74"/>
      <c r="AP7" s="74"/>
      <c r="AQ7" s="74"/>
      <c r="AR7" s="74"/>
      <c r="AS7" s="74"/>
      <c r="AT7" s="74"/>
      <c r="AU7" s="74"/>
      <c r="AV7" s="74"/>
      <c r="AW7" s="74"/>
      <c r="AX7" s="74"/>
      <c r="AY7" s="74"/>
      <c r="AZ7" s="74"/>
      <c r="BA7" s="74"/>
      <c r="BB7" s="74"/>
      <c r="BC7" s="74"/>
      <c r="BD7" s="74"/>
      <c r="BE7" s="74"/>
      <c r="BF7" s="74"/>
      <c r="BG7" s="74"/>
      <c r="BH7" s="74"/>
      <c r="BI7" s="74"/>
      <c r="BJ7" s="74"/>
      <c r="BK7" s="74"/>
      <c r="BL7" s="74"/>
      <c r="BM7" s="74"/>
      <c r="BN7" s="74"/>
      <c r="BO7" s="74"/>
      <c r="BP7" s="74"/>
      <c r="BQ7" s="74"/>
      <c r="BR7" s="74"/>
      <c r="BS7" s="74"/>
      <c r="BT7" s="74"/>
      <c r="BU7" s="74"/>
      <c r="BV7" s="74"/>
      <c r="BW7" s="74"/>
      <c r="BX7" s="74"/>
      <c r="BY7" s="74"/>
      <c r="BZ7" s="74"/>
      <c r="CA7" s="74"/>
      <c r="CB7" s="74"/>
      <c r="CC7" s="74"/>
      <c r="CD7" s="74"/>
      <c r="CE7" s="74"/>
      <c r="CF7" s="74"/>
      <c r="CG7" s="74"/>
      <c r="CH7" s="74"/>
      <c r="CI7" s="74"/>
      <c r="CJ7" s="74"/>
      <c r="CK7" s="74"/>
      <c r="CL7" s="74"/>
      <c r="CM7" s="74"/>
      <c r="CN7" s="74"/>
      <c r="CO7" s="74"/>
      <c r="CP7" s="74"/>
      <c r="CQ7" s="74"/>
      <c r="CR7" s="74"/>
      <c r="CS7" s="74"/>
      <c r="CT7" s="74"/>
      <c r="CU7" s="74"/>
      <c r="CV7" s="74"/>
      <c r="CW7" s="74"/>
      <c r="CX7" s="67"/>
    </row>
    <row r="8" spans="1:102" s="66" customFormat="1" ht="15" hidden="1" customHeight="1">
      <c r="A8" s="2078" t="str">
        <f t="shared" si="0"/>
        <v>林業大分類</v>
      </c>
      <c r="B8" s="63"/>
      <c r="C8" s="69" t="s">
        <v>126</v>
      </c>
      <c r="D8" s="2239">
        <v>257.35956262689945</v>
      </c>
      <c r="E8" s="2240">
        <v>6.5512648268728657E-2</v>
      </c>
      <c r="F8" s="2237">
        <f>'表Ⅲ・5　180116再'!Y8</f>
        <v>77.493677785711697</v>
      </c>
      <c r="G8" s="2241">
        <f t="shared" si="1"/>
        <v>1.9809998023012001E-2</v>
      </c>
      <c r="H8" s="369">
        <f t="shared" si="2"/>
        <v>-179.86588484118775</v>
      </c>
      <c r="I8" s="372">
        <v>115.56574210778346</v>
      </c>
      <c r="J8" s="375"/>
      <c r="K8" s="74"/>
      <c r="L8" s="74"/>
      <c r="M8" s="74"/>
      <c r="N8" s="74"/>
      <c r="O8" s="74"/>
      <c r="P8" s="74"/>
      <c r="Q8" s="74"/>
      <c r="R8" s="74"/>
      <c r="S8" s="74"/>
      <c r="AE8" s="74"/>
      <c r="AF8" s="74"/>
      <c r="AG8" s="74"/>
      <c r="AH8" s="74"/>
      <c r="AI8" s="74"/>
      <c r="AJ8" s="74"/>
      <c r="AK8" s="74"/>
      <c r="AL8" s="74"/>
      <c r="AM8" s="74"/>
      <c r="AN8" s="74"/>
      <c r="AO8" s="74"/>
      <c r="AP8" s="74"/>
      <c r="AQ8" s="74"/>
      <c r="AR8" s="74"/>
      <c r="AS8" s="74"/>
      <c r="AT8" s="74"/>
      <c r="AU8" s="74"/>
      <c r="AV8" s="74"/>
      <c r="AW8" s="74"/>
      <c r="AX8" s="74"/>
      <c r="AY8" s="74"/>
      <c r="AZ8" s="74"/>
      <c r="BA8" s="74"/>
      <c r="BB8" s="74"/>
      <c r="BC8" s="74"/>
      <c r="BD8" s="74"/>
      <c r="BE8" s="74"/>
      <c r="BF8" s="74"/>
      <c r="BG8" s="74"/>
      <c r="BH8" s="74"/>
      <c r="BI8" s="74"/>
      <c r="BJ8" s="74"/>
      <c r="BK8" s="74"/>
      <c r="BL8" s="74"/>
      <c r="BM8" s="74"/>
      <c r="BN8" s="74"/>
      <c r="BO8" s="74"/>
      <c r="BP8" s="74"/>
      <c r="BQ8" s="74"/>
      <c r="BR8" s="74"/>
      <c r="BS8" s="74"/>
      <c r="BT8" s="74"/>
      <c r="BU8" s="74"/>
      <c r="BV8" s="74"/>
      <c r="BW8" s="74"/>
      <c r="BX8" s="74"/>
      <c r="BY8" s="74"/>
      <c r="BZ8" s="74"/>
      <c r="CA8" s="74"/>
      <c r="CB8" s="74"/>
      <c r="CC8" s="74"/>
      <c r="CD8" s="74"/>
      <c r="CE8" s="74"/>
      <c r="CF8" s="74"/>
      <c r="CG8" s="74"/>
      <c r="CH8" s="74"/>
      <c r="CI8" s="74"/>
      <c r="CJ8" s="74"/>
      <c r="CK8" s="74"/>
      <c r="CL8" s="74"/>
      <c r="CM8" s="74"/>
      <c r="CN8" s="74"/>
      <c r="CO8" s="74"/>
      <c r="CP8" s="74"/>
      <c r="CQ8" s="74"/>
      <c r="CR8" s="74"/>
      <c r="CS8" s="74"/>
      <c r="CT8" s="74"/>
      <c r="CU8" s="74"/>
      <c r="CV8" s="74"/>
      <c r="CW8" s="74"/>
      <c r="CX8" s="67"/>
    </row>
    <row r="9" spans="1:102" s="77" customFormat="1" ht="17.25" hidden="1" customHeight="1">
      <c r="A9" s="2078" t="str">
        <f t="shared" si="0"/>
        <v>上記以外の農業</v>
      </c>
      <c r="B9" s="76"/>
      <c r="C9" s="69" t="s">
        <v>127</v>
      </c>
      <c r="D9" s="2239">
        <v>0</v>
      </c>
      <c r="E9" s="2240">
        <v>0</v>
      </c>
      <c r="F9" s="2237">
        <f>'表Ⅲ・5　180116再'!Y9</f>
        <v>0</v>
      </c>
      <c r="G9" s="2241">
        <f t="shared" si="1"/>
        <v>0</v>
      </c>
      <c r="H9" s="369">
        <f t="shared" si="2"/>
        <v>0</v>
      </c>
      <c r="I9" s="372">
        <v>0</v>
      </c>
      <c r="J9" s="375"/>
      <c r="K9" s="74"/>
      <c r="L9" s="74"/>
      <c r="M9" s="74"/>
      <c r="N9" s="74"/>
      <c r="O9" s="74"/>
      <c r="P9" s="74"/>
      <c r="Q9" s="74"/>
      <c r="R9" s="74"/>
      <c r="S9" s="74"/>
      <c r="AE9" s="74"/>
      <c r="AF9" s="74"/>
      <c r="AG9" s="74"/>
      <c r="AH9" s="74"/>
      <c r="AI9" s="74"/>
      <c r="AJ9" s="74"/>
      <c r="AK9" s="74"/>
      <c r="AL9" s="74"/>
      <c r="AM9" s="74"/>
      <c r="AN9" s="74"/>
      <c r="AO9" s="74"/>
      <c r="AP9" s="74"/>
      <c r="AQ9" s="74"/>
      <c r="AR9" s="74"/>
      <c r="AS9" s="74"/>
      <c r="AT9" s="74"/>
      <c r="AU9" s="74"/>
      <c r="AV9" s="74"/>
      <c r="AW9" s="74"/>
      <c r="AX9" s="74"/>
      <c r="AY9" s="74"/>
      <c r="AZ9" s="74"/>
      <c r="BA9" s="74"/>
      <c r="BB9" s="74"/>
      <c r="BC9" s="74"/>
      <c r="BD9" s="74"/>
      <c r="BE9" s="74"/>
      <c r="BF9" s="74"/>
      <c r="BG9" s="74"/>
      <c r="BH9" s="74"/>
      <c r="BI9" s="74"/>
      <c r="BJ9" s="74"/>
      <c r="BK9" s="74"/>
      <c r="BL9" s="74"/>
      <c r="BM9" s="74"/>
      <c r="BN9" s="74"/>
      <c r="BO9" s="74"/>
      <c r="BP9" s="74"/>
      <c r="BQ9" s="74"/>
      <c r="BR9" s="74"/>
      <c r="BS9" s="74"/>
      <c r="BT9" s="74"/>
      <c r="BU9" s="74"/>
      <c r="BV9" s="74"/>
      <c r="BW9" s="74"/>
      <c r="BX9" s="74"/>
      <c r="BY9" s="74"/>
      <c r="BZ9" s="74"/>
      <c r="CA9" s="74"/>
      <c r="CB9" s="74"/>
      <c r="CC9" s="74"/>
      <c r="CD9" s="74"/>
      <c r="CE9" s="74"/>
      <c r="CF9" s="74"/>
      <c r="CG9" s="74"/>
      <c r="CH9" s="74"/>
      <c r="CI9" s="74"/>
      <c r="CJ9" s="74"/>
      <c r="CK9" s="74"/>
      <c r="CL9" s="74"/>
      <c r="CM9" s="74"/>
      <c r="CN9" s="74"/>
      <c r="CO9" s="74"/>
      <c r="CP9" s="74"/>
      <c r="CQ9" s="74"/>
      <c r="CR9" s="74"/>
      <c r="CS9" s="74"/>
      <c r="CT9" s="74"/>
      <c r="CU9" s="74"/>
      <c r="CV9" s="74"/>
      <c r="CW9" s="74"/>
      <c r="CX9" s="78"/>
    </row>
    <row r="10" spans="1:102" s="80" customFormat="1" ht="12.75" customHeight="1">
      <c r="A10" s="2078" t="str">
        <f t="shared" si="0"/>
        <v>漁　業</v>
      </c>
      <c r="B10" s="79" t="s">
        <v>128</v>
      </c>
      <c r="C10" s="69"/>
      <c r="D10" s="2239">
        <v>5.5703516079571846</v>
      </c>
      <c r="E10" s="2240">
        <v>1.4179713467818256E-3</v>
      </c>
      <c r="F10" s="2237">
        <f>'表Ⅲ・5　180116再'!Y10</f>
        <v>6.3971700976710402</v>
      </c>
      <c r="G10" s="2241">
        <f t="shared" si="1"/>
        <v>1.6353324633548482E-3</v>
      </c>
      <c r="H10" s="369">
        <f t="shared" si="2"/>
        <v>0.82681848971385552</v>
      </c>
      <c r="I10" s="372">
        <v>8.9261601143033165</v>
      </c>
      <c r="J10" s="376"/>
      <c r="K10" s="74"/>
      <c r="L10" s="74"/>
      <c r="M10" s="74"/>
      <c r="N10" s="74"/>
      <c r="O10" s="74"/>
      <c r="P10" s="74"/>
      <c r="Q10" s="74"/>
      <c r="R10" s="74"/>
      <c r="S10" s="74"/>
      <c r="AE10" s="74"/>
      <c r="AF10" s="74"/>
      <c r="AG10" s="74"/>
      <c r="AH10" s="74"/>
      <c r="AI10" s="74"/>
      <c r="AJ10" s="74"/>
      <c r="AK10" s="74"/>
      <c r="AL10" s="74"/>
      <c r="AM10" s="74"/>
      <c r="AN10" s="74"/>
      <c r="AO10" s="74"/>
      <c r="AP10" s="74"/>
      <c r="AQ10" s="74"/>
      <c r="AR10" s="74"/>
      <c r="AS10" s="74"/>
      <c r="AT10" s="74"/>
      <c r="AU10" s="74"/>
      <c r="AV10" s="74"/>
      <c r="AW10" s="74"/>
      <c r="AX10" s="74"/>
      <c r="AY10" s="74"/>
      <c r="AZ10" s="74"/>
      <c r="BA10" s="74"/>
      <c r="BB10" s="74"/>
      <c r="BC10" s="74"/>
      <c r="BD10" s="74"/>
      <c r="BE10" s="74"/>
      <c r="BF10" s="74"/>
      <c r="BG10" s="74"/>
      <c r="BH10" s="74"/>
      <c r="BI10" s="74"/>
      <c r="BJ10" s="74"/>
      <c r="BK10" s="74"/>
      <c r="BL10" s="74"/>
      <c r="BM10" s="74"/>
      <c r="BN10" s="74"/>
      <c r="BO10" s="74"/>
      <c r="BP10" s="74"/>
      <c r="BQ10" s="74"/>
      <c r="BR10" s="74"/>
      <c r="BS10" s="74"/>
      <c r="BT10" s="74"/>
      <c r="BU10" s="74"/>
      <c r="BV10" s="74"/>
      <c r="BW10" s="74"/>
      <c r="BX10" s="74"/>
      <c r="BY10" s="74"/>
      <c r="BZ10" s="74"/>
      <c r="CA10" s="74"/>
      <c r="CB10" s="74"/>
      <c r="CC10" s="74"/>
      <c r="CD10" s="74"/>
      <c r="CE10" s="74"/>
      <c r="CF10" s="74"/>
      <c r="CG10" s="74"/>
      <c r="CH10" s="74"/>
      <c r="CI10" s="74"/>
      <c r="CJ10" s="74"/>
      <c r="CK10" s="74"/>
      <c r="CL10" s="74"/>
      <c r="CM10" s="74"/>
      <c r="CN10" s="74"/>
      <c r="CO10" s="74"/>
      <c r="CP10" s="74"/>
      <c r="CQ10" s="74"/>
      <c r="CR10" s="74"/>
      <c r="CS10" s="74"/>
      <c r="CT10" s="74"/>
      <c r="CU10" s="74"/>
      <c r="CV10" s="74"/>
      <c r="CW10" s="74"/>
      <c r="CX10" s="81"/>
    </row>
    <row r="11" spans="1:102" s="82" customFormat="1" ht="18.75" hidden="1" customHeight="1">
      <c r="A11" s="2078" t="str">
        <f t="shared" si="0"/>
        <v>漁　業</v>
      </c>
      <c r="B11" s="63"/>
      <c r="C11" s="69" t="s">
        <v>128</v>
      </c>
      <c r="D11" s="2239">
        <v>4.2421603926503639</v>
      </c>
      <c r="E11" s="2240">
        <v>1.0798711299728763E-3</v>
      </c>
      <c r="F11" s="2237">
        <f>'表Ⅲ・5　180116再'!Y11</f>
        <v>5.454805228691801</v>
      </c>
      <c r="G11" s="2241">
        <f t="shared" si="1"/>
        <v>1.3944322154267939E-3</v>
      </c>
      <c r="H11" s="369">
        <f t="shared" si="2"/>
        <v>1.212644836041437</v>
      </c>
      <c r="I11" s="372">
        <v>7.0611100041513328</v>
      </c>
      <c r="J11" s="74"/>
      <c r="K11" s="74"/>
      <c r="L11" s="74"/>
      <c r="M11" s="74"/>
      <c r="N11" s="74"/>
      <c r="O11" s="74"/>
      <c r="P11" s="74"/>
      <c r="Q11" s="74"/>
      <c r="R11" s="74"/>
      <c r="S11" s="74"/>
      <c r="AE11" s="74"/>
      <c r="AF11" s="74"/>
      <c r="AG11" s="74"/>
      <c r="AH11" s="74"/>
      <c r="AI11" s="74"/>
      <c r="AJ11" s="74"/>
      <c r="AK11" s="74"/>
      <c r="AL11" s="74"/>
      <c r="AM11" s="74"/>
      <c r="AN11" s="74"/>
      <c r="AO11" s="74"/>
      <c r="AP11" s="74"/>
      <c r="AQ11" s="74"/>
      <c r="AR11" s="74"/>
      <c r="AS11" s="74"/>
      <c r="AT11" s="74"/>
      <c r="AU11" s="74"/>
      <c r="AV11" s="74"/>
      <c r="AW11" s="74"/>
      <c r="AX11" s="74"/>
      <c r="AY11" s="74"/>
      <c r="AZ11" s="74"/>
      <c r="BA11" s="74"/>
      <c r="BB11" s="74"/>
      <c r="BC11" s="74"/>
      <c r="BD11" s="74"/>
      <c r="BE11" s="74"/>
      <c r="BF11" s="74"/>
      <c r="BG11" s="74"/>
      <c r="BH11" s="74"/>
      <c r="BI11" s="74"/>
      <c r="BJ11" s="74"/>
      <c r="BK11" s="74"/>
      <c r="BL11" s="74"/>
      <c r="BM11" s="74"/>
      <c r="BN11" s="74"/>
      <c r="BO11" s="74"/>
      <c r="BP11" s="74"/>
      <c r="BQ11" s="74"/>
      <c r="BR11" s="74"/>
      <c r="BS11" s="74"/>
      <c r="BT11" s="74"/>
      <c r="BU11" s="74"/>
      <c r="BV11" s="74"/>
      <c r="BW11" s="74"/>
      <c r="BX11" s="74"/>
      <c r="BY11" s="74"/>
      <c r="BZ11" s="74"/>
      <c r="CA11" s="74"/>
      <c r="CB11" s="74"/>
      <c r="CC11" s="74"/>
      <c r="CD11" s="74"/>
      <c r="CE11" s="74"/>
      <c r="CF11" s="74"/>
      <c r="CG11" s="74"/>
      <c r="CH11" s="74"/>
      <c r="CI11" s="74"/>
      <c r="CJ11" s="74"/>
      <c r="CK11" s="74"/>
      <c r="CL11" s="74"/>
      <c r="CM11" s="74"/>
      <c r="CN11" s="74"/>
      <c r="CO11" s="74"/>
      <c r="CP11" s="74"/>
      <c r="CQ11" s="74"/>
      <c r="CR11" s="74"/>
      <c r="CS11" s="74"/>
      <c r="CT11" s="74"/>
      <c r="CU11" s="74"/>
      <c r="CV11" s="74"/>
      <c r="CW11" s="74"/>
      <c r="CX11" s="83"/>
    </row>
    <row r="12" spans="1:102" s="82" customFormat="1" ht="15.75" hidden="1" customHeight="1">
      <c r="A12" s="2078" t="str">
        <f t="shared" si="0"/>
        <v>水産養殖業</v>
      </c>
      <c r="B12" s="76"/>
      <c r="C12" s="69" t="s">
        <v>129</v>
      </c>
      <c r="D12" s="2239">
        <v>1.3279034153068201</v>
      </c>
      <c r="E12" s="2240">
        <v>3.3802695533780209E-4</v>
      </c>
      <c r="F12" s="2237">
        <f>'表Ⅲ・5　180116再'!Y12</f>
        <v>0.90275986672404129</v>
      </c>
      <c r="G12" s="2241">
        <f t="shared" si="1"/>
        <v>2.3077587341396294E-4</v>
      </c>
      <c r="H12" s="369">
        <f t="shared" si="2"/>
        <v>-0.42514354858277881</v>
      </c>
      <c r="I12" s="372">
        <v>1.7520357909877307</v>
      </c>
      <c r="J12" s="74"/>
      <c r="K12" s="74"/>
      <c r="L12" s="74"/>
      <c r="M12" s="74"/>
      <c r="N12" s="74"/>
      <c r="O12" s="74"/>
      <c r="P12" s="74"/>
      <c r="Q12" s="74"/>
      <c r="R12" s="74"/>
      <c r="S12" s="74"/>
      <c r="AE12" s="74"/>
      <c r="AF12" s="74"/>
      <c r="AG12" s="74"/>
      <c r="AH12" s="74"/>
      <c r="AI12" s="74"/>
      <c r="AJ12" s="74"/>
      <c r="AK12" s="74"/>
      <c r="AL12" s="74"/>
      <c r="AM12" s="74"/>
      <c r="AN12" s="74"/>
      <c r="AO12" s="74"/>
      <c r="AP12" s="74"/>
      <c r="AQ12" s="74"/>
      <c r="AR12" s="74"/>
      <c r="AS12" s="74"/>
      <c r="AT12" s="74"/>
      <c r="AU12" s="74"/>
      <c r="AV12" s="74"/>
      <c r="AW12" s="74"/>
      <c r="AX12" s="74"/>
      <c r="AY12" s="74"/>
      <c r="AZ12" s="74"/>
      <c r="BA12" s="74"/>
      <c r="BB12" s="74"/>
      <c r="BC12" s="74"/>
      <c r="BD12" s="74"/>
      <c r="BE12" s="74"/>
      <c r="BF12" s="74"/>
      <c r="BG12" s="74"/>
      <c r="BH12" s="74"/>
      <c r="BI12" s="74"/>
      <c r="BJ12" s="74"/>
      <c r="BK12" s="74"/>
      <c r="BL12" s="74"/>
      <c r="BM12" s="74"/>
      <c r="BN12" s="74"/>
      <c r="BO12" s="74"/>
      <c r="BP12" s="74"/>
      <c r="BQ12" s="74"/>
      <c r="BR12" s="74"/>
      <c r="BS12" s="74"/>
      <c r="BT12" s="74"/>
      <c r="BU12" s="74"/>
      <c r="BV12" s="74"/>
      <c r="BW12" s="74"/>
      <c r="BX12" s="74"/>
      <c r="BY12" s="74"/>
      <c r="BZ12" s="74"/>
      <c r="CA12" s="74"/>
      <c r="CB12" s="74"/>
      <c r="CC12" s="74"/>
      <c r="CD12" s="74"/>
      <c r="CE12" s="74"/>
      <c r="CF12" s="74"/>
      <c r="CG12" s="74"/>
      <c r="CH12" s="74"/>
      <c r="CI12" s="74"/>
      <c r="CJ12" s="74"/>
      <c r="CK12" s="74"/>
      <c r="CL12" s="74"/>
      <c r="CM12" s="74"/>
      <c r="CN12" s="74"/>
      <c r="CO12" s="74"/>
      <c r="CP12" s="74"/>
      <c r="CQ12" s="74"/>
      <c r="CR12" s="74"/>
      <c r="CS12" s="74"/>
      <c r="CT12" s="74"/>
      <c r="CU12" s="74"/>
      <c r="CV12" s="74"/>
      <c r="CW12" s="74"/>
      <c r="CX12" s="83"/>
    </row>
    <row r="13" spans="1:102" s="82" customFormat="1" ht="12.75" customHeight="1">
      <c r="A13" s="2078" t="str">
        <f t="shared" si="0"/>
        <v>鉱　業</v>
      </c>
      <c r="B13" s="84" t="s">
        <v>130</v>
      </c>
      <c r="C13" s="69"/>
      <c r="D13" s="2239">
        <v>9085.7824492132404</v>
      </c>
      <c r="E13" s="2240">
        <v>2.3128484668138016</v>
      </c>
      <c r="F13" s="2237">
        <f>'表Ⅲ・5　180116再'!Y13</f>
        <v>9765.8104966428946</v>
      </c>
      <c r="G13" s="2241">
        <f t="shared" si="1"/>
        <v>2.4964705787557282</v>
      </c>
      <c r="H13" s="369">
        <f t="shared" si="2"/>
        <v>680.02804742965418</v>
      </c>
      <c r="I13" s="372">
        <v>8784.8531527050764</v>
      </c>
      <c r="J13" s="74"/>
      <c r="K13" s="74"/>
      <c r="L13" s="74"/>
      <c r="M13" s="74"/>
      <c r="N13" s="74"/>
      <c r="O13" s="74"/>
      <c r="P13" s="74"/>
      <c r="Q13" s="74"/>
      <c r="R13" s="74"/>
      <c r="S13" s="74"/>
      <c r="AE13" s="74"/>
      <c r="AF13" s="74"/>
      <c r="AG13" s="74"/>
      <c r="AH13" s="74"/>
      <c r="AI13" s="74"/>
      <c r="AJ13" s="74"/>
      <c r="AK13" s="74"/>
      <c r="AL13" s="74"/>
      <c r="AM13" s="74"/>
      <c r="AN13" s="74"/>
      <c r="AO13" s="74"/>
      <c r="AP13" s="74"/>
      <c r="AQ13" s="74"/>
      <c r="AR13" s="74"/>
      <c r="AS13" s="74"/>
      <c r="AT13" s="74"/>
      <c r="AU13" s="74"/>
      <c r="AV13" s="74"/>
      <c r="AW13" s="74"/>
      <c r="AX13" s="74"/>
      <c r="AY13" s="74"/>
      <c r="AZ13" s="74"/>
      <c r="BA13" s="74"/>
      <c r="BB13" s="74"/>
      <c r="BC13" s="74"/>
      <c r="BD13" s="74"/>
      <c r="BE13" s="74"/>
      <c r="BF13" s="74"/>
      <c r="BG13" s="74"/>
      <c r="BH13" s="74"/>
      <c r="BI13" s="74"/>
      <c r="BJ13" s="74"/>
      <c r="BK13" s="74"/>
      <c r="BL13" s="74"/>
      <c r="BM13" s="74"/>
      <c r="BN13" s="74"/>
      <c r="BO13" s="74"/>
      <c r="BP13" s="74"/>
      <c r="BQ13" s="74"/>
      <c r="BR13" s="74"/>
      <c r="BS13" s="74"/>
      <c r="BT13" s="74"/>
      <c r="BU13" s="74"/>
      <c r="BV13" s="74"/>
      <c r="BW13" s="74"/>
      <c r="BX13" s="74"/>
      <c r="BY13" s="74"/>
      <c r="BZ13" s="74"/>
      <c r="CA13" s="74"/>
      <c r="CB13" s="74"/>
      <c r="CC13" s="74"/>
      <c r="CD13" s="74"/>
      <c r="CE13" s="74"/>
      <c r="CF13" s="74"/>
      <c r="CG13" s="74"/>
      <c r="CH13" s="74"/>
      <c r="CI13" s="74"/>
      <c r="CJ13" s="74"/>
      <c r="CK13" s="74"/>
      <c r="CL13" s="74"/>
      <c r="CM13" s="74"/>
      <c r="CN13" s="74"/>
      <c r="CO13" s="74"/>
      <c r="CP13" s="74"/>
      <c r="CQ13" s="74"/>
      <c r="CR13" s="74"/>
      <c r="CS13" s="74"/>
      <c r="CT13" s="74"/>
      <c r="CU13" s="74"/>
      <c r="CV13" s="74"/>
      <c r="CW13" s="74"/>
      <c r="CX13" s="83"/>
    </row>
    <row r="14" spans="1:102" s="82" customFormat="1" ht="12.75" customHeight="1">
      <c r="A14" s="2078" t="str">
        <f>B14&amp;C14</f>
        <v>建設業</v>
      </c>
      <c r="B14" s="84" t="s">
        <v>14</v>
      </c>
      <c r="C14" s="69"/>
      <c r="D14" s="2239">
        <v>81614.432250303071</v>
      </c>
      <c r="E14" s="2240">
        <v>20.775515543665442</v>
      </c>
      <c r="F14" s="2237">
        <f>'表Ⅲ・5　180116再'!Y14</f>
        <v>81845.22460510087</v>
      </c>
      <c r="G14" s="2241">
        <f t="shared" si="1"/>
        <v>20.922400174417415</v>
      </c>
      <c r="H14" s="369">
        <f t="shared" si="2"/>
        <v>230.79235479779891</v>
      </c>
      <c r="I14" s="372">
        <v>80347.686719652047</v>
      </c>
      <c r="J14" s="74"/>
      <c r="K14" s="74"/>
      <c r="L14" s="74"/>
      <c r="M14" s="74"/>
      <c r="N14" s="74"/>
      <c r="O14" s="74"/>
      <c r="P14" s="74"/>
      <c r="Q14" s="74"/>
      <c r="R14" s="74"/>
      <c r="S14" s="74"/>
      <c r="AE14" s="74"/>
      <c r="AF14" s="74"/>
      <c r="AG14" s="74"/>
      <c r="AH14" s="74"/>
      <c r="AI14" s="74"/>
      <c r="AJ14" s="74"/>
      <c r="AK14" s="74"/>
      <c r="AL14" s="74"/>
      <c r="AM14" s="74"/>
      <c r="AN14" s="74"/>
      <c r="AO14" s="74"/>
      <c r="AP14" s="74"/>
      <c r="AQ14" s="74"/>
      <c r="AR14" s="74"/>
      <c r="AS14" s="74"/>
      <c r="AT14" s="74"/>
      <c r="AU14" s="74"/>
      <c r="AV14" s="74"/>
      <c r="AW14" s="74"/>
      <c r="AX14" s="74"/>
      <c r="AY14" s="74"/>
      <c r="AZ14" s="74"/>
      <c r="BA14" s="74"/>
      <c r="BB14" s="74"/>
      <c r="BC14" s="74"/>
      <c r="BD14" s="74"/>
      <c r="BE14" s="74"/>
      <c r="BF14" s="74"/>
      <c r="BG14" s="74"/>
      <c r="BH14" s="74"/>
      <c r="BI14" s="74"/>
      <c r="BJ14" s="74"/>
      <c r="BK14" s="74"/>
      <c r="BL14" s="74"/>
      <c r="BM14" s="74"/>
      <c r="BN14" s="74"/>
      <c r="BO14" s="74"/>
      <c r="BP14" s="74"/>
      <c r="BQ14" s="74"/>
      <c r="BR14" s="74"/>
      <c r="BS14" s="74"/>
      <c r="BT14" s="74"/>
      <c r="BU14" s="74"/>
      <c r="BV14" s="74"/>
      <c r="BW14" s="74"/>
      <c r="BX14" s="74"/>
      <c r="BY14" s="74"/>
      <c r="BZ14" s="74"/>
      <c r="CA14" s="74"/>
      <c r="CB14" s="74"/>
      <c r="CC14" s="74"/>
      <c r="CD14" s="74"/>
      <c r="CE14" s="74"/>
      <c r="CF14" s="74"/>
      <c r="CG14" s="74"/>
      <c r="CH14" s="74"/>
      <c r="CI14" s="74"/>
      <c r="CJ14" s="74"/>
      <c r="CK14" s="74"/>
      <c r="CL14" s="74"/>
      <c r="CM14" s="74"/>
      <c r="CN14" s="74"/>
      <c r="CO14" s="74"/>
      <c r="CP14" s="74"/>
      <c r="CQ14" s="74"/>
      <c r="CR14" s="74"/>
      <c r="CS14" s="74"/>
      <c r="CT14" s="74"/>
      <c r="CU14" s="74"/>
      <c r="CV14" s="74"/>
      <c r="CW14" s="74"/>
      <c r="CX14" s="83"/>
    </row>
    <row r="15" spans="1:102" s="82" customFormat="1" ht="12.75" customHeight="1">
      <c r="A15" s="2078" t="str">
        <f t="shared" si="0"/>
        <v>製造業</v>
      </c>
      <c r="B15" s="79" t="s">
        <v>18</v>
      </c>
      <c r="C15" s="69"/>
      <c r="D15" s="2239">
        <v>112404.21824378219</v>
      </c>
      <c r="E15" s="2240">
        <v>28.613267517873204</v>
      </c>
      <c r="F15" s="2237">
        <f>'表Ⅲ・5　180116再'!Y15</f>
        <v>109487.08634095102</v>
      </c>
      <c r="G15" s="2241">
        <f t="shared" si="1"/>
        <v>27.988592436627048</v>
      </c>
      <c r="H15" s="369">
        <f t="shared" si="2"/>
        <v>-2917.13190283117</v>
      </c>
      <c r="I15" s="372">
        <v>109470.16869966801</v>
      </c>
      <c r="J15" s="74"/>
      <c r="K15" s="74"/>
      <c r="L15" s="74"/>
      <c r="M15" s="74"/>
      <c r="N15" s="74"/>
      <c r="O15" s="74"/>
      <c r="P15" s="74"/>
      <c r="Q15" s="74"/>
      <c r="R15" s="74"/>
      <c r="S15" s="74"/>
      <c r="AE15" s="74"/>
      <c r="AF15" s="74"/>
      <c r="AG15" s="74"/>
      <c r="AH15" s="74"/>
      <c r="AI15" s="74"/>
      <c r="AJ15" s="74"/>
      <c r="AK15" s="74"/>
      <c r="AL15" s="74"/>
      <c r="AM15" s="74"/>
      <c r="AN15" s="74"/>
      <c r="AO15" s="74"/>
      <c r="AP15" s="74"/>
      <c r="AQ15" s="74"/>
      <c r="AR15" s="74"/>
      <c r="AS15" s="74"/>
      <c r="AT15" s="74"/>
      <c r="AU15" s="74"/>
      <c r="AV15" s="74"/>
      <c r="AW15" s="74"/>
      <c r="AX15" s="74"/>
      <c r="AY15" s="74"/>
      <c r="AZ15" s="74"/>
      <c r="BA15" s="74"/>
      <c r="BB15" s="74"/>
      <c r="BC15" s="74"/>
      <c r="BD15" s="74"/>
      <c r="BE15" s="74"/>
      <c r="BF15" s="74"/>
      <c r="BG15" s="74"/>
      <c r="BH15" s="74"/>
      <c r="BI15" s="74"/>
      <c r="BJ15" s="74"/>
      <c r="BK15" s="74"/>
      <c r="BL15" s="74"/>
      <c r="BM15" s="74"/>
      <c r="BN15" s="74"/>
      <c r="BO15" s="74"/>
      <c r="BP15" s="74"/>
      <c r="BQ15" s="74"/>
      <c r="BR15" s="74"/>
      <c r="BS15" s="74"/>
      <c r="BT15" s="74"/>
      <c r="BU15" s="74"/>
      <c r="BV15" s="74"/>
      <c r="BW15" s="74"/>
      <c r="BX15" s="74"/>
      <c r="BY15" s="74"/>
      <c r="BZ15" s="74"/>
      <c r="CA15" s="74"/>
      <c r="CB15" s="74"/>
      <c r="CC15" s="74"/>
      <c r="CD15" s="74"/>
      <c r="CE15" s="74"/>
      <c r="CF15" s="74"/>
      <c r="CG15" s="74"/>
      <c r="CH15" s="74"/>
      <c r="CI15" s="74"/>
      <c r="CJ15" s="74"/>
      <c r="CK15" s="74"/>
      <c r="CL15" s="74"/>
      <c r="CM15" s="74"/>
      <c r="CN15" s="74"/>
      <c r="CO15" s="74"/>
      <c r="CP15" s="74"/>
      <c r="CQ15" s="74"/>
      <c r="CR15" s="74"/>
      <c r="CS15" s="74"/>
      <c r="CT15" s="74"/>
      <c r="CU15" s="74"/>
      <c r="CV15" s="74"/>
      <c r="CW15" s="74"/>
      <c r="CX15" s="83"/>
    </row>
    <row r="16" spans="1:102" s="82" customFormat="1" ht="12.75" customHeight="1">
      <c r="A16" s="2078" t="str">
        <f t="shared" si="0"/>
        <v>食料品製造業</v>
      </c>
      <c r="B16" s="63"/>
      <c r="C16" s="69" t="s">
        <v>131</v>
      </c>
      <c r="D16" s="2239">
        <v>9177.9833011827577</v>
      </c>
      <c r="E16" s="2240">
        <v>2.3363188283713905</v>
      </c>
      <c r="F16" s="2237">
        <f>'表Ⅲ・5　180116再'!Y16</f>
        <v>9069.1785364269144</v>
      </c>
      <c r="G16" s="2241">
        <f t="shared" si="1"/>
        <v>2.3183879512566623</v>
      </c>
      <c r="H16" s="369">
        <f t="shared" si="2"/>
        <v>-108.80476475584328</v>
      </c>
      <c r="I16" s="372">
        <v>8650.4941153954733</v>
      </c>
      <c r="J16" s="74"/>
      <c r="K16" s="74"/>
      <c r="L16" s="74"/>
      <c r="M16" s="74"/>
      <c r="N16" s="74"/>
      <c r="O16" s="74"/>
      <c r="P16" s="74"/>
      <c r="Q16" s="74"/>
      <c r="R16" s="74"/>
      <c r="S16" s="74"/>
      <c r="AE16" s="74"/>
      <c r="AF16" s="74"/>
      <c r="AG16" s="74"/>
      <c r="AH16" s="74"/>
      <c r="AI16" s="74"/>
      <c r="AJ16" s="74"/>
      <c r="AK16" s="74"/>
      <c r="AL16" s="74"/>
      <c r="AM16" s="74"/>
      <c r="AN16" s="74"/>
      <c r="AO16" s="74"/>
      <c r="AP16" s="74"/>
      <c r="AQ16" s="74"/>
      <c r="AR16" s="74"/>
      <c r="AS16" s="74"/>
      <c r="AT16" s="74"/>
      <c r="AU16" s="74"/>
      <c r="AV16" s="74"/>
      <c r="AW16" s="74"/>
      <c r="AX16" s="74"/>
      <c r="AY16" s="74"/>
      <c r="AZ16" s="74"/>
      <c r="BA16" s="74"/>
      <c r="BB16" s="74"/>
      <c r="BC16" s="74"/>
      <c r="BD16" s="74"/>
      <c r="BE16" s="74"/>
      <c r="BF16" s="74"/>
      <c r="BG16" s="74"/>
      <c r="BH16" s="74"/>
      <c r="BI16" s="74"/>
      <c r="BJ16" s="74"/>
      <c r="BK16" s="74"/>
      <c r="BL16" s="74"/>
      <c r="BM16" s="74"/>
      <c r="BN16" s="74"/>
      <c r="BO16" s="74"/>
      <c r="BP16" s="74"/>
      <c r="BQ16" s="74"/>
      <c r="BR16" s="74"/>
      <c r="BS16" s="74"/>
      <c r="BT16" s="74"/>
      <c r="BU16" s="74"/>
      <c r="BV16" s="74"/>
      <c r="BW16" s="74"/>
      <c r="BX16" s="74"/>
      <c r="BY16" s="74"/>
      <c r="BZ16" s="74"/>
      <c r="CA16" s="74"/>
      <c r="CB16" s="74"/>
      <c r="CC16" s="74"/>
      <c r="CD16" s="74"/>
      <c r="CE16" s="74"/>
      <c r="CF16" s="74"/>
      <c r="CG16" s="74"/>
      <c r="CH16" s="74"/>
      <c r="CI16" s="74"/>
      <c r="CJ16" s="74"/>
      <c r="CK16" s="74"/>
      <c r="CL16" s="74"/>
      <c r="CM16" s="74"/>
      <c r="CN16" s="74"/>
      <c r="CO16" s="74"/>
      <c r="CP16" s="74"/>
      <c r="CQ16" s="74"/>
      <c r="CR16" s="74"/>
      <c r="CS16" s="74"/>
      <c r="CT16" s="74"/>
      <c r="CU16" s="74"/>
      <c r="CV16" s="74"/>
      <c r="CW16" s="74"/>
      <c r="CX16" s="83"/>
    </row>
    <row r="17" spans="1:102" s="82" customFormat="1" ht="12.75" customHeight="1">
      <c r="A17" s="2078" t="str">
        <f t="shared" si="0"/>
        <v>飲料・たばこ・飼料製造業</v>
      </c>
      <c r="B17" s="63"/>
      <c r="C17" s="69" t="s">
        <v>132</v>
      </c>
      <c r="D17" s="2239">
        <v>2885.5554982521758</v>
      </c>
      <c r="E17" s="2240">
        <v>0.73453801555820719</v>
      </c>
      <c r="F17" s="2237">
        <f>'表Ⅲ・5　180116再'!Y17</f>
        <v>2829.8898426725532</v>
      </c>
      <c r="G17" s="2241">
        <f t="shared" si="1"/>
        <v>0.72341530032558865</v>
      </c>
      <c r="H17" s="369">
        <f t="shared" si="2"/>
        <v>-55.66565557962258</v>
      </c>
      <c r="I17" s="372">
        <v>2648.9258611362088</v>
      </c>
      <c r="J17" s="74"/>
      <c r="K17" s="74"/>
      <c r="L17" s="74"/>
      <c r="M17" s="74"/>
      <c r="N17" s="74"/>
      <c r="O17" s="74"/>
      <c r="P17" s="74"/>
      <c r="Q17" s="74"/>
      <c r="R17" s="74"/>
      <c r="S17" s="74"/>
      <c r="AE17" s="74"/>
      <c r="AF17" s="74"/>
      <c r="AG17" s="74"/>
      <c r="AH17" s="74"/>
      <c r="AI17" s="74"/>
      <c r="AJ17" s="74"/>
      <c r="AK17" s="74"/>
      <c r="AL17" s="74"/>
      <c r="AM17" s="74"/>
      <c r="AN17" s="74"/>
      <c r="AO17" s="74"/>
      <c r="AP17" s="74"/>
      <c r="AQ17" s="74"/>
      <c r="AR17" s="74"/>
      <c r="AS17" s="74"/>
      <c r="AT17" s="74"/>
      <c r="AU17" s="74"/>
      <c r="AV17" s="74"/>
      <c r="AW17" s="74"/>
      <c r="AX17" s="74"/>
      <c r="AY17" s="74"/>
      <c r="AZ17" s="74"/>
      <c r="BA17" s="74"/>
      <c r="BB17" s="74"/>
      <c r="BC17" s="74"/>
      <c r="BD17" s="74"/>
      <c r="BE17" s="74"/>
      <c r="BF17" s="74"/>
      <c r="BG17" s="74"/>
      <c r="BH17" s="74"/>
      <c r="BI17" s="74"/>
      <c r="BJ17" s="74"/>
      <c r="BK17" s="74"/>
      <c r="BL17" s="74"/>
      <c r="BM17" s="74"/>
      <c r="BN17" s="74"/>
      <c r="BO17" s="74"/>
      <c r="BP17" s="74"/>
      <c r="BQ17" s="74"/>
      <c r="BR17" s="74"/>
      <c r="BS17" s="74"/>
      <c r="BT17" s="74"/>
      <c r="BU17" s="74"/>
      <c r="BV17" s="74"/>
      <c r="BW17" s="74"/>
      <c r="BX17" s="74"/>
      <c r="BY17" s="74"/>
      <c r="BZ17" s="74"/>
      <c r="CA17" s="74"/>
      <c r="CB17" s="74"/>
      <c r="CC17" s="74"/>
      <c r="CD17" s="74"/>
      <c r="CE17" s="74"/>
      <c r="CF17" s="74"/>
      <c r="CG17" s="74"/>
      <c r="CH17" s="74"/>
      <c r="CI17" s="74"/>
      <c r="CJ17" s="74"/>
      <c r="CK17" s="74"/>
      <c r="CL17" s="74"/>
      <c r="CM17" s="74"/>
      <c r="CN17" s="74"/>
      <c r="CO17" s="74"/>
      <c r="CP17" s="74"/>
      <c r="CQ17" s="74"/>
      <c r="CR17" s="74"/>
      <c r="CS17" s="74"/>
      <c r="CT17" s="74"/>
      <c r="CU17" s="74"/>
      <c r="CV17" s="74"/>
      <c r="CW17" s="74"/>
      <c r="CX17" s="83"/>
    </row>
    <row r="18" spans="1:102" s="82" customFormat="1" ht="12.75" customHeight="1">
      <c r="A18" s="2078" t="str">
        <f t="shared" si="0"/>
        <v>繊維工業</v>
      </c>
      <c r="B18" s="63"/>
      <c r="C18" s="69" t="s">
        <v>133</v>
      </c>
      <c r="D18" s="2239">
        <v>835.97316064558436</v>
      </c>
      <c r="E18" s="2240">
        <v>0.21280272268284967</v>
      </c>
      <c r="F18" s="2237">
        <f>'表Ⅲ・5　180116再'!Y18</f>
        <v>793.85502272265228</v>
      </c>
      <c r="G18" s="2241">
        <f t="shared" si="1"/>
        <v>0.20293612175925788</v>
      </c>
      <c r="H18" s="369">
        <f t="shared" si="2"/>
        <v>-42.118137922932078</v>
      </c>
      <c r="I18" s="372">
        <v>767.54450508836567</v>
      </c>
      <c r="J18" s="74"/>
      <c r="K18" s="74"/>
      <c r="L18" s="74"/>
      <c r="M18" s="74"/>
      <c r="N18" s="74"/>
      <c r="O18" s="74"/>
      <c r="P18" s="74"/>
      <c r="Q18" s="74"/>
      <c r="R18" s="74"/>
      <c r="S18" s="74"/>
      <c r="AE18" s="74"/>
      <c r="AF18" s="74"/>
      <c r="AG18" s="74"/>
      <c r="AH18" s="74"/>
      <c r="AI18" s="74"/>
      <c r="AJ18" s="74"/>
      <c r="AK18" s="74"/>
      <c r="AL18" s="74"/>
      <c r="AM18" s="74"/>
      <c r="AN18" s="74"/>
      <c r="AO18" s="74"/>
      <c r="AP18" s="74"/>
      <c r="AQ18" s="74"/>
      <c r="AR18" s="74"/>
      <c r="AS18" s="74"/>
      <c r="AT18" s="74"/>
      <c r="AU18" s="74"/>
      <c r="AV18" s="74"/>
      <c r="AW18" s="74"/>
      <c r="AX18" s="74"/>
      <c r="AY18" s="74"/>
      <c r="AZ18" s="74"/>
      <c r="BA18" s="74"/>
      <c r="BB18" s="74"/>
      <c r="BC18" s="74"/>
      <c r="BD18" s="74"/>
      <c r="BE18" s="74"/>
      <c r="BF18" s="74"/>
      <c r="BG18" s="74"/>
      <c r="BH18" s="74"/>
      <c r="BI18" s="74"/>
      <c r="BJ18" s="74"/>
      <c r="BK18" s="74"/>
      <c r="BL18" s="74"/>
      <c r="BM18" s="74"/>
      <c r="BN18" s="74"/>
      <c r="BO18" s="74"/>
      <c r="BP18" s="74"/>
      <c r="BQ18" s="74"/>
      <c r="BR18" s="74"/>
      <c r="BS18" s="74"/>
      <c r="BT18" s="74"/>
      <c r="BU18" s="74"/>
      <c r="BV18" s="74"/>
      <c r="BW18" s="74"/>
      <c r="BX18" s="74"/>
      <c r="BY18" s="74"/>
      <c r="BZ18" s="74"/>
      <c r="CA18" s="74"/>
      <c r="CB18" s="74"/>
      <c r="CC18" s="74"/>
      <c r="CD18" s="74"/>
      <c r="CE18" s="74"/>
      <c r="CF18" s="74"/>
      <c r="CG18" s="74"/>
      <c r="CH18" s="74"/>
      <c r="CI18" s="74"/>
      <c r="CJ18" s="74"/>
      <c r="CK18" s="74"/>
      <c r="CL18" s="74"/>
      <c r="CM18" s="74"/>
      <c r="CN18" s="74"/>
      <c r="CO18" s="74"/>
      <c r="CP18" s="74"/>
      <c r="CQ18" s="74"/>
      <c r="CR18" s="74"/>
      <c r="CS18" s="74"/>
      <c r="CT18" s="74"/>
      <c r="CU18" s="74"/>
      <c r="CV18" s="74"/>
      <c r="CW18" s="74"/>
      <c r="CX18" s="83"/>
    </row>
    <row r="19" spans="1:102" s="82" customFormat="1" ht="12.75" customHeight="1">
      <c r="A19" s="2078" t="str">
        <f t="shared" si="0"/>
        <v>木材・木製品製造業</v>
      </c>
      <c r="B19" s="63"/>
      <c r="C19" s="69" t="s">
        <v>134</v>
      </c>
      <c r="D19" s="2239">
        <v>841.5046321270396</v>
      </c>
      <c r="E19" s="2240">
        <v>0.21421079682578886</v>
      </c>
      <c r="F19" s="2237">
        <f>'表Ⅲ・5　180116再'!Y19</f>
        <v>740.26183226789738</v>
      </c>
      <c r="G19" s="2241">
        <f t="shared" si="1"/>
        <v>0.18923589449824962</v>
      </c>
      <c r="H19" s="369">
        <f t="shared" si="2"/>
        <v>-101.24279985914222</v>
      </c>
      <c r="I19" s="372">
        <v>845.67446505717362</v>
      </c>
      <c r="J19" s="74"/>
      <c r="K19" s="74"/>
      <c r="L19" s="74"/>
      <c r="M19" s="74"/>
      <c r="N19" s="74"/>
      <c r="O19" s="74"/>
      <c r="P19" s="74"/>
      <c r="Q19" s="74"/>
      <c r="R19" s="74"/>
      <c r="S19" s="74"/>
      <c r="AE19" s="74"/>
      <c r="AF19" s="74"/>
      <c r="AG19" s="74"/>
      <c r="AH19" s="74"/>
      <c r="AI19" s="74"/>
      <c r="AJ19" s="74"/>
      <c r="AK19" s="74"/>
      <c r="AL19" s="74"/>
      <c r="AM19" s="74"/>
      <c r="AN19" s="74"/>
      <c r="AO19" s="74"/>
      <c r="AP19" s="74"/>
      <c r="AQ19" s="74"/>
      <c r="AR19" s="74"/>
      <c r="AS19" s="74"/>
      <c r="AT19" s="74"/>
      <c r="AU19" s="74"/>
      <c r="AV19" s="74"/>
      <c r="AW19" s="74"/>
      <c r="AX19" s="74"/>
      <c r="AY19" s="74"/>
      <c r="AZ19" s="74"/>
      <c r="BA19" s="74"/>
      <c r="BB19" s="74"/>
      <c r="BC19" s="74"/>
      <c r="BD19" s="74"/>
      <c r="BE19" s="74"/>
      <c r="BF19" s="74"/>
      <c r="BG19" s="74"/>
      <c r="BH19" s="74"/>
      <c r="BI19" s="74"/>
      <c r="BJ19" s="74"/>
      <c r="BK19" s="74"/>
      <c r="BL19" s="74"/>
      <c r="BM19" s="74"/>
      <c r="BN19" s="74"/>
      <c r="BO19" s="74"/>
      <c r="BP19" s="74"/>
      <c r="BQ19" s="74"/>
      <c r="BR19" s="74"/>
      <c r="BS19" s="74"/>
      <c r="BT19" s="74"/>
      <c r="BU19" s="74"/>
      <c r="BV19" s="74"/>
      <c r="BW19" s="74"/>
      <c r="BX19" s="74"/>
      <c r="BY19" s="74"/>
      <c r="BZ19" s="74"/>
      <c r="CA19" s="74"/>
      <c r="CB19" s="74"/>
      <c r="CC19" s="74"/>
      <c r="CD19" s="74"/>
      <c r="CE19" s="74"/>
      <c r="CF19" s="74"/>
      <c r="CG19" s="74"/>
      <c r="CH19" s="74"/>
      <c r="CI19" s="74"/>
      <c r="CJ19" s="74"/>
      <c r="CK19" s="74"/>
      <c r="CL19" s="74"/>
      <c r="CM19" s="74"/>
      <c r="CN19" s="74"/>
      <c r="CO19" s="74"/>
      <c r="CP19" s="74"/>
      <c r="CQ19" s="74"/>
      <c r="CR19" s="74"/>
      <c r="CS19" s="74"/>
      <c r="CT19" s="74"/>
      <c r="CU19" s="74"/>
      <c r="CV19" s="74"/>
      <c r="CW19" s="74"/>
      <c r="CX19" s="83"/>
    </row>
    <row r="20" spans="1:102" s="82" customFormat="1" ht="12.75" customHeight="1">
      <c r="A20" s="2078" t="str">
        <f t="shared" si="0"/>
        <v>家具・装備品製造業</v>
      </c>
      <c r="B20" s="63"/>
      <c r="C20" s="69" t="s">
        <v>135</v>
      </c>
      <c r="D20" s="2239">
        <v>241.72524612068176</v>
      </c>
      <c r="E20" s="2240">
        <v>6.1532825379152591E-2</v>
      </c>
      <c r="F20" s="2237">
        <f>'表Ⅲ・5　180116再'!Y20</f>
        <v>200.26649123091593</v>
      </c>
      <c r="G20" s="2241">
        <f t="shared" si="1"/>
        <v>5.1194870455502924E-2</v>
      </c>
      <c r="H20" s="369">
        <f t="shared" si="2"/>
        <v>-41.458754889765828</v>
      </c>
      <c r="I20" s="372">
        <v>194.45581152127409</v>
      </c>
      <c r="J20" s="74"/>
      <c r="K20" s="74"/>
      <c r="L20" s="74"/>
      <c r="M20" s="74"/>
      <c r="N20" s="74"/>
      <c r="O20" s="74"/>
      <c r="P20" s="74"/>
      <c r="Q20" s="74"/>
      <c r="R20" s="74"/>
      <c r="S20" s="74"/>
      <c r="AE20" s="74"/>
      <c r="AF20" s="74"/>
      <c r="AG20" s="74"/>
      <c r="AH20" s="74"/>
      <c r="AI20" s="74"/>
      <c r="AJ20" s="74"/>
      <c r="AK20" s="74"/>
      <c r="AL20" s="74"/>
      <c r="AM20" s="74"/>
      <c r="AN20" s="74"/>
      <c r="AO20" s="74"/>
      <c r="AP20" s="74"/>
      <c r="AQ20" s="74"/>
      <c r="AR20" s="74"/>
      <c r="AS20" s="74"/>
      <c r="AT20" s="74"/>
      <c r="AU20" s="74"/>
      <c r="AV20" s="74"/>
      <c r="AW20" s="74"/>
      <c r="AX20" s="74"/>
      <c r="AY20" s="74"/>
      <c r="AZ20" s="74"/>
      <c r="BA20" s="74"/>
      <c r="BB20" s="74"/>
      <c r="BC20" s="74"/>
      <c r="BD20" s="74"/>
      <c r="BE20" s="74"/>
      <c r="BF20" s="74"/>
      <c r="BG20" s="74"/>
      <c r="BH20" s="74"/>
      <c r="BI20" s="74"/>
      <c r="BJ20" s="74"/>
      <c r="BK20" s="74"/>
      <c r="BL20" s="74"/>
      <c r="BM20" s="74"/>
      <c r="BN20" s="74"/>
      <c r="BO20" s="74"/>
      <c r="BP20" s="74"/>
      <c r="BQ20" s="74"/>
      <c r="BR20" s="74"/>
      <c r="BS20" s="74"/>
      <c r="BT20" s="74"/>
      <c r="BU20" s="74"/>
      <c r="BV20" s="74"/>
      <c r="BW20" s="74"/>
      <c r="BX20" s="74"/>
      <c r="BY20" s="74"/>
      <c r="BZ20" s="74"/>
      <c r="CA20" s="74"/>
      <c r="CB20" s="74"/>
      <c r="CC20" s="74"/>
      <c r="CD20" s="74"/>
      <c r="CE20" s="74"/>
      <c r="CF20" s="74"/>
      <c r="CG20" s="74"/>
      <c r="CH20" s="74"/>
      <c r="CI20" s="74"/>
      <c r="CJ20" s="74"/>
      <c r="CK20" s="74"/>
      <c r="CL20" s="74"/>
      <c r="CM20" s="74"/>
      <c r="CN20" s="74"/>
      <c r="CO20" s="74"/>
      <c r="CP20" s="74"/>
      <c r="CQ20" s="74"/>
      <c r="CR20" s="74"/>
      <c r="CS20" s="74"/>
      <c r="CT20" s="74"/>
      <c r="CU20" s="74"/>
      <c r="CV20" s="74"/>
      <c r="CW20" s="74"/>
      <c r="CX20" s="83"/>
    </row>
    <row r="21" spans="1:102" s="82" customFormat="1" ht="12.75" customHeight="1">
      <c r="A21" s="2078" t="str">
        <f t="shared" si="0"/>
        <v>パルプ・紙・紙加工品製造業</v>
      </c>
      <c r="B21" s="63"/>
      <c r="C21" s="69" t="s">
        <v>136</v>
      </c>
      <c r="D21" s="2239">
        <v>32611.9243760176</v>
      </c>
      <c r="E21" s="2240">
        <v>8.3015898426504062</v>
      </c>
      <c r="F21" s="2237">
        <f>'表Ⅲ・5　180116再'!Y21</f>
        <v>31760.537718598101</v>
      </c>
      <c r="G21" s="2241">
        <f t="shared" si="1"/>
        <v>8.1190647726779357</v>
      </c>
      <c r="H21" s="369">
        <f>F21-D21</f>
        <v>-851.38665741949808</v>
      </c>
      <c r="I21" s="372">
        <v>30441.290885299477</v>
      </c>
      <c r="J21" s="74"/>
      <c r="K21" s="74"/>
      <c r="L21" s="74"/>
      <c r="M21" s="74"/>
      <c r="N21" s="74"/>
      <c r="O21" s="74"/>
      <c r="P21" s="74"/>
      <c r="Q21" s="74"/>
      <c r="R21" s="74"/>
      <c r="S21" s="74"/>
      <c r="AE21" s="74"/>
      <c r="AF21" s="74"/>
      <c r="AG21" s="74"/>
      <c r="AH21" s="74"/>
      <c r="AI21" s="74"/>
      <c r="AJ21" s="74"/>
      <c r="AK21" s="74"/>
      <c r="AL21" s="74"/>
      <c r="AM21" s="74"/>
      <c r="AN21" s="74"/>
      <c r="AO21" s="74"/>
      <c r="AP21" s="74"/>
      <c r="AQ21" s="74"/>
      <c r="AR21" s="74"/>
      <c r="AS21" s="74"/>
      <c r="AT21" s="74"/>
      <c r="AU21" s="74"/>
      <c r="AV21" s="74"/>
      <c r="AW21" s="74"/>
      <c r="AX21" s="74"/>
      <c r="AY21" s="74"/>
      <c r="AZ21" s="74"/>
      <c r="BA21" s="74"/>
      <c r="BB21" s="74"/>
      <c r="BC21" s="74"/>
      <c r="BD21" s="74"/>
      <c r="BE21" s="74"/>
      <c r="BF21" s="74"/>
      <c r="BG21" s="74"/>
      <c r="BH21" s="74"/>
      <c r="BI21" s="74"/>
      <c r="BJ21" s="74"/>
      <c r="BK21" s="74"/>
      <c r="BL21" s="74"/>
      <c r="BM21" s="74"/>
      <c r="BN21" s="74"/>
      <c r="BO21" s="74"/>
      <c r="BP21" s="74"/>
      <c r="BQ21" s="74"/>
      <c r="BR21" s="74"/>
      <c r="BS21" s="74"/>
      <c r="BT21" s="74"/>
      <c r="BU21" s="74"/>
      <c r="BV21" s="74"/>
      <c r="BW21" s="74"/>
      <c r="BX21" s="74"/>
      <c r="BY21" s="74"/>
      <c r="BZ21" s="74"/>
      <c r="CA21" s="74"/>
      <c r="CB21" s="74"/>
      <c r="CC21" s="74"/>
      <c r="CD21" s="74"/>
      <c r="CE21" s="74"/>
      <c r="CF21" s="74"/>
      <c r="CG21" s="74"/>
      <c r="CH21" s="74"/>
      <c r="CI21" s="74"/>
      <c r="CJ21" s="74"/>
      <c r="CK21" s="74"/>
      <c r="CL21" s="74"/>
      <c r="CM21" s="74"/>
      <c r="CN21" s="74"/>
      <c r="CO21" s="74"/>
      <c r="CP21" s="74"/>
      <c r="CQ21" s="74"/>
      <c r="CR21" s="74"/>
      <c r="CS21" s="74"/>
      <c r="CT21" s="74"/>
      <c r="CU21" s="74"/>
      <c r="CV21" s="74"/>
      <c r="CW21" s="74"/>
      <c r="CX21" s="83"/>
    </row>
    <row r="22" spans="1:102" s="82" customFormat="1" ht="12.75" customHeight="1">
      <c r="A22" s="2078" t="str">
        <f t="shared" si="0"/>
        <v>印刷・同関連業</v>
      </c>
      <c r="B22" s="63"/>
      <c r="C22" s="69" t="s">
        <v>137</v>
      </c>
      <c r="D22" s="2239">
        <v>548.49888727198049</v>
      </c>
      <c r="E22" s="2240">
        <v>0.13962416749103729</v>
      </c>
      <c r="F22" s="2237">
        <f>'表Ⅲ・5　180116再'!Y22</f>
        <v>487.67063353302217</v>
      </c>
      <c r="G22" s="2241">
        <f t="shared" si="1"/>
        <v>0.12466506381184339</v>
      </c>
      <c r="H22" s="369">
        <f t="shared" si="2"/>
        <v>-60.828253738958324</v>
      </c>
      <c r="I22" s="372">
        <v>522.41730038960793</v>
      </c>
      <c r="J22" s="74"/>
      <c r="K22" s="74"/>
      <c r="L22" s="74"/>
      <c r="M22" s="74"/>
      <c r="N22" s="74"/>
      <c r="O22" s="74"/>
      <c r="P22" s="74"/>
      <c r="Q22" s="74"/>
      <c r="R22" s="74"/>
      <c r="S22" s="74"/>
      <c r="AE22" s="74"/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74"/>
      <c r="AT22" s="74"/>
      <c r="AU22" s="74"/>
      <c r="AV22" s="74"/>
      <c r="AW22" s="74"/>
      <c r="AX22" s="74"/>
      <c r="AY22" s="74"/>
      <c r="AZ22" s="74"/>
      <c r="BA22" s="74"/>
      <c r="BB22" s="74"/>
      <c r="BC22" s="74"/>
      <c r="BD22" s="74"/>
      <c r="BE22" s="74"/>
      <c r="BF22" s="74"/>
      <c r="BG22" s="74"/>
      <c r="BH22" s="74"/>
      <c r="BI22" s="74"/>
      <c r="BJ22" s="74"/>
      <c r="BK22" s="74"/>
      <c r="BL22" s="74"/>
      <c r="BM22" s="74"/>
      <c r="BN22" s="74"/>
      <c r="BO22" s="74"/>
      <c r="BP22" s="74"/>
      <c r="BQ22" s="74"/>
      <c r="BR22" s="74"/>
      <c r="BS22" s="74"/>
      <c r="BT22" s="74"/>
      <c r="BU22" s="74"/>
      <c r="BV22" s="74"/>
      <c r="BW22" s="74"/>
      <c r="BX22" s="74"/>
      <c r="BY22" s="74"/>
      <c r="BZ22" s="74"/>
      <c r="CA22" s="74"/>
      <c r="CB22" s="74"/>
      <c r="CC22" s="74"/>
      <c r="CD22" s="74"/>
      <c r="CE22" s="74"/>
      <c r="CF22" s="74"/>
      <c r="CG22" s="74"/>
      <c r="CH22" s="74"/>
      <c r="CI22" s="74"/>
      <c r="CJ22" s="74"/>
      <c r="CK22" s="74"/>
      <c r="CL22" s="74"/>
      <c r="CM22" s="74"/>
      <c r="CN22" s="74"/>
      <c r="CO22" s="74"/>
      <c r="CP22" s="74"/>
      <c r="CQ22" s="74"/>
      <c r="CR22" s="74"/>
      <c r="CS22" s="74"/>
      <c r="CT22" s="74"/>
      <c r="CU22" s="74"/>
      <c r="CV22" s="74"/>
      <c r="CW22" s="74"/>
      <c r="CX22" s="83"/>
    </row>
    <row r="23" spans="1:102" s="82" customFormat="1" ht="12.75" customHeight="1">
      <c r="A23" s="2078" t="str">
        <f t="shared" si="0"/>
        <v>化学工業</v>
      </c>
      <c r="B23" s="63"/>
      <c r="C23" s="69" t="s">
        <v>138</v>
      </c>
      <c r="D23" s="2239">
        <v>11895.683324172795</v>
      </c>
      <c r="E23" s="2240">
        <v>3.0281280772244297</v>
      </c>
      <c r="F23" s="2237">
        <f>'表Ⅲ・5　180116再'!Y23</f>
        <v>9974.1479802876693</v>
      </c>
      <c r="G23" s="2241">
        <f t="shared" si="1"/>
        <v>2.5497286671192052</v>
      </c>
      <c r="H23" s="369">
        <f t="shared" si="2"/>
        <v>-1921.5353438851253</v>
      </c>
      <c r="I23" s="372">
        <v>12807.077961771785</v>
      </c>
      <c r="J23" s="74"/>
      <c r="K23" s="74"/>
      <c r="L23" s="74"/>
      <c r="M23" s="74"/>
      <c r="N23" s="74"/>
      <c r="O23" s="74"/>
      <c r="P23" s="74"/>
      <c r="Q23" s="74"/>
      <c r="R23" s="74"/>
      <c r="S23" s="74"/>
      <c r="AE23" s="74"/>
      <c r="AF23" s="74"/>
      <c r="AG23" s="74"/>
      <c r="AH23" s="74"/>
      <c r="AI23" s="74"/>
      <c r="AJ23" s="74"/>
      <c r="AK23" s="74"/>
      <c r="AL23" s="74"/>
      <c r="AM23" s="74"/>
      <c r="AN23" s="74"/>
      <c r="AO23" s="74"/>
      <c r="AP23" s="74"/>
      <c r="AQ23" s="74"/>
      <c r="AR23" s="74"/>
      <c r="AS23" s="74"/>
      <c r="AT23" s="74"/>
      <c r="AU23" s="74"/>
      <c r="AV23" s="74"/>
      <c r="AW23" s="74"/>
      <c r="AX23" s="74"/>
      <c r="AY23" s="74"/>
      <c r="AZ23" s="74"/>
      <c r="BA23" s="74"/>
      <c r="BB23" s="74"/>
      <c r="BC23" s="74"/>
      <c r="BD23" s="74"/>
      <c r="BE23" s="74"/>
      <c r="BF23" s="74"/>
      <c r="BG23" s="74"/>
      <c r="BH23" s="74"/>
      <c r="BI23" s="74"/>
      <c r="BJ23" s="74"/>
      <c r="BK23" s="74"/>
      <c r="BL23" s="74"/>
      <c r="BM23" s="74"/>
      <c r="BN23" s="74"/>
      <c r="BO23" s="74"/>
      <c r="BP23" s="74"/>
      <c r="BQ23" s="74"/>
      <c r="BR23" s="74"/>
      <c r="BS23" s="74"/>
      <c r="BT23" s="74"/>
      <c r="BU23" s="74"/>
      <c r="BV23" s="74"/>
      <c r="BW23" s="74"/>
      <c r="BX23" s="74"/>
      <c r="BY23" s="74"/>
      <c r="BZ23" s="74"/>
      <c r="CA23" s="74"/>
      <c r="CB23" s="74"/>
      <c r="CC23" s="74"/>
      <c r="CD23" s="74"/>
      <c r="CE23" s="74"/>
      <c r="CF23" s="74"/>
      <c r="CG23" s="74"/>
      <c r="CH23" s="74"/>
      <c r="CI23" s="74"/>
      <c r="CJ23" s="74"/>
      <c r="CK23" s="74"/>
      <c r="CL23" s="74"/>
      <c r="CM23" s="74"/>
      <c r="CN23" s="74"/>
      <c r="CO23" s="74"/>
      <c r="CP23" s="74"/>
      <c r="CQ23" s="74"/>
      <c r="CR23" s="74"/>
      <c r="CS23" s="74"/>
      <c r="CT23" s="74"/>
      <c r="CU23" s="74"/>
      <c r="CV23" s="74"/>
      <c r="CW23" s="74"/>
      <c r="CX23" s="83"/>
    </row>
    <row r="24" spans="1:102" s="82" customFormat="1" ht="12.75" customHeight="1">
      <c r="A24" s="2078" t="str">
        <f t="shared" si="0"/>
        <v>石油製品・石炭製品製造業</v>
      </c>
      <c r="B24" s="63"/>
      <c r="C24" s="69" t="s">
        <v>139</v>
      </c>
      <c r="D24" s="2239">
        <v>1318.2784545350521</v>
      </c>
      <c r="E24" s="2240">
        <v>0.33557685531740661</v>
      </c>
      <c r="F24" s="2237">
        <f>'表Ⅲ・5　180116再'!Y24</f>
        <v>1374.8893954601331</v>
      </c>
      <c r="G24" s="2241">
        <f t="shared" si="1"/>
        <v>0.35146810661433447</v>
      </c>
      <c r="H24" s="369">
        <f t="shared" si="2"/>
        <v>56.610940925080968</v>
      </c>
      <c r="I24" s="372">
        <v>1132.5665229266942</v>
      </c>
      <c r="J24" s="74"/>
      <c r="K24" s="74"/>
      <c r="L24" s="74"/>
      <c r="M24" s="74"/>
      <c r="N24" s="74"/>
      <c r="O24" s="74"/>
      <c r="P24" s="74"/>
      <c r="Q24" s="74"/>
      <c r="R24" s="74"/>
      <c r="S24" s="74"/>
      <c r="AE24" s="74"/>
      <c r="AF24" s="74"/>
      <c r="AG24" s="74"/>
      <c r="AH24" s="74"/>
      <c r="AI24" s="74"/>
      <c r="AJ24" s="74"/>
      <c r="AK24" s="74"/>
      <c r="AL24" s="74"/>
      <c r="AM24" s="74"/>
      <c r="AN24" s="74"/>
      <c r="AO24" s="74"/>
      <c r="AP24" s="74"/>
      <c r="AQ24" s="74"/>
      <c r="AR24" s="74"/>
      <c r="AS24" s="74"/>
      <c r="AT24" s="74"/>
      <c r="AU24" s="74"/>
      <c r="AV24" s="74"/>
      <c r="AW24" s="74"/>
      <c r="AX24" s="74"/>
      <c r="AY24" s="74"/>
      <c r="AZ24" s="74"/>
      <c r="BA24" s="74"/>
      <c r="BB24" s="74"/>
      <c r="BC24" s="74"/>
      <c r="BD24" s="74"/>
      <c r="BE24" s="74"/>
      <c r="BF24" s="74"/>
      <c r="BG24" s="74"/>
      <c r="BH24" s="74"/>
      <c r="BI24" s="74"/>
      <c r="BJ24" s="74"/>
      <c r="BK24" s="74"/>
      <c r="BL24" s="74"/>
      <c r="BM24" s="74"/>
      <c r="BN24" s="74"/>
      <c r="BO24" s="74"/>
      <c r="BP24" s="74"/>
      <c r="BQ24" s="74"/>
      <c r="BR24" s="74"/>
      <c r="BS24" s="74"/>
      <c r="BT24" s="74"/>
      <c r="BU24" s="74"/>
      <c r="BV24" s="74"/>
      <c r="BW24" s="74"/>
      <c r="BX24" s="74"/>
      <c r="BY24" s="74"/>
      <c r="BZ24" s="74"/>
      <c r="CA24" s="74"/>
      <c r="CB24" s="74"/>
      <c r="CC24" s="74"/>
      <c r="CD24" s="74"/>
      <c r="CE24" s="74"/>
      <c r="CF24" s="74"/>
      <c r="CG24" s="74"/>
      <c r="CH24" s="74"/>
      <c r="CI24" s="74"/>
      <c r="CJ24" s="74"/>
      <c r="CK24" s="74"/>
      <c r="CL24" s="74"/>
      <c r="CM24" s="74"/>
      <c r="CN24" s="74"/>
      <c r="CO24" s="74"/>
      <c r="CP24" s="74"/>
      <c r="CQ24" s="74"/>
      <c r="CR24" s="74"/>
      <c r="CS24" s="74"/>
      <c r="CT24" s="74"/>
      <c r="CU24" s="74"/>
      <c r="CV24" s="74"/>
      <c r="CW24" s="74"/>
      <c r="CX24" s="83"/>
    </row>
    <row r="25" spans="1:102" s="82" customFormat="1" ht="12.75" customHeight="1">
      <c r="A25" s="2078" t="str">
        <f t="shared" si="0"/>
        <v>プラスチック製品製造業</v>
      </c>
      <c r="B25" s="63"/>
      <c r="C25" s="69" t="s">
        <v>140</v>
      </c>
      <c r="D25" s="2239">
        <v>990.0019034494843</v>
      </c>
      <c r="E25" s="2240">
        <v>0.25201179946083324</v>
      </c>
      <c r="F25" s="2237">
        <f>'表Ⅲ・5　180116再'!Y25</f>
        <v>919.37316460996533</v>
      </c>
      <c r="G25" s="2241">
        <f t="shared" si="1"/>
        <v>0.23502279274570415</v>
      </c>
      <c r="H25" s="369">
        <f t="shared" si="2"/>
        <v>-70.628738839518974</v>
      </c>
      <c r="I25" s="372">
        <v>1019.0214816497933</v>
      </c>
      <c r="J25" s="74"/>
      <c r="K25" s="74"/>
      <c r="L25" s="74"/>
      <c r="M25" s="74"/>
      <c r="N25" s="74"/>
      <c r="O25" s="74"/>
      <c r="P25" s="74"/>
      <c r="Q25" s="74"/>
      <c r="R25" s="74"/>
      <c r="S25" s="74"/>
      <c r="AE25" s="74"/>
      <c r="AF25" s="74"/>
      <c r="AG25" s="74"/>
      <c r="AH25" s="74"/>
      <c r="AI25" s="74"/>
      <c r="AJ25" s="74"/>
      <c r="AK25" s="74"/>
      <c r="AL25" s="74"/>
      <c r="AM25" s="74"/>
      <c r="AN25" s="74"/>
      <c r="AO25" s="74"/>
      <c r="AP25" s="74"/>
      <c r="AQ25" s="74"/>
      <c r="AR25" s="74"/>
      <c r="AS25" s="74"/>
      <c r="AT25" s="74"/>
      <c r="AU25" s="74"/>
      <c r="AV25" s="74"/>
      <c r="AW25" s="74"/>
      <c r="AX25" s="74"/>
      <c r="AY25" s="74"/>
      <c r="AZ25" s="74"/>
      <c r="BA25" s="74"/>
      <c r="BB25" s="74"/>
      <c r="BC25" s="74"/>
      <c r="BD25" s="74"/>
      <c r="BE25" s="74"/>
      <c r="BF25" s="74"/>
      <c r="BG25" s="74"/>
      <c r="BH25" s="74"/>
      <c r="BI25" s="74"/>
      <c r="BJ25" s="74"/>
      <c r="BK25" s="74"/>
      <c r="BL25" s="74"/>
      <c r="BM25" s="74"/>
      <c r="BN25" s="74"/>
      <c r="BO25" s="74"/>
      <c r="BP25" s="74"/>
      <c r="BQ25" s="74"/>
      <c r="BR25" s="74"/>
      <c r="BS25" s="74"/>
      <c r="BT25" s="74"/>
      <c r="BU25" s="74"/>
      <c r="BV25" s="74"/>
      <c r="BW25" s="74"/>
      <c r="BX25" s="74"/>
      <c r="BY25" s="74"/>
      <c r="BZ25" s="74"/>
      <c r="CA25" s="74"/>
      <c r="CB25" s="74"/>
      <c r="CC25" s="74"/>
      <c r="CD25" s="74"/>
      <c r="CE25" s="74"/>
      <c r="CF25" s="74"/>
      <c r="CG25" s="74"/>
      <c r="CH25" s="74"/>
      <c r="CI25" s="74"/>
      <c r="CJ25" s="74"/>
      <c r="CK25" s="74"/>
      <c r="CL25" s="74"/>
      <c r="CM25" s="74"/>
      <c r="CN25" s="74"/>
      <c r="CO25" s="74"/>
      <c r="CP25" s="74"/>
      <c r="CQ25" s="74"/>
      <c r="CR25" s="74"/>
      <c r="CS25" s="74"/>
      <c r="CT25" s="74"/>
      <c r="CU25" s="74"/>
      <c r="CV25" s="74"/>
      <c r="CW25" s="74"/>
      <c r="CX25" s="83"/>
    </row>
    <row r="26" spans="1:102" s="82" customFormat="1" ht="12.75" customHeight="1">
      <c r="A26" s="2078" t="str">
        <f t="shared" si="0"/>
        <v>ゴム製品製造業</v>
      </c>
      <c r="B26" s="63"/>
      <c r="C26" s="69" t="s">
        <v>141</v>
      </c>
      <c r="D26" s="2239">
        <v>250.15908196137391</v>
      </c>
      <c r="E26" s="2240">
        <v>6.3679716348921889E-2</v>
      </c>
      <c r="F26" s="2237">
        <f>'表Ⅲ・5　180116再'!Y26</f>
        <v>244.12675450523361</v>
      </c>
      <c r="G26" s="2241">
        <f t="shared" si="1"/>
        <v>6.2407033222582509E-2</v>
      </c>
      <c r="H26" s="369">
        <f t="shared" si="2"/>
        <v>-6.0323274561403082</v>
      </c>
      <c r="I26" s="372">
        <v>254.01480177015438</v>
      </c>
      <c r="J26" s="74"/>
      <c r="K26" s="74"/>
      <c r="L26" s="74"/>
      <c r="M26" s="74"/>
      <c r="N26" s="74"/>
      <c r="O26" s="74"/>
      <c r="P26" s="74"/>
      <c r="Q26" s="74"/>
      <c r="R26" s="74"/>
      <c r="S26" s="74"/>
      <c r="AE26" s="74"/>
      <c r="AF26" s="74"/>
      <c r="AG26" s="74"/>
      <c r="AH26" s="74"/>
      <c r="AI26" s="74"/>
      <c r="AJ26" s="74"/>
      <c r="AK26" s="74"/>
      <c r="AL26" s="74"/>
      <c r="AM26" s="74"/>
      <c r="AN26" s="74"/>
      <c r="AO26" s="74"/>
      <c r="AP26" s="74"/>
      <c r="AQ26" s="74"/>
      <c r="AR26" s="74"/>
      <c r="AS26" s="74"/>
      <c r="AT26" s="74"/>
      <c r="AU26" s="74"/>
      <c r="AV26" s="74"/>
      <c r="AW26" s="74"/>
      <c r="AX26" s="74"/>
      <c r="AY26" s="74"/>
      <c r="AZ26" s="74"/>
      <c r="BA26" s="74"/>
      <c r="BB26" s="74"/>
      <c r="BC26" s="74"/>
      <c r="BD26" s="74"/>
      <c r="BE26" s="74"/>
      <c r="BF26" s="74"/>
      <c r="BG26" s="74"/>
      <c r="BH26" s="74"/>
      <c r="BI26" s="74"/>
      <c r="BJ26" s="74"/>
      <c r="BK26" s="74"/>
      <c r="BL26" s="74"/>
      <c r="BM26" s="74"/>
      <c r="BN26" s="74"/>
      <c r="BO26" s="74"/>
      <c r="BP26" s="74"/>
      <c r="BQ26" s="74"/>
      <c r="BR26" s="74"/>
      <c r="BS26" s="74"/>
      <c r="BT26" s="74"/>
      <c r="BU26" s="74"/>
      <c r="BV26" s="74"/>
      <c r="BW26" s="74"/>
      <c r="BX26" s="74"/>
      <c r="BY26" s="74"/>
      <c r="BZ26" s="74"/>
      <c r="CA26" s="74"/>
      <c r="CB26" s="74"/>
      <c r="CC26" s="74"/>
      <c r="CD26" s="74"/>
      <c r="CE26" s="74"/>
      <c r="CF26" s="74"/>
      <c r="CG26" s="74"/>
      <c r="CH26" s="74"/>
      <c r="CI26" s="74"/>
      <c r="CJ26" s="74"/>
      <c r="CK26" s="74"/>
      <c r="CL26" s="74"/>
      <c r="CM26" s="74"/>
      <c r="CN26" s="74"/>
      <c r="CO26" s="74"/>
      <c r="CP26" s="74"/>
      <c r="CQ26" s="74"/>
      <c r="CR26" s="74"/>
      <c r="CS26" s="74"/>
      <c r="CT26" s="74"/>
      <c r="CU26" s="74"/>
      <c r="CV26" s="74"/>
      <c r="CW26" s="74"/>
      <c r="CX26" s="83"/>
    </row>
    <row r="27" spans="1:102" s="82" customFormat="1" ht="12.75" customHeight="1">
      <c r="A27" s="2078" t="str">
        <f t="shared" si="0"/>
        <v>なめし革・同製品・毛皮製造業</v>
      </c>
      <c r="B27" s="63"/>
      <c r="C27" s="69" t="s">
        <v>142</v>
      </c>
      <c r="D27" s="2239">
        <v>43.887913065300488</v>
      </c>
      <c r="E27" s="2240">
        <v>1.1171970384733053E-2</v>
      </c>
      <c r="F27" s="2237">
        <f>'表Ⅲ・5　180116再'!Y27</f>
        <v>30.893050337726095</v>
      </c>
      <c r="G27" s="2241">
        <f t="shared" si="1"/>
        <v>7.8973057364429694E-3</v>
      </c>
      <c r="H27" s="369">
        <f t="shared" si="2"/>
        <v>-12.994862727574393</v>
      </c>
      <c r="I27" s="372">
        <v>42.0346319868476</v>
      </c>
      <c r="J27" s="74"/>
      <c r="K27" s="74"/>
      <c r="L27" s="74"/>
      <c r="M27" s="74"/>
      <c r="N27" s="74"/>
      <c r="O27" s="74"/>
      <c r="P27" s="74"/>
      <c r="Q27" s="74"/>
      <c r="R27" s="74"/>
      <c r="S27" s="74"/>
      <c r="AE27" s="74"/>
      <c r="AF27" s="74"/>
      <c r="AG27" s="74"/>
      <c r="AH27" s="74"/>
      <c r="AI27" s="74"/>
      <c r="AJ27" s="74"/>
      <c r="AK27" s="74"/>
      <c r="AL27" s="74"/>
      <c r="AM27" s="74"/>
      <c r="AN27" s="74"/>
      <c r="AO27" s="74"/>
      <c r="AP27" s="74"/>
      <c r="AQ27" s="74"/>
      <c r="AR27" s="74"/>
      <c r="AS27" s="74"/>
      <c r="AT27" s="74"/>
      <c r="AU27" s="74"/>
      <c r="AV27" s="74"/>
      <c r="AW27" s="74"/>
      <c r="AX27" s="74"/>
      <c r="AY27" s="74"/>
      <c r="AZ27" s="74"/>
      <c r="BA27" s="74"/>
      <c r="BB27" s="74"/>
      <c r="BC27" s="74"/>
      <c r="BD27" s="74"/>
      <c r="BE27" s="74"/>
      <c r="BF27" s="74"/>
      <c r="BG27" s="74"/>
      <c r="BH27" s="74"/>
      <c r="BI27" s="74"/>
      <c r="BJ27" s="74"/>
      <c r="BK27" s="74"/>
      <c r="BL27" s="74"/>
      <c r="BM27" s="74"/>
      <c r="BN27" s="74"/>
      <c r="BO27" s="74"/>
      <c r="BP27" s="74"/>
      <c r="BQ27" s="74"/>
      <c r="BR27" s="74"/>
      <c r="BS27" s="74"/>
      <c r="BT27" s="74"/>
      <c r="BU27" s="74"/>
      <c r="BV27" s="74"/>
      <c r="BW27" s="74"/>
      <c r="BX27" s="74"/>
      <c r="BY27" s="74"/>
      <c r="BZ27" s="74"/>
      <c r="CA27" s="74"/>
      <c r="CB27" s="74"/>
      <c r="CC27" s="74"/>
      <c r="CD27" s="74"/>
      <c r="CE27" s="74"/>
      <c r="CF27" s="74"/>
      <c r="CG27" s="74"/>
      <c r="CH27" s="74"/>
      <c r="CI27" s="74"/>
      <c r="CJ27" s="74"/>
      <c r="CK27" s="74"/>
      <c r="CL27" s="74"/>
      <c r="CM27" s="74"/>
      <c r="CN27" s="74"/>
      <c r="CO27" s="74"/>
      <c r="CP27" s="74"/>
      <c r="CQ27" s="74"/>
      <c r="CR27" s="74"/>
      <c r="CS27" s="74"/>
      <c r="CT27" s="74"/>
      <c r="CU27" s="74"/>
      <c r="CV27" s="74"/>
      <c r="CW27" s="74"/>
      <c r="CX27" s="83"/>
    </row>
    <row r="28" spans="1:102" s="82" customFormat="1" ht="12.75" customHeight="1">
      <c r="A28" s="2078" t="str">
        <f t="shared" si="0"/>
        <v>窯業・土石製品製造業</v>
      </c>
      <c r="B28" s="63"/>
      <c r="C28" s="69" t="s">
        <v>143</v>
      </c>
      <c r="D28" s="2239">
        <v>8940.6746631005572</v>
      </c>
      <c r="E28" s="2240">
        <v>2.275910280971313</v>
      </c>
      <c r="F28" s="2237">
        <f>'表Ⅲ・5　180116再'!Y28</f>
        <v>9347.9989342898571</v>
      </c>
      <c r="G28" s="2241">
        <f t="shared" si="1"/>
        <v>2.3896638499914453</v>
      </c>
      <c r="H28" s="369">
        <f t="shared" si="2"/>
        <v>407.32427118929991</v>
      </c>
      <c r="I28" s="372">
        <v>7602.8905580322662</v>
      </c>
      <c r="J28" s="74"/>
      <c r="K28" s="74"/>
      <c r="L28" s="74"/>
      <c r="M28" s="74"/>
      <c r="N28" s="74"/>
      <c r="O28" s="74"/>
      <c r="P28" s="74"/>
      <c r="Q28" s="74"/>
      <c r="R28" s="74"/>
      <c r="S28" s="74"/>
      <c r="AE28" s="74"/>
      <c r="AF28" s="74"/>
      <c r="AG28" s="74"/>
      <c r="AH28" s="74"/>
      <c r="AI28" s="74"/>
      <c r="AJ28" s="74"/>
      <c r="AK28" s="74"/>
      <c r="AL28" s="74"/>
      <c r="AM28" s="74"/>
      <c r="AN28" s="74"/>
      <c r="AO28" s="74"/>
      <c r="AP28" s="74"/>
      <c r="AQ28" s="74"/>
      <c r="AR28" s="74"/>
      <c r="AS28" s="74"/>
      <c r="AT28" s="74"/>
      <c r="AU28" s="74"/>
      <c r="AV28" s="74"/>
      <c r="AW28" s="74"/>
      <c r="AX28" s="74"/>
      <c r="AY28" s="74"/>
      <c r="AZ28" s="74"/>
      <c r="BA28" s="74"/>
      <c r="BB28" s="74"/>
      <c r="BC28" s="74"/>
      <c r="BD28" s="74"/>
      <c r="BE28" s="74"/>
      <c r="BF28" s="74"/>
      <c r="BG28" s="74"/>
      <c r="BH28" s="74"/>
      <c r="BI28" s="74"/>
      <c r="BJ28" s="74"/>
      <c r="BK28" s="74"/>
      <c r="BL28" s="74"/>
      <c r="BM28" s="74"/>
      <c r="BN28" s="74"/>
      <c r="BO28" s="74"/>
      <c r="BP28" s="74"/>
      <c r="BQ28" s="74"/>
      <c r="BR28" s="74"/>
      <c r="BS28" s="74"/>
      <c r="BT28" s="74"/>
      <c r="BU28" s="74"/>
      <c r="BV28" s="74"/>
      <c r="BW28" s="74"/>
      <c r="BX28" s="74"/>
      <c r="BY28" s="74"/>
      <c r="BZ28" s="74"/>
      <c r="CA28" s="74"/>
      <c r="CB28" s="74"/>
      <c r="CC28" s="74"/>
      <c r="CD28" s="74"/>
      <c r="CE28" s="74"/>
      <c r="CF28" s="74"/>
      <c r="CG28" s="74"/>
      <c r="CH28" s="74"/>
      <c r="CI28" s="74"/>
      <c r="CJ28" s="74"/>
      <c r="CK28" s="74"/>
      <c r="CL28" s="74"/>
      <c r="CM28" s="74"/>
      <c r="CN28" s="74"/>
      <c r="CO28" s="74"/>
      <c r="CP28" s="74"/>
      <c r="CQ28" s="74"/>
      <c r="CR28" s="74"/>
      <c r="CS28" s="74"/>
      <c r="CT28" s="74"/>
      <c r="CU28" s="74"/>
      <c r="CV28" s="74"/>
      <c r="CW28" s="74"/>
      <c r="CX28" s="83"/>
    </row>
    <row r="29" spans="1:102" s="82" customFormat="1" ht="12.75" customHeight="1">
      <c r="A29" s="2078" t="str">
        <f t="shared" si="0"/>
        <v>鉄鋼業</v>
      </c>
      <c r="B29" s="63"/>
      <c r="C29" s="69" t="s">
        <v>144</v>
      </c>
      <c r="D29" s="2239">
        <v>28636.98981622441</v>
      </c>
      <c r="E29" s="2240">
        <v>7.2897428879504327</v>
      </c>
      <c r="F29" s="2237">
        <f>'表Ⅲ・5　180116再'!Y29</f>
        <v>29757.190581307848</v>
      </c>
      <c r="G29" s="2241">
        <f t="shared" si="1"/>
        <v>7.6069416684052396</v>
      </c>
      <c r="H29" s="369">
        <f t="shared" si="2"/>
        <v>1120.2007650834385</v>
      </c>
      <c r="I29" s="372">
        <v>30754.78957844977</v>
      </c>
      <c r="J29" s="74"/>
      <c r="K29" s="74"/>
      <c r="L29" s="74"/>
      <c r="M29" s="74"/>
      <c r="N29" s="74"/>
      <c r="O29" s="74"/>
      <c r="P29" s="74"/>
      <c r="Q29" s="74"/>
      <c r="R29" s="74"/>
      <c r="S29" s="74"/>
      <c r="AE29" s="74"/>
      <c r="AF29" s="74"/>
      <c r="AG29" s="74"/>
      <c r="AH29" s="74"/>
      <c r="AI29" s="74"/>
      <c r="AJ29" s="74"/>
      <c r="AK29" s="74"/>
      <c r="AL29" s="74"/>
      <c r="AM29" s="74"/>
      <c r="AN29" s="74"/>
      <c r="AO29" s="74"/>
      <c r="AP29" s="74"/>
      <c r="AQ29" s="74"/>
      <c r="AR29" s="74"/>
      <c r="AS29" s="74"/>
      <c r="AT29" s="74"/>
      <c r="AU29" s="74"/>
      <c r="AV29" s="74"/>
      <c r="AW29" s="74"/>
      <c r="AX29" s="74"/>
      <c r="AY29" s="74"/>
      <c r="AZ29" s="74"/>
      <c r="BA29" s="74"/>
      <c r="BB29" s="74"/>
      <c r="BC29" s="74"/>
      <c r="BD29" s="74"/>
      <c r="BE29" s="74"/>
      <c r="BF29" s="74"/>
      <c r="BG29" s="74"/>
      <c r="BH29" s="74"/>
      <c r="BI29" s="74"/>
      <c r="BJ29" s="74"/>
      <c r="BK29" s="74"/>
      <c r="BL29" s="74"/>
      <c r="BM29" s="74"/>
      <c r="BN29" s="74"/>
      <c r="BO29" s="74"/>
      <c r="BP29" s="74"/>
      <c r="BQ29" s="74"/>
      <c r="BR29" s="74"/>
      <c r="BS29" s="74"/>
      <c r="BT29" s="74"/>
      <c r="BU29" s="74"/>
      <c r="BV29" s="74"/>
      <c r="BW29" s="74"/>
      <c r="BX29" s="74"/>
      <c r="BY29" s="74"/>
      <c r="BZ29" s="74"/>
      <c r="CA29" s="74"/>
      <c r="CB29" s="74"/>
      <c r="CC29" s="74"/>
      <c r="CD29" s="74"/>
      <c r="CE29" s="74"/>
      <c r="CF29" s="74"/>
      <c r="CG29" s="74"/>
      <c r="CH29" s="74"/>
      <c r="CI29" s="74"/>
      <c r="CJ29" s="74"/>
      <c r="CK29" s="74"/>
      <c r="CL29" s="74"/>
      <c r="CM29" s="74"/>
      <c r="CN29" s="74"/>
      <c r="CO29" s="74"/>
      <c r="CP29" s="74"/>
      <c r="CQ29" s="74"/>
      <c r="CR29" s="74"/>
      <c r="CS29" s="74"/>
      <c r="CT29" s="74"/>
      <c r="CU29" s="74"/>
      <c r="CV29" s="74"/>
      <c r="CW29" s="74"/>
      <c r="CX29" s="83"/>
    </row>
    <row r="30" spans="1:102" s="82" customFormat="1" ht="12.75" customHeight="1">
      <c r="A30" s="2078" t="str">
        <f t="shared" si="0"/>
        <v>非鉄金属製造業</v>
      </c>
      <c r="B30" s="63"/>
      <c r="C30" s="69" t="s">
        <v>145</v>
      </c>
      <c r="D30" s="2239">
        <v>1286.6075253483828</v>
      </c>
      <c r="E30" s="2240">
        <v>0.32751480227779195</v>
      </c>
      <c r="F30" s="2237">
        <f>'表Ⅲ・5　180116再'!Y30</f>
        <v>899.28289441057609</v>
      </c>
      <c r="G30" s="2241">
        <f t="shared" si="1"/>
        <v>0.22988704200701543</v>
      </c>
      <c r="H30" s="369">
        <f t="shared" si="2"/>
        <v>-387.32463093780666</v>
      </c>
      <c r="I30" s="372">
        <v>1478.7634063943754</v>
      </c>
      <c r="J30" s="74"/>
      <c r="K30" s="74"/>
      <c r="L30" s="74"/>
      <c r="M30" s="74"/>
      <c r="N30" s="74"/>
      <c r="O30" s="74"/>
      <c r="P30" s="74"/>
      <c r="Q30" s="74"/>
      <c r="R30" s="74"/>
      <c r="S30" s="74"/>
      <c r="AE30" s="74"/>
      <c r="AF30" s="74"/>
      <c r="AG30" s="74"/>
      <c r="AH30" s="74"/>
      <c r="AI30" s="74"/>
      <c r="AJ30" s="74"/>
      <c r="AK30" s="74"/>
      <c r="AL30" s="74"/>
      <c r="AM30" s="74"/>
      <c r="AN30" s="74"/>
      <c r="AO30" s="74"/>
      <c r="AP30" s="74"/>
      <c r="AQ30" s="74"/>
      <c r="AR30" s="74"/>
      <c r="AS30" s="74"/>
      <c r="AT30" s="74"/>
      <c r="AU30" s="74"/>
      <c r="AV30" s="74"/>
      <c r="AW30" s="74"/>
      <c r="AX30" s="74"/>
      <c r="AY30" s="74"/>
      <c r="AZ30" s="74"/>
      <c r="BA30" s="74"/>
      <c r="BB30" s="74"/>
      <c r="BC30" s="74"/>
      <c r="BD30" s="74"/>
      <c r="BE30" s="74"/>
      <c r="BF30" s="74"/>
      <c r="BG30" s="74"/>
      <c r="BH30" s="74"/>
      <c r="BI30" s="74"/>
      <c r="BJ30" s="74"/>
      <c r="BK30" s="74"/>
      <c r="BL30" s="74"/>
      <c r="BM30" s="74"/>
      <c r="BN30" s="74"/>
      <c r="BO30" s="74"/>
      <c r="BP30" s="74"/>
      <c r="BQ30" s="74"/>
      <c r="BR30" s="74"/>
      <c r="BS30" s="74"/>
      <c r="BT30" s="74"/>
      <c r="BU30" s="74"/>
      <c r="BV30" s="74"/>
      <c r="BW30" s="74"/>
      <c r="BX30" s="74"/>
      <c r="BY30" s="74"/>
      <c r="BZ30" s="74"/>
      <c r="CA30" s="74"/>
      <c r="CB30" s="74"/>
      <c r="CC30" s="74"/>
      <c r="CD30" s="74"/>
      <c r="CE30" s="74"/>
      <c r="CF30" s="74"/>
      <c r="CG30" s="74"/>
      <c r="CH30" s="74"/>
      <c r="CI30" s="74"/>
      <c r="CJ30" s="74"/>
      <c r="CK30" s="74"/>
      <c r="CL30" s="74"/>
      <c r="CM30" s="74"/>
      <c r="CN30" s="74"/>
      <c r="CO30" s="74"/>
      <c r="CP30" s="74"/>
      <c r="CQ30" s="74"/>
      <c r="CR30" s="74"/>
      <c r="CS30" s="74"/>
      <c r="CT30" s="74"/>
      <c r="CU30" s="74"/>
      <c r="CV30" s="74"/>
      <c r="CW30" s="74"/>
      <c r="CX30" s="83"/>
    </row>
    <row r="31" spans="1:102" s="82" customFormat="1" ht="12.75" customHeight="1">
      <c r="A31" s="2078" t="str">
        <f t="shared" si="0"/>
        <v>金属製品製造業</v>
      </c>
      <c r="B31" s="63"/>
      <c r="C31" s="69" t="s">
        <v>146</v>
      </c>
      <c r="D31" s="2239">
        <v>2289.4897368735074</v>
      </c>
      <c r="E31" s="2240">
        <v>0.58280537282425837</v>
      </c>
      <c r="F31" s="2237">
        <f>'表Ⅲ・5　180116再'!Y31</f>
        <v>2125.4048860850553</v>
      </c>
      <c r="G31" s="2241">
        <f t="shared" si="1"/>
        <v>0.54332518206031233</v>
      </c>
      <c r="H31" s="369">
        <f t="shared" si="2"/>
        <v>-164.08485078845206</v>
      </c>
      <c r="I31" s="372">
        <v>2042.2183218287394</v>
      </c>
      <c r="J31" s="74"/>
      <c r="K31" s="74"/>
      <c r="L31" s="74"/>
      <c r="M31" s="74"/>
      <c r="N31" s="74"/>
      <c r="O31" s="74"/>
      <c r="P31" s="74"/>
      <c r="Q31" s="74"/>
      <c r="R31" s="74"/>
      <c r="S31" s="74"/>
      <c r="AE31" s="74"/>
      <c r="AF31" s="74"/>
      <c r="AG31" s="74"/>
      <c r="AH31" s="74"/>
      <c r="AI31" s="74"/>
      <c r="AJ31" s="74"/>
      <c r="AK31" s="74"/>
      <c r="AL31" s="74"/>
      <c r="AM31" s="74"/>
      <c r="AN31" s="74"/>
      <c r="AO31" s="74"/>
      <c r="AP31" s="74"/>
      <c r="AQ31" s="74"/>
      <c r="AR31" s="74"/>
      <c r="AS31" s="74"/>
      <c r="AT31" s="74"/>
      <c r="AU31" s="74"/>
      <c r="AV31" s="74"/>
      <c r="AW31" s="74"/>
      <c r="AX31" s="74"/>
      <c r="AY31" s="74"/>
      <c r="AZ31" s="74"/>
      <c r="BA31" s="74"/>
      <c r="BB31" s="74"/>
      <c r="BC31" s="74"/>
      <c r="BD31" s="74"/>
      <c r="BE31" s="74"/>
      <c r="BF31" s="74"/>
      <c r="BG31" s="74"/>
      <c r="BH31" s="74"/>
      <c r="BI31" s="74"/>
      <c r="BJ31" s="74"/>
      <c r="BK31" s="74"/>
      <c r="BL31" s="74"/>
      <c r="BM31" s="74"/>
      <c r="BN31" s="74"/>
      <c r="BO31" s="74"/>
      <c r="BP31" s="74"/>
      <c r="BQ31" s="74"/>
      <c r="BR31" s="74"/>
      <c r="BS31" s="74"/>
      <c r="BT31" s="74"/>
      <c r="BU31" s="74"/>
      <c r="BV31" s="74"/>
      <c r="BW31" s="74"/>
      <c r="BX31" s="74"/>
      <c r="BY31" s="74"/>
      <c r="BZ31" s="74"/>
      <c r="CA31" s="74"/>
      <c r="CB31" s="74"/>
      <c r="CC31" s="74"/>
      <c r="CD31" s="74"/>
      <c r="CE31" s="74"/>
      <c r="CF31" s="74"/>
      <c r="CG31" s="74"/>
      <c r="CH31" s="74"/>
      <c r="CI31" s="74"/>
      <c r="CJ31" s="74"/>
      <c r="CK31" s="74"/>
      <c r="CL31" s="74"/>
      <c r="CM31" s="74"/>
      <c r="CN31" s="74"/>
      <c r="CO31" s="74"/>
      <c r="CP31" s="74"/>
      <c r="CQ31" s="74"/>
      <c r="CR31" s="74"/>
      <c r="CS31" s="74"/>
      <c r="CT31" s="74"/>
      <c r="CU31" s="74"/>
      <c r="CV31" s="74"/>
      <c r="CW31" s="74"/>
      <c r="CX31" s="83"/>
    </row>
    <row r="32" spans="1:102" s="82" customFormat="1" ht="12.75" customHeight="1">
      <c r="A32" s="2078" t="str">
        <f t="shared" si="0"/>
        <v>はん用機械器具製造業</v>
      </c>
      <c r="B32" s="63"/>
      <c r="C32" s="69" t="s">
        <v>147</v>
      </c>
      <c r="D32" s="2239">
        <v>695.04540342061682</v>
      </c>
      <c r="E32" s="2240">
        <v>0.1769285919680538</v>
      </c>
      <c r="F32" s="2237">
        <f>'表Ⅲ・5　180116再'!Y32</f>
        <v>685.90150829949766</v>
      </c>
      <c r="G32" s="2241">
        <f t="shared" si="1"/>
        <v>0.17533956203455997</v>
      </c>
      <c r="H32" s="369">
        <f t="shared" si="2"/>
        <v>-9.1438951211191579</v>
      </c>
      <c r="I32" s="372">
        <v>752.72317515156726</v>
      </c>
      <c r="J32" s="74"/>
      <c r="K32" s="74"/>
      <c r="L32" s="74"/>
      <c r="M32" s="74"/>
      <c r="N32" s="74"/>
      <c r="O32" s="74"/>
      <c r="P32" s="74"/>
      <c r="Q32" s="74"/>
      <c r="R32" s="74"/>
      <c r="S32" s="74"/>
      <c r="AE32" s="74"/>
      <c r="AF32" s="74"/>
      <c r="AG32" s="74"/>
      <c r="AH32" s="74"/>
      <c r="AI32" s="74"/>
      <c r="AJ32" s="74"/>
      <c r="AK32" s="74"/>
      <c r="AL32" s="74"/>
      <c r="AM32" s="74"/>
      <c r="AN32" s="74"/>
      <c r="AO32" s="74"/>
      <c r="AP32" s="74"/>
      <c r="AQ32" s="74"/>
      <c r="AR32" s="74"/>
      <c r="AS32" s="74"/>
      <c r="AT32" s="74"/>
      <c r="AU32" s="74"/>
      <c r="AV32" s="74"/>
      <c r="AW32" s="74"/>
      <c r="AX32" s="74"/>
      <c r="AY32" s="74"/>
      <c r="AZ32" s="74"/>
      <c r="BA32" s="74"/>
      <c r="BB32" s="74"/>
      <c r="BC32" s="74"/>
      <c r="BD32" s="74"/>
      <c r="BE32" s="74"/>
      <c r="BF32" s="74"/>
      <c r="BG32" s="74"/>
      <c r="BH32" s="74"/>
      <c r="BI32" s="74"/>
      <c r="BJ32" s="74"/>
      <c r="BK32" s="74"/>
      <c r="BL32" s="74"/>
      <c r="BM32" s="74"/>
      <c r="BN32" s="74"/>
      <c r="BO32" s="74"/>
      <c r="BP32" s="74"/>
      <c r="BQ32" s="74"/>
      <c r="BR32" s="74"/>
      <c r="BS32" s="74"/>
      <c r="BT32" s="74"/>
      <c r="BU32" s="74"/>
      <c r="BV32" s="74"/>
      <c r="BW32" s="74"/>
      <c r="BX32" s="74"/>
      <c r="BY32" s="74"/>
      <c r="BZ32" s="74"/>
      <c r="CA32" s="74"/>
      <c r="CB32" s="74"/>
      <c r="CC32" s="74"/>
      <c r="CD32" s="74"/>
      <c r="CE32" s="74"/>
      <c r="CF32" s="74"/>
      <c r="CG32" s="74"/>
      <c r="CH32" s="74"/>
      <c r="CI32" s="74"/>
      <c r="CJ32" s="74"/>
      <c r="CK32" s="74"/>
      <c r="CL32" s="74"/>
      <c r="CM32" s="74"/>
      <c r="CN32" s="74"/>
      <c r="CO32" s="74"/>
      <c r="CP32" s="74"/>
      <c r="CQ32" s="74"/>
      <c r="CR32" s="74"/>
      <c r="CS32" s="74"/>
      <c r="CT32" s="74"/>
      <c r="CU32" s="74"/>
      <c r="CV32" s="74"/>
      <c r="CW32" s="74"/>
      <c r="CX32" s="83"/>
    </row>
    <row r="33" spans="1:102" s="82" customFormat="1" ht="12.75" customHeight="1">
      <c r="A33" s="2078" t="str">
        <f t="shared" si="0"/>
        <v>生産用機械器具製造業</v>
      </c>
      <c r="B33" s="63"/>
      <c r="C33" s="69" t="s">
        <v>148</v>
      </c>
      <c r="D33" s="2239">
        <v>809.58614153510212</v>
      </c>
      <c r="E33" s="2240">
        <v>0.20608572532630942</v>
      </c>
      <c r="F33" s="2237">
        <f>'表Ⅲ・5　180116再'!Y33</f>
        <v>772.77630778194964</v>
      </c>
      <c r="G33" s="2241">
        <f t="shared" si="1"/>
        <v>0.19754769120292748</v>
      </c>
      <c r="H33" s="369">
        <f t="shared" si="2"/>
        <v>-36.809833753152475</v>
      </c>
      <c r="I33" s="372">
        <v>718.31627604740027</v>
      </c>
      <c r="J33" s="74"/>
      <c r="K33" s="74"/>
      <c r="L33" s="74"/>
      <c r="M33" s="74"/>
      <c r="N33" s="74"/>
      <c r="O33" s="74"/>
      <c r="P33" s="74"/>
      <c r="Q33" s="74"/>
      <c r="R33" s="74"/>
      <c r="S33" s="74"/>
      <c r="AE33" s="74"/>
      <c r="AF33" s="74"/>
      <c r="AG33" s="74"/>
      <c r="AH33" s="74"/>
      <c r="AI33" s="74"/>
      <c r="AJ33" s="74"/>
      <c r="AK33" s="74"/>
      <c r="AL33" s="74"/>
      <c r="AM33" s="74"/>
      <c r="AN33" s="74"/>
      <c r="AO33" s="74"/>
      <c r="AP33" s="74"/>
      <c r="AQ33" s="74"/>
      <c r="AR33" s="74"/>
      <c r="AS33" s="74"/>
      <c r="AT33" s="74"/>
      <c r="AU33" s="74"/>
      <c r="AV33" s="74"/>
      <c r="AW33" s="74"/>
      <c r="AX33" s="74"/>
      <c r="AY33" s="74"/>
      <c r="AZ33" s="74"/>
      <c r="BA33" s="74"/>
      <c r="BB33" s="74"/>
      <c r="BC33" s="74"/>
      <c r="BD33" s="74"/>
      <c r="BE33" s="74"/>
      <c r="BF33" s="74"/>
      <c r="BG33" s="74"/>
      <c r="BH33" s="74"/>
      <c r="BI33" s="74"/>
      <c r="BJ33" s="74"/>
      <c r="BK33" s="74"/>
      <c r="BL33" s="74"/>
      <c r="BM33" s="74"/>
      <c r="BN33" s="74"/>
      <c r="BO33" s="74"/>
      <c r="BP33" s="74"/>
      <c r="BQ33" s="74"/>
      <c r="BR33" s="74"/>
      <c r="BS33" s="74"/>
      <c r="BT33" s="74"/>
      <c r="BU33" s="74"/>
      <c r="BV33" s="74"/>
      <c r="BW33" s="74"/>
      <c r="BX33" s="74"/>
      <c r="BY33" s="74"/>
      <c r="BZ33" s="74"/>
      <c r="CA33" s="74"/>
      <c r="CB33" s="74"/>
      <c r="CC33" s="74"/>
      <c r="CD33" s="74"/>
      <c r="CE33" s="74"/>
      <c r="CF33" s="74"/>
      <c r="CG33" s="74"/>
      <c r="CH33" s="74"/>
      <c r="CI33" s="74"/>
      <c r="CJ33" s="74"/>
      <c r="CK33" s="74"/>
      <c r="CL33" s="74"/>
      <c r="CM33" s="74"/>
      <c r="CN33" s="74"/>
      <c r="CO33" s="74"/>
      <c r="CP33" s="74"/>
      <c r="CQ33" s="74"/>
      <c r="CR33" s="74"/>
      <c r="CS33" s="74"/>
      <c r="CT33" s="74"/>
      <c r="CU33" s="74"/>
      <c r="CV33" s="74"/>
      <c r="CW33" s="74"/>
      <c r="CX33" s="83"/>
    </row>
    <row r="34" spans="1:102" s="82" customFormat="1" ht="12.75" customHeight="1">
      <c r="A34" s="2078" t="str">
        <f t="shared" si="0"/>
        <v>業務用機械器具製造業</v>
      </c>
      <c r="B34" s="63"/>
      <c r="C34" s="69" t="s">
        <v>149</v>
      </c>
      <c r="D34" s="2239">
        <v>230.92092852156756</v>
      </c>
      <c r="E34" s="2240">
        <v>5.878251195994405E-2</v>
      </c>
      <c r="F34" s="2237">
        <f>'表Ⅲ・5　180116再'!Y34</f>
        <v>600.05168305193433</v>
      </c>
      <c r="G34" s="2241">
        <f t="shared" si="1"/>
        <v>0.15339345085458797</v>
      </c>
      <c r="H34" s="369">
        <f t="shared" si="2"/>
        <v>369.13075453036674</v>
      </c>
      <c r="I34" s="372">
        <v>243.17606652657574</v>
      </c>
      <c r="J34" s="74"/>
      <c r="K34" s="74"/>
      <c r="L34" s="74"/>
      <c r="M34" s="74"/>
      <c r="N34" s="74"/>
      <c r="O34" s="74"/>
      <c r="P34" s="74"/>
      <c r="Q34" s="74"/>
      <c r="R34" s="74"/>
      <c r="S34" s="74"/>
      <c r="AE34" s="74"/>
      <c r="AF34" s="74"/>
      <c r="AG34" s="74"/>
      <c r="AH34" s="74"/>
      <c r="AI34" s="74"/>
      <c r="AJ34" s="74"/>
      <c r="AK34" s="74"/>
      <c r="AL34" s="74"/>
      <c r="AM34" s="74"/>
      <c r="AN34" s="74"/>
      <c r="AO34" s="74"/>
      <c r="AP34" s="74"/>
      <c r="AQ34" s="74"/>
      <c r="AR34" s="74"/>
      <c r="AS34" s="74"/>
      <c r="AT34" s="74"/>
      <c r="AU34" s="74"/>
      <c r="AV34" s="74"/>
      <c r="AW34" s="74"/>
      <c r="AX34" s="74"/>
      <c r="AY34" s="74"/>
      <c r="AZ34" s="74"/>
      <c r="BA34" s="74"/>
      <c r="BB34" s="74"/>
      <c r="BC34" s="74"/>
      <c r="BD34" s="74"/>
      <c r="BE34" s="74"/>
      <c r="BF34" s="74"/>
      <c r="BG34" s="74"/>
      <c r="BH34" s="74"/>
      <c r="BI34" s="74"/>
      <c r="BJ34" s="74"/>
      <c r="BK34" s="74"/>
      <c r="BL34" s="74"/>
      <c r="BM34" s="74"/>
      <c r="BN34" s="74"/>
      <c r="BO34" s="74"/>
      <c r="BP34" s="74"/>
      <c r="BQ34" s="74"/>
      <c r="BR34" s="74"/>
      <c r="BS34" s="74"/>
      <c r="BT34" s="74"/>
      <c r="BU34" s="74"/>
      <c r="BV34" s="74"/>
      <c r="BW34" s="74"/>
      <c r="BX34" s="74"/>
      <c r="BY34" s="74"/>
      <c r="BZ34" s="74"/>
      <c r="CA34" s="74"/>
      <c r="CB34" s="74"/>
      <c r="CC34" s="74"/>
      <c r="CD34" s="74"/>
      <c r="CE34" s="74"/>
      <c r="CF34" s="74"/>
      <c r="CG34" s="74"/>
      <c r="CH34" s="74"/>
      <c r="CI34" s="74"/>
      <c r="CJ34" s="74"/>
      <c r="CK34" s="74"/>
      <c r="CL34" s="74"/>
      <c r="CM34" s="74"/>
      <c r="CN34" s="74"/>
      <c r="CO34" s="74"/>
      <c r="CP34" s="74"/>
      <c r="CQ34" s="74"/>
      <c r="CR34" s="74"/>
      <c r="CS34" s="74"/>
      <c r="CT34" s="74"/>
      <c r="CU34" s="74"/>
      <c r="CV34" s="74"/>
      <c r="CW34" s="74"/>
      <c r="CX34" s="83"/>
    </row>
    <row r="35" spans="1:102" s="82" customFormat="1" ht="12.75" customHeight="1">
      <c r="A35" s="2078" t="str">
        <f t="shared" si="0"/>
        <v>電子部品・デバイス・電子回路製造業</v>
      </c>
      <c r="B35" s="63"/>
      <c r="C35" s="69" t="s">
        <v>150</v>
      </c>
      <c r="D35" s="2239">
        <v>3117.1181314167657</v>
      </c>
      <c r="E35" s="2240">
        <v>0.79348387785237484</v>
      </c>
      <c r="F35" s="2237">
        <f>'表Ⅲ・5　180116再'!Y35</f>
        <v>3026.4069195301863</v>
      </c>
      <c r="G35" s="2241">
        <f t="shared" si="1"/>
        <v>0.77365169399376477</v>
      </c>
      <c r="H35" s="369">
        <f t="shared" si="2"/>
        <v>-90.711211886579349</v>
      </c>
      <c r="I35" s="372">
        <v>2720.5858290678489</v>
      </c>
      <c r="J35" s="74"/>
      <c r="K35" s="74"/>
      <c r="L35" s="74"/>
      <c r="M35" s="74"/>
      <c r="N35" s="74"/>
      <c r="O35" s="74"/>
      <c r="P35" s="74"/>
      <c r="Q35" s="74"/>
      <c r="R35" s="74"/>
      <c r="S35" s="74"/>
      <c r="AE35" s="74"/>
      <c r="AF35" s="74"/>
      <c r="AG35" s="74"/>
      <c r="AH35" s="74"/>
      <c r="AI35" s="74"/>
      <c r="AJ35" s="74"/>
      <c r="AK35" s="74"/>
      <c r="AL35" s="74"/>
      <c r="AM35" s="74"/>
      <c r="AN35" s="74"/>
      <c r="AO35" s="74"/>
      <c r="AP35" s="74"/>
      <c r="AQ35" s="74"/>
      <c r="AR35" s="74"/>
      <c r="AS35" s="74"/>
      <c r="AT35" s="74"/>
      <c r="AU35" s="74"/>
      <c r="AV35" s="74"/>
      <c r="AW35" s="74"/>
      <c r="AX35" s="74"/>
      <c r="AY35" s="74"/>
      <c r="AZ35" s="74"/>
      <c r="BA35" s="74"/>
      <c r="BB35" s="74"/>
      <c r="BC35" s="74"/>
      <c r="BD35" s="74"/>
      <c r="BE35" s="74"/>
      <c r="BF35" s="74"/>
      <c r="BG35" s="74"/>
      <c r="BH35" s="74"/>
      <c r="BI35" s="74"/>
      <c r="BJ35" s="74"/>
      <c r="BK35" s="74"/>
      <c r="BL35" s="74"/>
      <c r="BM35" s="74"/>
      <c r="BN35" s="74"/>
      <c r="BO35" s="74"/>
      <c r="BP35" s="74"/>
      <c r="BQ35" s="74"/>
      <c r="BR35" s="74"/>
      <c r="BS35" s="74"/>
      <c r="BT35" s="74"/>
      <c r="BU35" s="74"/>
      <c r="BV35" s="74"/>
      <c r="BW35" s="74"/>
      <c r="BX35" s="74"/>
      <c r="BY35" s="74"/>
      <c r="BZ35" s="74"/>
      <c r="CA35" s="74"/>
      <c r="CB35" s="74"/>
      <c r="CC35" s="74"/>
      <c r="CD35" s="74"/>
      <c r="CE35" s="74"/>
      <c r="CF35" s="74"/>
      <c r="CG35" s="74"/>
      <c r="CH35" s="74"/>
      <c r="CI35" s="74"/>
      <c r="CJ35" s="74"/>
      <c r="CK35" s="74"/>
      <c r="CL35" s="74"/>
      <c r="CM35" s="74"/>
      <c r="CN35" s="74"/>
      <c r="CO35" s="74"/>
      <c r="CP35" s="74"/>
      <c r="CQ35" s="74"/>
      <c r="CR35" s="74"/>
      <c r="CS35" s="74"/>
      <c r="CT35" s="74"/>
      <c r="CU35" s="74"/>
      <c r="CV35" s="74"/>
      <c r="CW35" s="74"/>
      <c r="CX35" s="83"/>
    </row>
    <row r="36" spans="1:102" s="82" customFormat="1" ht="12.75" customHeight="1">
      <c r="A36" s="2078" t="str">
        <f t="shared" si="0"/>
        <v>電気機械器具製造業</v>
      </c>
      <c r="B36" s="63"/>
      <c r="C36" s="69" t="s">
        <v>151</v>
      </c>
      <c r="D36" s="2239">
        <v>843.56854333266108</v>
      </c>
      <c r="E36" s="2240">
        <v>0.21473617963065394</v>
      </c>
      <c r="F36" s="2237">
        <f>'表Ⅲ・5　180116再'!Y36</f>
        <v>548.0922818852182</v>
      </c>
      <c r="G36" s="2241">
        <f t="shared" si="1"/>
        <v>0.14011087524582883</v>
      </c>
      <c r="H36" s="369">
        <f t="shared" si="2"/>
        <v>-295.47626144744288</v>
      </c>
      <c r="I36" s="372">
        <v>525.3554480632182</v>
      </c>
      <c r="J36" s="74"/>
      <c r="K36" s="74"/>
      <c r="L36" s="74"/>
      <c r="M36" s="74"/>
      <c r="N36" s="74"/>
      <c r="O36" s="74" t="s">
        <v>496</v>
      </c>
      <c r="P36" s="74"/>
      <c r="Q36" s="74"/>
      <c r="R36" s="74"/>
      <c r="S36" s="74"/>
      <c r="AE36" s="74"/>
      <c r="AF36" s="74"/>
      <c r="AG36" s="74"/>
      <c r="AH36" s="74"/>
      <c r="AI36" s="74"/>
      <c r="AJ36" s="74"/>
      <c r="AK36" s="74"/>
      <c r="AL36" s="74"/>
      <c r="AM36" s="74"/>
      <c r="AN36" s="74"/>
      <c r="AO36" s="74"/>
      <c r="AP36" s="74"/>
      <c r="AQ36" s="74"/>
      <c r="AR36" s="74"/>
      <c r="AS36" s="74"/>
      <c r="AT36" s="74"/>
      <c r="AU36" s="74"/>
      <c r="AV36" s="74"/>
      <c r="AW36" s="74"/>
      <c r="AX36" s="74"/>
      <c r="AY36" s="74"/>
      <c r="AZ36" s="74"/>
      <c r="BA36" s="74"/>
      <c r="BB36" s="74"/>
      <c r="BC36" s="74"/>
      <c r="BD36" s="74"/>
      <c r="BE36" s="74"/>
      <c r="BF36" s="74"/>
      <c r="BG36" s="74"/>
      <c r="BH36" s="74"/>
      <c r="BI36" s="74"/>
      <c r="BJ36" s="74"/>
      <c r="BK36" s="74"/>
      <c r="BL36" s="74"/>
      <c r="BM36" s="74"/>
      <c r="BN36" s="74"/>
      <c r="BO36" s="74"/>
      <c r="BP36" s="74"/>
      <c r="BQ36" s="74"/>
      <c r="BR36" s="74"/>
      <c r="BS36" s="74"/>
      <c r="BT36" s="74"/>
      <c r="BU36" s="74"/>
      <c r="BV36" s="74"/>
      <c r="BW36" s="74"/>
      <c r="BX36" s="74"/>
      <c r="BY36" s="74"/>
      <c r="BZ36" s="74"/>
      <c r="CA36" s="74"/>
      <c r="CB36" s="74"/>
      <c r="CC36" s="74"/>
      <c r="CD36" s="74"/>
      <c r="CE36" s="74"/>
      <c r="CF36" s="74"/>
      <c r="CG36" s="74"/>
      <c r="CH36" s="74"/>
      <c r="CI36" s="74"/>
      <c r="CJ36" s="74"/>
      <c r="CK36" s="74"/>
      <c r="CL36" s="74"/>
      <c r="CM36" s="74"/>
      <c r="CN36" s="74"/>
      <c r="CO36" s="74"/>
      <c r="CP36" s="74"/>
      <c r="CQ36" s="74"/>
      <c r="CR36" s="74"/>
      <c r="CS36" s="74"/>
      <c r="CT36" s="74"/>
      <c r="CU36" s="74"/>
      <c r="CV36" s="74"/>
      <c r="CW36" s="74"/>
      <c r="CX36" s="83"/>
    </row>
    <row r="37" spans="1:102" s="82" customFormat="1" ht="12.75" customHeight="1">
      <c r="A37" s="2078" t="str">
        <f t="shared" si="0"/>
        <v>情報通信機械器具製造業</v>
      </c>
      <c r="B37" s="63"/>
      <c r="C37" s="69" t="s">
        <v>152</v>
      </c>
      <c r="D37" s="2239">
        <v>99.937987063058657</v>
      </c>
      <c r="E37" s="2240">
        <v>2.5439902556247965E-2</v>
      </c>
      <c r="F37" s="2237">
        <f>'表Ⅲ・5　180116再'!Y37</f>
        <v>82.797990904947795</v>
      </c>
      <c r="G37" s="2241">
        <f t="shared" si="1"/>
        <v>2.1165959378931516E-2</v>
      </c>
      <c r="H37" s="369">
        <f t="shared" si="2"/>
        <v>-17.139996158110861</v>
      </c>
      <c r="I37" s="372">
        <v>94.649371038115987</v>
      </c>
      <c r="J37" s="74"/>
      <c r="K37" s="74"/>
      <c r="L37" s="74"/>
      <c r="M37" s="74"/>
      <c r="N37" s="74"/>
      <c r="O37" s="74"/>
      <c r="P37" s="74"/>
      <c r="Q37" s="74"/>
      <c r="R37" s="74"/>
      <c r="S37" s="74"/>
      <c r="AE37" s="74"/>
      <c r="AF37" s="74"/>
      <c r="AG37" s="74"/>
      <c r="AH37" s="74"/>
      <c r="AI37" s="74"/>
      <c r="AJ37" s="74"/>
      <c r="AK37" s="74"/>
      <c r="AL37" s="74"/>
      <c r="AM37" s="74"/>
      <c r="AN37" s="74"/>
      <c r="AO37" s="74"/>
      <c r="AP37" s="74"/>
      <c r="AQ37" s="74"/>
      <c r="AR37" s="74"/>
      <c r="AS37" s="74"/>
      <c r="AT37" s="74"/>
      <c r="AU37" s="74"/>
      <c r="AV37" s="74"/>
      <c r="AW37" s="74"/>
      <c r="AX37" s="74"/>
      <c r="AY37" s="74"/>
      <c r="AZ37" s="74"/>
      <c r="BA37" s="74"/>
      <c r="BB37" s="74"/>
      <c r="BC37" s="74"/>
      <c r="BD37" s="74"/>
      <c r="BE37" s="74"/>
      <c r="BF37" s="74"/>
      <c r="BG37" s="74"/>
      <c r="BH37" s="74"/>
      <c r="BI37" s="74"/>
      <c r="BJ37" s="74"/>
      <c r="BK37" s="74"/>
      <c r="BL37" s="74"/>
      <c r="BM37" s="74"/>
      <c r="BN37" s="74"/>
      <c r="BO37" s="74"/>
      <c r="BP37" s="74"/>
      <c r="BQ37" s="74"/>
      <c r="BR37" s="74"/>
      <c r="BS37" s="74"/>
      <c r="BT37" s="74"/>
      <c r="BU37" s="74"/>
      <c r="BV37" s="74"/>
      <c r="BW37" s="74"/>
      <c r="BX37" s="74"/>
      <c r="BY37" s="74"/>
      <c r="BZ37" s="74"/>
      <c r="CA37" s="74"/>
      <c r="CB37" s="74"/>
      <c r="CC37" s="74"/>
      <c r="CD37" s="74"/>
      <c r="CE37" s="74"/>
      <c r="CF37" s="74"/>
      <c r="CG37" s="74"/>
      <c r="CH37" s="74"/>
      <c r="CI37" s="74"/>
      <c r="CJ37" s="74"/>
      <c r="CK37" s="74"/>
      <c r="CL37" s="74"/>
      <c r="CM37" s="74"/>
      <c r="CN37" s="74"/>
      <c r="CO37" s="74"/>
      <c r="CP37" s="74"/>
      <c r="CQ37" s="74"/>
      <c r="CR37" s="74"/>
      <c r="CS37" s="74"/>
      <c r="CT37" s="74"/>
      <c r="CU37" s="74"/>
      <c r="CV37" s="74"/>
      <c r="CW37" s="74"/>
      <c r="CX37" s="83"/>
    </row>
    <row r="38" spans="1:102" s="82" customFormat="1" ht="12.75" customHeight="1">
      <c r="A38" s="2078" t="str">
        <f t="shared" si="0"/>
        <v>輸送用機械器具製造業</v>
      </c>
      <c r="B38" s="63"/>
      <c r="C38" s="69" t="s">
        <v>153</v>
      </c>
      <c r="D38" s="2239">
        <v>3118.3440246139221</v>
      </c>
      <c r="E38" s="2240">
        <v>0.79379593740446841</v>
      </c>
      <c r="F38" s="2237">
        <f>'表Ⅲ・5　180116再'!Y38</f>
        <v>2579.069146943747</v>
      </c>
      <c r="G38" s="2241">
        <f t="shared" si="1"/>
        <v>0.65929706992932413</v>
      </c>
      <c r="H38" s="369">
        <f t="shared" si="2"/>
        <v>-539.2748776701751</v>
      </c>
      <c r="I38" s="372">
        <v>2638.7645793415331</v>
      </c>
      <c r="J38" s="74"/>
      <c r="K38" s="74"/>
      <c r="L38" s="74"/>
      <c r="M38" s="74"/>
      <c r="N38" s="74"/>
      <c r="O38" s="74"/>
      <c r="P38" s="74"/>
      <c r="Q38" s="74"/>
      <c r="R38" s="74"/>
      <c r="S38" s="74"/>
      <c r="AE38" s="74"/>
      <c r="AF38" s="74"/>
      <c r="AG38" s="74"/>
      <c r="AH38" s="74"/>
      <c r="AI38" s="74"/>
      <c r="AJ38" s="74"/>
      <c r="AK38" s="74"/>
      <c r="AL38" s="74"/>
      <c r="AM38" s="74"/>
      <c r="AN38" s="74"/>
      <c r="AO38" s="74"/>
      <c r="AP38" s="74"/>
      <c r="AQ38" s="74"/>
      <c r="AR38" s="74"/>
      <c r="AS38" s="74"/>
      <c r="AT38" s="74"/>
      <c r="AU38" s="74"/>
      <c r="AV38" s="74"/>
      <c r="AW38" s="74"/>
      <c r="AX38" s="74"/>
      <c r="AY38" s="74"/>
      <c r="AZ38" s="74"/>
      <c r="BA38" s="74"/>
      <c r="BB38" s="74"/>
      <c r="BC38" s="74"/>
      <c r="BD38" s="74"/>
      <c r="BE38" s="74"/>
      <c r="BF38" s="74"/>
      <c r="BG38" s="74"/>
      <c r="BH38" s="74"/>
      <c r="BI38" s="74"/>
      <c r="BJ38" s="74"/>
      <c r="BK38" s="74"/>
      <c r="BL38" s="74"/>
      <c r="BM38" s="74"/>
      <c r="BN38" s="74"/>
      <c r="BO38" s="74"/>
      <c r="BP38" s="74"/>
      <c r="BQ38" s="74"/>
      <c r="BR38" s="74"/>
      <c r="BS38" s="74"/>
      <c r="BT38" s="74"/>
      <c r="BU38" s="74"/>
      <c r="BV38" s="74"/>
      <c r="BW38" s="74"/>
      <c r="BX38" s="74"/>
      <c r="BY38" s="74"/>
      <c r="BZ38" s="74"/>
      <c r="CA38" s="74"/>
      <c r="CB38" s="74"/>
      <c r="CC38" s="74"/>
      <c r="CD38" s="74"/>
      <c r="CE38" s="74"/>
      <c r="CF38" s="74"/>
      <c r="CG38" s="74"/>
      <c r="CH38" s="74"/>
      <c r="CI38" s="74"/>
      <c r="CJ38" s="74"/>
      <c r="CK38" s="74"/>
      <c r="CL38" s="74"/>
      <c r="CM38" s="74"/>
      <c r="CN38" s="74"/>
      <c r="CO38" s="74"/>
      <c r="CP38" s="74"/>
      <c r="CQ38" s="74"/>
      <c r="CR38" s="74"/>
      <c r="CS38" s="74"/>
      <c r="CT38" s="74"/>
      <c r="CU38" s="74"/>
      <c r="CV38" s="74"/>
      <c r="CW38" s="74"/>
      <c r="CX38" s="83"/>
    </row>
    <row r="39" spans="1:102" s="82" customFormat="1" ht="12.75" customHeight="1">
      <c r="A39" s="2078" t="str">
        <f t="shared" si="0"/>
        <v>その他の製造業</v>
      </c>
      <c r="B39" s="76"/>
      <c r="C39" s="69" t="s">
        <v>154</v>
      </c>
      <c r="D39" s="2239">
        <v>694.75956352984758</v>
      </c>
      <c r="E39" s="2240">
        <v>0.17685582945620465</v>
      </c>
      <c r="F39" s="2237">
        <f>'表Ⅲ・5　180116再'!Y39</f>
        <v>591.02278380742439</v>
      </c>
      <c r="G39" s="2241">
        <f t="shared" si="1"/>
        <v>0.15108535964902778</v>
      </c>
      <c r="H39" s="369">
        <f t="shared" si="2"/>
        <v>-103.73677972242319</v>
      </c>
      <c r="I39" s="372">
        <v>572.41773882612449</v>
      </c>
      <c r="J39" s="74"/>
      <c r="K39" s="74"/>
      <c r="L39" s="74"/>
      <c r="M39" s="74"/>
      <c r="N39" s="74"/>
      <c r="O39" s="74"/>
      <c r="P39" s="74"/>
      <c r="Q39" s="74"/>
      <c r="R39" s="74"/>
      <c r="S39" s="74"/>
      <c r="AE39" s="74"/>
      <c r="AF39" s="74"/>
      <c r="AG39" s="74"/>
      <c r="AH39" s="74"/>
      <c r="AI39" s="74"/>
      <c r="AJ39" s="74"/>
      <c r="AK39" s="74"/>
      <c r="AL39" s="74"/>
      <c r="AM39" s="74"/>
      <c r="AN39" s="74"/>
      <c r="AO39" s="74"/>
      <c r="AP39" s="74"/>
      <c r="AQ39" s="74"/>
      <c r="AR39" s="74"/>
      <c r="AS39" s="74"/>
      <c r="AT39" s="74"/>
      <c r="AU39" s="74"/>
      <c r="AV39" s="74"/>
      <c r="AW39" s="74"/>
      <c r="AX39" s="74"/>
      <c r="AY39" s="74"/>
      <c r="AZ39" s="74"/>
      <c r="BA39" s="74"/>
      <c r="BB39" s="74"/>
      <c r="BC39" s="74"/>
      <c r="BD39" s="74"/>
      <c r="BE39" s="74"/>
      <c r="BF39" s="74"/>
      <c r="BG39" s="74"/>
      <c r="BH39" s="74"/>
      <c r="BI39" s="74"/>
      <c r="BJ39" s="74"/>
      <c r="BK39" s="74"/>
      <c r="BL39" s="74"/>
      <c r="BM39" s="74"/>
      <c r="BN39" s="74"/>
      <c r="BO39" s="74"/>
      <c r="BP39" s="74"/>
      <c r="BQ39" s="74"/>
      <c r="BR39" s="74"/>
      <c r="BS39" s="74"/>
      <c r="BT39" s="74"/>
      <c r="BU39" s="74"/>
      <c r="BV39" s="74"/>
      <c r="BW39" s="74"/>
      <c r="BX39" s="74"/>
      <c r="BY39" s="74"/>
      <c r="BZ39" s="74"/>
      <c r="CA39" s="74"/>
      <c r="CB39" s="74"/>
      <c r="CC39" s="74"/>
      <c r="CD39" s="74"/>
      <c r="CE39" s="74"/>
      <c r="CF39" s="74"/>
      <c r="CG39" s="74"/>
      <c r="CH39" s="74"/>
      <c r="CI39" s="74"/>
      <c r="CJ39" s="74"/>
      <c r="CK39" s="74"/>
      <c r="CL39" s="74"/>
      <c r="CM39" s="74"/>
      <c r="CN39" s="74"/>
      <c r="CO39" s="74"/>
      <c r="CP39" s="74"/>
      <c r="CQ39" s="74"/>
      <c r="CR39" s="74"/>
      <c r="CS39" s="74"/>
      <c r="CT39" s="74"/>
      <c r="CU39" s="74"/>
      <c r="CV39" s="74"/>
      <c r="CW39" s="74"/>
      <c r="CX39" s="83"/>
    </row>
    <row r="40" spans="1:102" s="82" customFormat="1" ht="12.75" customHeight="1">
      <c r="A40" s="2078" t="str">
        <f t="shared" si="0"/>
        <v>電気･ガス・熱供給・水道業</v>
      </c>
      <c r="B40" s="79" t="s">
        <v>155</v>
      </c>
      <c r="C40" s="69"/>
      <c r="D40" s="2239">
        <v>101031.50184045146</v>
      </c>
      <c r="E40" s="2240">
        <v>25.718264270329083</v>
      </c>
      <c r="F40" s="2237">
        <f>'表Ⅲ・5　180116再'!Y40</f>
        <v>100542.81716649111</v>
      </c>
      <c r="G40" s="2241">
        <f t="shared" si="1"/>
        <v>25.70213553167412</v>
      </c>
      <c r="H40" s="369">
        <f t="shared" si="2"/>
        <v>-488.68467396034976</v>
      </c>
      <c r="I40" s="372">
        <v>97991.002066373345</v>
      </c>
      <c r="J40" s="74"/>
      <c r="K40" s="74"/>
      <c r="L40" s="74"/>
      <c r="M40" s="74"/>
      <c r="N40" s="74"/>
      <c r="O40" s="74"/>
      <c r="P40" s="74"/>
      <c r="Q40" s="74"/>
      <c r="R40" s="74"/>
      <c r="S40" s="74"/>
      <c r="AE40" s="74"/>
      <c r="AF40" s="74"/>
      <c r="AG40" s="74"/>
      <c r="AH40" s="74"/>
      <c r="AI40" s="74"/>
      <c r="AJ40" s="74"/>
      <c r="AK40" s="74"/>
      <c r="AL40" s="74"/>
      <c r="AM40" s="74"/>
      <c r="AN40" s="74"/>
      <c r="AO40" s="74"/>
      <c r="AP40" s="74"/>
      <c r="AQ40" s="74"/>
      <c r="AR40" s="74"/>
      <c r="AS40" s="74"/>
      <c r="AT40" s="74"/>
      <c r="AU40" s="74"/>
      <c r="AV40" s="74"/>
      <c r="AW40" s="74"/>
      <c r="AX40" s="74"/>
      <c r="AY40" s="74"/>
      <c r="AZ40" s="74"/>
      <c r="BA40" s="74"/>
      <c r="BB40" s="74"/>
      <c r="BC40" s="74"/>
      <c r="BD40" s="74"/>
      <c r="BE40" s="74"/>
      <c r="BF40" s="74"/>
      <c r="BG40" s="74"/>
      <c r="BH40" s="74"/>
      <c r="BI40" s="74"/>
      <c r="BJ40" s="74"/>
      <c r="BK40" s="74"/>
      <c r="BL40" s="74"/>
      <c r="BM40" s="74"/>
      <c r="BN40" s="74"/>
      <c r="BO40" s="74"/>
      <c r="BP40" s="74"/>
      <c r="BQ40" s="74"/>
      <c r="BR40" s="74"/>
      <c r="BS40" s="74"/>
      <c r="BT40" s="74"/>
      <c r="BU40" s="74"/>
      <c r="BV40" s="74"/>
      <c r="BW40" s="74"/>
      <c r="BX40" s="74"/>
      <c r="BY40" s="74"/>
      <c r="BZ40" s="74"/>
      <c r="CA40" s="74"/>
      <c r="CB40" s="74"/>
      <c r="CC40" s="74"/>
      <c r="CD40" s="74"/>
      <c r="CE40" s="74"/>
      <c r="CF40" s="74"/>
      <c r="CG40" s="74"/>
      <c r="CH40" s="74"/>
      <c r="CI40" s="74"/>
      <c r="CJ40" s="74"/>
      <c r="CK40" s="74"/>
      <c r="CL40" s="74"/>
      <c r="CM40" s="74"/>
      <c r="CN40" s="74"/>
      <c r="CO40" s="74"/>
      <c r="CP40" s="74"/>
      <c r="CQ40" s="74"/>
      <c r="CR40" s="74"/>
      <c r="CS40" s="74"/>
      <c r="CT40" s="74"/>
      <c r="CU40" s="74"/>
      <c r="CV40" s="74"/>
      <c r="CW40" s="74"/>
      <c r="CX40" s="83"/>
    </row>
    <row r="41" spans="1:102" s="86" customFormat="1" ht="15" hidden="1" customHeight="1">
      <c r="A41" s="2078" t="str">
        <f t="shared" si="0"/>
        <v>電気業</v>
      </c>
      <c r="B41" s="63"/>
      <c r="C41" s="69" t="s">
        <v>156</v>
      </c>
      <c r="D41" s="2239">
        <v>11547.135250207059</v>
      </c>
      <c r="E41" s="2240">
        <v>2.9394027656743651</v>
      </c>
      <c r="F41" s="2237">
        <f>'表Ⅲ・5　180116再'!Y41</f>
        <v>11128.241309382354</v>
      </c>
      <c r="G41" s="2241">
        <f t="shared" si="1"/>
        <v>2.8447538513794948</v>
      </c>
      <c r="H41" s="369">
        <f t="shared" si="2"/>
        <v>-418.89394082470426</v>
      </c>
      <c r="I41" s="372">
        <v>10792.547575989998</v>
      </c>
      <c r="J41" s="74"/>
      <c r="K41" s="74"/>
      <c r="L41" s="74"/>
      <c r="M41" s="74"/>
      <c r="N41" s="74"/>
      <c r="O41" s="74"/>
      <c r="P41" s="74"/>
      <c r="Q41" s="74"/>
      <c r="R41" s="74"/>
      <c r="S41" s="74"/>
      <c r="AE41" s="74"/>
      <c r="AF41" s="74"/>
      <c r="AG41" s="74"/>
      <c r="AH41" s="74"/>
      <c r="AI41" s="74"/>
      <c r="AJ41" s="74"/>
      <c r="AK41" s="74"/>
      <c r="AL41" s="74"/>
      <c r="AM41" s="74"/>
      <c r="AN41" s="74"/>
      <c r="AO41" s="74"/>
      <c r="AP41" s="74"/>
      <c r="AQ41" s="74"/>
      <c r="AR41" s="74"/>
      <c r="AS41" s="74"/>
      <c r="AT41" s="74"/>
      <c r="AU41" s="74"/>
      <c r="AV41" s="74"/>
      <c r="AW41" s="74"/>
      <c r="AX41" s="74"/>
      <c r="AY41" s="74"/>
      <c r="AZ41" s="74"/>
      <c r="BA41" s="74"/>
      <c r="BB41" s="74"/>
      <c r="BC41" s="74"/>
      <c r="BD41" s="74"/>
      <c r="BE41" s="74"/>
      <c r="BF41" s="74"/>
      <c r="BG41" s="74"/>
      <c r="BH41" s="74"/>
      <c r="BI41" s="74"/>
      <c r="BJ41" s="74"/>
      <c r="BK41" s="74"/>
      <c r="BL41" s="74"/>
      <c r="BM41" s="74"/>
      <c r="BN41" s="74"/>
      <c r="BO41" s="74"/>
      <c r="BP41" s="74"/>
      <c r="BQ41" s="74"/>
      <c r="BR41" s="74"/>
      <c r="BS41" s="74"/>
      <c r="BT41" s="74"/>
      <c r="BU41" s="74"/>
      <c r="BV41" s="74"/>
      <c r="BW41" s="74"/>
      <c r="BX41" s="74"/>
      <c r="BY41" s="74"/>
      <c r="BZ41" s="74"/>
      <c r="CA41" s="74"/>
      <c r="CB41" s="74"/>
      <c r="CC41" s="74"/>
      <c r="CD41" s="74"/>
      <c r="CE41" s="74"/>
      <c r="CF41" s="74"/>
      <c r="CG41" s="74"/>
      <c r="CH41" s="74"/>
      <c r="CI41" s="74"/>
      <c r="CJ41" s="74"/>
      <c r="CK41" s="74"/>
      <c r="CL41" s="74"/>
      <c r="CM41" s="74"/>
      <c r="CN41" s="74"/>
      <c r="CO41" s="74"/>
      <c r="CP41" s="74"/>
      <c r="CQ41" s="74"/>
      <c r="CR41" s="74"/>
      <c r="CS41" s="74"/>
      <c r="CT41" s="74"/>
      <c r="CU41" s="74"/>
      <c r="CV41" s="74"/>
      <c r="CW41" s="74"/>
      <c r="CX41" s="87"/>
    </row>
    <row r="42" spans="1:102" s="89" customFormat="1" ht="15" hidden="1" customHeight="1">
      <c r="A42" s="2078" t="str">
        <f t="shared" si="0"/>
        <v>ガス業</v>
      </c>
      <c r="B42" s="63"/>
      <c r="C42" s="69" t="s">
        <v>157</v>
      </c>
      <c r="D42" s="2239">
        <v>22.164972312706844</v>
      </c>
      <c r="E42" s="2240">
        <v>5.6422462806000251E-3</v>
      </c>
      <c r="F42" s="2237">
        <f>'表Ⅲ・5　180116再'!Y42</f>
        <v>20.51885525294426</v>
      </c>
      <c r="G42" s="2241">
        <f t="shared" si="1"/>
        <v>5.2453115352107055E-3</v>
      </c>
      <c r="H42" s="369">
        <f t="shared" si="2"/>
        <v>-1.6461170597625845</v>
      </c>
      <c r="I42" s="372">
        <v>14.065343055040991</v>
      </c>
      <c r="J42" s="74"/>
      <c r="K42" s="74"/>
      <c r="L42" s="74"/>
      <c r="M42" s="74"/>
      <c r="N42" s="74"/>
      <c r="O42" s="74"/>
      <c r="P42" s="74"/>
      <c r="Q42" s="74"/>
      <c r="R42" s="74"/>
      <c r="S42" s="74"/>
      <c r="AE42" s="74"/>
      <c r="AF42" s="74"/>
      <c r="AG42" s="74"/>
      <c r="AH42" s="74"/>
      <c r="AI42" s="74"/>
      <c r="AJ42" s="74"/>
      <c r="AK42" s="74"/>
      <c r="AL42" s="74"/>
      <c r="AM42" s="74"/>
      <c r="AN42" s="74"/>
      <c r="AO42" s="74"/>
      <c r="AP42" s="74"/>
      <c r="AQ42" s="74"/>
      <c r="AR42" s="74"/>
      <c r="AS42" s="74"/>
      <c r="AT42" s="74"/>
      <c r="AU42" s="74"/>
      <c r="AV42" s="74"/>
      <c r="AW42" s="74"/>
      <c r="AX42" s="74"/>
      <c r="AY42" s="74"/>
      <c r="AZ42" s="74"/>
      <c r="BA42" s="74"/>
      <c r="BB42" s="74"/>
      <c r="BC42" s="74"/>
      <c r="BD42" s="74"/>
      <c r="BE42" s="74"/>
      <c r="BF42" s="74"/>
      <c r="BG42" s="74"/>
      <c r="BH42" s="74"/>
      <c r="BI42" s="74"/>
      <c r="BJ42" s="74"/>
      <c r="BK42" s="74"/>
      <c r="BL42" s="74"/>
      <c r="BM42" s="74"/>
      <c r="BN42" s="74"/>
      <c r="BO42" s="74"/>
      <c r="BP42" s="74"/>
      <c r="BQ42" s="74"/>
      <c r="BR42" s="74"/>
      <c r="BS42" s="74"/>
      <c r="BT42" s="74"/>
      <c r="BU42" s="74"/>
      <c r="BV42" s="74"/>
      <c r="BW42" s="74"/>
      <c r="BX42" s="74"/>
      <c r="BY42" s="74"/>
      <c r="BZ42" s="74"/>
      <c r="CA42" s="74"/>
      <c r="CB42" s="74"/>
      <c r="CC42" s="74"/>
      <c r="CD42" s="74"/>
      <c r="CE42" s="74"/>
      <c r="CF42" s="74"/>
      <c r="CG42" s="74"/>
      <c r="CH42" s="74"/>
      <c r="CI42" s="74"/>
      <c r="CJ42" s="74"/>
      <c r="CK42" s="74"/>
      <c r="CL42" s="74"/>
      <c r="CM42" s="74"/>
      <c r="CN42" s="74"/>
      <c r="CO42" s="74"/>
      <c r="CP42" s="74"/>
      <c r="CQ42" s="74"/>
      <c r="CR42" s="74"/>
      <c r="CS42" s="74"/>
      <c r="CT42" s="74"/>
      <c r="CU42" s="74"/>
      <c r="CV42" s="74"/>
      <c r="CW42" s="74"/>
      <c r="CX42" s="90"/>
    </row>
    <row r="43" spans="1:102" s="89" customFormat="1" ht="15" hidden="1" customHeight="1">
      <c r="A43" s="2078" t="str">
        <f t="shared" si="0"/>
        <v>熱供給業</v>
      </c>
      <c r="B43" s="63"/>
      <c r="C43" s="69" t="s">
        <v>158</v>
      </c>
      <c r="D43" s="2239">
        <v>740.92092655515</v>
      </c>
      <c r="E43" s="2240">
        <v>0.1886065221781453</v>
      </c>
      <c r="F43" s="2237">
        <f>'表Ⅲ・5　180116再'!Y43</f>
        <v>616.24092683827109</v>
      </c>
      <c r="G43" s="2241">
        <f t="shared" si="1"/>
        <v>0.15753196765447747</v>
      </c>
      <c r="H43" s="369">
        <f t="shared" si="2"/>
        <v>-124.67999971687891</v>
      </c>
      <c r="I43" s="372">
        <v>285.92173517495229</v>
      </c>
      <c r="J43" s="74"/>
      <c r="K43" s="74"/>
      <c r="L43" s="74"/>
      <c r="M43" s="74"/>
      <c r="N43" s="74"/>
      <c r="O43" s="74"/>
      <c r="P43" s="74"/>
      <c r="Q43" s="74"/>
      <c r="R43" s="74"/>
      <c r="S43" s="74"/>
      <c r="AE43" s="74"/>
      <c r="AF43" s="74"/>
      <c r="AG43" s="74"/>
      <c r="AH43" s="74"/>
      <c r="AI43" s="74"/>
      <c r="AJ43" s="74"/>
      <c r="AK43" s="74"/>
      <c r="AL43" s="74"/>
      <c r="AM43" s="74"/>
      <c r="AN43" s="74"/>
      <c r="AO43" s="74"/>
      <c r="AP43" s="74"/>
      <c r="AQ43" s="74"/>
      <c r="AR43" s="74"/>
      <c r="AS43" s="74"/>
      <c r="AT43" s="74"/>
      <c r="AU43" s="74"/>
      <c r="AV43" s="74"/>
      <c r="AW43" s="74"/>
      <c r="AX43" s="74"/>
      <c r="AY43" s="74"/>
      <c r="AZ43" s="74"/>
      <c r="BA43" s="74"/>
      <c r="BB43" s="74"/>
      <c r="BC43" s="74"/>
      <c r="BD43" s="74"/>
      <c r="BE43" s="74"/>
      <c r="BF43" s="74"/>
      <c r="BG43" s="74"/>
      <c r="BH43" s="74"/>
      <c r="BI43" s="74"/>
      <c r="BJ43" s="74"/>
      <c r="BK43" s="74"/>
      <c r="BL43" s="74"/>
      <c r="BM43" s="74"/>
      <c r="BN43" s="74"/>
      <c r="BO43" s="74"/>
      <c r="BP43" s="74"/>
      <c r="BQ43" s="74"/>
      <c r="BR43" s="74"/>
      <c r="BS43" s="74"/>
      <c r="BT43" s="74"/>
      <c r="BU43" s="74"/>
      <c r="BV43" s="74"/>
      <c r="BW43" s="74"/>
      <c r="BX43" s="74"/>
      <c r="BY43" s="74"/>
      <c r="BZ43" s="74"/>
      <c r="CA43" s="74"/>
      <c r="CB43" s="74"/>
      <c r="CC43" s="74"/>
      <c r="CD43" s="74"/>
      <c r="CE43" s="74"/>
      <c r="CF43" s="74"/>
      <c r="CG43" s="74"/>
      <c r="CH43" s="74"/>
      <c r="CI43" s="74"/>
      <c r="CJ43" s="74"/>
      <c r="CK43" s="74"/>
      <c r="CL43" s="74"/>
      <c r="CM43" s="74"/>
      <c r="CN43" s="74"/>
      <c r="CO43" s="74"/>
      <c r="CP43" s="74"/>
      <c r="CQ43" s="74"/>
      <c r="CR43" s="74"/>
      <c r="CS43" s="74"/>
      <c r="CT43" s="74"/>
      <c r="CU43" s="74"/>
      <c r="CV43" s="74"/>
      <c r="CW43" s="74"/>
      <c r="CX43" s="90"/>
    </row>
    <row r="44" spans="1:102" s="86" customFormat="1" ht="15" hidden="1" customHeight="1">
      <c r="A44" s="2078" t="str">
        <f t="shared" si="0"/>
        <v>上水道業</v>
      </c>
      <c r="B44" s="63"/>
      <c r="C44" s="69" t="s">
        <v>22</v>
      </c>
      <c r="D44" s="2239">
        <v>10982.416170928915</v>
      </c>
      <c r="E44" s="2240">
        <v>2.7956496366522128</v>
      </c>
      <c r="F44" s="2237">
        <f>'表Ⅲ・5　180116再'!Y44</f>
        <v>10610.656134534562</v>
      </c>
      <c r="G44" s="2241">
        <f t="shared" si="1"/>
        <v>2.7124416217440905</v>
      </c>
      <c r="H44" s="369">
        <f t="shared" si="2"/>
        <v>-371.76003639435294</v>
      </c>
      <c r="I44" s="372">
        <v>9851.600967894974</v>
      </c>
      <c r="J44" s="74"/>
      <c r="K44" s="74"/>
      <c r="L44" s="74"/>
      <c r="M44" s="74"/>
      <c r="N44" s="74"/>
      <c r="O44" s="74"/>
      <c r="P44" s="74"/>
      <c r="Q44" s="74"/>
      <c r="R44" s="74"/>
      <c r="S44" s="74"/>
      <c r="AE44" s="74"/>
      <c r="AF44" s="74"/>
      <c r="AG44" s="74"/>
      <c r="AH44" s="74"/>
      <c r="AI44" s="74"/>
      <c r="AJ44" s="74"/>
      <c r="AK44" s="74"/>
      <c r="AL44" s="74"/>
      <c r="AM44" s="74"/>
      <c r="AN44" s="74"/>
      <c r="AO44" s="74"/>
      <c r="AP44" s="74"/>
      <c r="AQ44" s="74"/>
      <c r="AR44" s="74"/>
      <c r="AS44" s="74"/>
      <c r="AT44" s="74"/>
      <c r="AU44" s="74"/>
      <c r="AV44" s="74"/>
      <c r="AW44" s="74"/>
      <c r="AX44" s="74"/>
      <c r="AY44" s="74"/>
      <c r="AZ44" s="74"/>
      <c r="BA44" s="74"/>
      <c r="BB44" s="74"/>
      <c r="BC44" s="74"/>
      <c r="BD44" s="74"/>
      <c r="BE44" s="74"/>
      <c r="BF44" s="74"/>
      <c r="BG44" s="74"/>
      <c r="BH44" s="74"/>
      <c r="BI44" s="74"/>
      <c r="BJ44" s="74"/>
      <c r="BK44" s="74"/>
      <c r="BL44" s="74"/>
      <c r="BM44" s="74"/>
      <c r="BN44" s="74"/>
      <c r="BO44" s="74"/>
      <c r="BP44" s="74"/>
      <c r="BQ44" s="74"/>
      <c r="BR44" s="74"/>
      <c r="BS44" s="74"/>
      <c r="BT44" s="74"/>
      <c r="BU44" s="74"/>
      <c r="BV44" s="74"/>
      <c r="BW44" s="74"/>
      <c r="BX44" s="74"/>
      <c r="BY44" s="74"/>
      <c r="BZ44" s="74"/>
      <c r="CA44" s="74"/>
      <c r="CB44" s="74"/>
      <c r="CC44" s="74"/>
      <c r="CD44" s="74"/>
      <c r="CE44" s="74"/>
      <c r="CF44" s="74"/>
      <c r="CG44" s="74"/>
      <c r="CH44" s="74"/>
      <c r="CI44" s="74"/>
      <c r="CJ44" s="74"/>
      <c r="CK44" s="74"/>
      <c r="CL44" s="74"/>
      <c r="CM44" s="74"/>
      <c r="CN44" s="74"/>
      <c r="CO44" s="74"/>
      <c r="CP44" s="74"/>
      <c r="CQ44" s="74"/>
      <c r="CR44" s="74"/>
      <c r="CS44" s="74"/>
      <c r="CT44" s="74"/>
      <c r="CU44" s="74"/>
      <c r="CV44" s="74"/>
      <c r="CW44" s="74"/>
      <c r="CX44" s="87"/>
    </row>
    <row r="45" spans="1:102" s="86" customFormat="1" ht="15" hidden="1" customHeight="1">
      <c r="A45" s="2078" t="str">
        <f t="shared" si="0"/>
        <v>下水道業</v>
      </c>
      <c r="B45" s="76"/>
      <c r="C45" s="69" t="s">
        <v>159</v>
      </c>
      <c r="D45" s="2239">
        <v>77738.864263947602</v>
      </c>
      <c r="E45" s="2240">
        <v>19.788963034249914</v>
      </c>
      <c r="F45" s="2237">
        <f>'表Ⅲ・5　180116再'!Y45</f>
        <v>78167.159940482976</v>
      </c>
      <c r="G45" s="2241">
        <f t="shared" si="1"/>
        <v>19.982162779360845</v>
      </c>
      <c r="H45" s="369">
        <f t="shared" si="2"/>
        <v>428.29567653537379</v>
      </c>
      <c r="I45" s="372">
        <v>77046.866187758409</v>
      </c>
      <c r="J45" s="74"/>
      <c r="K45" s="74"/>
      <c r="L45" s="74"/>
      <c r="M45" s="74"/>
      <c r="N45" s="74"/>
      <c r="O45" s="74"/>
      <c r="P45" s="74"/>
      <c r="Q45" s="74"/>
      <c r="R45" s="74"/>
      <c r="S45" s="74"/>
      <c r="AE45" s="74"/>
      <c r="AF45" s="74"/>
      <c r="AG45" s="74"/>
      <c r="AH45" s="74"/>
      <c r="AI45" s="74"/>
      <c r="AJ45" s="74"/>
      <c r="AK45" s="74"/>
      <c r="AL45" s="74"/>
      <c r="AM45" s="74"/>
      <c r="AN45" s="74"/>
      <c r="AO45" s="74"/>
      <c r="AP45" s="74"/>
      <c r="AQ45" s="74"/>
      <c r="AR45" s="74"/>
      <c r="AS45" s="74"/>
      <c r="AT45" s="74"/>
      <c r="AU45" s="74"/>
      <c r="AV45" s="74"/>
      <c r="AW45" s="74"/>
      <c r="AX45" s="74"/>
      <c r="AY45" s="74"/>
      <c r="AZ45" s="74"/>
      <c r="BA45" s="74"/>
      <c r="BB45" s="74"/>
      <c r="BC45" s="74"/>
      <c r="BD45" s="74"/>
      <c r="BE45" s="74"/>
      <c r="BF45" s="74"/>
      <c r="BG45" s="74"/>
      <c r="BH45" s="74"/>
      <c r="BI45" s="74"/>
      <c r="BJ45" s="74"/>
      <c r="BK45" s="74"/>
      <c r="BL45" s="74"/>
      <c r="BM45" s="74"/>
      <c r="BN45" s="74"/>
      <c r="BO45" s="74"/>
      <c r="BP45" s="74"/>
      <c r="BQ45" s="74"/>
      <c r="BR45" s="74"/>
      <c r="BS45" s="74"/>
      <c r="BT45" s="74"/>
      <c r="BU45" s="74"/>
      <c r="BV45" s="74"/>
      <c r="BW45" s="74"/>
      <c r="BX45" s="74"/>
      <c r="BY45" s="74"/>
      <c r="BZ45" s="74"/>
      <c r="CA45" s="74"/>
      <c r="CB45" s="74"/>
      <c r="CC45" s="74"/>
      <c r="CD45" s="74"/>
      <c r="CE45" s="74"/>
      <c r="CF45" s="74"/>
      <c r="CG45" s="74"/>
      <c r="CH45" s="74"/>
      <c r="CI45" s="74"/>
      <c r="CJ45" s="74"/>
      <c r="CK45" s="74"/>
      <c r="CL45" s="74"/>
      <c r="CM45" s="74"/>
      <c r="CN45" s="74"/>
      <c r="CO45" s="74"/>
      <c r="CP45" s="74"/>
      <c r="CQ45" s="74"/>
      <c r="CR45" s="74"/>
      <c r="CS45" s="74"/>
      <c r="CT45" s="74"/>
      <c r="CU45" s="74"/>
      <c r="CV45" s="74"/>
      <c r="CW45" s="87"/>
      <c r="CX45" s="87"/>
    </row>
    <row r="46" spans="1:102" s="86" customFormat="1" ht="12.75" customHeight="1">
      <c r="A46" s="2078" t="str">
        <f t="shared" si="0"/>
        <v>情報通信業</v>
      </c>
      <c r="B46" s="79" t="s">
        <v>160</v>
      </c>
      <c r="C46" s="69"/>
      <c r="D46" s="2239">
        <v>131.28147604788811</v>
      </c>
      <c r="E46" s="2240">
        <v>3.3418603438463715E-2</v>
      </c>
      <c r="F46" s="2237">
        <f>'表Ⅲ・5　180116再'!Y46</f>
        <v>254.46653122968249</v>
      </c>
      <c r="G46" s="2241">
        <f t="shared" si="1"/>
        <v>6.5050228929929427E-2</v>
      </c>
      <c r="H46" s="369">
        <f t="shared" si="2"/>
        <v>123.18505518179438</v>
      </c>
      <c r="I46" s="372">
        <v>313.35158553154167</v>
      </c>
      <c r="J46" s="74"/>
      <c r="K46" s="74"/>
      <c r="L46" s="74"/>
      <c r="M46" s="74"/>
      <c r="N46" s="74"/>
      <c r="O46" s="74"/>
      <c r="P46" s="74"/>
      <c r="Q46" s="74"/>
      <c r="R46" s="74"/>
      <c r="S46" s="74"/>
      <c r="AE46" s="74"/>
      <c r="AF46" s="74"/>
      <c r="AG46" s="74"/>
      <c r="AH46" s="74"/>
      <c r="AI46" s="74"/>
      <c r="AJ46" s="74"/>
      <c r="AK46" s="74"/>
      <c r="AL46" s="74"/>
      <c r="AM46" s="74"/>
      <c r="AN46" s="74"/>
      <c r="AO46" s="74"/>
      <c r="AP46" s="74"/>
      <c r="AQ46" s="74"/>
      <c r="AR46" s="74"/>
      <c r="AS46" s="74"/>
      <c r="AT46" s="74"/>
      <c r="AU46" s="74"/>
      <c r="AV46" s="74"/>
      <c r="AW46" s="74"/>
      <c r="AX46" s="74"/>
      <c r="AY46" s="74"/>
      <c r="AZ46" s="74"/>
      <c r="BA46" s="74"/>
      <c r="BB46" s="74"/>
      <c r="BC46" s="74"/>
      <c r="BD46" s="74"/>
      <c r="BE46" s="74"/>
      <c r="BF46" s="74"/>
      <c r="BG46" s="74"/>
      <c r="BH46" s="74"/>
      <c r="BI46" s="74"/>
      <c r="BJ46" s="74"/>
      <c r="BK46" s="74"/>
      <c r="BL46" s="74"/>
      <c r="BM46" s="74"/>
      <c r="BN46" s="74"/>
      <c r="BO46" s="74"/>
      <c r="BP46" s="74"/>
      <c r="BQ46" s="74"/>
      <c r="BR46" s="74"/>
      <c r="BS46" s="74"/>
      <c r="BT46" s="74"/>
      <c r="BU46" s="74"/>
      <c r="BV46" s="74"/>
      <c r="BW46" s="74"/>
      <c r="BX46" s="74"/>
      <c r="BY46" s="74"/>
      <c r="BZ46" s="74"/>
      <c r="CA46" s="74"/>
      <c r="CB46" s="74"/>
      <c r="CC46" s="74"/>
      <c r="CD46" s="74"/>
      <c r="CE46" s="74"/>
      <c r="CF46" s="74"/>
      <c r="CG46" s="74"/>
      <c r="CH46" s="74"/>
      <c r="CI46" s="74"/>
      <c r="CJ46" s="74"/>
      <c r="CK46" s="74"/>
      <c r="CL46" s="74"/>
      <c r="CM46" s="74"/>
      <c r="CN46" s="74"/>
      <c r="CO46" s="74"/>
      <c r="CP46" s="74"/>
      <c r="CQ46" s="74"/>
      <c r="CR46" s="74"/>
      <c r="CS46" s="74"/>
      <c r="CT46" s="74"/>
      <c r="CU46" s="74"/>
      <c r="CV46" s="74"/>
      <c r="CW46" s="87"/>
      <c r="CX46" s="87"/>
    </row>
    <row r="47" spans="1:102" s="48" customFormat="1" ht="12.75" hidden="1" customHeight="1">
      <c r="A47" s="2078" t="str">
        <f t="shared" si="0"/>
        <v>通信業</v>
      </c>
      <c r="B47" s="63"/>
      <c r="C47" s="69" t="s">
        <v>161</v>
      </c>
      <c r="D47" s="2239">
        <v>42.997631606971069</v>
      </c>
      <c r="E47" s="2240">
        <v>1.0945343111029371E-2</v>
      </c>
      <c r="F47" s="2237">
        <f>'表Ⅲ・5　180116再'!Y47</f>
        <v>51.010526025095224</v>
      </c>
      <c r="G47" s="2241">
        <f t="shared" si="1"/>
        <v>1.3040011115542359E-2</v>
      </c>
      <c r="H47" s="369">
        <f t="shared" si="2"/>
        <v>8.012894418124155</v>
      </c>
      <c r="I47" s="372">
        <v>69.233076527306011</v>
      </c>
      <c r="J47" s="93"/>
      <c r="K47" s="93"/>
      <c r="L47" s="93"/>
      <c r="M47" s="93"/>
      <c r="N47" s="93"/>
      <c r="O47" s="93"/>
      <c r="P47" s="93"/>
      <c r="Q47" s="93"/>
      <c r="R47" s="93"/>
      <c r="S47" s="93"/>
      <c r="AE47" s="93"/>
      <c r="AF47" s="93"/>
      <c r="AG47" s="93"/>
      <c r="AH47" s="93"/>
      <c r="AI47" s="93"/>
      <c r="AJ47" s="93"/>
      <c r="AK47" s="93"/>
      <c r="AL47" s="93"/>
      <c r="AM47" s="93"/>
      <c r="AN47" s="93"/>
      <c r="AO47" s="93"/>
      <c r="AP47" s="93"/>
      <c r="AQ47" s="93"/>
      <c r="AR47" s="93"/>
      <c r="AS47" s="93"/>
      <c r="AT47" s="93"/>
      <c r="AU47" s="93"/>
      <c r="AV47" s="93"/>
      <c r="AW47" s="93"/>
      <c r="AX47" s="93"/>
      <c r="AY47" s="93"/>
      <c r="AZ47" s="93"/>
      <c r="BA47" s="93"/>
      <c r="BB47" s="93"/>
      <c r="BC47" s="93"/>
      <c r="BD47" s="93"/>
      <c r="BE47" s="93"/>
      <c r="BF47" s="93"/>
      <c r="BG47" s="93"/>
      <c r="BH47" s="93"/>
      <c r="BI47" s="93"/>
      <c r="BJ47" s="93"/>
      <c r="BK47" s="93"/>
      <c r="BL47" s="93"/>
      <c r="BM47" s="93"/>
      <c r="BN47" s="93"/>
      <c r="BO47" s="93"/>
      <c r="BP47" s="93"/>
      <c r="BQ47" s="93"/>
      <c r="BR47" s="93"/>
      <c r="BS47" s="93"/>
      <c r="BT47" s="93"/>
      <c r="BU47" s="93"/>
      <c r="BV47" s="93"/>
      <c r="BW47" s="93"/>
      <c r="BX47" s="93"/>
      <c r="BY47" s="93"/>
      <c r="BZ47" s="93"/>
      <c r="CA47" s="93"/>
      <c r="CB47" s="93"/>
      <c r="CC47" s="93"/>
      <c r="CD47" s="93"/>
      <c r="CE47" s="93"/>
      <c r="CF47" s="93"/>
      <c r="CG47" s="93"/>
      <c r="CH47" s="93"/>
      <c r="CI47" s="93"/>
      <c r="CJ47" s="93"/>
      <c r="CK47" s="93"/>
      <c r="CL47" s="93"/>
      <c r="CM47" s="93"/>
      <c r="CN47" s="93"/>
      <c r="CO47" s="93"/>
      <c r="CP47" s="93"/>
      <c r="CQ47" s="93"/>
      <c r="CR47" s="93"/>
      <c r="CS47" s="93"/>
      <c r="CT47" s="93"/>
      <c r="CU47" s="93"/>
      <c r="CV47" s="93"/>
      <c r="CW47" s="94"/>
      <c r="CX47" s="94"/>
    </row>
    <row r="48" spans="1:102" s="48" customFormat="1" ht="12.75" hidden="1" customHeight="1">
      <c r="A48" s="2078" t="str">
        <f t="shared" si="0"/>
        <v>放送業</v>
      </c>
      <c r="B48" s="63"/>
      <c r="C48" s="69" t="s">
        <v>162</v>
      </c>
      <c r="D48" s="2239">
        <v>11.975403858273632</v>
      </c>
      <c r="E48" s="2240">
        <v>3.0484214879570037E-3</v>
      </c>
      <c r="F48" s="2237">
        <f>'表Ⅲ・5　180116再'!Y48</f>
        <v>76.360129927782836</v>
      </c>
      <c r="G48" s="2241">
        <f t="shared" si="1"/>
        <v>1.9520224954212052E-2</v>
      </c>
      <c r="H48" s="369">
        <f t="shared" si="2"/>
        <v>64.384726069509199</v>
      </c>
      <c r="I48" s="372">
        <v>3.7201217909202113</v>
      </c>
      <c r="J48" s="93"/>
      <c r="K48" s="93"/>
      <c r="L48" s="93"/>
      <c r="M48" s="93"/>
      <c r="N48" s="93"/>
      <c r="O48" s="93"/>
      <c r="P48" s="93"/>
      <c r="Q48" s="93"/>
      <c r="R48" s="93"/>
      <c r="S48" s="93"/>
      <c r="AE48" s="93"/>
      <c r="AF48" s="93"/>
      <c r="AG48" s="93"/>
      <c r="AH48" s="93"/>
      <c r="AI48" s="93"/>
      <c r="AJ48" s="93"/>
      <c r="AK48" s="93"/>
      <c r="AL48" s="93"/>
      <c r="AM48" s="93"/>
      <c r="AN48" s="93"/>
      <c r="AO48" s="93"/>
      <c r="AP48" s="93"/>
      <c r="AQ48" s="93"/>
      <c r="AR48" s="93"/>
      <c r="AS48" s="93"/>
      <c r="AT48" s="93"/>
      <c r="AU48" s="93"/>
      <c r="AV48" s="93"/>
      <c r="AW48" s="93"/>
      <c r="AX48" s="93"/>
      <c r="AY48" s="93"/>
      <c r="AZ48" s="93"/>
      <c r="BA48" s="93"/>
      <c r="BB48" s="93"/>
      <c r="BC48" s="93"/>
      <c r="BD48" s="93"/>
      <c r="BE48" s="93"/>
      <c r="BF48" s="93"/>
      <c r="BG48" s="93"/>
      <c r="BH48" s="93"/>
      <c r="BI48" s="93"/>
      <c r="BJ48" s="93"/>
      <c r="BK48" s="93"/>
      <c r="BL48" s="93"/>
      <c r="BM48" s="93"/>
      <c r="BN48" s="93"/>
      <c r="BO48" s="93"/>
      <c r="BP48" s="93"/>
      <c r="BQ48" s="93"/>
      <c r="BR48" s="93"/>
      <c r="BS48" s="93"/>
      <c r="BT48" s="93"/>
      <c r="BU48" s="93"/>
      <c r="BV48" s="93"/>
      <c r="BW48" s="93"/>
      <c r="BX48" s="93"/>
      <c r="BY48" s="93"/>
      <c r="BZ48" s="93"/>
      <c r="CA48" s="93"/>
      <c r="CB48" s="93"/>
      <c r="CC48" s="93"/>
      <c r="CD48" s="93"/>
      <c r="CE48" s="93"/>
      <c r="CF48" s="93"/>
      <c r="CG48" s="93"/>
      <c r="CH48" s="93"/>
      <c r="CI48" s="93"/>
      <c r="CJ48" s="93"/>
      <c r="CK48" s="93"/>
      <c r="CL48" s="93"/>
      <c r="CM48" s="93"/>
      <c r="CN48" s="93"/>
      <c r="CO48" s="93"/>
      <c r="CP48" s="93"/>
      <c r="CQ48" s="93"/>
      <c r="CR48" s="93"/>
      <c r="CS48" s="93"/>
      <c r="CT48" s="93"/>
      <c r="CU48" s="93"/>
      <c r="CV48" s="93"/>
      <c r="CW48" s="94"/>
      <c r="CX48" s="94"/>
    </row>
    <row r="49" spans="1:102" s="82" customFormat="1" ht="12.75" hidden="1" customHeight="1">
      <c r="A49" s="2078" t="str">
        <f t="shared" si="0"/>
        <v>情報サービス業</v>
      </c>
      <c r="B49" s="63"/>
      <c r="C49" s="69" t="s">
        <v>163</v>
      </c>
      <c r="D49" s="2239">
        <v>64.462126284399389</v>
      </c>
      <c r="E49" s="2240">
        <v>1.6409277987647717E-2</v>
      </c>
      <c r="F49" s="2237">
        <f>'表Ⅲ・5　180116再'!Y49</f>
        <v>116.66593799517921</v>
      </c>
      <c r="G49" s="2241">
        <f t="shared" si="1"/>
        <v>2.982374907315951E-2</v>
      </c>
      <c r="H49" s="369">
        <f t="shared" si="2"/>
        <v>52.203811710779817</v>
      </c>
      <c r="I49" s="372">
        <v>225.53104131746073</v>
      </c>
      <c r="J49" s="93"/>
      <c r="K49" s="93"/>
      <c r="L49" s="93"/>
      <c r="M49" s="93"/>
      <c r="N49" s="93"/>
      <c r="O49" s="93"/>
      <c r="P49" s="93"/>
      <c r="Q49" s="93"/>
      <c r="R49" s="93"/>
      <c r="S49" s="93"/>
      <c r="AE49" s="93"/>
      <c r="AF49" s="93"/>
      <c r="AG49" s="93"/>
      <c r="AH49" s="93"/>
      <c r="AI49" s="93"/>
      <c r="AJ49" s="93"/>
      <c r="AK49" s="93"/>
      <c r="AL49" s="93"/>
      <c r="AM49" s="93"/>
      <c r="AN49" s="93"/>
      <c r="AO49" s="93"/>
      <c r="AP49" s="93"/>
      <c r="AQ49" s="93"/>
      <c r="AR49" s="93"/>
      <c r="AS49" s="93"/>
      <c r="AT49" s="93"/>
      <c r="AU49" s="93"/>
      <c r="AV49" s="93"/>
      <c r="AW49" s="93"/>
      <c r="AX49" s="93"/>
      <c r="AY49" s="93"/>
      <c r="AZ49" s="93"/>
      <c r="BA49" s="93"/>
      <c r="BB49" s="93"/>
      <c r="BC49" s="93"/>
      <c r="BD49" s="93"/>
      <c r="BE49" s="93"/>
      <c r="BF49" s="93"/>
      <c r="BG49" s="93"/>
      <c r="BH49" s="93"/>
      <c r="BI49" s="93"/>
      <c r="BJ49" s="93"/>
      <c r="BK49" s="93"/>
      <c r="BL49" s="93"/>
      <c r="BM49" s="93"/>
      <c r="BN49" s="93"/>
      <c r="BO49" s="93"/>
      <c r="BP49" s="93"/>
      <c r="BQ49" s="93"/>
      <c r="BR49" s="93"/>
      <c r="BS49" s="93"/>
      <c r="BT49" s="93"/>
      <c r="BU49" s="93"/>
      <c r="BV49" s="93"/>
      <c r="BW49" s="93"/>
      <c r="BX49" s="93"/>
      <c r="BY49" s="93"/>
      <c r="BZ49" s="93"/>
      <c r="CA49" s="93"/>
      <c r="CB49" s="93"/>
      <c r="CC49" s="93"/>
      <c r="CD49" s="93"/>
      <c r="CE49" s="93"/>
      <c r="CF49" s="93"/>
      <c r="CG49" s="93"/>
      <c r="CH49" s="93"/>
      <c r="CI49" s="93"/>
      <c r="CJ49" s="93"/>
      <c r="CK49" s="93"/>
      <c r="CL49" s="93"/>
      <c r="CM49" s="93"/>
      <c r="CN49" s="93"/>
      <c r="CO49" s="93"/>
      <c r="CP49" s="93"/>
      <c r="CQ49" s="93"/>
      <c r="CR49" s="93"/>
      <c r="CS49" s="93"/>
      <c r="CT49" s="93"/>
      <c r="CU49" s="93"/>
      <c r="CV49" s="93"/>
      <c r="CW49" s="83"/>
      <c r="CX49" s="83"/>
    </row>
    <row r="50" spans="1:102" s="48" customFormat="1" ht="12.75" hidden="1" customHeight="1">
      <c r="A50" s="2078" t="str">
        <f t="shared" si="0"/>
        <v>インターネット付随サービス業</v>
      </c>
      <c r="B50" s="63"/>
      <c r="C50" s="69" t="s">
        <v>164</v>
      </c>
      <c r="D50" s="2239">
        <v>3.5886188137660043E-2</v>
      </c>
      <c r="E50" s="2240">
        <v>9.1350762224298891E-6</v>
      </c>
      <c r="F50" s="2237">
        <f>'表Ⅲ・5　180116再'!Y50</f>
        <v>1.6044608439005394</v>
      </c>
      <c r="G50" s="2241">
        <f t="shared" si="1"/>
        <v>4.1015431263387867E-4</v>
      </c>
      <c r="H50" s="369">
        <f t="shared" si="2"/>
        <v>1.5685746557628795</v>
      </c>
      <c r="I50" s="372">
        <v>3.7932856936578579E-2</v>
      </c>
      <c r="J50" s="93"/>
      <c r="K50" s="93"/>
      <c r="L50" s="93"/>
      <c r="M50" s="93"/>
      <c r="N50" s="93"/>
      <c r="O50" s="93"/>
      <c r="P50" s="93"/>
      <c r="Q50" s="93"/>
      <c r="R50" s="93"/>
      <c r="S50" s="93"/>
      <c r="AE50" s="93"/>
      <c r="AF50" s="93"/>
      <c r="AG50" s="93"/>
      <c r="AH50" s="93"/>
      <c r="AI50" s="93"/>
      <c r="AJ50" s="93"/>
      <c r="AK50" s="93"/>
      <c r="AL50" s="93"/>
      <c r="AM50" s="93"/>
      <c r="AN50" s="93"/>
      <c r="AO50" s="93"/>
      <c r="AP50" s="93"/>
      <c r="AQ50" s="93"/>
      <c r="AR50" s="93"/>
      <c r="AS50" s="93"/>
      <c r="AT50" s="93"/>
      <c r="AU50" s="93"/>
      <c r="AV50" s="93"/>
      <c r="AW50" s="93"/>
      <c r="AX50" s="93"/>
      <c r="AY50" s="93"/>
      <c r="AZ50" s="93"/>
      <c r="BA50" s="93"/>
      <c r="BB50" s="93"/>
      <c r="BC50" s="93"/>
      <c r="BD50" s="93"/>
      <c r="BE50" s="93"/>
      <c r="BF50" s="93"/>
      <c r="BG50" s="93"/>
      <c r="BH50" s="93"/>
      <c r="BI50" s="93"/>
      <c r="BJ50" s="93"/>
      <c r="BK50" s="93"/>
      <c r="BL50" s="93"/>
      <c r="BM50" s="93"/>
      <c r="BN50" s="93"/>
      <c r="BO50" s="93"/>
      <c r="BP50" s="93"/>
      <c r="BQ50" s="93"/>
      <c r="BR50" s="93"/>
      <c r="BS50" s="93"/>
      <c r="BT50" s="93"/>
      <c r="BU50" s="93"/>
      <c r="BV50" s="93"/>
      <c r="BW50" s="93"/>
      <c r="BX50" s="93"/>
      <c r="BY50" s="93"/>
      <c r="BZ50" s="93"/>
      <c r="CA50" s="93"/>
      <c r="CB50" s="93"/>
      <c r="CC50" s="93"/>
      <c r="CD50" s="93"/>
      <c r="CE50" s="93"/>
      <c r="CF50" s="93"/>
      <c r="CG50" s="93"/>
      <c r="CH50" s="93"/>
      <c r="CI50" s="93"/>
      <c r="CJ50" s="93"/>
      <c r="CK50" s="93"/>
      <c r="CL50" s="93"/>
      <c r="CM50" s="93"/>
      <c r="CN50" s="93"/>
      <c r="CO50" s="93"/>
      <c r="CP50" s="93"/>
      <c r="CQ50" s="93"/>
      <c r="CR50" s="93"/>
      <c r="CS50" s="93"/>
      <c r="CT50" s="93"/>
      <c r="CU50" s="93"/>
      <c r="CV50" s="93"/>
      <c r="CW50" s="94"/>
      <c r="CX50" s="94"/>
    </row>
    <row r="51" spans="1:102" s="48" customFormat="1" ht="12.75" hidden="1" customHeight="1">
      <c r="A51" s="2078" t="str">
        <f t="shared" si="0"/>
        <v>映像・音声・文字情報制作業</v>
      </c>
      <c r="B51" s="95"/>
      <c r="C51" s="69" t="s">
        <v>165</v>
      </c>
      <c r="D51" s="2239">
        <v>11.411658593802009</v>
      </c>
      <c r="E51" s="2240">
        <v>2.9049162501973615E-3</v>
      </c>
      <c r="F51" s="2237">
        <f>'表Ⅲ・5　180116再'!Y51</f>
        <v>8.2980250989580373</v>
      </c>
      <c r="G51" s="2241">
        <f t="shared" si="1"/>
        <v>2.1212551204476686E-3</v>
      </c>
      <c r="H51" s="369">
        <f t="shared" si="2"/>
        <v>-3.1136334948439721</v>
      </c>
      <c r="I51" s="372">
        <v>14.763004856389209</v>
      </c>
      <c r="J51" s="93"/>
      <c r="K51" s="93"/>
      <c r="L51" s="93"/>
      <c r="M51" s="93"/>
      <c r="N51" s="93"/>
      <c r="O51" s="93"/>
      <c r="P51" s="93"/>
      <c r="Q51" s="93"/>
      <c r="R51" s="93"/>
      <c r="S51" s="93"/>
      <c r="AE51" s="93"/>
      <c r="AF51" s="93"/>
      <c r="AG51" s="93"/>
      <c r="AH51" s="93"/>
      <c r="AI51" s="93"/>
      <c r="AJ51" s="93"/>
      <c r="AK51" s="93"/>
      <c r="AL51" s="93"/>
      <c r="AM51" s="93"/>
      <c r="AN51" s="93"/>
      <c r="AO51" s="93"/>
      <c r="AP51" s="93"/>
      <c r="AQ51" s="93"/>
      <c r="AR51" s="93"/>
      <c r="AS51" s="93"/>
      <c r="AT51" s="93"/>
      <c r="AU51" s="93"/>
      <c r="AV51" s="93"/>
      <c r="AW51" s="93"/>
      <c r="AX51" s="93"/>
      <c r="AY51" s="93"/>
      <c r="AZ51" s="93"/>
      <c r="BA51" s="93"/>
      <c r="BB51" s="93"/>
      <c r="BC51" s="93"/>
      <c r="BD51" s="93"/>
      <c r="BE51" s="93"/>
      <c r="BF51" s="93"/>
      <c r="BG51" s="93"/>
      <c r="BH51" s="93"/>
      <c r="BI51" s="93"/>
      <c r="BJ51" s="93"/>
      <c r="BK51" s="93"/>
      <c r="BL51" s="93"/>
      <c r="BM51" s="93"/>
      <c r="BN51" s="93"/>
      <c r="BO51" s="93"/>
      <c r="BP51" s="93"/>
      <c r="BQ51" s="93"/>
      <c r="BR51" s="93"/>
      <c r="BS51" s="93"/>
      <c r="BT51" s="93"/>
      <c r="BU51" s="93"/>
      <c r="BV51" s="93"/>
      <c r="BW51" s="93"/>
      <c r="BX51" s="93"/>
      <c r="BY51" s="93"/>
      <c r="BZ51" s="93"/>
      <c r="CA51" s="93"/>
      <c r="CB51" s="93"/>
      <c r="CC51" s="93"/>
      <c r="CD51" s="93"/>
      <c r="CE51" s="93"/>
      <c r="CF51" s="93"/>
      <c r="CG51" s="93"/>
      <c r="CH51" s="93"/>
      <c r="CI51" s="93"/>
      <c r="CJ51" s="93"/>
      <c r="CK51" s="93"/>
      <c r="CL51" s="93"/>
      <c r="CM51" s="93"/>
      <c r="CN51" s="93"/>
      <c r="CO51" s="93"/>
      <c r="CP51" s="93"/>
      <c r="CQ51" s="93"/>
      <c r="CR51" s="93"/>
      <c r="CS51" s="93"/>
      <c r="CT51" s="93"/>
      <c r="CU51" s="93"/>
      <c r="CV51" s="93"/>
      <c r="CW51" s="94"/>
      <c r="CX51" s="94"/>
    </row>
    <row r="52" spans="1:102" s="48" customFormat="1" ht="12.75" customHeight="1">
      <c r="A52" s="2078" t="str">
        <f t="shared" si="0"/>
        <v>運輸業</v>
      </c>
      <c r="B52" s="79" t="s">
        <v>166</v>
      </c>
      <c r="C52" s="69"/>
      <c r="D52" s="2239">
        <v>762.66789770750472</v>
      </c>
      <c r="E52" s="2240">
        <v>0.19414236338595706</v>
      </c>
      <c r="F52" s="2237">
        <f>'表Ⅲ・5　180116再'!Y52</f>
        <v>871.52922008924588</v>
      </c>
      <c r="G52" s="2241">
        <f t="shared" si="1"/>
        <v>0.22279226667634655</v>
      </c>
      <c r="H52" s="369">
        <f t="shared" si="2"/>
        <v>108.86132238174116</v>
      </c>
      <c r="I52" s="372">
        <v>691.32752185368588</v>
      </c>
      <c r="J52" s="93"/>
      <c r="K52" s="93"/>
      <c r="L52" s="93"/>
      <c r="M52" s="93"/>
      <c r="N52" s="93"/>
      <c r="O52" s="93"/>
      <c r="P52" s="93"/>
      <c r="Q52" s="93"/>
      <c r="R52" s="93"/>
      <c r="S52" s="93"/>
      <c r="AE52" s="93"/>
      <c r="AF52" s="93"/>
      <c r="AG52" s="93"/>
      <c r="AH52" s="93"/>
      <c r="AI52" s="93"/>
      <c r="AJ52" s="93"/>
      <c r="AK52" s="93"/>
      <c r="AL52" s="93"/>
      <c r="AM52" s="93"/>
      <c r="AN52" s="93"/>
      <c r="AO52" s="93"/>
      <c r="AP52" s="93"/>
      <c r="AQ52" s="93"/>
      <c r="AR52" s="93"/>
      <c r="AS52" s="93"/>
      <c r="AT52" s="93"/>
      <c r="AU52" s="93"/>
      <c r="AV52" s="93"/>
      <c r="AW52" s="93"/>
      <c r="AX52" s="93"/>
      <c r="AY52" s="93"/>
      <c r="AZ52" s="93"/>
      <c r="BA52" s="93"/>
      <c r="BB52" s="93"/>
      <c r="BC52" s="93"/>
      <c r="BD52" s="93"/>
      <c r="BE52" s="93"/>
      <c r="BF52" s="93"/>
      <c r="BG52" s="93"/>
      <c r="BH52" s="93"/>
      <c r="BI52" s="93"/>
      <c r="BJ52" s="93"/>
      <c r="BK52" s="93"/>
      <c r="BL52" s="93"/>
      <c r="BM52" s="93"/>
      <c r="BN52" s="93"/>
      <c r="BO52" s="93"/>
      <c r="BP52" s="93"/>
      <c r="BQ52" s="93"/>
      <c r="BR52" s="93"/>
      <c r="BS52" s="93"/>
      <c r="BT52" s="93"/>
      <c r="BU52" s="93"/>
      <c r="BV52" s="93"/>
      <c r="BW52" s="93"/>
      <c r="BX52" s="93"/>
      <c r="BY52" s="93"/>
      <c r="BZ52" s="93"/>
      <c r="CA52" s="93"/>
      <c r="CB52" s="93"/>
      <c r="CC52" s="93"/>
      <c r="CD52" s="93"/>
      <c r="CE52" s="93"/>
      <c r="CF52" s="93"/>
      <c r="CG52" s="93"/>
      <c r="CH52" s="93"/>
      <c r="CI52" s="93"/>
      <c r="CJ52" s="93"/>
      <c r="CK52" s="93"/>
      <c r="CL52" s="93"/>
      <c r="CM52" s="93"/>
      <c r="CN52" s="93"/>
      <c r="CO52" s="93"/>
      <c r="CP52" s="93"/>
      <c r="CQ52" s="93"/>
      <c r="CR52" s="93"/>
      <c r="CS52" s="93"/>
      <c r="CT52" s="93"/>
      <c r="CU52" s="93"/>
      <c r="CV52" s="93"/>
      <c r="CW52" s="94"/>
      <c r="CX52" s="94"/>
    </row>
    <row r="53" spans="1:102" s="48" customFormat="1" ht="12.75" hidden="1" customHeight="1">
      <c r="A53" s="2078" t="str">
        <f t="shared" si="0"/>
        <v>鉄道業</v>
      </c>
      <c r="B53" s="63"/>
      <c r="C53" s="69" t="s">
        <v>167</v>
      </c>
      <c r="D53" s="2239">
        <v>213.89536002602185</v>
      </c>
      <c r="E53" s="2240">
        <v>5.4448536299436572E-2</v>
      </c>
      <c r="F53" s="2237">
        <f>'表Ⅲ・5　180116再'!Y53</f>
        <v>234.4941399932703</v>
      </c>
      <c r="G53" s="2241">
        <f t="shared" si="1"/>
        <v>5.9944612030416379E-2</v>
      </c>
      <c r="H53" s="369">
        <f t="shared" si="2"/>
        <v>20.598779967248447</v>
      </c>
      <c r="I53" s="372">
        <v>210.29997565782267</v>
      </c>
      <c r="J53" s="93"/>
      <c r="K53" s="93"/>
      <c r="L53" s="93"/>
      <c r="M53" s="93"/>
      <c r="N53" s="93"/>
      <c r="O53" s="93"/>
      <c r="P53" s="93"/>
      <c r="Q53" s="93"/>
      <c r="R53" s="93"/>
      <c r="S53" s="93"/>
      <c r="AE53" s="93"/>
      <c r="AF53" s="93"/>
      <c r="AG53" s="93"/>
      <c r="AH53" s="93"/>
      <c r="AI53" s="93"/>
      <c r="AJ53" s="93"/>
      <c r="AK53" s="93"/>
      <c r="AL53" s="93"/>
      <c r="AM53" s="93"/>
      <c r="AN53" s="93"/>
      <c r="AO53" s="93"/>
      <c r="AP53" s="93"/>
      <c r="AQ53" s="93"/>
      <c r="AR53" s="93"/>
      <c r="AS53" s="93"/>
      <c r="AT53" s="93"/>
      <c r="AU53" s="93"/>
      <c r="AV53" s="93"/>
      <c r="AW53" s="93"/>
      <c r="AX53" s="93"/>
      <c r="AY53" s="93"/>
      <c r="AZ53" s="93"/>
      <c r="BA53" s="93"/>
      <c r="BB53" s="93"/>
      <c r="BC53" s="93"/>
      <c r="BD53" s="93"/>
      <c r="BE53" s="93"/>
      <c r="BF53" s="93"/>
      <c r="BG53" s="93"/>
      <c r="BH53" s="93"/>
      <c r="BI53" s="93"/>
      <c r="BJ53" s="93"/>
      <c r="BK53" s="93"/>
      <c r="BL53" s="93"/>
      <c r="BM53" s="93"/>
      <c r="BN53" s="93"/>
      <c r="BO53" s="93"/>
      <c r="BP53" s="93"/>
      <c r="BQ53" s="93"/>
      <c r="BR53" s="93"/>
      <c r="BS53" s="93"/>
      <c r="BT53" s="93"/>
      <c r="BU53" s="93"/>
      <c r="BV53" s="93"/>
      <c r="BW53" s="93"/>
      <c r="BX53" s="93"/>
      <c r="BY53" s="93"/>
      <c r="BZ53" s="93"/>
      <c r="CA53" s="93"/>
      <c r="CB53" s="93"/>
      <c r="CC53" s="93"/>
      <c r="CD53" s="93"/>
      <c r="CE53" s="93"/>
      <c r="CF53" s="93"/>
      <c r="CG53" s="93"/>
      <c r="CH53" s="93"/>
      <c r="CI53" s="93"/>
      <c r="CJ53" s="93"/>
      <c r="CK53" s="93"/>
      <c r="CL53" s="93"/>
      <c r="CM53" s="93"/>
      <c r="CN53" s="93"/>
      <c r="CO53" s="93"/>
      <c r="CP53" s="93"/>
      <c r="CQ53" s="93"/>
      <c r="CR53" s="93"/>
      <c r="CS53" s="93"/>
      <c r="CT53" s="93"/>
      <c r="CU53" s="93"/>
      <c r="CV53" s="93"/>
      <c r="CW53" s="94"/>
      <c r="CX53" s="94"/>
    </row>
    <row r="54" spans="1:102" s="48" customFormat="1" ht="12.75" hidden="1" customHeight="1">
      <c r="A54" s="2078" t="str">
        <f t="shared" si="0"/>
        <v>道路旅客運送業</v>
      </c>
      <c r="B54" s="63"/>
      <c r="C54" s="69" t="s">
        <v>168</v>
      </c>
      <c r="D54" s="2239">
        <v>43.303902987085152</v>
      </c>
      <c r="E54" s="2240">
        <v>1.1023306599136787E-2</v>
      </c>
      <c r="F54" s="2237">
        <f>'表Ⅲ・5　180116再'!Y54</f>
        <v>51.887766651851905</v>
      </c>
      <c r="G54" s="2241">
        <f t="shared" si="1"/>
        <v>1.3264263410417436E-2</v>
      </c>
      <c r="H54" s="369">
        <f t="shared" si="2"/>
        <v>8.5838636647667528</v>
      </c>
      <c r="I54" s="372">
        <v>31.429814715232649</v>
      </c>
      <c r="J54" s="93"/>
      <c r="K54" s="93"/>
      <c r="L54" s="93"/>
      <c r="M54" s="93"/>
      <c r="N54" s="93"/>
      <c r="O54" s="93"/>
      <c r="P54" s="93"/>
      <c r="Q54" s="93"/>
      <c r="R54" s="93"/>
      <c r="S54" s="93"/>
      <c r="AE54" s="93"/>
      <c r="AF54" s="93"/>
      <c r="AG54" s="93"/>
      <c r="AH54" s="93"/>
      <c r="AI54" s="93"/>
      <c r="AJ54" s="93"/>
      <c r="AK54" s="93"/>
      <c r="AL54" s="93"/>
      <c r="AM54" s="93"/>
      <c r="AN54" s="93"/>
      <c r="AO54" s="93"/>
      <c r="AP54" s="93"/>
      <c r="AQ54" s="93"/>
      <c r="AR54" s="93"/>
      <c r="AS54" s="93"/>
      <c r="AT54" s="93"/>
      <c r="AU54" s="93"/>
      <c r="AV54" s="93"/>
      <c r="AW54" s="93"/>
      <c r="AX54" s="93"/>
      <c r="AY54" s="93"/>
      <c r="AZ54" s="93"/>
      <c r="BA54" s="93"/>
      <c r="BB54" s="93"/>
      <c r="BC54" s="93"/>
      <c r="BD54" s="93"/>
      <c r="BE54" s="93"/>
      <c r="BF54" s="93"/>
      <c r="BG54" s="93"/>
      <c r="BH54" s="93"/>
      <c r="BI54" s="93"/>
      <c r="BJ54" s="93"/>
      <c r="BK54" s="93"/>
      <c r="BL54" s="93"/>
      <c r="BM54" s="93"/>
      <c r="BN54" s="93"/>
      <c r="BO54" s="93"/>
      <c r="BP54" s="93"/>
      <c r="BQ54" s="93"/>
      <c r="BR54" s="93"/>
      <c r="BS54" s="93"/>
      <c r="BT54" s="93"/>
      <c r="BU54" s="93"/>
      <c r="BV54" s="93"/>
      <c r="BW54" s="93"/>
      <c r="BX54" s="93"/>
      <c r="BY54" s="93"/>
      <c r="BZ54" s="93"/>
      <c r="CA54" s="93"/>
      <c r="CB54" s="93"/>
      <c r="CC54" s="93"/>
      <c r="CD54" s="93"/>
      <c r="CE54" s="93"/>
      <c r="CF54" s="93"/>
      <c r="CG54" s="93"/>
      <c r="CH54" s="93"/>
      <c r="CI54" s="93"/>
      <c r="CJ54" s="93"/>
      <c r="CK54" s="93"/>
      <c r="CL54" s="93"/>
      <c r="CM54" s="93"/>
      <c r="CN54" s="93"/>
      <c r="CO54" s="93"/>
      <c r="CP54" s="93"/>
      <c r="CQ54" s="93"/>
      <c r="CR54" s="93"/>
      <c r="CS54" s="93"/>
      <c r="CT54" s="93"/>
      <c r="CU54" s="93"/>
      <c r="CV54" s="93"/>
      <c r="CW54" s="94"/>
      <c r="CX54" s="94"/>
    </row>
    <row r="55" spans="1:102" s="48" customFormat="1" ht="12.75" hidden="1" customHeight="1">
      <c r="A55" s="2078" t="str">
        <f t="shared" si="0"/>
        <v>道路貨物運送業</v>
      </c>
      <c r="B55" s="63"/>
      <c r="C55" s="69" t="s">
        <v>169</v>
      </c>
      <c r="D55" s="2239">
        <v>302.54287346763749</v>
      </c>
      <c r="E55" s="2240">
        <v>7.7014371074409699E-2</v>
      </c>
      <c r="F55" s="2237">
        <f>'表Ⅲ・5　180116再'!Y55</f>
        <v>366.63956790857986</v>
      </c>
      <c r="G55" s="2241">
        <f t="shared" si="1"/>
        <v>9.3725440874173074E-2</v>
      </c>
      <c r="H55" s="369">
        <f t="shared" si="2"/>
        <v>64.096694440942372</v>
      </c>
      <c r="I55" s="372">
        <v>224.36474602358041</v>
      </c>
      <c r="J55" s="93"/>
      <c r="K55" s="93"/>
      <c r="L55" s="93"/>
      <c r="M55" s="93"/>
      <c r="N55" s="93"/>
      <c r="O55" s="93"/>
      <c r="P55" s="93"/>
      <c r="Q55" s="93"/>
      <c r="R55" s="93"/>
      <c r="S55" s="93"/>
      <c r="AE55" s="93"/>
      <c r="AF55" s="93"/>
      <c r="AG55" s="93"/>
      <c r="AH55" s="93"/>
      <c r="AI55" s="93"/>
      <c r="AJ55" s="93"/>
      <c r="AK55" s="93"/>
      <c r="AL55" s="93"/>
      <c r="AM55" s="93"/>
      <c r="AN55" s="93"/>
      <c r="AO55" s="93"/>
      <c r="AP55" s="93"/>
      <c r="AQ55" s="93"/>
      <c r="AR55" s="93"/>
      <c r="AS55" s="93"/>
      <c r="AT55" s="93"/>
      <c r="AU55" s="93"/>
      <c r="AV55" s="93"/>
      <c r="AW55" s="93"/>
      <c r="AX55" s="93"/>
      <c r="AY55" s="93"/>
      <c r="AZ55" s="93"/>
      <c r="BA55" s="93"/>
      <c r="BB55" s="93"/>
      <c r="BC55" s="93"/>
      <c r="BD55" s="93"/>
      <c r="BE55" s="93"/>
      <c r="BF55" s="93"/>
      <c r="BG55" s="93"/>
      <c r="BH55" s="93"/>
      <c r="BI55" s="93"/>
      <c r="BJ55" s="93"/>
      <c r="BK55" s="93"/>
      <c r="BL55" s="93"/>
      <c r="BM55" s="93"/>
      <c r="BN55" s="93"/>
      <c r="BO55" s="93"/>
      <c r="BP55" s="93"/>
      <c r="BQ55" s="93"/>
      <c r="BR55" s="93"/>
      <c r="BS55" s="93"/>
      <c r="BT55" s="93"/>
      <c r="BU55" s="93"/>
      <c r="BV55" s="93"/>
      <c r="BW55" s="93"/>
      <c r="BX55" s="93"/>
      <c r="BY55" s="93"/>
      <c r="BZ55" s="93"/>
      <c r="CA55" s="93"/>
      <c r="CB55" s="93"/>
      <c r="CC55" s="93"/>
      <c r="CD55" s="93"/>
      <c r="CE55" s="93"/>
      <c r="CF55" s="93"/>
      <c r="CG55" s="93"/>
      <c r="CH55" s="93"/>
      <c r="CI55" s="93"/>
      <c r="CJ55" s="93"/>
      <c r="CK55" s="93"/>
      <c r="CL55" s="93"/>
      <c r="CM55" s="93"/>
      <c r="CN55" s="93"/>
      <c r="CO55" s="93"/>
      <c r="CP55" s="93"/>
      <c r="CQ55" s="93"/>
      <c r="CR55" s="93"/>
      <c r="CS55" s="93"/>
      <c r="CT55" s="93"/>
      <c r="CU55" s="93"/>
      <c r="CV55" s="93"/>
      <c r="CW55" s="94"/>
      <c r="CX55" s="94"/>
    </row>
    <row r="56" spans="1:102" s="48" customFormat="1" ht="12.75" hidden="1" customHeight="1">
      <c r="A56" s="2078" t="str">
        <f t="shared" si="0"/>
        <v>上記以外の運輸通信業</v>
      </c>
      <c r="B56" s="76"/>
      <c r="C56" s="69" t="s">
        <v>170</v>
      </c>
      <c r="D56" s="2239">
        <v>199.89178050377708</v>
      </c>
      <c r="E56" s="2240">
        <v>5.0883828734736569E-2</v>
      </c>
      <c r="F56" s="2237">
        <f>'表Ⅲ・5　180116再'!Y56</f>
        <v>214.37284897851595</v>
      </c>
      <c r="G56" s="2241">
        <f t="shared" si="1"/>
        <v>5.4800931324940461E-2</v>
      </c>
      <c r="H56" s="369">
        <f t="shared" si="2"/>
        <v>14.481068474738862</v>
      </c>
      <c r="I56" s="372">
        <v>215.4788797326112</v>
      </c>
      <c r="J56" s="93"/>
      <c r="K56" s="93"/>
      <c r="L56" s="93"/>
      <c r="M56" s="93"/>
      <c r="N56" s="93"/>
      <c r="O56" s="93"/>
      <c r="P56" s="93"/>
      <c r="Q56" s="93"/>
      <c r="R56" s="93"/>
      <c r="S56" s="93"/>
      <c r="AE56" s="93"/>
      <c r="AF56" s="93"/>
      <c r="AG56" s="93"/>
      <c r="AH56" s="93"/>
      <c r="AI56" s="93"/>
      <c r="AJ56" s="93"/>
      <c r="AK56" s="93"/>
      <c r="AL56" s="93"/>
      <c r="AM56" s="93"/>
      <c r="AN56" s="93"/>
      <c r="AO56" s="93"/>
      <c r="AP56" s="93"/>
      <c r="AQ56" s="93"/>
      <c r="AR56" s="93"/>
      <c r="AS56" s="93"/>
      <c r="AT56" s="93"/>
      <c r="AU56" s="93"/>
      <c r="AV56" s="93"/>
      <c r="AW56" s="93"/>
      <c r="AX56" s="93"/>
      <c r="AY56" s="93"/>
      <c r="AZ56" s="93"/>
      <c r="BA56" s="93"/>
      <c r="BB56" s="93"/>
      <c r="BC56" s="93"/>
      <c r="BD56" s="93"/>
      <c r="BE56" s="93"/>
      <c r="BF56" s="93"/>
      <c r="BG56" s="93"/>
      <c r="BH56" s="93"/>
      <c r="BI56" s="93"/>
      <c r="BJ56" s="93"/>
      <c r="BK56" s="93"/>
      <c r="BL56" s="93"/>
      <c r="BM56" s="93"/>
      <c r="BN56" s="93"/>
      <c r="BO56" s="93"/>
      <c r="BP56" s="93"/>
      <c r="BQ56" s="93"/>
      <c r="BR56" s="93"/>
      <c r="BS56" s="93"/>
      <c r="BT56" s="93"/>
      <c r="BU56" s="93"/>
      <c r="BV56" s="93"/>
      <c r="BW56" s="93"/>
      <c r="BX56" s="93"/>
      <c r="BY56" s="93"/>
      <c r="BZ56" s="93"/>
      <c r="CA56" s="93"/>
      <c r="CB56" s="93"/>
      <c r="CC56" s="93"/>
      <c r="CD56" s="93"/>
      <c r="CE56" s="93"/>
      <c r="CF56" s="93"/>
      <c r="CG56" s="93"/>
      <c r="CH56" s="93"/>
      <c r="CI56" s="93"/>
      <c r="CJ56" s="93"/>
      <c r="CK56" s="93"/>
      <c r="CL56" s="93"/>
      <c r="CM56" s="93"/>
      <c r="CN56" s="93"/>
      <c r="CO56" s="93"/>
      <c r="CP56" s="93"/>
      <c r="CQ56" s="93"/>
      <c r="CR56" s="93"/>
      <c r="CS56" s="93"/>
      <c r="CT56" s="93"/>
      <c r="CU56" s="93"/>
      <c r="CV56" s="93"/>
      <c r="CW56" s="94"/>
      <c r="CX56" s="94"/>
    </row>
    <row r="57" spans="1:102" s="48" customFormat="1" ht="12.75" customHeight="1">
      <c r="A57" s="2078" t="str">
        <f t="shared" si="0"/>
        <v>卸売・小売業</v>
      </c>
      <c r="B57" s="79" t="s">
        <v>171</v>
      </c>
      <c r="C57" s="69"/>
      <c r="D57" s="2239">
        <v>1768.2460499984452</v>
      </c>
      <c r="E57" s="2240">
        <v>0.45011920421257728</v>
      </c>
      <c r="F57" s="2237">
        <f>'表Ⅲ・5　180116再'!Y57</f>
        <v>2083.0344893275928</v>
      </c>
      <c r="G57" s="2241">
        <f t="shared" si="1"/>
        <v>0.53249387943043092</v>
      </c>
      <c r="H57" s="369">
        <f t="shared" si="2"/>
        <v>314.78843932914765</v>
      </c>
      <c r="I57" s="372">
        <v>1434.491250407948</v>
      </c>
      <c r="J57" s="93"/>
      <c r="K57" s="93"/>
      <c r="L57" s="93"/>
      <c r="M57" s="93"/>
      <c r="N57" s="93"/>
      <c r="O57" s="93"/>
      <c r="P57" s="93"/>
      <c r="Q57" s="93"/>
      <c r="R57" s="93"/>
      <c r="S57" s="93"/>
      <c r="AE57" s="93"/>
      <c r="AF57" s="93"/>
      <c r="AG57" s="93"/>
      <c r="AH57" s="93"/>
      <c r="AI57" s="93"/>
      <c r="AJ57" s="93"/>
      <c r="AK57" s="93"/>
      <c r="AL57" s="93"/>
      <c r="AM57" s="93"/>
      <c r="AN57" s="93"/>
      <c r="AO57" s="93"/>
      <c r="AP57" s="93"/>
      <c r="AQ57" s="93"/>
      <c r="AR57" s="93"/>
      <c r="AS57" s="93"/>
      <c r="AT57" s="93"/>
      <c r="AU57" s="93"/>
      <c r="AV57" s="93"/>
      <c r="AW57" s="93"/>
      <c r="AX57" s="93"/>
      <c r="AY57" s="93"/>
      <c r="AZ57" s="93"/>
      <c r="BA57" s="93"/>
      <c r="BB57" s="93"/>
      <c r="BC57" s="93"/>
      <c r="BD57" s="93"/>
      <c r="BE57" s="93"/>
      <c r="BF57" s="93"/>
      <c r="BG57" s="93"/>
      <c r="BH57" s="93"/>
      <c r="BI57" s="93"/>
      <c r="BJ57" s="93"/>
      <c r="BK57" s="93"/>
      <c r="BL57" s="93"/>
      <c r="BM57" s="93"/>
      <c r="BN57" s="93"/>
      <c r="BO57" s="93"/>
      <c r="BP57" s="93"/>
      <c r="BQ57" s="93"/>
      <c r="BR57" s="93"/>
      <c r="BS57" s="93"/>
      <c r="BT57" s="93"/>
      <c r="BU57" s="93"/>
      <c r="BV57" s="93"/>
      <c r="BW57" s="93"/>
      <c r="BX57" s="93"/>
      <c r="BY57" s="93"/>
      <c r="BZ57" s="93"/>
      <c r="CA57" s="93"/>
      <c r="CB57" s="93"/>
      <c r="CC57" s="93"/>
      <c r="CD57" s="93"/>
      <c r="CE57" s="93"/>
      <c r="CF57" s="93"/>
      <c r="CG57" s="93"/>
      <c r="CH57" s="93"/>
      <c r="CI57" s="93"/>
      <c r="CJ57" s="93"/>
      <c r="CK57" s="93"/>
      <c r="CL57" s="93"/>
      <c r="CM57" s="93"/>
      <c r="CN57" s="93"/>
      <c r="CO57" s="93"/>
      <c r="CP57" s="93"/>
      <c r="CQ57" s="93"/>
      <c r="CR57" s="93"/>
      <c r="CS57" s="93"/>
      <c r="CT57" s="93"/>
      <c r="CU57" s="93"/>
      <c r="CV57" s="93"/>
      <c r="CW57" s="94"/>
      <c r="CX57" s="94"/>
    </row>
    <row r="58" spans="1:102" s="48" customFormat="1" ht="12.75" hidden="1" customHeight="1">
      <c r="A58" s="2078" t="str">
        <f t="shared" si="0"/>
        <v>各種商品卸売業</v>
      </c>
      <c r="B58" s="63"/>
      <c r="C58" s="69" t="s">
        <v>172</v>
      </c>
      <c r="D58" s="2239">
        <v>131.31160103465115</v>
      </c>
      <c r="E58" s="2240">
        <v>3.3426271961217495E-2</v>
      </c>
      <c r="F58" s="2237">
        <f>'表Ⅲ・5　180116再'!Y58</f>
        <v>74.849548220341063</v>
      </c>
      <c r="G58" s="2241">
        <f t="shared" si="1"/>
        <v>1.9134069315544747E-2</v>
      </c>
      <c r="H58" s="369">
        <f t="shared" si="2"/>
        <v>-56.462052814310084</v>
      </c>
      <c r="I58" s="372">
        <v>163.04900167299382</v>
      </c>
      <c r="J58" s="93"/>
      <c r="K58" s="93"/>
      <c r="L58" s="93"/>
      <c r="M58" s="93"/>
      <c r="N58" s="93"/>
      <c r="O58" s="93"/>
      <c r="P58" s="93"/>
      <c r="Q58" s="93"/>
      <c r="R58" s="93"/>
      <c r="S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/>
      <c r="AS58" s="93"/>
      <c r="AT58" s="93"/>
      <c r="AU58" s="93"/>
      <c r="AV58" s="93"/>
      <c r="AW58" s="93"/>
      <c r="AX58" s="93"/>
      <c r="AY58" s="93"/>
      <c r="AZ58" s="93"/>
      <c r="BA58" s="93"/>
      <c r="BB58" s="93"/>
      <c r="BC58" s="93"/>
      <c r="BD58" s="93"/>
      <c r="BE58" s="93"/>
      <c r="BF58" s="93"/>
      <c r="BG58" s="93"/>
      <c r="BH58" s="93"/>
      <c r="BI58" s="93"/>
      <c r="BJ58" s="93"/>
      <c r="BK58" s="93"/>
      <c r="BL58" s="93"/>
      <c r="BM58" s="93"/>
      <c r="BN58" s="93"/>
      <c r="BO58" s="93"/>
      <c r="BP58" s="93"/>
      <c r="BQ58" s="93"/>
      <c r="BR58" s="93"/>
      <c r="BS58" s="93"/>
      <c r="BT58" s="93"/>
      <c r="BU58" s="93"/>
      <c r="BV58" s="93"/>
      <c r="BW58" s="93"/>
      <c r="BX58" s="93"/>
      <c r="BY58" s="93"/>
      <c r="BZ58" s="93"/>
      <c r="CA58" s="93"/>
      <c r="CB58" s="93"/>
      <c r="CC58" s="93"/>
      <c r="CD58" s="93"/>
      <c r="CE58" s="93"/>
      <c r="CF58" s="93"/>
      <c r="CG58" s="93"/>
      <c r="CH58" s="93"/>
      <c r="CI58" s="93"/>
      <c r="CJ58" s="93"/>
      <c r="CK58" s="93"/>
      <c r="CL58" s="93"/>
      <c r="CM58" s="93"/>
      <c r="CN58" s="93"/>
      <c r="CO58" s="93"/>
      <c r="CP58" s="93"/>
      <c r="CQ58" s="93"/>
      <c r="CR58" s="93"/>
      <c r="CS58" s="93"/>
      <c r="CT58" s="93"/>
      <c r="CU58" s="93"/>
      <c r="CV58" s="93"/>
      <c r="CW58" s="94"/>
      <c r="CX58" s="94"/>
    </row>
    <row r="59" spans="1:102" s="48" customFormat="1" ht="12.75" hidden="1" customHeight="1">
      <c r="A59" s="2078" t="str">
        <f t="shared" si="0"/>
        <v>木材・竹材卸売業</v>
      </c>
      <c r="B59" s="96"/>
      <c r="C59" s="69" t="s">
        <v>173</v>
      </c>
      <c r="D59" s="2239">
        <v>79.417401366298364</v>
      </c>
      <c r="E59" s="2240">
        <v>2.0216246208303704E-2</v>
      </c>
      <c r="F59" s="2237">
        <f>'表Ⅲ・5　180116再'!Y59</f>
        <v>168.0251445023506</v>
      </c>
      <c r="G59" s="2241">
        <f t="shared" si="1"/>
        <v>4.295289468144968E-2</v>
      </c>
      <c r="H59" s="369">
        <f t="shared" si="2"/>
        <v>88.607743136052235</v>
      </c>
      <c r="I59" s="372">
        <v>30.108866863513544</v>
      </c>
      <c r="J59" s="93"/>
      <c r="K59" s="93"/>
      <c r="L59" s="93"/>
      <c r="M59" s="93"/>
      <c r="N59" s="93"/>
      <c r="O59" s="93"/>
      <c r="P59" s="93"/>
      <c r="Q59" s="93"/>
      <c r="R59" s="93"/>
      <c r="S59" s="93"/>
      <c r="AE59" s="93"/>
      <c r="AF59" s="93"/>
      <c r="AG59" s="93"/>
      <c r="AH59" s="93"/>
      <c r="AI59" s="93"/>
      <c r="AJ59" s="93"/>
      <c r="AK59" s="93"/>
      <c r="AL59" s="93"/>
      <c r="AM59" s="93"/>
      <c r="AN59" s="93"/>
      <c r="AO59" s="93"/>
      <c r="AP59" s="93"/>
      <c r="AQ59" s="93"/>
      <c r="AR59" s="93"/>
      <c r="AS59" s="93"/>
      <c r="AT59" s="93"/>
      <c r="AU59" s="93"/>
      <c r="AV59" s="93"/>
      <c r="AW59" s="93"/>
      <c r="AX59" s="93"/>
      <c r="AY59" s="93"/>
      <c r="AZ59" s="93"/>
      <c r="BA59" s="93"/>
      <c r="BB59" s="93"/>
      <c r="BC59" s="93"/>
      <c r="BD59" s="93"/>
      <c r="BE59" s="93"/>
      <c r="BF59" s="93"/>
      <c r="BG59" s="93"/>
      <c r="BH59" s="93"/>
      <c r="BI59" s="93"/>
      <c r="BJ59" s="93"/>
      <c r="BK59" s="93"/>
      <c r="BL59" s="93"/>
      <c r="BM59" s="93"/>
      <c r="BN59" s="93"/>
      <c r="BO59" s="93"/>
      <c r="BP59" s="93"/>
      <c r="BQ59" s="93"/>
      <c r="BR59" s="93"/>
      <c r="BS59" s="93"/>
      <c r="BT59" s="93"/>
      <c r="BU59" s="93"/>
      <c r="BV59" s="93"/>
      <c r="BW59" s="93"/>
      <c r="BX59" s="93"/>
      <c r="BY59" s="93"/>
      <c r="BZ59" s="93"/>
      <c r="CA59" s="93"/>
      <c r="CB59" s="93"/>
      <c r="CC59" s="93"/>
      <c r="CD59" s="93"/>
      <c r="CE59" s="93"/>
      <c r="CF59" s="93"/>
      <c r="CG59" s="93"/>
      <c r="CH59" s="93"/>
      <c r="CI59" s="93"/>
      <c r="CJ59" s="93"/>
      <c r="CK59" s="93"/>
      <c r="CL59" s="93"/>
      <c r="CM59" s="93"/>
      <c r="CN59" s="93"/>
      <c r="CO59" s="93"/>
      <c r="CP59" s="93"/>
      <c r="CQ59" s="93"/>
      <c r="CR59" s="93"/>
      <c r="CS59" s="93"/>
      <c r="CT59" s="93"/>
      <c r="CU59" s="93"/>
      <c r="CV59" s="93"/>
      <c r="CW59" s="94"/>
      <c r="CX59" s="94"/>
    </row>
    <row r="60" spans="1:102" s="48" customFormat="1" ht="12.75" hidden="1" customHeight="1">
      <c r="A60" s="2078" t="str">
        <f t="shared" si="0"/>
        <v>各種商品小売業</v>
      </c>
      <c r="B60" s="63"/>
      <c r="C60" s="69" t="s">
        <v>174</v>
      </c>
      <c r="D60" s="2239">
        <v>119.16297723230373</v>
      </c>
      <c r="E60" s="2240">
        <v>3.0333756144091593E-2</v>
      </c>
      <c r="F60" s="2237">
        <f>'表Ⅲ・5　180116再'!Y60</f>
        <v>140.98539564057094</v>
      </c>
      <c r="G60" s="2241">
        <f t="shared" si="1"/>
        <v>3.6040622780046126E-2</v>
      </c>
      <c r="H60" s="369">
        <f t="shared" si="2"/>
        <v>21.822418408267211</v>
      </c>
      <c r="I60" s="372">
        <v>63.396452787401408</v>
      </c>
      <c r="J60" s="93"/>
      <c r="K60" s="93"/>
      <c r="L60" s="93"/>
      <c r="M60" s="93"/>
      <c r="N60" s="93"/>
      <c r="O60" s="93"/>
      <c r="P60" s="93"/>
      <c r="Q60" s="93"/>
      <c r="R60" s="93"/>
      <c r="S60" s="93"/>
      <c r="AE60" s="93"/>
      <c r="AF60" s="93"/>
      <c r="AG60" s="93"/>
      <c r="AH60" s="93"/>
      <c r="AI60" s="93"/>
      <c r="AJ60" s="93"/>
      <c r="AK60" s="93"/>
      <c r="AL60" s="93"/>
      <c r="AM60" s="93"/>
      <c r="AN60" s="93"/>
      <c r="AO60" s="93"/>
      <c r="AP60" s="93"/>
      <c r="AQ60" s="93"/>
      <c r="AR60" s="93"/>
      <c r="AS60" s="93"/>
      <c r="AT60" s="93"/>
      <c r="AU60" s="93"/>
      <c r="AV60" s="93"/>
      <c r="AW60" s="93"/>
      <c r="AX60" s="93"/>
      <c r="AY60" s="93"/>
      <c r="AZ60" s="93"/>
      <c r="BA60" s="93"/>
      <c r="BB60" s="93"/>
      <c r="BC60" s="93"/>
      <c r="BD60" s="93"/>
      <c r="BE60" s="93"/>
      <c r="BF60" s="93"/>
      <c r="BG60" s="93"/>
      <c r="BH60" s="93"/>
      <c r="BI60" s="93"/>
      <c r="BJ60" s="93"/>
      <c r="BK60" s="93"/>
      <c r="BL60" s="93"/>
      <c r="BM60" s="93"/>
      <c r="BN60" s="93"/>
      <c r="BO60" s="93"/>
      <c r="BP60" s="93"/>
      <c r="BQ60" s="93"/>
      <c r="BR60" s="93"/>
      <c r="BS60" s="93"/>
      <c r="BT60" s="93"/>
      <c r="BU60" s="93"/>
      <c r="BV60" s="93"/>
      <c r="BW60" s="93"/>
      <c r="BX60" s="93"/>
      <c r="BY60" s="93"/>
      <c r="BZ60" s="93"/>
      <c r="CA60" s="93"/>
      <c r="CB60" s="93"/>
      <c r="CC60" s="93"/>
      <c r="CD60" s="93"/>
      <c r="CE60" s="93"/>
      <c r="CF60" s="93"/>
      <c r="CG60" s="93"/>
      <c r="CH60" s="93"/>
      <c r="CI60" s="93"/>
      <c r="CJ60" s="93"/>
      <c r="CK60" s="93"/>
      <c r="CL60" s="93"/>
      <c r="CM60" s="93"/>
      <c r="CN60" s="93"/>
      <c r="CO60" s="93"/>
      <c r="CP60" s="93"/>
      <c r="CQ60" s="93"/>
      <c r="CR60" s="93"/>
      <c r="CS60" s="93"/>
      <c r="CT60" s="93"/>
      <c r="CU60" s="93"/>
      <c r="CV60" s="93"/>
      <c r="CW60" s="94"/>
      <c r="CX60" s="94"/>
    </row>
    <row r="61" spans="1:102" s="48" customFormat="1" ht="12.75" hidden="1" customHeight="1">
      <c r="A61" s="2078" t="str">
        <f t="shared" si="0"/>
        <v>自動車小売業</v>
      </c>
      <c r="B61" s="63"/>
      <c r="C61" s="69" t="s">
        <v>175</v>
      </c>
      <c r="D61" s="2239">
        <v>460.9379624352531</v>
      </c>
      <c r="E61" s="2240">
        <v>0.11733493132525612</v>
      </c>
      <c r="F61" s="2237">
        <f>'表Ⅲ・5　180116再'!Y61</f>
        <v>589.64376106179111</v>
      </c>
      <c r="G61" s="2241">
        <f t="shared" si="1"/>
        <v>0.15073283491868492</v>
      </c>
      <c r="H61" s="369">
        <f t="shared" si="2"/>
        <v>128.70579862653801</v>
      </c>
      <c r="I61" s="372">
        <v>275.94016278709836</v>
      </c>
      <c r="J61" s="93"/>
      <c r="K61" s="93"/>
      <c r="L61" s="93"/>
      <c r="M61" s="93"/>
      <c r="N61" s="93"/>
      <c r="O61" s="93"/>
      <c r="P61" s="93"/>
      <c r="Q61" s="93"/>
      <c r="R61" s="93"/>
      <c r="S61" s="93"/>
      <c r="AE61" s="93"/>
      <c r="AF61" s="93"/>
      <c r="AG61" s="93"/>
      <c r="AH61" s="93"/>
      <c r="AI61" s="93"/>
      <c r="AJ61" s="93"/>
      <c r="AK61" s="93"/>
      <c r="AL61" s="93"/>
      <c r="AM61" s="93"/>
      <c r="AN61" s="93"/>
      <c r="AO61" s="93"/>
      <c r="AP61" s="93"/>
      <c r="AQ61" s="93"/>
      <c r="AR61" s="93"/>
      <c r="AS61" s="93"/>
      <c r="AT61" s="93"/>
      <c r="AU61" s="93"/>
      <c r="AV61" s="93"/>
      <c r="AW61" s="93"/>
      <c r="AX61" s="93"/>
      <c r="AY61" s="93"/>
      <c r="AZ61" s="93"/>
      <c r="BA61" s="93"/>
      <c r="BB61" s="93"/>
      <c r="BC61" s="93"/>
      <c r="BD61" s="93"/>
      <c r="BE61" s="93"/>
      <c r="BF61" s="93"/>
      <c r="BG61" s="93"/>
      <c r="BH61" s="93"/>
      <c r="BI61" s="93"/>
      <c r="BJ61" s="93"/>
      <c r="BK61" s="93"/>
      <c r="BL61" s="93"/>
      <c r="BM61" s="93"/>
      <c r="BN61" s="93"/>
      <c r="BO61" s="93"/>
      <c r="BP61" s="93"/>
      <c r="BQ61" s="93"/>
      <c r="BR61" s="93"/>
      <c r="BS61" s="93"/>
      <c r="BT61" s="93"/>
      <c r="BU61" s="93"/>
      <c r="BV61" s="93"/>
      <c r="BW61" s="93"/>
      <c r="BX61" s="93"/>
      <c r="BY61" s="93"/>
      <c r="BZ61" s="93"/>
      <c r="CA61" s="93"/>
      <c r="CB61" s="93"/>
      <c r="CC61" s="93"/>
      <c r="CD61" s="93"/>
      <c r="CE61" s="93"/>
      <c r="CF61" s="93"/>
      <c r="CG61" s="93"/>
      <c r="CH61" s="93"/>
      <c r="CI61" s="93"/>
      <c r="CJ61" s="93"/>
      <c r="CK61" s="93"/>
      <c r="CL61" s="93"/>
      <c r="CM61" s="93"/>
      <c r="CN61" s="93"/>
      <c r="CO61" s="93"/>
      <c r="CP61" s="93"/>
      <c r="CQ61" s="93"/>
      <c r="CR61" s="93"/>
      <c r="CS61" s="93"/>
      <c r="CT61" s="93"/>
      <c r="CU61" s="93"/>
      <c r="CV61" s="93"/>
      <c r="CW61" s="94"/>
      <c r="CX61" s="94"/>
    </row>
    <row r="62" spans="1:102" s="48" customFormat="1" ht="12.75" hidden="1" customHeight="1">
      <c r="A62" s="2078" t="str">
        <f t="shared" si="0"/>
        <v>機械器具小売業</v>
      </c>
      <c r="B62" s="63"/>
      <c r="C62" s="69" t="s">
        <v>176</v>
      </c>
      <c r="D62" s="2239">
        <v>119.77770774946254</v>
      </c>
      <c r="E62" s="2240">
        <v>3.0490240028893115E-2</v>
      </c>
      <c r="F62" s="2237">
        <f>'表Ⅲ・5　180116再'!Y62</f>
        <v>144.92852947436123</v>
      </c>
      <c r="G62" s="2241">
        <f t="shared" si="1"/>
        <v>3.7048620795934066E-2</v>
      </c>
      <c r="H62" s="369">
        <f t="shared" si="2"/>
        <v>25.150821724898691</v>
      </c>
      <c r="I62" s="372">
        <v>166.80912858771194</v>
      </c>
      <c r="J62" s="93"/>
      <c r="K62" s="93"/>
      <c r="L62" s="93"/>
      <c r="M62" s="93"/>
      <c r="N62" s="93"/>
      <c r="O62" s="93"/>
      <c r="P62" s="93"/>
      <c r="Q62" s="93"/>
      <c r="R62" s="93"/>
      <c r="S62" s="93"/>
      <c r="AE62" s="93"/>
      <c r="AF62" s="93"/>
      <c r="AG62" s="93"/>
      <c r="AH62" s="93"/>
      <c r="AI62" s="93"/>
      <c r="AJ62" s="93"/>
      <c r="AK62" s="93"/>
      <c r="AL62" s="93"/>
      <c r="AM62" s="93"/>
      <c r="AN62" s="93"/>
      <c r="AO62" s="93"/>
      <c r="AP62" s="93"/>
      <c r="AQ62" s="93"/>
      <c r="AR62" s="93"/>
      <c r="AS62" s="93"/>
      <c r="AT62" s="93"/>
      <c r="AU62" s="93"/>
      <c r="AV62" s="93"/>
      <c r="AW62" s="93"/>
      <c r="AX62" s="93"/>
      <c r="AY62" s="93"/>
      <c r="AZ62" s="93"/>
      <c r="BA62" s="93"/>
      <c r="BB62" s="93"/>
      <c r="BC62" s="93"/>
      <c r="BD62" s="93"/>
      <c r="BE62" s="93"/>
      <c r="BF62" s="93"/>
      <c r="BG62" s="93"/>
      <c r="BH62" s="93"/>
      <c r="BI62" s="93"/>
      <c r="BJ62" s="93"/>
      <c r="BK62" s="93"/>
      <c r="BL62" s="93"/>
      <c r="BM62" s="93"/>
      <c r="BN62" s="93"/>
      <c r="BO62" s="93"/>
      <c r="BP62" s="93"/>
      <c r="BQ62" s="93"/>
      <c r="BR62" s="93"/>
      <c r="BS62" s="93"/>
      <c r="BT62" s="93"/>
      <c r="BU62" s="93"/>
      <c r="BV62" s="93"/>
      <c r="BW62" s="93"/>
      <c r="BX62" s="93"/>
      <c r="BY62" s="93"/>
      <c r="BZ62" s="93"/>
      <c r="CA62" s="93"/>
      <c r="CB62" s="93"/>
      <c r="CC62" s="93"/>
      <c r="CD62" s="93"/>
      <c r="CE62" s="93"/>
      <c r="CF62" s="93"/>
      <c r="CG62" s="93"/>
      <c r="CH62" s="93"/>
      <c r="CI62" s="93"/>
      <c r="CJ62" s="93"/>
      <c r="CK62" s="93"/>
      <c r="CL62" s="93"/>
      <c r="CM62" s="93"/>
      <c r="CN62" s="93"/>
      <c r="CO62" s="93"/>
      <c r="CP62" s="93"/>
      <c r="CQ62" s="93"/>
      <c r="CR62" s="93"/>
      <c r="CS62" s="93"/>
      <c r="CT62" s="93"/>
      <c r="CU62" s="93"/>
      <c r="CV62" s="93"/>
      <c r="CW62" s="94"/>
      <c r="CX62" s="94"/>
    </row>
    <row r="63" spans="1:102" s="48" customFormat="1" ht="12.75" hidden="1" customHeight="1">
      <c r="A63" s="2078" t="str">
        <f t="shared" si="0"/>
        <v>家具・建具・畳小売業</v>
      </c>
      <c r="B63" s="63"/>
      <c r="C63" s="69" t="s">
        <v>177</v>
      </c>
      <c r="D63" s="2239">
        <v>13.798783346956697</v>
      </c>
      <c r="E63" s="2240">
        <v>3.5125752885122371E-3</v>
      </c>
      <c r="F63" s="2237">
        <f>'表Ⅲ・5　180116再'!Y63</f>
        <v>19.671054816596783</v>
      </c>
      <c r="G63" s="2241">
        <f t="shared" si="1"/>
        <v>5.0285851460671405E-3</v>
      </c>
      <c r="H63" s="369">
        <f t="shared" si="2"/>
        <v>5.8722714696400864</v>
      </c>
      <c r="I63" s="372">
        <v>2.9151176246187767</v>
      </c>
      <c r="J63" s="93"/>
      <c r="K63" s="93"/>
      <c r="L63" s="93"/>
      <c r="M63" s="93"/>
      <c r="N63" s="93"/>
      <c r="O63" s="93"/>
      <c r="P63" s="93"/>
      <c r="Q63" s="93"/>
      <c r="R63" s="93"/>
      <c r="S63" s="93"/>
      <c r="AE63" s="93"/>
      <c r="AF63" s="93"/>
      <c r="AG63" s="93"/>
      <c r="AH63" s="93"/>
      <c r="AI63" s="93"/>
      <c r="AJ63" s="93"/>
      <c r="AK63" s="93"/>
      <c r="AL63" s="93"/>
      <c r="AM63" s="93"/>
      <c r="AN63" s="93"/>
      <c r="AO63" s="93"/>
      <c r="AP63" s="93"/>
      <c r="AQ63" s="93"/>
      <c r="AR63" s="93"/>
      <c r="AS63" s="93"/>
      <c r="AT63" s="93"/>
      <c r="AU63" s="93"/>
      <c r="AV63" s="93"/>
      <c r="AW63" s="93"/>
      <c r="AX63" s="93"/>
      <c r="AY63" s="93"/>
      <c r="AZ63" s="93"/>
      <c r="BA63" s="93"/>
      <c r="BB63" s="93"/>
      <c r="BC63" s="93"/>
      <c r="BD63" s="93"/>
      <c r="BE63" s="93"/>
      <c r="BF63" s="93"/>
      <c r="BG63" s="93"/>
      <c r="BH63" s="93"/>
      <c r="BI63" s="93"/>
      <c r="BJ63" s="93"/>
      <c r="BK63" s="93"/>
      <c r="BL63" s="93"/>
      <c r="BM63" s="93"/>
      <c r="BN63" s="93"/>
      <c r="BO63" s="93"/>
      <c r="BP63" s="93"/>
      <c r="BQ63" s="93"/>
      <c r="BR63" s="93"/>
      <c r="BS63" s="93"/>
      <c r="BT63" s="93"/>
      <c r="BU63" s="93"/>
      <c r="BV63" s="93"/>
      <c r="BW63" s="93"/>
      <c r="BX63" s="93"/>
      <c r="BY63" s="93"/>
      <c r="BZ63" s="93"/>
      <c r="CA63" s="93"/>
      <c r="CB63" s="93"/>
      <c r="CC63" s="93"/>
      <c r="CD63" s="93"/>
      <c r="CE63" s="93"/>
      <c r="CF63" s="93"/>
      <c r="CG63" s="93"/>
      <c r="CH63" s="93"/>
      <c r="CI63" s="93"/>
      <c r="CJ63" s="93"/>
      <c r="CK63" s="93"/>
      <c r="CL63" s="93"/>
      <c r="CM63" s="93"/>
      <c r="CN63" s="93"/>
      <c r="CO63" s="93"/>
      <c r="CP63" s="93"/>
      <c r="CQ63" s="93"/>
      <c r="CR63" s="93"/>
      <c r="CS63" s="93"/>
      <c r="CT63" s="93"/>
      <c r="CU63" s="93"/>
      <c r="CV63" s="93"/>
      <c r="CW63" s="94"/>
      <c r="CX63" s="94"/>
    </row>
    <row r="64" spans="1:102" s="48" customFormat="1" ht="12.75" hidden="1" customHeight="1">
      <c r="A64" s="2078" t="str">
        <f t="shared" si="0"/>
        <v>じゅう器小売業</v>
      </c>
      <c r="B64" s="63"/>
      <c r="C64" s="69" t="s">
        <v>178</v>
      </c>
      <c r="D64" s="2239">
        <v>5.8040487529924238</v>
      </c>
      <c r="E64" s="2240">
        <v>1.4774605637661391E-3</v>
      </c>
      <c r="F64" s="2237">
        <f>'表Ⅲ・5　180116再'!Y64</f>
        <v>3.9646642302257051</v>
      </c>
      <c r="G64" s="2241">
        <f t="shared" si="1"/>
        <v>1.0135019114702391E-3</v>
      </c>
      <c r="H64" s="369">
        <f t="shared" si="2"/>
        <v>-1.8393845227667187</v>
      </c>
      <c r="I64" s="372">
        <v>2.7454812116831397</v>
      </c>
      <c r="J64" s="93"/>
      <c r="K64" s="93"/>
      <c r="L64" s="93"/>
      <c r="M64" s="93"/>
      <c r="N64" s="93"/>
      <c r="O64" s="93"/>
      <c r="P64" s="93"/>
      <c r="Q64" s="93"/>
      <c r="R64" s="93"/>
      <c r="S64" s="93"/>
      <c r="AE64" s="93"/>
      <c r="AF64" s="93"/>
      <c r="AG64" s="93"/>
      <c r="AH64" s="93"/>
      <c r="AI64" s="93"/>
      <c r="AJ64" s="93"/>
      <c r="AK64" s="93"/>
      <c r="AL64" s="93"/>
      <c r="AM64" s="93"/>
      <c r="AN64" s="93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BM64" s="93"/>
      <c r="BN64" s="93"/>
      <c r="BO64" s="93"/>
      <c r="BP64" s="93"/>
      <c r="BQ64" s="93"/>
      <c r="BR64" s="93"/>
      <c r="BS64" s="93"/>
      <c r="BT64" s="93"/>
      <c r="BU64" s="93"/>
      <c r="BV64" s="93"/>
      <c r="BW64" s="93"/>
      <c r="BX64" s="93"/>
      <c r="BY64" s="93"/>
      <c r="BZ64" s="93"/>
      <c r="CA64" s="93"/>
      <c r="CB64" s="93"/>
      <c r="CC64" s="93"/>
      <c r="CD64" s="93"/>
      <c r="CE64" s="93"/>
      <c r="CF64" s="93"/>
      <c r="CG64" s="93"/>
      <c r="CH64" s="93"/>
      <c r="CI64" s="93"/>
      <c r="CJ64" s="93"/>
      <c r="CK64" s="93"/>
      <c r="CL64" s="93"/>
      <c r="CM64" s="93"/>
      <c r="CN64" s="93"/>
      <c r="CO64" s="93"/>
      <c r="CP64" s="93"/>
      <c r="CQ64" s="93"/>
      <c r="CR64" s="93"/>
      <c r="CS64" s="93"/>
      <c r="CT64" s="93"/>
      <c r="CU64" s="93"/>
      <c r="CV64" s="93"/>
      <c r="CW64" s="94"/>
      <c r="CX64" s="94"/>
    </row>
    <row r="65" spans="1:102" s="48" customFormat="1" ht="12.75" hidden="1" customHeight="1">
      <c r="A65" s="2078" t="str">
        <f t="shared" si="0"/>
        <v>燃料小売業</v>
      </c>
      <c r="B65" s="63"/>
      <c r="C65" s="69" t="s">
        <v>179</v>
      </c>
      <c r="D65" s="2239">
        <v>189.58337364390854</v>
      </c>
      <c r="E65" s="2240">
        <v>4.8259752807934653E-2</v>
      </c>
      <c r="F65" s="2237">
        <f>'表Ⅲ・5　180116再'!Y65</f>
        <v>282.28424801542468</v>
      </c>
      <c r="G65" s="2241">
        <f t="shared" si="1"/>
        <v>7.2161375674752865E-2</v>
      </c>
      <c r="H65" s="369">
        <f t="shared" si="2"/>
        <v>92.700874371516136</v>
      </c>
      <c r="I65" s="372">
        <v>157.52626509351995</v>
      </c>
      <c r="J65" s="93"/>
      <c r="K65" s="93"/>
      <c r="L65" s="93"/>
      <c r="M65" s="93"/>
      <c r="N65" s="93"/>
      <c r="O65" s="93"/>
      <c r="P65" s="93"/>
      <c r="Q65" s="93"/>
      <c r="R65" s="93"/>
      <c r="S65" s="93"/>
      <c r="AE65" s="93"/>
      <c r="AF65" s="93"/>
      <c r="AG65" s="93"/>
      <c r="AH65" s="93"/>
      <c r="AI65" s="93"/>
      <c r="AJ65" s="93"/>
      <c r="AK65" s="93"/>
      <c r="AL65" s="93"/>
      <c r="AM65" s="93"/>
      <c r="AN65" s="93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BM65" s="93"/>
      <c r="BN65" s="93"/>
      <c r="BO65" s="93"/>
      <c r="BP65" s="93"/>
      <c r="BQ65" s="93"/>
      <c r="BR65" s="93"/>
      <c r="BS65" s="93"/>
      <c r="BT65" s="93"/>
      <c r="BU65" s="93"/>
      <c r="BV65" s="93"/>
      <c r="BW65" s="93"/>
      <c r="BX65" s="93"/>
      <c r="BY65" s="93"/>
      <c r="BZ65" s="93"/>
      <c r="CA65" s="93"/>
      <c r="CB65" s="93"/>
      <c r="CC65" s="93"/>
      <c r="CD65" s="93"/>
      <c r="CE65" s="93"/>
      <c r="CF65" s="93"/>
      <c r="CG65" s="93"/>
      <c r="CH65" s="93"/>
      <c r="CI65" s="93"/>
      <c r="CJ65" s="93"/>
      <c r="CK65" s="93"/>
      <c r="CL65" s="93"/>
      <c r="CM65" s="93"/>
      <c r="CN65" s="93"/>
      <c r="CO65" s="93"/>
      <c r="CP65" s="93"/>
      <c r="CQ65" s="93"/>
      <c r="CR65" s="93"/>
      <c r="CS65" s="93"/>
      <c r="CT65" s="93"/>
      <c r="CU65" s="93"/>
      <c r="CV65" s="93"/>
      <c r="CW65" s="94"/>
      <c r="CX65" s="94"/>
    </row>
    <row r="66" spans="1:102" s="48" customFormat="1" ht="12.75" hidden="1" customHeight="1">
      <c r="A66" s="2078" t="str">
        <f t="shared" si="0"/>
        <v>上記以外の卸売・小売業</v>
      </c>
      <c r="B66" s="95"/>
      <c r="C66" s="69" t="s">
        <v>180</v>
      </c>
      <c r="D66" s="2239">
        <v>647.73786443661868</v>
      </c>
      <c r="E66" s="2240">
        <v>0.16488613226582433</v>
      </c>
      <c r="F66" s="2237">
        <f>'表Ⅲ・5　180116再'!Y66</f>
        <v>657.11650503368298</v>
      </c>
      <c r="G66" s="2241">
        <f t="shared" si="1"/>
        <v>0.16798114423736876</v>
      </c>
      <c r="H66" s="369">
        <f t="shared" si="2"/>
        <v>9.3786405970643045</v>
      </c>
      <c r="I66" s="372">
        <v>569.64715539231008</v>
      </c>
      <c r="J66" s="93"/>
      <c r="K66" s="93"/>
      <c r="L66" s="93"/>
      <c r="M66" s="93"/>
      <c r="N66" s="93"/>
      <c r="O66" s="93"/>
      <c r="P66" s="93"/>
      <c r="Q66" s="93"/>
      <c r="R66" s="93"/>
      <c r="S66" s="93"/>
      <c r="AE66" s="93"/>
      <c r="AF66" s="93"/>
      <c r="AG66" s="93"/>
      <c r="AH66" s="93"/>
      <c r="AI66" s="93"/>
      <c r="AJ66" s="93"/>
      <c r="AK66" s="93"/>
      <c r="AL66" s="93"/>
      <c r="AM66" s="93"/>
      <c r="AN66" s="93"/>
      <c r="AO66" s="93"/>
      <c r="AP66" s="93"/>
      <c r="AQ66" s="93"/>
      <c r="AR66" s="93"/>
      <c r="AS66" s="93"/>
      <c r="AT66" s="93"/>
      <c r="AU66" s="93"/>
      <c r="AV66" s="93"/>
      <c r="AW66" s="93"/>
      <c r="AX66" s="93"/>
      <c r="AY66" s="93"/>
      <c r="AZ66" s="93"/>
      <c r="BA66" s="93"/>
      <c r="BB66" s="93"/>
      <c r="BC66" s="93"/>
      <c r="BD66" s="93"/>
      <c r="BE66" s="93"/>
      <c r="BF66" s="93"/>
      <c r="BG66" s="93"/>
      <c r="BH66" s="93"/>
      <c r="BI66" s="93"/>
      <c r="BJ66" s="93"/>
      <c r="BK66" s="93"/>
      <c r="BL66" s="93"/>
      <c r="BM66" s="93"/>
      <c r="BN66" s="93"/>
      <c r="BO66" s="93"/>
      <c r="BP66" s="93"/>
      <c r="BQ66" s="93"/>
      <c r="BR66" s="93"/>
      <c r="BS66" s="93"/>
      <c r="BT66" s="93"/>
      <c r="BU66" s="93"/>
      <c r="BV66" s="93"/>
      <c r="BW66" s="93"/>
      <c r="BX66" s="93"/>
      <c r="BY66" s="93"/>
      <c r="BZ66" s="93"/>
      <c r="CA66" s="93"/>
      <c r="CB66" s="93"/>
      <c r="CC66" s="93"/>
      <c r="CD66" s="93"/>
      <c r="CE66" s="93"/>
      <c r="CF66" s="93"/>
      <c r="CG66" s="93"/>
      <c r="CH66" s="93"/>
      <c r="CI66" s="93"/>
      <c r="CJ66" s="93"/>
      <c r="CK66" s="93"/>
      <c r="CL66" s="93"/>
      <c r="CM66" s="93"/>
      <c r="CN66" s="93"/>
      <c r="CO66" s="93"/>
      <c r="CP66" s="93"/>
      <c r="CQ66" s="93"/>
      <c r="CR66" s="93"/>
      <c r="CS66" s="93"/>
      <c r="CT66" s="93"/>
      <c r="CU66" s="93"/>
      <c r="CV66" s="93"/>
      <c r="CW66" s="94"/>
      <c r="CX66" s="94"/>
    </row>
    <row r="67" spans="1:102" s="48" customFormat="1" ht="12.75" customHeight="1">
      <c r="A67" s="2078" t="str">
        <f t="shared" si="0"/>
        <v>不動産業、物品賃貸業</v>
      </c>
      <c r="B67" s="79" t="s">
        <v>181</v>
      </c>
      <c r="C67" s="69"/>
      <c r="D67" s="2239">
        <v>154.46656148803118</v>
      </c>
      <c r="E67" s="2240">
        <v>3.9320526537868904E-2</v>
      </c>
      <c r="F67" s="2237">
        <f>'表Ⅲ・5　180116再'!Y67</f>
        <v>263.29931994208306</v>
      </c>
      <c r="G67" s="2241">
        <f t="shared" si="1"/>
        <v>6.7308187668372474E-2</v>
      </c>
      <c r="H67" s="369">
        <f t="shared" si="2"/>
        <v>108.83275845405188</v>
      </c>
      <c r="I67" s="372">
        <v>114.37846953134697</v>
      </c>
      <c r="J67" s="93"/>
      <c r="K67" s="93"/>
      <c r="L67" s="93"/>
      <c r="M67" s="93"/>
      <c r="N67" s="93"/>
      <c r="O67" s="93"/>
      <c r="P67" s="93"/>
      <c r="Q67" s="93"/>
      <c r="R67" s="93"/>
      <c r="S67" s="93"/>
      <c r="AE67" s="93"/>
      <c r="AF67" s="93"/>
      <c r="AG67" s="93"/>
      <c r="AH67" s="93"/>
      <c r="AI67" s="93"/>
      <c r="AJ67" s="93"/>
      <c r="AK67" s="93"/>
      <c r="AL67" s="93"/>
      <c r="AM67" s="93"/>
      <c r="AN67" s="93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  <c r="BM67" s="93"/>
      <c r="BN67" s="93"/>
      <c r="BO67" s="93"/>
      <c r="BP67" s="93"/>
      <c r="BQ67" s="93"/>
      <c r="BR67" s="93"/>
      <c r="BS67" s="93"/>
      <c r="BT67" s="93"/>
      <c r="BU67" s="93"/>
      <c r="BV67" s="93"/>
      <c r="BW67" s="93"/>
      <c r="BX67" s="93"/>
      <c r="BY67" s="93"/>
      <c r="BZ67" s="93"/>
      <c r="CA67" s="93"/>
      <c r="CB67" s="93"/>
      <c r="CC67" s="93"/>
      <c r="CD67" s="93"/>
      <c r="CE67" s="93"/>
      <c r="CF67" s="93"/>
      <c r="CG67" s="93"/>
      <c r="CH67" s="93"/>
      <c r="CI67" s="93"/>
      <c r="CJ67" s="93"/>
      <c r="CK67" s="93"/>
      <c r="CL67" s="93"/>
      <c r="CM67" s="93"/>
      <c r="CN67" s="93"/>
      <c r="CO67" s="93"/>
      <c r="CP67" s="93"/>
      <c r="CQ67" s="93"/>
      <c r="CR67" s="93"/>
      <c r="CS67" s="93"/>
      <c r="CT67" s="93"/>
      <c r="CU67" s="93"/>
      <c r="CV67" s="93"/>
      <c r="CW67" s="94"/>
      <c r="CX67" s="94"/>
    </row>
    <row r="68" spans="1:102" s="48" customFormat="1" ht="12.75" hidden="1" customHeight="1">
      <c r="A68" s="2078" t="str">
        <f t="shared" si="0"/>
        <v>物品賃借業</v>
      </c>
      <c r="B68" s="76"/>
      <c r="C68" s="69" t="s">
        <v>182</v>
      </c>
      <c r="D68" s="2239">
        <v>154.01820448803119</v>
      </c>
      <c r="E68" s="2240">
        <v>3.9206394177135902E-2</v>
      </c>
      <c r="F68" s="2237">
        <f>'表Ⅲ・5　180116再'!Y68</f>
        <v>262.82209332284316</v>
      </c>
      <c r="G68" s="2241">
        <f t="shared" si="1"/>
        <v>6.7186192446906629E-2</v>
      </c>
      <c r="H68" s="369">
        <f t="shared" si="2"/>
        <v>108.80388883481197</v>
      </c>
      <c r="I68" s="372">
        <v>106.39784496310146</v>
      </c>
      <c r="J68" s="93"/>
      <c r="K68" s="93"/>
      <c r="L68" s="93"/>
      <c r="M68" s="93"/>
      <c r="N68" s="93"/>
      <c r="O68" s="93"/>
      <c r="P68" s="93"/>
      <c r="Q68" s="93"/>
      <c r="R68" s="93"/>
      <c r="S68" s="93"/>
      <c r="AE68" s="93"/>
      <c r="AF68" s="93"/>
      <c r="AG68" s="93"/>
      <c r="AH68" s="93"/>
      <c r="AI68" s="93"/>
      <c r="AJ68" s="93"/>
      <c r="AK68" s="93"/>
      <c r="AL68" s="93"/>
      <c r="AM68" s="93"/>
      <c r="AN68" s="93"/>
      <c r="AO68" s="93"/>
      <c r="AP68" s="93"/>
      <c r="AQ68" s="93"/>
      <c r="AR68" s="93"/>
      <c r="AS68" s="93"/>
      <c r="AT68" s="93"/>
      <c r="AU68" s="93"/>
      <c r="AV68" s="93"/>
      <c r="AW68" s="93"/>
      <c r="AX68" s="93"/>
      <c r="AY68" s="93"/>
      <c r="AZ68" s="93"/>
      <c r="BA68" s="93"/>
      <c r="BB68" s="93"/>
      <c r="BC68" s="93"/>
      <c r="BD68" s="93"/>
      <c r="BE68" s="93"/>
      <c r="BF68" s="93"/>
      <c r="BG68" s="93"/>
      <c r="BH68" s="93"/>
      <c r="BI68" s="93"/>
      <c r="BJ68" s="93"/>
      <c r="BK68" s="93"/>
      <c r="BL68" s="93"/>
      <c r="BM68" s="93"/>
      <c r="BN68" s="93"/>
      <c r="BO68" s="93"/>
      <c r="BP68" s="93"/>
      <c r="BQ68" s="93"/>
      <c r="BR68" s="93"/>
      <c r="BS68" s="93"/>
      <c r="BT68" s="93"/>
      <c r="BU68" s="93"/>
      <c r="BV68" s="93"/>
      <c r="BW68" s="93"/>
      <c r="BX68" s="93"/>
      <c r="BY68" s="93"/>
      <c r="BZ68" s="93"/>
      <c r="CA68" s="93"/>
      <c r="CB68" s="93"/>
      <c r="CC68" s="93"/>
      <c r="CD68" s="93"/>
      <c r="CE68" s="93"/>
      <c r="CF68" s="93"/>
      <c r="CG68" s="93"/>
      <c r="CH68" s="93"/>
      <c r="CI68" s="93"/>
      <c r="CJ68" s="93"/>
      <c r="CK68" s="93"/>
      <c r="CL68" s="93"/>
      <c r="CM68" s="93"/>
      <c r="CN68" s="93"/>
      <c r="CO68" s="93"/>
      <c r="CP68" s="93"/>
      <c r="CQ68" s="93"/>
      <c r="CR68" s="93"/>
      <c r="CS68" s="93"/>
      <c r="CT68" s="93"/>
      <c r="CU68" s="93"/>
      <c r="CV68" s="93"/>
      <c r="CW68" s="94"/>
      <c r="CX68" s="94"/>
    </row>
    <row r="69" spans="1:102" s="48" customFormat="1" ht="12.75" customHeight="1">
      <c r="A69" s="2078" t="str">
        <f t="shared" si="0"/>
        <v>学術研究、専門・技術サービス業</v>
      </c>
      <c r="B69" s="79" t="s">
        <v>183</v>
      </c>
      <c r="C69" s="69"/>
      <c r="D69" s="2239">
        <v>140.22160008842283</v>
      </c>
      <c r="E69" s="2240">
        <v>3.569437355467054E-2</v>
      </c>
      <c r="F69" s="2237">
        <f>'表Ⅲ・5　180116再'!Y69</f>
        <v>146.4373961191819</v>
      </c>
      <c r="G69" s="2241">
        <f t="shared" si="1"/>
        <v>3.7434338006743714E-2</v>
      </c>
      <c r="H69" s="369">
        <f t="shared" si="2"/>
        <v>6.2157960307590656</v>
      </c>
      <c r="I69" s="372">
        <v>116.48172034648489</v>
      </c>
      <c r="J69" s="93"/>
      <c r="K69" s="93"/>
      <c r="L69" s="93"/>
      <c r="M69" s="93"/>
      <c r="N69" s="93"/>
      <c r="O69" s="93"/>
      <c r="P69" s="93"/>
      <c r="Q69" s="93"/>
      <c r="R69" s="93"/>
      <c r="S69" s="93"/>
      <c r="AE69" s="93"/>
      <c r="AF69" s="93"/>
      <c r="AG69" s="93"/>
      <c r="AH69" s="93"/>
      <c r="AI69" s="93"/>
      <c r="AJ69" s="93"/>
      <c r="AK69" s="93"/>
      <c r="AL69" s="93"/>
      <c r="AM69" s="93"/>
      <c r="AN69" s="93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  <c r="BM69" s="93"/>
      <c r="BN69" s="93"/>
      <c r="BO69" s="93"/>
      <c r="BP69" s="93"/>
      <c r="BQ69" s="93"/>
      <c r="BR69" s="93"/>
      <c r="BS69" s="93"/>
      <c r="BT69" s="93"/>
      <c r="BU69" s="93"/>
      <c r="BV69" s="93"/>
      <c r="BW69" s="93"/>
      <c r="BX69" s="93"/>
      <c r="BY69" s="93"/>
      <c r="BZ69" s="93"/>
      <c r="CA69" s="93"/>
      <c r="CB69" s="93"/>
      <c r="CC69" s="93"/>
      <c r="CD69" s="93"/>
      <c r="CE69" s="93"/>
      <c r="CF69" s="93"/>
      <c r="CG69" s="93"/>
      <c r="CH69" s="93"/>
      <c r="CI69" s="93"/>
      <c r="CJ69" s="93"/>
      <c r="CK69" s="93"/>
      <c r="CL69" s="93"/>
      <c r="CM69" s="93"/>
      <c r="CN69" s="93"/>
      <c r="CO69" s="93"/>
      <c r="CP69" s="93"/>
      <c r="CQ69" s="93"/>
      <c r="CR69" s="93"/>
      <c r="CS69" s="93"/>
      <c r="CT69" s="93"/>
      <c r="CU69" s="93"/>
      <c r="CV69" s="93"/>
      <c r="CW69" s="94"/>
      <c r="CX69" s="94"/>
    </row>
    <row r="70" spans="1:102" s="98" customFormat="1" ht="12.75" hidden="1" customHeight="1">
      <c r="A70" s="2078" t="str">
        <f t="shared" ref="A70:A86" si="3">B70&amp;C70</f>
        <v>学術開発研究機関</v>
      </c>
      <c r="B70" s="63"/>
      <c r="C70" s="69" t="s">
        <v>184</v>
      </c>
      <c r="D70" s="2239">
        <v>130.87407419440333</v>
      </c>
      <c r="E70" s="2240">
        <v>3.3314896492201651E-2</v>
      </c>
      <c r="F70" s="2237">
        <f>'表Ⅲ・5　180116再'!Y70</f>
        <v>137.24932067472074</v>
      </c>
      <c r="G70" s="2241">
        <f t="shared" ref="G70:G85" si="4">F70/F$87*100</f>
        <v>3.5085555995217857E-2</v>
      </c>
      <c r="H70" s="369">
        <f t="shared" ref="H70:H87" si="5">F70-D70</f>
        <v>6.3752464803174007</v>
      </c>
      <c r="I70" s="373">
        <v>100.65724977410822</v>
      </c>
      <c r="J70" s="97"/>
      <c r="K70" s="97"/>
      <c r="L70" s="97"/>
      <c r="M70" s="97"/>
      <c r="N70" s="97"/>
      <c r="O70" s="97"/>
      <c r="P70" s="97"/>
      <c r="Q70" s="97"/>
      <c r="R70" s="97"/>
      <c r="S70" s="97"/>
      <c r="AE70" s="97"/>
      <c r="AF70" s="97"/>
      <c r="AG70" s="97"/>
      <c r="AH70" s="97"/>
      <c r="AI70" s="97"/>
      <c r="AJ70" s="97"/>
      <c r="AK70" s="97"/>
      <c r="AL70" s="97"/>
      <c r="AM70" s="97"/>
      <c r="AN70" s="97"/>
      <c r="AO70" s="97"/>
      <c r="AP70" s="97"/>
      <c r="AQ70" s="97"/>
      <c r="AR70" s="97"/>
      <c r="AS70" s="97"/>
      <c r="AT70" s="97"/>
      <c r="AU70" s="97"/>
      <c r="AV70" s="97"/>
      <c r="AW70" s="97"/>
      <c r="AX70" s="97"/>
      <c r="AY70" s="97"/>
      <c r="AZ70" s="97"/>
      <c r="BA70" s="97"/>
      <c r="BB70" s="97"/>
      <c r="BC70" s="97"/>
      <c r="BD70" s="97"/>
      <c r="BE70" s="97"/>
      <c r="BF70" s="97"/>
      <c r="BG70" s="97"/>
      <c r="BH70" s="97"/>
      <c r="BI70" s="97"/>
      <c r="BJ70" s="97"/>
      <c r="BK70" s="97"/>
      <c r="BL70" s="97"/>
      <c r="BM70" s="97"/>
      <c r="BN70" s="97"/>
      <c r="BO70" s="97"/>
      <c r="BP70" s="97"/>
      <c r="BQ70" s="97"/>
      <c r="BR70" s="97"/>
      <c r="BS70" s="97"/>
      <c r="BT70" s="97"/>
      <c r="BU70" s="97"/>
      <c r="BV70" s="97"/>
      <c r="BW70" s="97"/>
      <c r="BX70" s="97"/>
      <c r="BY70" s="97"/>
      <c r="BZ70" s="97"/>
      <c r="CA70" s="97"/>
      <c r="CB70" s="97"/>
      <c r="CC70" s="97"/>
      <c r="CD70" s="97"/>
      <c r="CE70" s="97"/>
      <c r="CF70" s="97"/>
      <c r="CG70" s="97"/>
      <c r="CH70" s="97"/>
      <c r="CI70" s="97"/>
      <c r="CJ70" s="97"/>
      <c r="CK70" s="97"/>
      <c r="CL70" s="97"/>
      <c r="CM70" s="97"/>
      <c r="CN70" s="97"/>
      <c r="CO70" s="97"/>
      <c r="CP70" s="97"/>
      <c r="CQ70" s="97"/>
      <c r="CR70" s="97"/>
      <c r="CS70" s="97"/>
      <c r="CT70" s="97"/>
      <c r="CU70" s="97"/>
      <c r="CV70" s="97"/>
      <c r="CW70" s="99"/>
      <c r="CX70" s="99"/>
    </row>
    <row r="71" spans="1:102" s="98" customFormat="1" ht="12.75" hidden="1" customHeight="1">
      <c r="A71" s="2078" t="str">
        <f t="shared" si="3"/>
        <v>写真業</v>
      </c>
      <c r="B71" s="95"/>
      <c r="C71" s="69" t="s">
        <v>185</v>
      </c>
      <c r="D71" s="2239">
        <v>9.3403454009230895</v>
      </c>
      <c r="E71" s="2240">
        <v>2.3776492185223906E-3</v>
      </c>
      <c r="F71" s="2237">
        <f>'表Ⅲ・5　180116再'!Y71</f>
        <v>9.185003169465892</v>
      </c>
      <c r="G71" s="2241">
        <f t="shared" si="4"/>
        <v>2.3479966344045057E-3</v>
      </c>
      <c r="H71" s="369">
        <f t="shared" si="5"/>
        <v>-0.1553422314571975</v>
      </c>
      <c r="I71" s="373">
        <v>15.810470572376659</v>
      </c>
      <c r="J71" s="97"/>
      <c r="K71" s="97"/>
      <c r="L71" s="97"/>
      <c r="M71" s="97"/>
      <c r="N71" s="97"/>
      <c r="O71" s="97"/>
      <c r="P71" s="97"/>
      <c r="Q71" s="97"/>
      <c r="R71" s="97"/>
      <c r="S71" s="97"/>
      <c r="AE71" s="97"/>
      <c r="AF71" s="97"/>
      <c r="AG71" s="97"/>
      <c r="AH71" s="97"/>
      <c r="AI71" s="97"/>
      <c r="AJ71" s="97"/>
      <c r="AK71" s="97"/>
      <c r="AL71" s="97"/>
      <c r="AM71" s="97"/>
      <c r="AN71" s="97"/>
      <c r="AO71" s="97"/>
      <c r="AP71" s="97"/>
      <c r="AQ71" s="97"/>
      <c r="AR71" s="97"/>
      <c r="AS71" s="97"/>
      <c r="AT71" s="97"/>
      <c r="AU71" s="97"/>
      <c r="AV71" s="97"/>
      <c r="AW71" s="97"/>
      <c r="AX71" s="97"/>
      <c r="AY71" s="97"/>
      <c r="AZ71" s="97"/>
      <c r="BA71" s="97"/>
      <c r="BB71" s="97"/>
      <c r="BC71" s="97"/>
      <c r="BD71" s="97"/>
      <c r="BE71" s="97"/>
      <c r="BF71" s="97"/>
      <c r="BG71" s="97"/>
      <c r="BH71" s="97"/>
      <c r="BI71" s="97"/>
      <c r="BJ71" s="97"/>
      <c r="BK71" s="97"/>
      <c r="BL71" s="97"/>
      <c r="BM71" s="97"/>
      <c r="BN71" s="97"/>
      <c r="BO71" s="97"/>
      <c r="BP71" s="97"/>
      <c r="BQ71" s="97"/>
      <c r="BR71" s="97"/>
      <c r="BS71" s="97"/>
      <c r="BT71" s="97"/>
      <c r="BU71" s="97"/>
      <c r="BV71" s="97"/>
      <c r="BW71" s="97"/>
      <c r="BX71" s="97"/>
      <c r="BY71" s="97"/>
      <c r="BZ71" s="97"/>
      <c r="CA71" s="97"/>
      <c r="CB71" s="97"/>
      <c r="CC71" s="97"/>
      <c r="CD71" s="97"/>
      <c r="CE71" s="97"/>
      <c r="CF71" s="97"/>
      <c r="CG71" s="97"/>
      <c r="CH71" s="97"/>
      <c r="CI71" s="97"/>
      <c r="CJ71" s="97"/>
      <c r="CK71" s="97"/>
      <c r="CL71" s="97"/>
      <c r="CM71" s="97"/>
      <c r="CN71" s="97"/>
      <c r="CO71" s="97"/>
      <c r="CP71" s="97"/>
      <c r="CQ71" s="97"/>
      <c r="CR71" s="97"/>
      <c r="CS71" s="97"/>
      <c r="CT71" s="97"/>
      <c r="CU71" s="97"/>
      <c r="CV71" s="97"/>
      <c r="CW71" s="99"/>
      <c r="CX71" s="99"/>
    </row>
    <row r="72" spans="1:102" s="98" customFormat="1" ht="12.75" customHeight="1">
      <c r="A72" s="2078" t="str">
        <f t="shared" si="3"/>
        <v>飲食店、宿泊業</v>
      </c>
      <c r="B72" s="79" t="s">
        <v>186</v>
      </c>
      <c r="C72" s="69"/>
      <c r="D72" s="2239">
        <v>379.75336812757178</v>
      </c>
      <c r="E72" s="2240">
        <v>9.666883398878727E-2</v>
      </c>
      <c r="F72" s="2237">
        <f>'表Ⅲ・5　180116再'!Y72</f>
        <v>341.73387476663885</v>
      </c>
      <c r="G72" s="2241">
        <f t="shared" si="4"/>
        <v>8.7358705599743181E-2</v>
      </c>
      <c r="H72" s="369">
        <f t="shared" si="5"/>
        <v>-38.019493360932927</v>
      </c>
      <c r="I72" s="373">
        <v>455.28700584751448</v>
      </c>
      <c r="J72" s="97"/>
      <c r="K72" s="97"/>
      <c r="L72" s="97"/>
      <c r="M72" s="97"/>
      <c r="N72" s="97"/>
      <c r="O72" s="97"/>
      <c r="P72" s="97"/>
      <c r="Q72" s="97"/>
      <c r="R72" s="97"/>
      <c r="S72" s="97"/>
      <c r="AE72" s="97"/>
      <c r="AF72" s="97"/>
      <c r="AG72" s="97"/>
      <c r="AH72" s="97"/>
      <c r="AI72" s="97"/>
      <c r="AJ72" s="97"/>
      <c r="AK72" s="97"/>
      <c r="AL72" s="97"/>
      <c r="AM72" s="97"/>
      <c r="AN72" s="97"/>
      <c r="AO72" s="97"/>
      <c r="AP72" s="97"/>
      <c r="AQ72" s="97"/>
      <c r="AR72" s="97"/>
      <c r="AS72" s="97"/>
      <c r="AT72" s="97"/>
      <c r="AU72" s="97"/>
      <c r="AV72" s="97"/>
      <c r="AW72" s="97"/>
      <c r="AX72" s="97"/>
      <c r="AY72" s="97"/>
      <c r="AZ72" s="97"/>
      <c r="BA72" s="97"/>
      <c r="BB72" s="97"/>
      <c r="BC72" s="97"/>
      <c r="BD72" s="97"/>
      <c r="BE72" s="97"/>
      <c r="BF72" s="97"/>
      <c r="BG72" s="97"/>
      <c r="BH72" s="97"/>
      <c r="BI72" s="97"/>
      <c r="BJ72" s="97"/>
      <c r="BK72" s="97"/>
      <c r="BL72" s="97"/>
      <c r="BM72" s="97"/>
      <c r="BN72" s="97"/>
      <c r="BO72" s="97"/>
      <c r="BP72" s="97"/>
      <c r="BQ72" s="97"/>
      <c r="BR72" s="97"/>
      <c r="BS72" s="97"/>
      <c r="BT72" s="97"/>
      <c r="BU72" s="97"/>
      <c r="BV72" s="97"/>
      <c r="BW72" s="97"/>
      <c r="BX72" s="97"/>
      <c r="BY72" s="97"/>
      <c r="BZ72" s="97"/>
      <c r="CA72" s="97"/>
      <c r="CB72" s="97"/>
      <c r="CC72" s="97"/>
      <c r="CD72" s="97"/>
      <c r="CE72" s="97"/>
      <c r="CF72" s="97"/>
      <c r="CG72" s="97"/>
      <c r="CH72" s="97"/>
      <c r="CI72" s="97"/>
      <c r="CJ72" s="97"/>
      <c r="CK72" s="97"/>
      <c r="CL72" s="97"/>
      <c r="CM72" s="97"/>
      <c r="CN72" s="97"/>
      <c r="CO72" s="97"/>
      <c r="CP72" s="97"/>
      <c r="CQ72" s="97"/>
      <c r="CR72" s="97"/>
      <c r="CS72" s="97"/>
      <c r="CT72" s="97"/>
      <c r="CU72" s="97"/>
      <c r="CV72" s="97"/>
      <c r="CW72" s="99"/>
      <c r="CX72" s="99"/>
    </row>
    <row r="73" spans="1:102" s="48" customFormat="1" ht="12.75" hidden="1" customHeight="1">
      <c r="A73" s="2078" t="str">
        <f t="shared" si="3"/>
        <v>一般飲食店</v>
      </c>
      <c r="B73" s="63"/>
      <c r="C73" s="69" t="s">
        <v>187</v>
      </c>
      <c r="D73" s="2239">
        <v>270.86681545156483</v>
      </c>
      <c r="E73" s="2240">
        <v>6.8951012455964827E-2</v>
      </c>
      <c r="F73" s="2237">
        <f>'表Ⅲ・5　180116再'!Y73</f>
        <v>237.78986777364827</v>
      </c>
      <c r="G73" s="2241">
        <f t="shared" si="4"/>
        <v>6.0787111221049857E-2</v>
      </c>
      <c r="H73" s="369">
        <f t="shared" si="5"/>
        <v>-33.076947677916564</v>
      </c>
      <c r="I73" s="372">
        <v>397.99819626904275</v>
      </c>
      <c r="J73" s="93"/>
      <c r="K73" s="93"/>
      <c r="L73" s="93"/>
      <c r="M73" s="93"/>
      <c r="N73" s="93"/>
      <c r="O73" s="93"/>
      <c r="P73" s="93"/>
      <c r="Q73" s="93"/>
      <c r="R73" s="93"/>
      <c r="S73" s="93"/>
      <c r="AE73" s="93"/>
      <c r="AF73" s="93"/>
      <c r="AG73" s="93"/>
      <c r="AH73" s="93"/>
      <c r="AI73" s="93"/>
      <c r="AJ73" s="93"/>
      <c r="AK73" s="93"/>
      <c r="AL73" s="93"/>
      <c r="AM73" s="93"/>
      <c r="AN73" s="93"/>
      <c r="AO73" s="93"/>
      <c r="AP73" s="93"/>
      <c r="AQ73" s="93"/>
      <c r="AR73" s="93"/>
      <c r="AS73" s="93"/>
      <c r="AT73" s="93"/>
      <c r="AU73" s="93"/>
      <c r="AV73" s="93"/>
      <c r="AW73" s="93"/>
      <c r="AX73" s="93"/>
      <c r="AY73" s="93"/>
      <c r="AZ73" s="93"/>
      <c r="BA73" s="93"/>
      <c r="BB73" s="93"/>
      <c r="BC73" s="93"/>
      <c r="BD73" s="93"/>
      <c r="BE73" s="93"/>
      <c r="BF73" s="93"/>
      <c r="BG73" s="93"/>
      <c r="BH73" s="93"/>
      <c r="BI73" s="93"/>
      <c r="BJ73" s="93"/>
      <c r="BK73" s="93"/>
      <c r="BL73" s="93"/>
      <c r="BM73" s="93"/>
      <c r="BN73" s="93"/>
      <c r="BO73" s="93"/>
      <c r="BP73" s="93"/>
      <c r="BQ73" s="93"/>
      <c r="BR73" s="93"/>
      <c r="BS73" s="93"/>
      <c r="BT73" s="93"/>
      <c r="BU73" s="93"/>
      <c r="BV73" s="93"/>
      <c r="BW73" s="93"/>
      <c r="BX73" s="93"/>
      <c r="BY73" s="93"/>
      <c r="BZ73" s="93"/>
      <c r="CA73" s="93"/>
      <c r="CB73" s="93"/>
      <c r="CC73" s="93"/>
      <c r="CD73" s="93"/>
      <c r="CE73" s="93"/>
      <c r="CF73" s="93"/>
      <c r="CG73" s="93"/>
      <c r="CH73" s="93"/>
      <c r="CI73" s="93"/>
      <c r="CJ73" s="93"/>
      <c r="CK73" s="93"/>
      <c r="CL73" s="93"/>
      <c r="CM73" s="93"/>
      <c r="CN73" s="93"/>
      <c r="CO73" s="93"/>
      <c r="CP73" s="93"/>
      <c r="CQ73" s="93"/>
      <c r="CR73" s="93"/>
      <c r="CS73" s="93"/>
      <c r="CT73" s="93"/>
      <c r="CU73" s="93"/>
      <c r="CV73" s="93"/>
      <c r="CW73" s="94"/>
      <c r="CX73" s="94"/>
    </row>
    <row r="74" spans="1:102" s="48" customFormat="1" ht="12.75" hidden="1" customHeight="1">
      <c r="A74" s="2078" t="str">
        <f t="shared" si="3"/>
        <v>上記以外の飲食店、宿泊業</v>
      </c>
      <c r="B74" s="76"/>
      <c r="C74" s="69" t="s">
        <v>188</v>
      </c>
      <c r="D74" s="2239">
        <v>106.52920438123907</v>
      </c>
      <c r="E74" s="2240">
        <v>2.7117742296963988E-2</v>
      </c>
      <c r="F74" s="2237">
        <f>'表Ⅲ・5　180116再'!Y74</f>
        <v>103.39227596958423</v>
      </c>
      <c r="G74" s="2241">
        <f t="shared" si="4"/>
        <v>2.6430553318374347E-2</v>
      </c>
      <c r="H74" s="369">
        <f t="shared" si="5"/>
        <v>-3.1369284116548357</v>
      </c>
      <c r="I74" s="372">
        <v>56.891293536782833</v>
      </c>
      <c r="J74" s="93"/>
      <c r="K74" s="93"/>
      <c r="L74" s="93"/>
      <c r="M74" s="93"/>
      <c r="N74" s="93"/>
      <c r="O74" s="93"/>
      <c r="P74" s="93"/>
      <c r="Q74" s="93"/>
      <c r="R74" s="93"/>
      <c r="S74" s="93"/>
      <c r="AE74" s="93"/>
      <c r="AF74" s="93"/>
      <c r="AG74" s="93"/>
      <c r="AH74" s="93"/>
      <c r="AI74" s="93"/>
      <c r="AJ74" s="93"/>
      <c r="AK74" s="93"/>
      <c r="AL74" s="93"/>
      <c r="AM74" s="93"/>
      <c r="AN74" s="93"/>
      <c r="AO74" s="93"/>
      <c r="AP74" s="93"/>
      <c r="AQ74" s="93"/>
      <c r="AR74" s="93"/>
      <c r="AS74" s="93"/>
      <c r="AT74" s="93"/>
      <c r="AU74" s="93"/>
      <c r="AV74" s="93"/>
      <c r="AW74" s="93"/>
      <c r="AX74" s="93"/>
      <c r="AY74" s="93"/>
      <c r="AZ74" s="93"/>
      <c r="BA74" s="93"/>
      <c r="BB74" s="93"/>
      <c r="BC74" s="93"/>
      <c r="BD74" s="93"/>
      <c r="BE74" s="93"/>
      <c r="BF74" s="93"/>
      <c r="BG74" s="93"/>
      <c r="BH74" s="93"/>
      <c r="BI74" s="93"/>
      <c r="BJ74" s="93"/>
      <c r="BK74" s="93"/>
      <c r="BL74" s="93"/>
      <c r="BM74" s="93"/>
      <c r="BN74" s="93"/>
      <c r="BO74" s="93"/>
      <c r="BP74" s="93"/>
      <c r="BQ74" s="93"/>
      <c r="BR74" s="93"/>
      <c r="BS74" s="93"/>
      <c r="BT74" s="93"/>
      <c r="BU74" s="93"/>
      <c r="BV74" s="93"/>
      <c r="BW74" s="93"/>
      <c r="BX74" s="93"/>
      <c r="BY74" s="93"/>
      <c r="BZ74" s="93"/>
      <c r="CA74" s="93"/>
      <c r="CB74" s="93"/>
      <c r="CC74" s="93"/>
      <c r="CD74" s="93"/>
      <c r="CE74" s="93"/>
      <c r="CF74" s="93"/>
      <c r="CG74" s="93"/>
      <c r="CH74" s="93"/>
      <c r="CI74" s="93"/>
      <c r="CJ74" s="93"/>
      <c r="CK74" s="93"/>
      <c r="CL74" s="93"/>
      <c r="CM74" s="93"/>
      <c r="CN74" s="93"/>
      <c r="CO74" s="93"/>
      <c r="CP74" s="93"/>
      <c r="CQ74" s="93"/>
      <c r="CR74" s="93"/>
      <c r="CS74" s="93"/>
      <c r="CT74" s="93"/>
      <c r="CU74" s="93"/>
      <c r="CV74" s="93"/>
      <c r="CW74" s="94"/>
      <c r="CX74" s="94"/>
    </row>
    <row r="75" spans="1:102" s="48" customFormat="1" ht="12.75" customHeight="1">
      <c r="A75" s="2078" t="str">
        <f t="shared" si="3"/>
        <v>生活関連サービス、娯楽業</v>
      </c>
      <c r="B75" s="79" t="s">
        <v>189</v>
      </c>
      <c r="C75" s="69"/>
      <c r="D75" s="2239">
        <v>179.89445097489332</v>
      </c>
      <c r="E75" s="2240">
        <v>4.5793370846296352E-2</v>
      </c>
      <c r="F75" s="2237">
        <f>'表Ⅲ・5　180116再'!Y75</f>
        <v>164.43779610819556</v>
      </c>
      <c r="G75" s="2241">
        <f t="shared" si="4"/>
        <v>4.2035847425122792E-2</v>
      </c>
      <c r="H75" s="369">
        <f t="shared" si="5"/>
        <v>-15.456654866697761</v>
      </c>
      <c r="I75" s="372">
        <v>188.6066535439584</v>
      </c>
      <c r="J75" s="93"/>
      <c r="K75" s="93"/>
      <c r="L75" s="93"/>
      <c r="M75" s="93"/>
      <c r="N75" s="93"/>
      <c r="O75" s="93"/>
      <c r="P75" s="93"/>
      <c r="Q75" s="93"/>
      <c r="R75" s="93"/>
      <c r="S75" s="93"/>
      <c r="AE75" s="93"/>
      <c r="AF75" s="93"/>
      <c r="AG75" s="93"/>
      <c r="AH75" s="93"/>
      <c r="AI75" s="93"/>
      <c r="AJ75" s="93"/>
      <c r="AK75" s="93"/>
      <c r="AL75" s="93"/>
      <c r="AM75" s="93"/>
      <c r="AN75" s="93"/>
      <c r="AO75" s="93"/>
      <c r="AP75" s="93"/>
      <c r="AQ75" s="93"/>
      <c r="AR75" s="93"/>
      <c r="AS75" s="93"/>
      <c r="AT75" s="93"/>
      <c r="AU75" s="93"/>
      <c r="AV75" s="93"/>
      <c r="AW75" s="93"/>
      <c r="AX75" s="93"/>
      <c r="AY75" s="93"/>
      <c r="AZ75" s="93"/>
      <c r="BA75" s="93"/>
      <c r="BB75" s="93"/>
      <c r="BC75" s="93"/>
      <c r="BD75" s="93"/>
      <c r="BE75" s="93"/>
      <c r="BF75" s="93"/>
      <c r="BG75" s="93"/>
      <c r="BH75" s="93"/>
      <c r="BI75" s="93"/>
      <c r="BJ75" s="93"/>
      <c r="BK75" s="93"/>
      <c r="BL75" s="93"/>
      <c r="BM75" s="93"/>
      <c r="BN75" s="93"/>
      <c r="BO75" s="93"/>
      <c r="BP75" s="93"/>
      <c r="BQ75" s="93"/>
      <c r="BR75" s="93"/>
      <c r="BS75" s="93"/>
      <c r="BT75" s="93"/>
      <c r="BU75" s="93"/>
      <c r="BV75" s="93"/>
      <c r="BW75" s="93"/>
      <c r="BX75" s="93"/>
      <c r="BY75" s="93"/>
      <c r="BZ75" s="93"/>
      <c r="CA75" s="93"/>
      <c r="CB75" s="93"/>
      <c r="CC75" s="93"/>
      <c r="CD75" s="93"/>
      <c r="CE75" s="93"/>
      <c r="CF75" s="93"/>
      <c r="CG75" s="93"/>
      <c r="CH75" s="93"/>
      <c r="CI75" s="93"/>
      <c r="CJ75" s="93"/>
      <c r="CK75" s="93"/>
      <c r="CL75" s="93"/>
      <c r="CM75" s="93"/>
      <c r="CN75" s="93"/>
      <c r="CO75" s="93"/>
      <c r="CP75" s="93"/>
      <c r="CQ75" s="93"/>
      <c r="CR75" s="93"/>
      <c r="CS75" s="93"/>
      <c r="CT75" s="93"/>
      <c r="CU75" s="93"/>
      <c r="CV75" s="93"/>
      <c r="CW75" s="94"/>
      <c r="CX75" s="94"/>
    </row>
    <row r="76" spans="1:102" s="48" customFormat="1" ht="12.75" hidden="1" customHeight="1">
      <c r="A76" s="2078" t="str">
        <f t="shared" si="3"/>
        <v>洗濯業</v>
      </c>
      <c r="B76" s="76"/>
      <c r="C76" s="69" t="s">
        <v>190</v>
      </c>
      <c r="D76" s="2239">
        <v>159.14620193174935</v>
      </c>
      <c r="E76" s="2240">
        <v>4.0511761226349766E-2</v>
      </c>
      <c r="F76" s="2237">
        <f>'表Ⅲ・5　180116再'!Y76</f>
        <v>112.81535225362234</v>
      </c>
      <c r="G76" s="2241">
        <f t="shared" si="4"/>
        <v>2.8839409471435967E-2</v>
      </c>
      <c r="H76" s="369">
        <f t="shared" si="5"/>
        <v>-46.330849678127009</v>
      </c>
      <c r="I76" s="372">
        <v>185.58161748202227</v>
      </c>
      <c r="J76" s="93"/>
      <c r="K76" s="93"/>
      <c r="L76" s="93"/>
      <c r="M76" s="93"/>
      <c r="N76" s="93"/>
      <c r="O76" s="93"/>
      <c r="P76" s="93"/>
      <c r="Q76" s="93"/>
      <c r="R76" s="93"/>
      <c r="S76" s="93"/>
      <c r="AE76" s="93"/>
      <c r="AF76" s="93"/>
      <c r="AG76" s="93"/>
      <c r="AH76" s="93"/>
      <c r="AI76" s="93"/>
      <c r="AJ76" s="93"/>
      <c r="AK76" s="93"/>
      <c r="AL76" s="93"/>
      <c r="AM76" s="93"/>
      <c r="AN76" s="93"/>
      <c r="AO76" s="93"/>
      <c r="AP76" s="93"/>
      <c r="AQ76" s="93"/>
      <c r="AR76" s="93"/>
      <c r="AS76" s="93"/>
      <c r="AT76" s="93"/>
      <c r="AU76" s="93"/>
      <c r="AV76" s="93"/>
      <c r="AW76" s="93"/>
      <c r="AX76" s="93"/>
      <c r="AY76" s="93"/>
      <c r="AZ76" s="93"/>
      <c r="BA76" s="93"/>
      <c r="BB76" s="93"/>
      <c r="BC76" s="93"/>
      <c r="BD76" s="93"/>
      <c r="BE76" s="93"/>
      <c r="BF76" s="93"/>
      <c r="BG76" s="93"/>
      <c r="BH76" s="93"/>
      <c r="BI76" s="93"/>
      <c r="BJ76" s="93"/>
      <c r="BK76" s="93"/>
      <c r="BL76" s="93"/>
      <c r="BM76" s="93"/>
      <c r="BN76" s="93"/>
      <c r="BO76" s="93"/>
      <c r="BP76" s="93"/>
      <c r="BQ76" s="93"/>
      <c r="BR76" s="93"/>
      <c r="BS76" s="93"/>
      <c r="BT76" s="93"/>
      <c r="BU76" s="93"/>
      <c r="BV76" s="93"/>
      <c r="BW76" s="93"/>
      <c r="BX76" s="93"/>
      <c r="BY76" s="93"/>
      <c r="BZ76" s="93"/>
      <c r="CA76" s="93"/>
      <c r="CB76" s="93"/>
      <c r="CC76" s="93"/>
      <c r="CD76" s="93"/>
      <c r="CE76" s="93"/>
      <c r="CF76" s="93"/>
      <c r="CG76" s="93"/>
      <c r="CH76" s="93"/>
      <c r="CI76" s="93"/>
      <c r="CJ76" s="93"/>
      <c r="CK76" s="93"/>
      <c r="CL76" s="93"/>
      <c r="CM76" s="93"/>
      <c r="CN76" s="93"/>
      <c r="CO76" s="93"/>
      <c r="CP76" s="93"/>
      <c r="CQ76" s="93"/>
      <c r="CR76" s="93"/>
      <c r="CS76" s="93"/>
      <c r="CT76" s="93"/>
      <c r="CU76" s="93"/>
      <c r="CV76" s="93"/>
      <c r="CW76" s="94"/>
      <c r="CX76" s="94"/>
    </row>
    <row r="77" spans="1:102" s="48" customFormat="1" ht="12.75" customHeight="1">
      <c r="A77" s="2078" t="str">
        <f t="shared" si="3"/>
        <v>教育、学習支援業</v>
      </c>
      <c r="B77" s="84" t="s">
        <v>191</v>
      </c>
      <c r="C77" s="69"/>
      <c r="D77" s="2239">
        <v>95.503514072115323</v>
      </c>
      <c r="E77" s="2240">
        <v>2.4311076930545399E-2</v>
      </c>
      <c r="F77" s="2237">
        <f>'表Ⅲ・5　180116再'!Y77</f>
        <v>153.75540454182567</v>
      </c>
      <c r="G77" s="2241">
        <f t="shared" si="4"/>
        <v>3.9305067807255109E-2</v>
      </c>
      <c r="H77" s="369">
        <f t="shared" si="5"/>
        <v>58.251890469710347</v>
      </c>
      <c r="I77" s="372">
        <v>94.155678918493194</v>
      </c>
      <c r="J77" s="93"/>
      <c r="K77" s="93"/>
      <c r="L77" s="93"/>
      <c r="M77" s="93"/>
      <c r="N77" s="93"/>
      <c r="O77" s="93"/>
      <c r="P77" s="93"/>
      <c r="Q77" s="93"/>
      <c r="R77" s="93"/>
      <c r="S77" s="93"/>
      <c r="AE77" s="93"/>
      <c r="AF77" s="93"/>
      <c r="AG77" s="93"/>
      <c r="AH77" s="93"/>
      <c r="AI77" s="93"/>
      <c r="AJ77" s="93"/>
      <c r="AK77" s="93"/>
      <c r="AL77" s="93"/>
      <c r="AM77" s="93"/>
      <c r="AN77" s="93"/>
      <c r="AO77" s="93"/>
      <c r="AP77" s="93"/>
      <c r="AQ77" s="93"/>
      <c r="AR77" s="93"/>
      <c r="AS77" s="93"/>
      <c r="AT77" s="93"/>
      <c r="AU77" s="93"/>
      <c r="AV77" s="93"/>
      <c r="AW77" s="93"/>
      <c r="AX77" s="93"/>
      <c r="AY77" s="93"/>
      <c r="AZ77" s="93"/>
      <c r="BA77" s="93"/>
      <c r="BB77" s="93"/>
      <c r="BC77" s="93"/>
      <c r="BD77" s="93"/>
      <c r="BE77" s="93"/>
      <c r="BF77" s="93"/>
      <c r="BG77" s="93"/>
      <c r="BH77" s="93"/>
      <c r="BI77" s="93"/>
      <c r="BJ77" s="93"/>
      <c r="BK77" s="93"/>
      <c r="BL77" s="93"/>
      <c r="BM77" s="93"/>
      <c r="BN77" s="93"/>
      <c r="BO77" s="93"/>
      <c r="BP77" s="93"/>
      <c r="BQ77" s="93"/>
      <c r="BR77" s="93"/>
      <c r="BS77" s="93"/>
      <c r="BT77" s="93"/>
      <c r="BU77" s="93"/>
      <c r="BV77" s="93"/>
      <c r="BW77" s="93"/>
      <c r="BX77" s="93"/>
      <c r="BY77" s="93"/>
      <c r="BZ77" s="93"/>
      <c r="CA77" s="93"/>
      <c r="CB77" s="93"/>
      <c r="CC77" s="93"/>
      <c r="CD77" s="93"/>
      <c r="CE77" s="93"/>
      <c r="CF77" s="93"/>
      <c r="CG77" s="93"/>
      <c r="CH77" s="93"/>
      <c r="CI77" s="93"/>
      <c r="CJ77" s="93"/>
      <c r="CK77" s="93"/>
      <c r="CL77" s="93"/>
      <c r="CM77" s="93"/>
      <c r="CN77" s="93"/>
      <c r="CO77" s="93"/>
      <c r="CP77" s="93"/>
      <c r="CQ77" s="93"/>
      <c r="CR77" s="93"/>
      <c r="CS77" s="93"/>
      <c r="CT77" s="93"/>
      <c r="CU77" s="93"/>
      <c r="CV77" s="93"/>
      <c r="CW77" s="94"/>
      <c r="CX77" s="94"/>
    </row>
    <row r="78" spans="1:102" s="48" customFormat="1" ht="12.75" customHeight="1">
      <c r="A78" s="2078" t="str">
        <f t="shared" si="3"/>
        <v>医療、福祉</v>
      </c>
      <c r="B78" s="79" t="s">
        <v>26</v>
      </c>
      <c r="C78" s="69"/>
      <c r="D78" s="2239">
        <v>360.41269184328854</v>
      </c>
      <c r="E78" s="2240">
        <v>9.1745531704004957E-2</v>
      </c>
      <c r="F78" s="2237">
        <f>'表Ⅲ・5　180116再'!Y78</f>
        <v>574.63853341320657</v>
      </c>
      <c r="G78" s="2241">
        <f t="shared" si="4"/>
        <v>0.14689699258229097</v>
      </c>
      <c r="H78" s="369">
        <f t="shared" si="5"/>
        <v>214.22584156991803</v>
      </c>
      <c r="I78" s="372">
        <v>514.77697239032989</v>
      </c>
      <c r="J78" s="93"/>
      <c r="K78" s="93"/>
      <c r="L78" s="93"/>
      <c r="M78" s="93"/>
      <c r="N78" s="93"/>
      <c r="O78" s="93"/>
      <c r="P78" s="93"/>
      <c r="Q78" s="93"/>
      <c r="R78" s="93"/>
      <c r="S78" s="93"/>
      <c r="AE78" s="93"/>
      <c r="AF78" s="93"/>
      <c r="AG78" s="93"/>
      <c r="AH78" s="93"/>
      <c r="AI78" s="93"/>
      <c r="AJ78" s="93"/>
      <c r="AK78" s="93"/>
      <c r="AL78" s="93"/>
      <c r="AM78" s="93"/>
      <c r="AN78" s="93"/>
      <c r="AO78" s="93"/>
      <c r="AP78" s="93"/>
      <c r="AQ78" s="93"/>
      <c r="AR78" s="93"/>
      <c r="AS78" s="93"/>
      <c r="AT78" s="93"/>
      <c r="AU78" s="93"/>
      <c r="AV78" s="93"/>
      <c r="AW78" s="93"/>
      <c r="AX78" s="93"/>
      <c r="AY78" s="93"/>
      <c r="AZ78" s="93"/>
      <c r="BA78" s="93"/>
      <c r="BB78" s="93"/>
      <c r="BC78" s="93"/>
      <c r="BD78" s="93"/>
      <c r="BE78" s="93"/>
      <c r="BF78" s="93"/>
      <c r="BG78" s="93"/>
      <c r="BH78" s="93"/>
      <c r="BI78" s="93"/>
      <c r="BJ78" s="93"/>
      <c r="BK78" s="93"/>
      <c r="BL78" s="93"/>
      <c r="BM78" s="93"/>
      <c r="BN78" s="93"/>
      <c r="BO78" s="93"/>
      <c r="BP78" s="93"/>
      <c r="BQ78" s="93"/>
      <c r="BR78" s="93"/>
      <c r="BS78" s="93"/>
      <c r="BT78" s="93"/>
      <c r="BU78" s="93"/>
      <c r="BV78" s="93"/>
      <c r="BW78" s="93"/>
      <c r="BX78" s="93"/>
      <c r="BY78" s="93"/>
      <c r="BZ78" s="93"/>
      <c r="CA78" s="93"/>
      <c r="CB78" s="93"/>
      <c r="CC78" s="93"/>
      <c r="CD78" s="93"/>
      <c r="CE78" s="93"/>
      <c r="CF78" s="93"/>
      <c r="CG78" s="93"/>
      <c r="CH78" s="93"/>
      <c r="CI78" s="93"/>
      <c r="CJ78" s="93"/>
      <c r="CK78" s="93"/>
      <c r="CL78" s="93"/>
      <c r="CM78" s="93"/>
      <c r="CN78" s="93"/>
      <c r="CO78" s="93"/>
      <c r="CP78" s="93"/>
      <c r="CQ78" s="93"/>
      <c r="CR78" s="93"/>
      <c r="CS78" s="93"/>
      <c r="CT78" s="93"/>
      <c r="CU78" s="93"/>
      <c r="CV78" s="93"/>
      <c r="CW78" s="94"/>
      <c r="CX78" s="94"/>
    </row>
    <row r="79" spans="1:102" s="48" customFormat="1" ht="12.75" hidden="1" customHeight="1">
      <c r="A79" s="2078" t="str">
        <f t="shared" si="3"/>
        <v>医療業</v>
      </c>
      <c r="B79" s="96"/>
      <c r="C79" s="69" t="s">
        <v>192</v>
      </c>
      <c r="D79" s="2239">
        <v>282.25108097461208</v>
      </c>
      <c r="E79" s="2240">
        <v>7.1848955611434173E-2</v>
      </c>
      <c r="F79" s="2237">
        <f>'表Ⅲ・5　180116再'!Y79</f>
        <v>371.63620631458764</v>
      </c>
      <c r="G79" s="2241">
        <f t="shared" si="4"/>
        <v>9.5002750195049973E-2</v>
      </c>
      <c r="H79" s="369">
        <f t="shared" si="5"/>
        <v>89.385125339975559</v>
      </c>
      <c r="I79" s="372">
        <v>433.08302090765505</v>
      </c>
      <c r="J79" s="93"/>
      <c r="K79" s="93"/>
      <c r="L79" s="93"/>
      <c r="M79" s="93"/>
      <c r="N79" s="93"/>
      <c r="O79" s="93"/>
      <c r="P79" s="93"/>
      <c r="Q79" s="93"/>
      <c r="R79" s="93"/>
      <c r="S79" s="93"/>
      <c r="AE79" s="93"/>
      <c r="AF79" s="93"/>
      <c r="AG79" s="93"/>
      <c r="AH79" s="93"/>
      <c r="AI79" s="93"/>
      <c r="AJ79" s="93"/>
      <c r="AK79" s="93"/>
      <c r="AL79" s="93"/>
      <c r="AM79" s="93"/>
      <c r="AN79" s="93"/>
      <c r="AO79" s="93"/>
      <c r="AP79" s="93"/>
      <c r="AQ79" s="93"/>
      <c r="AR79" s="93"/>
      <c r="AS79" s="93"/>
      <c r="AT79" s="93"/>
      <c r="AU79" s="93"/>
      <c r="AV79" s="93"/>
      <c r="AW79" s="93"/>
      <c r="AX79" s="93"/>
      <c r="AY79" s="93"/>
      <c r="AZ79" s="93"/>
      <c r="BA79" s="93"/>
      <c r="BB79" s="93"/>
      <c r="BC79" s="93"/>
      <c r="BD79" s="93"/>
      <c r="BE79" s="93"/>
      <c r="BF79" s="93"/>
      <c r="BG79" s="93"/>
      <c r="BH79" s="93"/>
      <c r="BI79" s="93"/>
      <c r="BJ79" s="93"/>
      <c r="BK79" s="93"/>
      <c r="BL79" s="93"/>
      <c r="BM79" s="93"/>
      <c r="BN79" s="93"/>
      <c r="BO79" s="93"/>
      <c r="BP79" s="93"/>
      <c r="BQ79" s="93"/>
      <c r="BR79" s="93"/>
      <c r="BS79" s="93"/>
      <c r="BT79" s="93"/>
      <c r="BU79" s="93"/>
      <c r="BV79" s="93"/>
      <c r="BW79" s="93"/>
      <c r="BX79" s="93"/>
      <c r="BY79" s="93"/>
      <c r="BZ79" s="93"/>
      <c r="CA79" s="93"/>
      <c r="CB79" s="93"/>
      <c r="CC79" s="93"/>
      <c r="CD79" s="93"/>
      <c r="CE79" s="93"/>
      <c r="CF79" s="93"/>
      <c r="CG79" s="93"/>
      <c r="CH79" s="93"/>
      <c r="CI79" s="93"/>
      <c r="CJ79" s="93"/>
      <c r="CK79" s="93"/>
      <c r="CL79" s="93"/>
      <c r="CM79" s="93"/>
      <c r="CN79" s="93"/>
      <c r="CO79" s="93"/>
      <c r="CP79" s="93"/>
      <c r="CQ79" s="93"/>
      <c r="CR79" s="93"/>
      <c r="CS79" s="93"/>
      <c r="CT79" s="93"/>
      <c r="CU79" s="93"/>
      <c r="CV79" s="93"/>
      <c r="CW79" s="94"/>
      <c r="CX79" s="94"/>
    </row>
    <row r="80" spans="1:102" s="48" customFormat="1" ht="12.75" hidden="1" customHeight="1">
      <c r="A80" s="2078" t="str">
        <f t="shared" si="3"/>
        <v>上記以外の医療、福祉</v>
      </c>
      <c r="B80" s="76"/>
      <c r="C80" s="69" t="s">
        <v>193</v>
      </c>
      <c r="D80" s="2239">
        <v>78.161306868676306</v>
      </c>
      <c r="E80" s="2240">
        <v>1.9896498707278078E-2</v>
      </c>
      <c r="F80" s="2237">
        <f>'表Ⅲ・5　180116再'!Y80</f>
        <v>196.36037585754366</v>
      </c>
      <c r="G80" s="2241">
        <f t="shared" si="4"/>
        <v>5.0196335606787441E-2</v>
      </c>
      <c r="H80" s="369">
        <f t="shared" si="5"/>
        <v>118.19906898886735</v>
      </c>
      <c r="I80" s="372">
        <v>81.69364748267482</v>
      </c>
      <c r="J80" s="93"/>
      <c r="K80" s="93"/>
      <c r="L80" s="93"/>
      <c r="M80" s="93"/>
      <c r="N80" s="93"/>
      <c r="O80" s="93"/>
      <c r="P80" s="93"/>
      <c r="Q80" s="93"/>
      <c r="R80" s="93"/>
      <c r="S80" s="93"/>
      <c r="AE80" s="93"/>
      <c r="AF80" s="93"/>
      <c r="AG80" s="93"/>
      <c r="AH80" s="93"/>
      <c r="AI80" s="93"/>
      <c r="AJ80" s="93"/>
      <c r="AK80" s="93"/>
      <c r="AL80" s="93"/>
      <c r="AM80" s="93"/>
      <c r="AN80" s="93"/>
      <c r="AO80" s="93"/>
      <c r="AP80" s="93"/>
      <c r="AQ80" s="93"/>
      <c r="AR80" s="93"/>
      <c r="AS80" s="93"/>
      <c r="AT80" s="93"/>
      <c r="AU80" s="93"/>
      <c r="AV80" s="93"/>
      <c r="AW80" s="93"/>
      <c r="AX80" s="93"/>
      <c r="AY80" s="93"/>
      <c r="AZ80" s="93"/>
      <c r="BA80" s="93"/>
      <c r="BB80" s="93"/>
      <c r="BC80" s="93"/>
      <c r="BD80" s="93"/>
      <c r="BE80" s="93"/>
      <c r="BF80" s="93"/>
      <c r="BG80" s="93"/>
      <c r="BH80" s="93"/>
      <c r="BI80" s="93"/>
      <c r="BJ80" s="93"/>
      <c r="BK80" s="93"/>
      <c r="BL80" s="93"/>
      <c r="BM80" s="93"/>
      <c r="BN80" s="93"/>
      <c r="BO80" s="93"/>
      <c r="BP80" s="93"/>
      <c r="BQ80" s="93"/>
      <c r="BR80" s="93"/>
      <c r="BS80" s="93"/>
      <c r="BT80" s="93"/>
      <c r="BU80" s="93"/>
      <c r="BV80" s="93"/>
      <c r="BW80" s="93"/>
      <c r="BX80" s="93"/>
      <c r="BY80" s="93"/>
      <c r="BZ80" s="93"/>
      <c r="CA80" s="93"/>
      <c r="CB80" s="93"/>
      <c r="CC80" s="93"/>
      <c r="CD80" s="93"/>
      <c r="CE80" s="93"/>
      <c r="CF80" s="93"/>
      <c r="CG80" s="93"/>
      <c r="CH80" s="93"/>
      <c r="CI80" s="93"/>
      <c r="CJ80" s="93"/>
      <c r="CK80" s="93"/>
      <c r="CL80" s="93"/>
      <c r="CM80" s="93"/>
      <c r="CN80" s="93"/>
      <c r="CO80" s="93"/>
      <c r="CP80" s="93"/>
      <c r="CQ80" s="93"/>
      <c r="CR80" s="93"/>
      <c r="CS80" s="93"/>
      <c r="CT80" s="93"/>
      <c r="CU80" s="93"/>
      <c r="CV80" s="93"/>
      <c r="CW80" s="94"/>
      <c r="CX80" s="94"/>
    </row>
    <row r="81" spans="1:102">
      <c r="A81" s="2078" t="str">
        <f t="shared" si="3"/>
        <v>複合サービス事業</v>
      </c>
      <c r="B81" s="84" t="s">
        <v>194</v>
      </c>
      <c r="C81" s="69"/>
      <c r="D81" s="2239">
        <v>39.5197327918345</v>
      </c>
      <c r="E81" s="2240">
        <v>1.0060020026607655E-2</v>
      </c>
      <c r="F81" s="2237">
        <f>'表Ⅲ・5　180116再'!Y81</f>
        <v>37.945470183073851</v>
      </c>
      <c r="G81" s="2241">
        <f t="shared" si="4"/>
        <v>9.7001421378861488E-3</v>
      </c>
      <c r="H81" s="369">
        <f t="shared" si="5"/>
        <v>-1.5742626087606482</v>
      </c>
      <c r="I81" s="374">
        <v>50.857599856423725</v>
      </c>
      <c r="J81" s="100"/>
      <c r="K81" s="100"/>
      <c r="L81" s="100"/>
      <c r="M81" s="100"/>
      <c r="N81" s="100"/>
      <c r="O81" s="100"/>
      <c r="P81" s="100"/>
      <c r="Q81" s="100"/>
      <c r="R81" s="100"/>
      <c r="S81" s="100"/>
      <c r="AE81" s="100"/>
      <c r="AF81" s="100"/>
      <c r="AG81" s="100"/>
      <c r="AH81" s="100"/>
      <c r="AI81" s="100"/>
      <c r="AJ81" s="100"/>
      <c r="AK81" s="100"/>
      <c r="AL81" s="100"/>
      <c r="AM81" s="100"/>
      <c r="AN81" s="100"/>
      <c r="AO81" s="100"/>
      <c r="AP81" s="100"/>
      <c r="AQ81" s="100"/>
      <c r="AR81" s="100"/>
      <c r="AS81" s="100"/>
      <c r="AT81" s="100"/>
      <c r="AU81" s="100"/>
      <c r="AV81" s="100"/>
      <c r="AW81" s="100"/>
      <c r="AX81" s="100"/>
      <c r="AY81" s="100"/>
      <c r="AZ81" s="100"/>
      <c r="BA81" s="100"/>
      <c r="BB81" s="100"/>
      <c r="BC81" s="100"/>
      <c r="BD81" s="100"/>
      <c r="BE81" s="100"/>
      <c r="BF81" s="100"/>
      <c r="BG81" s="100"/>
      <c r="BH81" s="100"/>
      <c r="BI81" s="100"/>
      <c r="BJ81" s="100"/>
      <c r="BK81" s="100"/>
      <c r="BL81" s="100"/>
      <c r="BM81" s="100"/>
      <c r="BN81" s="100"/>
      <c r="BO81" s="100"/>
      <c r="BP81" s="100"/>
      <c r="BQ81" s="100"/>
      <c r="BR81" s="100"/>
      <c r="BS81" s="100"/>
      <c r="BT81" s="100"/>
      <c r="BU81" s="100"/>
      <c r="BV81" s="100"/>
      <c r="BW81" s="100"/>
      <c r="BX81" s="100"/>
      <c r="BY81" s="100"/>
      <c r="BZ81" s="100"/>
      <c r="CA81" s="100"/>
      <c r="CB81" s="100"/>
      <c r="CC81" s="100"/>
      <c r="CD81" s="100"/>
      <c r="CE81" s="100"/>
      <c r="CF81" s="100"/>
      <c r="CG81" s="100"/>
      <c r="CH81" s="100"/>
      <c r="CI81" s="100"/>
      <c r="CJ81" s="100"/>
      <c r="CK81" s="100"/>
      <c r="CL81" s="100"/>
      <c r="CM81" s="100"/>
      <c r="CN81" s="100"/>
      <c r="CO81" s="100"/>
      <c r="CP81" s="100"/>
      <c r="CQ81" s="100"/>
      <c r="CR81" s="100"/>
      <c r="CS81" s="100"/>
      <c r="CT81" s="100"/>
      <c r="CU81" s="100"/>
      <c r="CV81" s="100"/>
      <c r="CW81" s="102"/>
      <c r="CX81" s="102"/>
    </row>
    <row r="82" spans="1:102">
      <c r="A82" s="2078" t="str">
        <f t="shared" si="3"/>
        <v>サービス業</v>
      </c>
      <c r="B82" s="79" t="s">
        <v>195</v>
      </c>
      <c r="C82" s="69"/>
      <c r="D82" s="2239">
        <v>2524.5411164881862</v>
      </c>
      <c r="E82" s="2240">
        <v>0.64263931954299747</v>
      </c>
      <c r="F82" s="2237">
        <f>'表Ⅲ・5　180116再'!Y82</f>
        <v>3332.4019317140446</v>
      </c>
      <c r="G82" s="2241">
        <f t="shared" si="4"/>
        <v>0.85187434079052626</v>
      </c>
      <c r="H82" s="369">
        <f t="shared" si="5"/>
        <v>807.86081522585846</v>
      </c>
      <c r="I82" s="374">
        <v>1029.5364991305059</v>
      </c>
      <c r="J82" s="100"/>
      <c r="K82" s="100"/>
      <c r="L82" s="100"/>
      <c r="M82" s="100"/>
      <c r="N82" s="100"/>
      <c r="O82" s="100"/>
      <c r="P82" s="100"/>
      <c r="Q82" s="100"/>
      <c r="R82" s="100"/>
      <c r="S82" s="100"/>
      <c r="AE82" s="100"/>
      <c r="AF82" s="100"/>
      <c r="AG82" s="100"/>
      <c r="AH82" s="100"/>
      <c r="AI82" s="100"/>
      <c r="AJ82" s="100"/>
      <c r="AK82" s="100"/>
      <c r="AL82" s="100"/>
      <c r="AM82" s="100"/>
      <c r="AN82" s="100"/>
      <c r="AO82" s="100"/>
      <c r="AP82" s="100"/>
      <c r="AQ82" s="100"/>
      <c r="AR82" s="100"/>
      <c r="AS82" s="100"/>
      <c r="AT82" s="100"/>
      <c r="AU82" s="100"/>
      <c r="AV82" s="100"/>
      <c r="AW82" s="100"/>
      <c r="AX82" s="100"/>
      <c r="AY82" s="100"/>
      <c r="AZ82" s="100"/>
      <c r="BA82" s="100"/>
      <c r="BB82" s="100"/>
      <c r="BC82" s="100"/>
      <c r="BD82" s="100"/>
      <c r="BE82" s="100"/>
      <c r="BF82" s="100"/>
      <c r="BG82" s="100"/>
      <c r="BH82" s="100"/>
      <c r="BI82" s="100"/>
      <c r="BJ82" s="100"/>
      <c r="BK82" s="100"/>
      <c r="BL82" s="100"/>
      <c r="BM82" s="100"/>
      <c r="BN82" s="100"/>
      <c r="BO82" s="100"/>
      <c r="BP82" s="100"/>
      <c r="BQ82" s="100"/>
      <c r="BR82" s="100"/>
      <c r="BS82" s="100"/>
      <c r="BT82" s="100"/>
      <c r="BU82" s="100"/>
      <c r="BV82" s="100"/>
      <c r="BW82" s="100"/>
      <c r="BX82" s="100"/>
      <c r="BY82" s="100"/>
      <c r="BZ82" s="100"/>
      <c r="CA82" s="100"/>
      <c r="CB82" s="100"/>
      <c r="CC82" s="100"/>
      <c r="CD82" s="100"/>
      <c r="CE82" s="100"/>
      <c r="CF82" s="100"/>
      <c r="CG82" s="100"/>
      <c r="CH82" s="100"/>
      <c r="CI82" s="100"/>
      <c r="CJ82" s="100"/>
      <c r="CK82" s="100"/>
      <c r="CL82" s="100"/>
      <c r="CM82" s="100"/>
      <c r="CN82" s="100"/>
      <c r="CO82" s="100"/>
      <c r="CP82" s="100"/>
      <c r="CQ82" s="100"/>
      <c r="CR82" s="100"/>
      <c r="CS82" s="100"/>
      <c r="CT82" s="100"/>
      <c r="CU82" s="100"/>
      <c r="CV82" s="100"/>
      <c r="CW82" s="102"/>
      <c r="CX82" s="102"/>
    </row>
    <row r="83" spans="1:102" ht="13.5" hidden="1" customHeight="1">
      <c r="A83" s="2078" t="str">
        <f t="shared" si="3"/>
        <v>自動車整備業</v>
      </c>
      <c r="B83" s="63"/>
      <c r="C83" s="69" t="s">
        <v>196</v>
      </c>
      <c r="D83" s="2239">
        <v>1151.9637237623183</v>
      </c>
      <c r="E83" s="2240">
        <v>0.2932402957281357</v>
      </c>
      <c r="F83" s="2237">
        <f>'表Ⅲ・5　180116再'!Y83</f>
        <v>726.80300431959677</v>
      </c>
      <c r="G83" s="2241">
        <f t="shared" si="4"/>
        <v>0.18579536408768943</v>
      </c>
      <c r="H83" s="369">
        <f t="shared" si="5"/>
        <v>-425.16071944272153</v>
      </c>
      <c r="I83" s="374">
        <v>539.47189262953725</v>
      </c>
      <c r="J83" s="100"/>
      <c r="K83" s="100"/>
      <c r="L83" s="100"/>
      <c r="M83" s="100"/>
      <c r="N83" s="100"/>
      <c r="O83" s="100"/>
      <c r="P83" s="100"/>
      <c r="Q83" s="100"/>
      <c r="R83" s="100"/>
      <c r="S83" s="100"/>
      <c r="AE83" s="100"/>
      <c r="AF83" s="100"/>
      <c r="AG83" s="100"/>
      <c r="AH83" s="100"/>
      <c r="AI83" s="100"/>
      <c r="AJ83" s="100"/>
      <c r="AK83" s="100"/>
      <c r="AL83" s="100"/>
      <c r="AM83" s="100"/>
      <c r="AN83" s="100"/>
      <c r="AO83" s="100"/>
      <c r="AP83" s="100"/>
      <c r="AQ83" s="100"/>
      <c r="AR83" s="100"/>
      <c r="AS83" s="100"/>
      <c r="AT83" s="100"/>
      <c r="AU83" s="100"/>
      <c r="AV83" s="100"/>
      <c r="AW83" s="100"/>
      <c r="AX83" s="100"/>
      <c r="AY83" s="100"/>
      <c r="AZ83" s="100"/>
      <c r="BA83" s="100"/>
      <c r="BB83" s="100"/>
      <c r="BC83" s="100"/>
      <c r="BD83" s="100"/>
      <c r="BE83" s="100"/>
      <c r="BF83" s="100"/>
      <c r="BG83" s="100"/>
      <c r="BH83" s="100"/>
      <c r="BI83" s="100"/>
      <c r="BJ83" s="100"/>
      <c r="BK83" s="100"/>
      <c r="BL83" s="100"/>
      <c r="BM83" s="100"/>
      <c r="BN83" s="100"/>
      <c r="BO83" s="100"/>
      <c r="BP83" s="100"/>
      <c r="BQ83" s="100"/>
      <c r="BR83" s="100"/>
      <c r="BS83" s="100"/>
      <c r="BT83" s="100"/>
      <c r="BU83" s="100"/>
      <c r="BV83" s="100"/>
      <c r="BW83" s="100"/>
      <c r="BX83" s="100"/>
      <c r="BY83" s="100"/>
      <c r="BZ83" s="100"/>
      <c r="CA83" s="100"/>
      <c r="CB83" s="100"/>
      <c r="CC83" s="100"/>
      <c r="CD83" s="100"/>
      <c r="CE83" s="100"/>
      <c r="CF83" s="100"/>
      <c r="CG83" s="100"/>
      <c r="CH83" s="100"/>
      <c r="CI83" s="100"/>
      <c r="CJ83" s="100"/>
      <c r="CK83" s="100"/>
      <c r="CL83" s="100"/>
      <c r="CM83" s="100"/>
      <c r="CN83" s="100"/>
      <c r="CO83" s="100"/>
      <c r="CP83" s="100"/>
      <c r="CQ83" s="100"/>
      <c r="CR83" s="100"/>
      <c r="CS83" s="100"/>
      <c r="CT83" s="100"/>
      <c r="CU83" s="100"/>
      <c r="CV83" s="100"/>
      <c r="CW83" s="102"/>
      <c r="CX83" s="102"/>
    </row>
    <row r="84" spans="1:102" ht="13.5" hidden="1" customHeight="1">
      <c r="A84" s="2078" t="str">
        <f t="shared" si="3"/>
        <v>と蓄場</v>
      </c>
      <c r="B84" s="63"/>
      <c r="C84" s="69" t="s">
        <v>197</v>
      </c>
      <c r="D84" s="2239">
        <v>755.60650325293329</v>
      </c>
      <c r="E84" s="2240">
        <v>0.19234483681858505</v>
      </c>
      <c r="F84" s="2237">
        <f>'表Ⅲ・5　180116再'!Y84</f>
        <v>1558.2396467504554</v>
      </c>
      <c r="G84" s="2241">
        <f t="shared" si="4"/>
        <v>0.39833861553022104</v>
      </c>
      <c r="H84" s="369">
        <f t="shared" si="5"/>
        <v>802.63314349752216</v>
      </c>
      <c r="I84" s="374">
        <v>317.1234026584246</v>
      </c>
      <c r="J84" s="100"/>
      <c r="K84" s="100"/>
      <c r="L84" s="100"/>
      <c r="M84" s="100"/>
      <c r="N84" s="100"/>
      <c r="O84" s="100"/>
      <c r="P84" s="100"/>
      <c r="Q84" s="100"/>
      <c r="R84" s="100"/>
      <c r="S84" s="100"/>
      <c r="AE84" s="100"/>
      <c r="AF84" s="100"/>
      <c r="AG84" s="100"/>
      <c r="AH84" s="100"/>
      <c r="AI84" s="100"/>
      <c r="AJ84" s="100"/>
      <c r="AK84" s="100"/>
      <c r="AL84" s="100"/>
      <c r="AM84" s="100"/>
      <c r="AN84" s="100"/>
      <c r="AO84" s="100"/>
      <c r="AP84" s="100"/>
      <c r="AQ84" s="100"/>
      <c r="AR84" s="100"/>
      <c r="AS84" s="100"/>
      <c r="AT84" s="100"/>
      <c r="AU84" s="100"/>
      <c r="AV84" s="100"/>
      <c r="AW84" s="100"/>
      <c r="AX84" s="100"/>
      <c r="AY84" s="100"/>
      <c r="AZ84" s="100"/>
      <c r="BA84" s="100"/>
      <c r="BB84" s="100"/>
      <c r="BC84" s="100"/>
      <c r="BD84" s="100"/>
      <c r="BE84" s="100"/>
      <c r="BF84" s="100"/>
      <c r="BG84" s="100"/>
      <c r="BH84" s="100"/>
      <c r="BI84" s="100"/>
      <c r="BJ84" s="100"/>
      <c r="BK84" s="100"/>
      <c r="BL84" s="100"/>
      <c r="BM84" s="100"/>
      <c r="BN84" s="100"/>
      <c r="BO84" s="100"/>
      <c r="BP84" s="100"/>
      <c r="BQ84" s="100"/>
      <c r="BR84" s="100"/>
      <c r="BS84" s="100"/>
      <c r="BT84" s="100"/>
      <c r="BU84" s="100"/>
      <c r="BV84" s="100"/>
      <c r="BW84" s="100"/>
      <c r="BX84" s="100"/>
      <c r="BY84" s="100"/>
      <c r="BZ84" s="100"/>
      <c r="CA84" s="100"/>
      <c r="CB84" s="100"/>
      <c r="CC84" s="100"/>
      <c r="CD84" s="100"/>
      <c r="CE84" s="100"/>
      <c r="CF84" s="100"/>
      <c r="CG84" s="100"/>
      <c r="CH84" s="100"/>
      <c r="CI84" s="100"/>
      <c r="CJ84" s="100"/>
      <c r="CK84" s="100"/>
      <c r="CL84" s="100"/>
      <c r="CM84" s="100"/>
      <c r="CN84" s="100"/>
      <c r="CO84" s="100"/>
      <c r="CP84" s="100"/>
      <c r="CQ84" s="100"/>
      <c r="CR84" s="100"/>
      <c r="CS84" s="100"/>
      <c r="CT84" s="100"/>
      <c r="CU84" s="100"/>
      <c r="CV84" s="100"/>
      <c r="CW84" s="102"/>
      <c r="CX84" s="102"/>
    </row>
    <row r="85" spans="1:102" ht="13.5" hidden="1" customHeight="1">
      <c r="A85" s="2078" t="str">
        <f t="shared" si="3"/>
        <v>上記以外のサービス業</v>
      </c>
      <c r="B85" s="76"/>
      <c r="C85" s="69" t="s">
        <v>198</v>
      </c>
      <c r="D85" s="2239">
        <v>560.00762153813184</v>
      </c>
      <c r="E85" s="2240">
        <v>0.14255379502187704</v>
      </c>
      <c r="F85" s="2237">
        <f>'表Ⅲ・5　180116再'!Y85</f>
        <v>987.07252619522819</v>
      </c>
      <c r="G85" s="2241">
        <f t="shared" si="4"/>
        <v>0.25232903317052641</v>
      </c>
      <c r="H85" s="369">
        <f t="shared" si="5"/>
        <v>427.06490465709635</v>
      </c>
      <c r="I85" s="374">
        <v>163.34283177696287</v>
      </c>
      <c r="J85" s="100"/>
      <c r="K85" s="100"/>
      <c r="L85" s="100"/>
      <c r="M85" s="100"/>
      <c r="N85" s="100"/>
      <c r="O85" s="100"/>
      <c r="P85" s="100"/>
      <c r="Q85" s="100"/>
      <c r="R85" s="100"/>
      <c r="S85" s="100"/>
      <c r="AE85" s="100"/>
      <c r="AF85" s="100"/>
      <c r="AG85" s="100"/>
      <c r="AH85" s="100"/>
      <c r="AI85" s="100"/>
      <c r="AJ85" s="100"/>
      <c r="AK85" s="100"/>
      <c r="AL85" s="100"/>
      <c r="AM85" s="100"/>
      <c r="AN85" s="100"/>
      <c r="AO85" s="100"/>
      <c r="AP85" s="100"/>
      <c r="AQ85" s="100"/>
      <c r="AR85" s="100"/>
      <c r="AS85" s="100"/>
      <c r="AT85" s="100"/>
      <c r="AU85" s="100"/>
      <c r="AV85" s="100"/>
      <c r="AW85" s="100"/>
      <c r="AX85" s="100"/>
      <c r="AY85" s="100"/>
      <c r="AZ85" s="100"/>
      <c r="BA85" s="100"/>
      <c r="BB85" s="100"/>
      <c r="BC85" s="100"/>
      <c r="BD85" s="100"/>
      <c r="BE85" s="100"/>
      <c r="BF85" s="100"/>
      <c r="BG85" s="100"/>
      <c r="BH85" s="100"/>
      <c r="BI85" s="100"/>
      <c r="BJ85" s="100"/>
      <c r="BK85" s="100"/>
      <c r="BL85" s="100"/>
      <c r="BM85" s="100"/>
      <c r="BN85" s="100"/>
      <c r="BO85" s="100"/>
      <c r="BP85" s="100"/>
      <c r="BQ85" s="100"/>
      <c r="BR85" s="100"/>
      <c r="BS85" s="100"/>
      <c r="BT85" s="100"/>
      <c r="BU85" s="100"/>
      <c r="BV85" s="100"/>
      <c r="BW85" s="100"/>
      <c r="BX85" s="100"/>
      <c r="BY85" s="100"/>
      <c r="BZ85" s="100"/>
      <c r="CA85" s="100"/>
      <c r="CB85" s="100"/>
      <c r="CC85" s="100"/>
      <c r="CD85" s="100"/>
      <c r="CE85" s="100"/>
      <c r="CF85" s="100"/>
      <c r="CG85" s="100"/>
      <c r="CH85" s="100"/>
      <c r="CI85" s="100"/>
      <c r="CJ85" s="100"/>
      <c r="CK85" s="100"/>
      <c r="CL85" s="100"/>
      <c r="CM85" s="100"/>
      <c r="CN85" s="100"/>
      <c r="CO85" s="100"/>
      <c r="CP85" s="100"/>
      <c r="CQ85" s="100"/>
      <c r="CR85" s="100"/>
      <c r="CS85" s="100"/>
      <c r="CT85" s="100"/>
      <c r="CU85" s="100"/>
      <c r="CV85" s="100"/>
      <c r="CW85" s="102"/>
      <c r="CX85" s="102"/>
    </row>
    <row r="86" spans="1:102" ht="14.25" thickBot="1">
      <c r="A86" s="2078" t="str">
        <f t="shared" si="3"/>
        <v>公　務</v>
      </c>
      <c r="B86" s="104" t="s">
        <v>199</v>
      </c>
      <c r="C86" s="105"/>
      <c r="D86" s="2242">
        <v>259.29305239737135</v>
      </c>
      <c r="E86" s="2243">
        <v>6.600483139948625E-2</v>
      </c>
      <c r="F86" s="2244">
        <f>'表Ⅲ・5　180116再'!Y86</f>
        <v>364.59563128164632</v>
      </c>
      <c r="G86" s="2245">
        <f>F86/F$87*100</f>
        <v>9.3202941727201616E-2</v>
      </c>
      <c r="H86" s="369">
        <f t="shared" si="5"/>
        <v>105.30257888427496</v>
      </c>
      <c r="I86" s="374">
        <v>127.51590301472385</v>
      </c>
      <c r="J86" s="100"/>
      <c r="K86" s="100"/>
      <c r="L86" s="100"/>
      <c r="M86" s="100"/>
      <c r="N86" s="100"/>
      <c r="O86" s="100"/>
      <c r="P86" s="100"/>
      <c r="Q86" s="100"/>
      <c r="R86" s="100"/>
      <c r="S86" s="100"/>
      <c r="AE86" s="100"/>
      <c r="AF86" s="100"/>
      <c r="AG86" s="100"/>
      <c r="AH86" s="100"/>
      <c r="AI86" s="100"/>
      <c r="AJ86" s="100"/>
      <c r="AK86" s="100"/>
      <c r="AL86" s="100"/>
      <c r="AM86" s="100"/>
      <c r="AN86" s="100"/>
      <c r="AO86" s="100"/>
      <c r="AP86" s="100"/>
      <c r="AQ86" s="100"/>
      <c r="AR86" s="100"/>
      <c r="AS86" s="100"/>
      <c r="AT86" s="100"/>
      <c r="AU86" s="100"/>
      <c r="AV86" s="100"/>
      <c r="AW86" s="100"/>
      <c r="AX86" s="100"/>
      <c r="AY86" s="100"/>
      <c r="AZ86" s="100"/>
      <c r="BA86" s="100"/>
      <c r="BB86" s="100"/>
      <c r="BC86" s="100"/>
      <c r="BD86" s="100"/>
      <c r="BE86" s="100"/>
      <c r="BF86" s="100"/>
      <c r="BG86" s="100"/>
      <c r="BH86" s="100"/>
      <c r="BI86" s="100"/>
      <c r="BJ86" s="100"/>
      <c r="BK86" s="100"/>
      <c r="BL86" s="100"/>
      <c r="BM86" s="100"/>
      <c r="BN86" s="100"/>
      <c r="BO86" s="100"/>
      <c r="BP86" s="100"/>
      <c r="BQ86" s="100"/>
      <c r="BR86" s="100"/>
      <c r="BS86" s="100"/>
      <c r="BT86" s="100"/>
      <c r="BU86" s="100"/>
      <c r="BV86" s="100"/>
      <c r="BW86" s="100"/>
      <c r="BX86" s="100"/>
      <c r="BY86" s="100"/>
      <c r="BZ86" s="100"/>
      <c r="CA86" s="100"/>
      <c r="CB86" s="100"/>
      <c r="CC86" s="100"/>
      <c r="CD86" s="100"/>
      <c r="CE86" s="100"/>
      <c r="CF86" s="100"/>
      <c r="CG86" s="100"/>
      <c r="CH86" s="100"/>
      <c r="CI86" s="100"/>
      <c r="CJ86" s="100"/>
      <c r="CK86" s="100"/>
      <c r="CL86" s="100"/>
      <c r="CM86" s="100"/>
      <c r="CN86" s="100"/>
      <c r="CO86" s="100"/>
      <c r="CP86" s="100"/>
      <c r="CQ86" s="100"/>
      <c r="CR86" s="100"/>
      <c r="CS86" s="100"/>
      <c r="CT86" s="100"/>
      <c r="CU86" s="100"/>
      <c r="CV86" s="100"/>
      <c r="CW86" s="102"/>
      <c r="CX86" s="102"/>
    </row>
    <row r="87" spans="1:102" ht="15" thickTop="1" thickBot="1">
      <c r="A87" s="2079"/>
      <c r="B87" s="2487" t="s">
        <v>200</v>
      </c>
      <c r="C87" s="2488"/>
      <c r="D87" s="2246">
        <v>392839.50416906842</v>
      </c>
      <c r="E87" s="2247">
        <v>100</v>
      </c>
      <c r="F87" s="2248">
        <f>'表Ⅲ・5　180116再'!Y87</f>
        <v>391184.68207665783</v>
      </c>
      <c r="G87" s="2249">
        <f>F87/F$87*100</f>
        <v>100</v>
      </c>
      <c r="H87" s="369">
        <f t="shared" si="5"/>
        <v>-1654.8220924105844</v>
      </c>
      <c r="I87" s="374">
        <v>384696.47042242542</v>
      </c>
      <c r="J87" s="100"/>
      <c r="K87" s="100"/>
      <c r="L87" s="100"/>
      <c r="M87" s="100"/>
      <c r="N87" s="100"/>
      <c r="O87" s="100"/>
      <c r="P87" s="100"/>
      <c r="Q87" s="100"/>
      <c r="R87" s="100"/>
      <c r="S87" s="100"/>
      <c r="AE87" s="100"/>
      <c r="AF87" s="100"/>
      <c r="AG87" s="100"/>
      <c r="AH87" s="100"/>
      <c r="AI87" s="100"/>
      <c r="AJ87" s="100"/>
      <c r="AK87" s="100"/>
      <c r="AL87" s="100"/>
      <c r="AM87" s="100"/>
      <c r="AN87" s="100"/>
      <c r="AO87" s="100"/>
      <c r="AP87" s="100"/>
      <c r="AQ87" s="100"/>
      <c r="AR87" s="100"/>
      <c r="AS87" s="100"/>
      <c r="AT87" s="100"/>
      <c r="AU87" s="100"/>
      <c r="AV87" s="100"/>
      <c r="AW87" s="100"/>
      <c r="AX87" s="100"/>
      <c r="AY87" s="100"/>
      <c r="AZ87" s="100"/>
      <c r="BA87" s="100"/>
      <c r="BB87" s="100"/>
      <c r="BC87" s="100"/>
      <c r="BD87" s="100"/>
      <c r="BE87" s="100"/>
      <c r="BF87" s="100"/>
      <c r="BG87" s="100"/>
      <c r="BH87" s="100"/>
      <c r="BI87" s="100"/>
      <c r="BJ87" s="100"/>
      <c r="BK87" s="100"/>
      <c r="BL87" s="100"/>
      <c r="BM87" s="100"/>
      <c r="BN87" s="100"/>
      <c r="BO87" s="100"/>
      <c r="BP87" s="100"/>
      <c r="BQ87" s="100"/>
      <c r="BR87" s="100"/>
      <c r="BS87" s="100"/>
      <c r="BT87" s="100"/>
      <c r="BU87" s="100"/>
      <c r="BV87" s="100"/>
      <c r="BW87" s="100"/>
      <c r="BX87" s="100"/>
      <c r="BY87" s="100"/>
      <c r="BZ87" s="100"/>
      <c r="CA87" s="100"/>
      <c r="CB87" s="100"/>
      <c r="CC87" s="100"/>
      <c r="CD87" s="100"/>
      <c r="CE87" s="100"/>
      <c r="CF87" s="100"/>
      <c r="CG87" s="100"/>
      <c r="CH87" s="100"/>
      <c r="CI87" s="100"/>
      <c r="CJ87" s="100"/>
      <c r="CK87" s="100"/>
      <c r="CL87" s="100"/>
      <c r="CM87" s="100"/>
      <c r="CN87" s="100"/>
      <c r="CO87" s="100"/>
      <c r="CP87" s="100"/>
      <c r="CQ87" s="100"/>
      <c r="CR87" s="100"/>
      <c r="CS87" s="100"/>
      <c r="CT87" s="100"/>
      <c r="CU87" s="100"/>
      <c r="CV87" s="100"/>
      <c r="CW87" s="102"/>
      <c r="CX87" s="102"/>
    </row>
    <row r="88" spans="1:102">
      <c r="H88" s="101"/>
    </row>
    <row r="90" spans="1:102">
      <c r="B90" s="2215"/>
      <c r="C90" s="2082" t="s">
        <v>122</v>
      </c>
      <c r="D90" s="2477" t="s">
        <v>57</v>
      </c>
      <c r="E90" s="2489"/>
      <c r="F90" s="2216"/>
      <c r="G90" s="1880" t="s">
        <v>122</v>
      </c>
      <c r="H90" s="2477" t="s">
        <v>1358</v>
      </c>
      <c r="I90" s="2478"/>
    </row>
    <row r="91" spans="1:102">
      <c r="B91" s="2082"/>
      <c r="C91" s="2082"/>
      <c r="D91" s="2217" t="s">
        <v>201</v>
      </c>
      <c r="E91" s="2081" t="s">
        <v>124</v>
      </c>
      <c r="F91" s="2218"/>
      <c r="G91" s="1880"/>
      <c r="H91" s="2081" t="s">
        <v>201</v>
      </c>
      <c r="I91" s="2081" t="s">
        <v>124</v>
      </c>
    </row>
    <row r="92" spans="1:102">
      <c r="A92" s="2080" t="b">
        <f>C92=G92</f>
        <v>1</v>
      </c>
      <c r="B92" s="2219"/>
      <c r="C92" s="2220" t="s">
        <v>1444</v>
      </c>
      <c r="D92" s="2084">
        <v>101031.50184045146</v>
      </c>
      <c r="E92" s="1884">
        <f>D92/$D$103</f>
        <v>0.25718264270329083</v>
      </c>
      <c r="F92" s="2221">
        <v>1</v>
      </c>
      <c r="G92" s="1882" t="s">
        <v>155</v>
      </c>
      <c r="H92" s="1883">
        <f>VLOOKUP(G92,$A$5:$G$86,6,FALSE)</f>
        <v>100542.81716649111</v>
      </c>
      <c r="I92" s="1884">
        <f>H92/$H$103</f>
        <v>0.2570213553167412</v>
      </c>
      <c r="J92" s="111">
        <f>H92-D92</f>
        <v>-488.68467396034976</v>
      </c>
      <c r="L92" s="2468">
        <f>D92/10</f>
        <v>10103.150184045146</v>
      </c>
      <c r="M92" s="2468">
        <f>H92/10</f>
        <v>10054.281716649111</v>
      </c>
    </row>
    <row r="93" spans="1:102">
      <c r="A93" s="2080" t="b">
        <f t="shared" ref="A93:A101" si="6">C93=G93</f>
        <v>0</v>
      </c>
      <c r="B93" s="2219"/>
      <c r="C93" s="2220" t="s">
        <v>1445</v>
      </c>
      <c r="D93" s="2084">
        <v>81902.197521684895</v>
      </c>
      <c r="E93" s="1884">
        <f>D93/$D$103</f>
        <v>0.20848768174403409</v>
      </c>
      <c r="F93" s="2221">
        <v>2</v>
      </c>
      <c r="G93" s="1882" t="s">
        <v>14</v>
      </c>
      <c r="H93" s="1883">
        <f t="shared" ref="H93:H100" si="7">VLOOKUP(G93,$A$5:$G$86,6,FALSE)</f>
        <v>81845.22460510087</v>
      </c>
      <c r="I93" s="1884">
        <f>H93/$H$103</f>
        <v>0.20922400174417416</v>
      </c>
      <c r="J93" s="111">
        <f t="shared" ref="J93:J101" si="8">H93-D93</f>
        <v>-56.97291658402537</v>
      </c>
      <c r="L93" s="2468">
        <f t="shared" ref="L93:L101" si="9">D93/10</f>
        <v>8190.2197521684893</v>
      </c>
      <c r="M93" s="2468">
        <f t="shared" ref="M93:M101" si="10">H93/10</f>
        <v>8184.5224605100866</v>
      </c>
    </row>
    <row r="94" spans="1:102">
      <c r="A94" s="2080" t="b">
        <f t="shared" si="6"/>
        <v>0</v>
      </c>
      <c r="B94" s="2219"/>
      <c r="C94" s="2220" t="s">
        <v>14</v>
      </c>
      <c r="D94" s="2084">
        <v>81614.432250303071</v>
      </c>
      <c r="E94" s="1884">
        <f t="shared" ref="E94:E101" si="11">D94/$D$103</f>
        <v>0.20775515543665443</v>
      </c>
      <c r="F94" s="2221">
        <v>3</v>
      </c>
      <c r="G94" s="1882" t="s">
        <v>125</v>
      </c>
      <c r="H94" s="1883">
        <f t="shared" si="7"/>
        <v>80949.070698657786</v>
      </c>
      <c r="I94" s="1884">
        <f t="shared" ref="I94:I101" si="12">H94/$H$103</f>
        <v>0.2069331300728047</v>
      </c>
      <c r="J94" s="111">
        <f t="shared" si="8"/>
        <v>-665.36155164528464</v>
      </c>
      <c r="L94" s="2468">
        <f t="shared" si="9"/>
        <v>8161.4432250303071</v>
      </c>
      <c r="M94" s="2468">
        <f t="shared" si="10"/>
        <v>8094.9070698657788</v>
      </c>
    </row>
    <row r="95" spans="1:102">
      <c r="A95" s="2080" t="b">
        <f t="shared" si="6"/>
        <v>1</v>
      </c>
      <c r="B95" s="2219"/>
      <c r="C95" s="2222" t="s">
        <v>136</v>
      </c>
      <c r="D95" s="2084">
        <v>32611.9243760176</v>
      </c>
      <c r="E95" s="1884">
        <f t="shared" si="11"/>
        <v>8.3015898426504059E-2</v>
      </c>
      <c r="F95" s="2221">
        <v>4</v>
      </c>
      <c r="G95" s="1885" t="s">
        <v>136</v>
      </c>
      <c r="H95" s="1883">
        <f>VLOOKUP(G95,$A$5:$G$86,6,FALSE)</f>
        <v>31760.537718598101</v>
      </c>
      <c r="I95" s="1884">
        <f t="shared" si="12"/>
        <v>8.119064772677935E-2</v>
      </c>
      <c r="J95" s="111">
        <f t="shared" si="8"/>
        <v>-851.38665741949808</v>
      </c>
      <c r="L95" s="2468">
        <f t="shared" si="9"/>
        <v>3261.19243760176</v>
      </c>
      <c r="M95" s="2468">
        <f t="shared" si="10"/>
        <v>3176.0537718598102</v>
      </c>
    </row>
    <row r="96" spans="1:102">
      <c r="A96" s="2080" t="b">
        <f t="shared" si="6"/>
        <v>1</v>
      </c>
      <c r="B96" s="2222"/>
      <c r="C96" s="2222" t="s">
        <v>144</v>
      </c>
      <c r="D96" s="2084">
        <v>28636.98981622441</v>
      </c>
      <c r="E96" s="1884">
        <f t="shared" si="11"/>
        <v>7.2897428879504331E-2</v>
      </c>
      <c r="F96" s="2221">
        <v>5</v>
      </c>
      <c r="G96" s="1885" t="s">
        <v>144</v>
      </c>
      <c r="H96" s="1883">
        <f t="shared" si="7"/>
        <v>29757.190581307848</v>
      </c>
      <c r="I96" s="1884">
        <f t="shared" si="12"/>
        <v>7.6069416684052399E-2</v>
      </c>
      <c r="J96" s="111">
        <f t="shared" si="8"/>
        <v>1120.2007650834385</v>
      </c>
      <c r="L96" s="2468">
        <f t="shared" si="9"/>
        <v>2863.6989816224409</v>
      </c>
      <c r="M96" s="2468">
        <f t="shared" si="10"/>
        <v>2975.719058130785</v>
      </c>
    </row>
    <row r="97" spans="1:17">
      <c r="A97" s="2080" t="b">
        <f t="shared" si="6"/>
        <v>1</v>
      </c>
      <c r="B97" s="2222"/>
      <c r="C97" s="2222" t="s">
        <v>138</v>
      </c>
      <c r="D97" s="2084">
        <v>11895.683324172795</v>
      </c>
      <c r="E97" s="1884">
        <f t="shared" si="11"/>
        <v>3.0281280772244297E-2</v>
      </c>
      <c r="F97" s="2221">
        <v>6</v>
      </c>
      <c r="G97" s="1885" t="s">
        <v>138</v>
      </c>
      <c r="H97" s="1883">
        <f t="shared" si="7"/>
        <v>9974.1479802876693</v>
      </c>
      <c r="I97" s="1884">
        <f t="shared" si="12"/>
        <v>2.5497286671192054E-2</v>
      </c>
      <c r="J97" s="111">
        <f t="shared" si="8"/>
        <v>-1921.5353438851253</v>
      </c>
      <c r="L97" s="2468">
        <f t="shared" si="9"/>
        <v>1189.5683324172794</v>
      </c>
      <c r="M97" s="2468">
        <f t="shared" si="10"/>
        <v>997.41479802876688</v>
      </c>
    </row>
    <row r="98" spans="1:17">
      <c r="A98" s="2080" t="b">
        <f t="shared" si="6"/>
        <v>0</v>
      </c>
      <c r="B98" s="2222"/>
      <c r="C98" s="2222" t="s">
        <v>131</v>
      </c>
      <c r="D98" s="2084">
        <v>9177.9833011827577</v>
      </c>
      <c r="E98" s="1884">
        <f t="shared" si="11"/>
        <v>2.3363188283713903E-2</v>
      </c>
      <c r="F98" s="2221">
        <v>7</v>
      </c>
      <c r="G98" s="1885" t="s">
        <v>130</v>
      </c>
      <c r="H98" s="1883">
        <f t="shared" si="7"/>
        <v>9765.8104966428946</v>
      </c>
      <c r="I98" s="1884">
        <f t="shared" si="12"/>
        <v>2.496470578755728E-2</v>
      </c>
      <c r="J98" s="111">
        <f t="shared" si="8"/>
        <v>587.82719546013686</v>
      </c>
      <c r="L98" s="2468">
        <f t="shared" si="9"/>
        <v>917.79833011827577</v>
      </c>
      <c r="M98" s="2468">
        <f t="shared" si="10"/>
        <v>976.58104966428948</v>
      </c>
    </row>
    <row r="99" spans="1:17">
      <c r="A99" s="2080" t="b">
        <f t="shared" si="6"/>
        <v>0</v>
      </c>
      <c r="B99" s="2222"/>
      <c r="C99" s="2222" t="s">
        <v>130</v>
      </c>
      <c r="D99" s="2084">
        <v>9085.7824492132404</v>
      </c>
      <c r="E99" s="1884">
        <f t="shared" si="11"/>
        <v>2.3128484668138018E-2</v>
      </c>
      <c r="F99" s="2221">
        <v>8</v>
      </c>
      <c r="G99" s="1885" t="s">
        <v>143</v>
      </c>
      <c r="H99" s="1883">
        <f t="shared" si="7"/>
        <v>9347.9989342898571</v>
      </c>
      <c r="I99" s="1884">
        <f t="shared" si="12"/>
        <v>2.3896638499914455E-2</v>
      </c>
      <c r="J99" s="111">
        <f t="shared" si="8"/>
        <v>262.21648507661666</v>
      </c>
      <c r="L99" s="2468">
        <f t="shared" si="9"/>
        <v>908.57824492132409</v>
      </c>
      <c r="M99" s="2468">
        <f t="shared" si="10"/>
        <v>934.79989342898568</v>
      </c>
    </row>
    <row r="100" spans="1:17">
      <c r="A100" s="2080" t="b">
        <f t="shared" si="6"/>
        <v>0</v>
      </c>
      <c r="B100" s="2222"/>
      <c r="C100" s="2222" t="s">
        <v>143</v>
      </c>
      <c r="D100" s="2084">
        <v>8940.6746631005572</v>
      </c>
      <c r="E100" s="1884">
        <f t="shared" si="11"/>
        <v>2.275910280971313E-2</v>
      </c>
      <c r="F100" s="2221">
        <v>9</v>
      </c>
      <c r="G100" s="1885" t="s">
        <v>131</v>
      </c>
      <c r="H100" s="1883">
        <f t="shared" si="7"/>
        <v>9069.1785364269144</v>
      </c>
      <c r="I100" s="1884">
        <f t="shared" si="12"/>
        <v>2.3183879512566622E-2</v>
      </c>
      <c r="J100" s="111">
        <f t="shared" si="8"/>
        <v>128.50387332635728</v>
      </c>
      <c r="L100" s="2468">
        <f t="shared" si="9"/>
        <v>894.06746631005569</v>
      </c>
      <c r="M100" s="2468">
        <f t="shared" si="10"/>
        <v>906.9178536426914</v>
      </c>
      <c r="O100" s="101" t="s">
        <v>497</v>
      </c>
    </row>
    <row r="101" spans="1:17">
      <c r="A101" s="2080" t="b">
        <f t="shared" si="6"/>
        <v>1</v>
      </c>
      <c r="B101" s="2222"/>
      <c r="C101" s="2222" t="s">
        <v>202</v>
      </c>
      <c r="D101" s="2084">
        <f>D103-SUM(D92:D100)</f>
        <v>27942.334626717609</v>
      </c>
      <c r="E101" s="1884">
        <f t="shared" si="11"/>
        <v>7.1129136276202806E-2</v>
      </c>
      <c r="F101" s="2223"/>
      <c r="G101" s="1885" t="s">
        <v>202</v>
      </c>
      <c r="H101" s="1883">
        <f>H103-SUM(H92:H100)</f>
        <v>28172.705358854786</v>
      </c>
      <c r="I101" s="1884">
        <f t="shared" si="12"/>
        <v>7.2018937984217823E-2</v>
      </c>
      <c r="J101" s="111">
        <f t="shared" si="8"/>
        <v>230.37073213717667</v>
      </c>
      <c r="L101" s="2468">
        <f t="shared" si="9"/>
        <v>2794.2334626717611</v>
      </c>
      <c r="M101" s="2468">
        <f t="shared" si="10"/>
        <v>2817.2705358854787</v>
      </c>
    </row>
    <row r="102" spans="1:17">
      <c r="B102" s="2222"/>
      <c r="C102" s="2220"/>
      <c r="D102" s="2084"/>
      <c r="E102" s="2224"/>
      <c r="F102" s="2223"/>
      <c r="G102" s="1882"/>
      <c r="H102" s="1883"/>
      <c r="I102" s="1884"/>
    </row>
    <row r="103" spans="1:17">
      <c r="B103" s="2222"/>
      <c r="C103" s="1885" t="s">
        <v>203</v>
      </c>
      <c r="D103" s="2084">
        <f>D87</f>
        <v>392839.50416906842</v>
      </c>
      <c r="E103" s="2224"/>
      <c r="F103" s="2223"/>
      <c r="G103" s="1885" t="s">
        <v>203</v>
      </c>
      <c r="H103" s="1883">
        <f>F87</f>
        <v>391184.68207665783</v>
      </c>
      <c r="I103" s="1884"/>
    </row>
    <row r="105" spans="1:17" ht="14.25" thickBot="1"/>
    <row r="106" spans="1:17">
      <c r="B106" s="2067" t="s">
        <v>122</v>
      </c>
      <c r="C106" s="2068"/>
      <c r="D106" s="2069" t="s">
        <v>1358</v>
      </c>
      <c r="E106" s="2070"/>
      <c r="F106" s="2071" t="s">
        <v>1443</v>
      </c>
      <c r="G106" s="2072"/>
    </row>
    <row r="107" spans="1:17" ht="14.25" thickBot="1">
      <c r="B107" s="2073"/>
      <c r="C107" s="2074"/>
      <c r="D107" s="56" t="s">
        <v>123</v>
      </c>
      <c r="E107" s="57" t="s">
        <v>124</v>
      </c>
      <c r="F107" s="57" t="s">
        <v>123</v>
      </c>
      <c r="G107" s="58" t="s">
        <v>124</v>
      </c>
    </row>
    <row r="108" spans="1:17">
      <c r="A108" s="2080" t="s">
        <v>694</v>
      </c>
      <c r="B108" s="63"/>
      <c r="C108" s="64" t="s">
        <v>138</v>
      </c>
      <c r="D108" s="2235">
        <v>11895.683324172795</v>
      </c>
      <c r="E108" s="2236">
        <v>3.0281280772244297</v>
      </c>
      <c r="F108" s="2237">
        <v>9974.1479802876693</v>
      </c>
      <c r="G108" s="2238">
        <v>2.5497286671192052</v>
      </c>
      <c r="H108" s="151">
        <f t="shared" ref="H108:H139" si="13">D108-F108</f>
        <v>1921.5353438851253</v>
      </c>
      <c r="I108" s="101" t="b">
        <f>B108=G92</f>
        <v>0</v>
      </c>
      <c r="J108" s="101" t="b">
        <f>C108=G92</f>
        <v>0</v>
      </c>
      <c r="P108" s="111"/>
      <c r="Q108" s="377"/>
    </row>
    <row r="109" spans="1:17">
      <c r="A109" s="2080" t="s">
        <v>694</v>
      </c>
      <c r="B109" s="63" t="s">
        <v>125</v>
      </c>
      <c r="C109" s="69"/>
      <c r="D109" s="2239">
        <v>81902.197521684895</v>
      </c>
      <c r="E109" s="2240">
        <v>20.848768174403411</v>
      </c>
      <c r="F109" s="2237">
        <v>80949.070698657786</v>
      </c>
      <c r="G109" s="2241">
        <v>20.693313007280469</v>
      </c>
      <c r="H109" s="151">
        <f t="shared" si="13"/>
        <v>953.12682302710891</v>
      </c>
      <c r="I109" s="101" t="b">
        <f t="shared" ref="I109:I117" si="14">B109=G93</f>
        <v>0</v>
      </c>
      <c r="J109" s="101" t="b">
        <f t="shared" ref="J109:J116" si="15">C109=G93</f>
        <v>0</v>
      </c>
      <c r="P109" s="111"/>
      <c r="Q109" s="377"/>
    </row>
    <row r="110" spans="1:17">
      <c r="A110" s="2080" t="s">
        <v>694</v>
      </c>
      <c r="B110" s="63"/>
      <c r="C110" s="69" t="s">
        <v>136</v>
      </c>
      <c r="D110" s="2239">
        <v>32611.9243760176</v>
      </c>
      <c r="E110" s="2240">
        <v>8.3015898426504062</v>
      </c>
      <c r="F110" s="2237">
        <v>31760.537718598101</v>
      </c>
      <c r="G110" s="2241">
        <v>8.1190647726779357</v>
      </c>
      <c r="H110" s="151">
        <f t="shared" si="13"/>
        <v>851.38665741949808</v>
      </c>
      <c r="I110" s="101" t="b">
        <f t="shared" si="14"/>
        <v>0</v>
      </c>
      <c r="J110" s="101" t="b">
        <f t="shared" si="15"/>
        <v>0</v>
      </c>
      <c r="P110" s="111"/>
      <c r="Q110" s="377"/>
    </row>
    <row r="111" spans="1:17" ht="14.25" customHeight="1">
      <c r="A111" s="2080" t="s">
        <v>694</v>
      </c>
      <c r="B111" s="63"/>
      <c r="C111" s="69" t="s">
        <v>153</v>
      </c>
      <c r="D111" s="2239">
        <v>3118.3440246139221</v>
      </c>
      <c r="E111" s="2240">
        <v>0.79379593740446841</v>
      </c>
      <c r="F111" s="2237">
        <v>2579.069146943747</v>
      </c>
      <c r="G111" s="2241">
        <v>0.65929706992932413</v>
      </c>
      <c r="H111" s="151">
        <f t="shared" si="13"/>
        <v>539.2748776701751</v>
      </c>
      <c r="I111" s="101" t="b">
        <f t="shared" si="14"/>
        <v>0</v>
      </c>
      <c r="J111" s="101" t="b">
        <f t="shared" si="15"/>
        <v>0</v>
      </c>
      <c r="P111" s="111"/>
      <c r="Q111" s="377"/>
    </row>
    <row r="112" spans="1:17">
      <c r="A112" s="2080" t="s">
        <v>694</v>
      </c>
      <c r="B112" s="76" t="s">
        <v>155</v>
      </c>
      <c r="C112" s="69"/>
      <c r="D112" s="2239">
        <v>101031.50184045146</v>
      </c>
      <c r="E112" s="2240">
        <v>25.718264270329083</v>
      </c>
      <c r="F112" s="2237">
        <v>100542.81716649111</v>
      </c>
      <c r="G112" s="2241">
        <v>25.70213553167412</v>
      </c>
      <c r="H112" s="151">
        <f t="shared" si="13"/>
        <v>488.68467396034976</v>
      </c>
      <c r="I112" s="101" t="b">
        <f t="shared" si="14"/>
        <v>0</v>
      </c>
      <c r="J112" s="101" t="b">
        <f t="shared" si="15"/>
        <v>0</v>
      </c>
      <c r="P112" s="111"/>
      <c r="Q112" s="377"/>
    </row>
    <row r="113" spans="1:17">
      <c r="A113" s="2080" t="s">
        <v>694</v>
      </c>
      <c r="B113" s="79"/>
      <c r="C113" s="69" t="s">
        <v>145</v>
      </c>
      <c r="D113" s="2239">
        <v>1286.6075253483828</v>
      </c>
      <c r="E113" s="2240">
        <v>0.32751480227779195</v>
      </c>
      <c r="F113" s="2237">
        <v>899.28289441057609</v>
      </c>
      <c r="G113" s="2241">
        <v>0.22988704200701543</v>
      </c>
      <c r="H113" s="151">
        <f t="shared" si="13"/>
        <v>387.32463093780666</v>
      </c>
      <c r="I113" s="101" t="b">
        <f t="shared" si="14"/>
        <v>0</v>
      </c>
      <c r="J113" s="101" t="b">
        <f t="shared" si="15"/>
        <v>0</v>
      </c>
      <c r="P113" s="111"/>
      <c r="Q113" s="377"/>
    </row>
    <row r="114" spans="1:17">
      <c r="A114" s="2080" t="s">
        <v>694</v>
      </c>
      <c r="B114" s="63"/>
      <c r="C114" s="69" t="s">
        <v>151</v>
      </c>
      <c r="D114" s="2239">
        <v>843.56854333266108</v>
      </c>
      <c r="E114" s="2240">
        <v>0.21473617963065394</v>
      </c>
      <c r="F114" s="2237">
        <v>548.0922818852182</v>
      </c>
      <c r="G114" s="2241">
        <v>0.14011087524582883</v>
      </c>
      <c r="H114" s="151">
        <f t="shared" si="13"/>
        <v>295.47626144744288</v>
      </c>
      <c r="I114" s="101" t="b">
        <f t="shared" si="14"/>
        <v>0</v>
      </c>
      <c r="J114" s="101" t="b">
        <f t="shared" si="15"/>
        <v>0</v>
      </c>
      <c r="P114" s="111"/>
      <c r="Q114" s="377"/>
    </row>
    <row r="115" spans="1:17">
      <c r="A115" s="2080" t="s">
        <v>694</v>
      </c>
      <c r="B115" s="76"/>
      <c r="C115" s="69" t="s">
        <v>146</v>
      </c>
      <c r="D115" s="2239">
        <v>2289.4897368735074</v>
      </c>
      <c r="E115" s="2240">
        <v>0.58280537282425837</v>
      </c>
      <c r="F115" s="2237">
        <v>2125.4048860850553</v>
      </c>
      <c r="G115" s="2241">
        <v>0.54332518206031233</v>
      </c>
      <c r="H115" s="151">
        <f t="shared" si="13"/>
        <v>164.08485078845206</v>
      </c>
      <c r="I115" s="101" t="b">
        <f t="shared" si="14"/>
        <v>0</v>
      </c>
      <c r="J115" s="101" t="b">
        <f t="shared" si="15"/>
        <v>0</v>
      </c>
      <c r="P115" s="111"/>
      <c r="Q115" s="377"/>
    </row>
    <row r="116" spans="1:17">
      <c r="A116" s="2080" t="s">
        <v>694</v>
      </c>
      <c r="B116" s="84"/>
      <c r="C116" s="69" t="s">
        <v>131</v>
      </c>
      <c r="D116" s="2239">
        <v>9177.9833011827577</v>
      </c>
      <c r="E116" s="2240">
        <v>2.3363188283713905</v>
      </c>
      <c r="F116" s="2237">
        <v>9069.1785364269144</v>
      </c>
      <c r="G116" s="2241">
        <v>2.3183879512566623</v>
      </c>
      <c r="H116" s="151">
        <f t="shared" si="13"/>
        <v>108.80476475584328</v>
      </c>
      <c r="I116" s="101" t="b">
        <f t="shared" si="14"/>
        <v>0</v>
      </c>
      <c r="J116" s="101" t="b">
        <f t="shared" si="15"/>
        <v>1</v>
      </c>
      <c r="P116" s="111"/>
      <c r="Q116" s="377"/>
    </row>
    <row r="117" spans="1:17">
      <c r="A117" s="2080" t="s">
        <v>694</v>
      </c>
      <c r="B117" s="84"/>
      <c r="C117" s="69" t="s">
        <v>154</v>
      </c>
      <c r="D117" s="2239">
        <v>694.75956352984758</v>
      </c>
      <c r="E117" s="2240">
        <v>0.17685582945620465</v>
      </c>
      <c r="F117" s="2237">
        <v>591.02278380742439</v>
      </c>
      <c r="G117" s="2241">
        <v>0.15108535964902778</v>
      </c>
      <c r="H117" s="151">
        <f t="shared" si="13"/>
        <v>103.73677972242319</v>
      </c>
      <c r="I117" s="101" t="b">
        <f t="shared" si="14"/>
        <v>0</v>
      </c>
      <c r="J117" s="101" t="b">
        <f>C117=G101</f>
        <v>0</v>
      </c>
      <c r="P117" s="111"/>
      <c r="Q117" s="377"/>
    </row>
    <row r="118" spans="1:17">
      <c r="A118" s="2080" t="s">
        <v>694</v>
      </c>
      <c r="B118" s="79"/>
      <c r="C118" s="69" t="s">
        <v>134</v>
      </c>
      <c r="D118" s="2239">
        <v>841.5046321270396</v>
      </c>
      <c r="E118" s="2240">
        <v>0.21421079682578886</v>
      </c>
      <c r="F118" s="2237">
        <v>740.26183226789738</v>
      </c>
      <c r="G118" s="2241">
        <v>0.18923589449824962</v>
      </c>
      <c r="H118" s="151">
        <f t="shared" si="13"/>
        <v>101.24279985914222</v>
      </c>
      <c r="P118" s="111"/>
      <c r="Q118" s="377"/>
    </row>
    <row r="119" spans="1:17">
      <c r="A119" s="2080" t="s">
        <v>694</v>
      </c>
      <c r="B119" s="63"/>
      <c r="C119" s="69" t="s">
        <v>150</v>
      </c>
      <c r="D119" s="2239">
        <v>3117.1181314167657</v>
      </c>
      <c r="E119" s="2240">
        <v>0.79348387785237484</v>
      </c>
      <c r="F119" s="2237">
        <v>3026.4069195301863</v>
      </c>
      <c r="G119" s="2241">
        <v>0.77365169399376477</v>
      </c>
      <c r="H119" s="151">
        <f t="shared" si="13"/>
        <v>90.711211886579349</v>
      </c>
      <c r="P119" s="111"/>
      <c r="Q119" s="377"/>
    </row>
    <row r="120" spans="1:17">
      <c r="A120" s="2080" t="s">
        <v>694</v>
      </c>
      <c r="B120" s="63"/>
      <c r="C120" s="69" t="s">
        <v>140</v>
      </c>
      <c r="D120" s="2239">
        <v>990.0019034494843</v>
      </c>
      <c r="E120" s="2240">
        <v>0.25201179946083324</v>
      </c>
      <c r="F120" s="2237">
        <v>919.37316460996533</v>
      </c>
      <c r="G120" s="2241">
        <v>0.23502279274570415</v>
      </c>
      <c r="H120" s="151">
        <f t="shared" si="13"/>
        <v>70.628738839518974</v>
      </c>
      <c r="P120" s="111"/>
      <c r="Q120" s="377"/>
    </row>
    <row r="121" spans="1:17">
      <c r="A121" s="2080" t="s">
        <v>694</v>
      </c>
      <c r="B121" s="63"/>
      <c r="C121" s="69" t="s">
        <v>137</v>
      </c>
      <c r="D121" s="2239">
        <v>548.49888727198049</v>
      </c>
      <c r="E121" s="2240">
        <v>0.13962416749103729</v>
      </c>
      <c r="F121" s="2237">
        <v>487.67063353302217</v>
      </c>
      <c r="G121" s="2241">
        <v>0.12466506381184339</v>
      </c>
      <c r="H121" s="151">
        <f t="shared" si="13"/>
        <v>60.828253738958324</v>
      </c>
      <c r="P121" s="111"/>
      <c r="Q121" s="377"/>
    </row>
    <row r="122" spans="1:17">
      <c r="A122" s="2080" t="s">
        <v>694</v>
      </c>
      <c r="B122" s="63"/>
      <c r="C122" s="69" t="s">
        <v>132</v>
      </c>
      <c r="D122" s="2239">
        <v>2885.5554982521758</v>
      </c>
      <c r="E122" s="2240">
        <v>0.73453801555820719</v>
      </c>
      <c r="F122" s="2237">
        <v>2829.8898426725532</v>
      </c>
      <c r="G122" s="2241">
        <v>0.72341530032558865</v>
      </c>
      <c r="H122" s="151">
        <f t="shared" si="13"/>
        <v>55.66565557962258</v>
      </c>
      <c r="P122" s="111"/>
      <c r="Q122" s="377"/>
    </row>
    <row r="123" spans="1:17">
      <c r="A123" s="2080" t="s">
        <v>694</v>
      </c>
      <c r="B123" s="63"/>
      <c r="C123" s="69" t="s">
        <v>133</v>
      </c>
      <c r="D123" s="2239">
        <v>835.97316064558436</v>
      </c>
      <c r="E123" s="2240">
        <v>0.21280272268284967</v>
      </c>
      <c r="F123" s="2237">
        <v>793.85502272265228</v>
      </c>
      <c r="G123" s="2241">
        <v>0.20293612175925788</v>
      </c>
      <c r="H123" s="151">
        <f t="shared" si="13"/>
        <v>42.118137922932078</v>
      </c>
      <c r="P123" s="111"/>
      <c r="Q123" s="377"/>
    </row>
    <row r="124" spans="1:17">
      <c r="A124" s="2080" t="s">
        <v>694</v>
      </c>
      <c r="B124" s="63"/>
      <c r="C124" s="69" t="s">
        <v>135</v>
      </c>
      <c r="D124" s="2239">
        <v>241.72524612068176</v>
      </c>
      <c r="E124" s="2240">
        <v>6.1532825379152591E-2</v>
      </c>
      <c r="F124" s="2237">
        <v>200.26649123091593</v>
      </c>
      <c r="G124" s="2241">
        <v>5.1194870455502924E-2</v>
      </c>
      <c r="H124" s="151">
        <f t="shared" si="13"/>
        <v>41.458754889765828</v>
      </c>
      <c r="P124" s="111"/>
      <c r="Q124" s="377"/>
    </row>
    <row r="125" spans="1:17">
      <c r="A125" s="2080" t="s">
        <v>694</v>
      </c>
      <c r="B125" s="63" t="s">
        <v>186</v>
      </c>
      <c r="C125" s="69"/>
      <c r="D125" s="2239">
        <v>379.75336812757178</v>
      </c>
      <c r="E125" s="2240">
        <v>9.666883398878727E-2</v>
      </c>
      <c r="F125" s="2237">
        <v>341.73387476663885</v>
      </c>
      <c r="G125" s="2241">
        <v>8.7358705599743181E-2</v>
      </c>
      <c r="H125" s="151">
        <f t="shared" si="13"/>
        <v>38.019493360932927</v>
      </c>
      <c r="P125" s="111"/>
      <c r="Q125" s="377"/>
    </row>
    <row r="126" spans="1:17">
      <c r="A126" s="2080" t="s">
        <v>694</v>
      </c>
      <c r="B126" s="63"/>
      <c r="C126" s="69" t="s">
        <v>148</v>
      </c>
      <c r="D126" s="2239">
        <v>809.58614153510212</v>
      </c>
      <c r="E126" s="2240">
        <v>0.20608572532630942</v>
      </c>
      <c r="F126" s="2237">
        <v>772.77630778194964</v>
      </c>
      <c r="G126" s="2241">
        <v>0.19754769120292748</v>
      </c>
      <c r="H126" s="151">
        <f t="shared" si="13"/>
        <v>36.809833753152475</v>
      </c>
      <c r="P126" s="111"/>
      <c r="Q126" s="377"/>
    </row>
    <row r="127" spans="1:17">
      <c r="A127" s="2080" t="s">
        <v>694</v>
      </c>
      <c r="B127" s="63"/>
      <c r="C127" s="69" t="s">
        <v>152</v>
      </c>
      <c r="D127" s="2239">
        <v>99.937987063058657</v>
      </c>
      <c r="E127" s="2240">
        <v>2.5439902556247965E-2</v>
      </c>
      <c r="F127" s="2237">
        <v>82.797990904947795</v>
      </c>
      <c r="G127" s="2241">
        <v>2.1165959378931516E-2</v>
      </c>
      <c r="H127" s="151">
        <f t="shared" si="13"/>
        <v>17.139996158110861</v>
      </c>
      <c r="P127" s="111"/>
      <c r="Q127" s="377"/>
    </row>
    <row r="128" spans="1:17">
      <c r="A128" s="2080" t="s">
        <v>694</v>
      </c>
      <c r="B128" s="63" t="s">
        <v>189</v>
      </c>
      <c r="C128" s="69"/>
      <c r="D128" s="2239">
        <v>179.89445097489332</v>
      </c>
      <c r="E128" s="2240">
        <v>4.5793370846296352E-2</v>
      </c>
      <c r="F128" s="2237">
        <v>164.43779610819556</v>
      </c>
      <c r="G128" s="2241">
        <v>4.2035847425122792E-2</v>
      </c>
      <c r="H128" s="151">
        <f t="shared" si="13"/>
        <v>15.456654866697761</v>
      </c>
      <c r="P128" s="111"/>
      <c r="Q128" s="377"/>
    </row>
    <row r="129" spans="1:17">
      <c r="A129" s="2080" t="s">
        <v>694</v>
      </c>
      <c r="B129" s="63"/>
      <c r="C129" s="69" t="s">
        <v>142</v>
      </c>
      <c r="D129" s="2239">
        <v>43.887913065300488</v>
      </c>
      <c r="E129" s="2240">
        <v>1.1171970384733053E-2</v>
      </c>
      <c r="F129" s="2237">
        <v>30.893050337726095</v>
      </c>
      <c r="G129" s="2241">
        <v>7.8973057364429694E-3</v>
      </c>
      <c r="H129" s="151">
        <f t="shared" si="13"/>
        <v>12.994862727574393</v>
      </c>
      <c r="P129" s="111"/>
      <c r="Q129" s="377"/>
    </row>
    <row r="130" spans="1:17">
      <c r="A130" s="2080" t="s">
        <v>694</v>
      </c>
      <c r="B130" s="63"/>
      <c r="C130" s="69" t="s">
        <v>147</v>
      </c>
      <c r="D130" s="2239">
        <v>695.04540342061682</v>
      </c>
      <c r="E130" s="2240">
        <v>0.1769285919680538</v>
      </c>
      <c r="F130" s="2237">
        <v>685.90150829949766</v>
      </c>
      <c r="G130" s="2241">
        <v>0.17533956203455997</v>
      </c>
      <c r="H130" s="151">
        <f t="shared" si="13"/>
        <v>9.1438951211191579</v>
      </c>
      <c r="P130" s="111"/>
      <c r="Q130" s="377"/>
    </row>
    <row r="131" spans="1:17">
      <c r="A131" s="2080" t="s">
        <v>694</v>
      </c>
      <c r="B131" s="63"/>
      <c r="C131" s="69" t="s">
        <v>141</v>
      </c>
      <c r="D131" s="2239">
        <v>250.15908196137391</v>
      </c>
      <c r="E131" s="2240">
        <v>6.3679716348921889E-2</v>
      </c>
      <c r="F131" s="2237">
        <v>244.12675450523361</v>
      </c>
      <c r="G131" s="2241">
        <v>6.2407033222582509E-2</v>
      </c>
      <c r="H131" s="151">
        <f t="shared" si="13"/>
        <v>6.0323274561403082</v>
      </c>
    </row>
    <row r="132" spans="1:17">
      <c r="A132" s="2080" t="s">
        <v>694</v>
      </c>
      <c r="B132" s="96" t="s">
        <v>194</v>
      </c>
      <c r="C132" s="69"/>
      <c r="D132" s="2239">
        <v>39.5197327918345</v>
      </c>
      <c r="E132" s="2240">
        <v>1.0060020026607655E-2</v>
      </c>
      <c r="F132" s="2237">
        <v>37.945470183073851</v>
      </c>
      <c r="G132" s="2241">
        <v>9.7001421378861488E-3</v>
      </c>
      <c r="H132" s="151">
        <f t="shared" si="13"/>
        <v>1.5742626087606482</v>
      </c>
      <c r="P132" s="111"/>
      <c r="Q132" s="377"/>
    </row>
    <row r="133" spans="1:17">
      <c r="A133" s="2080" t="s">
        <v>694</v>
      </c>
      <c r="B133" s="63" t="s">
        <v>128</v>
      </c>
      <c r="C133" s="69"/>
      <c r="D133" s="2239">
        <v>5.5703516079571846</v>
      </c>
      <c r="E133" s="2240">
        <v>1.4179713467818256E-3</v>
      </c>
      <c r="F133" s="2237">
        <v>6.3971700976710402</v>
      </c>
      <c r="G133" s="2241">
        <v>1.6353324633548482E-3</v>
      </c>
      <c r="H133" s="151">
        <f t="shared" si="13"/>
        <v>-0.82681848971385552</v>
      </c>
      <c r="P133" s="111"/>
      <c r="Q133" s="377"/>
    </row>
    <row r="134" spans="1:17">
      <c r="A134" s="2080" t="s">
        <v>694</v>
      </c>
      <c r="B134" s="63"/>
      <c r="C134" s="69" t="s">
        <v>139</v>
      </c>
      <c r="D134" s="2239">
        <v>1318.2784545350521</v>
      </c>
      <c r="E134" s="2240">
        <v>0.33557685531740661</v>
      </c>
      <c r="F134" s="2237">
        <v>1374.8893954601331</v>
      </c>
      <c r="G134" s="2241">
        <v>0.35146810661433447</v>
      </c>
      <c r="H134" s="151">
        <f t="shared" si="13"/>
        <v>-56.610940925080968</v>
      </c>
      <c r="P134" s="111"/>
      <c r="Q134" s="377"/>
    </row>
    <row r="135" spans="1:17">
      <c r="A135" s="2080" t="s">
        <v>694</v>
      </c>
      <c r="B135" s="63" t="s">
        <v>199</v>
      </c>
      <c r="C135" s="69"/>
      <c r="D135" s="2239">
        <v>259.29305239737135</v>
      </c>
      <c r="E135" s="2240">
        <v>6.600483139948625E-2</v>
      </c>
      <c r="F135" s="2237">
        <v>364.59563128164632</v>
      </c>
      <c r="G135" s="2241">
        <v>9.3202941727201616E-2</v>
      </c>
      <c r="H135" s="151">
        <f t="shared" si="13"/>
        <v>-105.30257888427496</v>
      </c>
      <c r="P135" s="111"/>
      <c r="Q135" s="377"/>
    </row>
    <row r="136" spans="1:17">
      <c r="A136" s="2080" t="s">
        <v>694</v>
      </c>
      <c r="B136" s="63" t="s">
        <v>181</v>
      </c>
      <c r="C136" s="69"/>
      <c r="D136" s="2239">
        <v>154.46656148803118</v>
      </c>
      <c r="E136" s="2240">
        <v>3.9320526537868904E-2</v>
      </c>
      <c r="F136" s="2237">
        <v>263.29931994208306</v>
      </c>
      <c r="G136" s="2241">
        <v>6.7308187668372474E-2</v>
      </c>
      <c r="H136" s="151">
        <f t="shared" si="13"/>
        <v>-108.83275845405188</v>
      </c>
    </row>
    <row r="137" spans="1:17">
      <c r="A137" s="2080" t="s">
        <v>694</v>
      </c>
      <c r="B137" s="63" t="s">
        <v>166</v>
      </c>
      <c r="C137" s="69"/>
      <c r="D137" s="2239">
        <v>762.66789770750472</v>
      </c>
      <c r="E137" s="2240">
        <v>0.19414236338595706</v>
      </c>
      <c r="F137" s="2237">
        <v>871.52922008924588</v>
      </c>
      <c r="G137" s="2241">
        <v>0.22279226667634655</v>
      </c>
      <c r="H137" s="151">
        <f t="shared" si="13"/>
        <v>-108.86132238174116</v>
      </c>
      <c r="P137" s="111"/>
      <c r="Q137" s="377"/>
    </row>
    <row r="138" spans="1:17">
      <c r="A138" s="2080" t="s">
        <v>694</v>
      </c>
      <c r="B138" s="63" t="s">
        <v>160</v>
      </c>
      <c r="C138" s="69"/>
      <c r="D138" s="2239">
        <v>131.28147604788811</v>
      </c>
      <c r="E138" s="2240">
        <v>3.3418603438463715E-2</v>
      </c>
      <c r="F138" s="2237">
        <v>254.46653122968249</v>
      </c>
      <c r="G138" s="2241">
        <v>6.5050228929929427E-2</v>
      </c>
      <c r="H138" s="151">
        <f t="shared" si="13"/>
        <v>-123.18505518179438</v>
      </c>
      <c r="P138" s="111"/>
      <c r="Q138" s="377"/>
    </row>
    <row r="139" spans="1:17">
      <c r="A139" s="2080" t="s">
        <v>694</v>
      </c>
      <c r="B139" s="63" t="s">
        <v>26</v>
      </c>
      <c r="C139" s="69"/>
      <c r="D139" s="2239">
        <v>360.41269184328854</v>
      </c>
      <c r="E139" s="2240">
        <v>9.1745531704004957E-2</v>
      </c>
      <c r="F139" s="2237">
        <v>574.63853341320657</v>
      </c>
      <c r="G139" s="2241">
        <v>0.14689699258229097</v>
      </c>
      <c r="H139" s="151">
        <f t="shared" si="13"/>
        <v>-214.22584156991803</v>
      </c>
    </row>
    <row r="140" spans="1:17">
      <c r="A140" s="2080" t="s">
        <v>694</v>
      </c>
      <c r="B140" s="63" t="s">
        <v>14</v>
      </c>
      <c r="C140" s="69"/>
      <c r="D140" s="2239">
        <v>81614.432250303071</v>
      </c>
      <c r="E140" s="2240">
        <v>20.775515543665442</v>
      </c>
      <c r="F140" s="2237">
        <v>81845.22460510087</v>
      </c>
      <c r="G140" s="2241">
        <v>20.922400174417415</v>
      </c>
      <c r="H140" s="151">
        <f t="shared" ref="H140:H171" si="16">D140-F140</f>
        <v>-230.79235479779891</v>
      </c>
      <c r="P140" s="111"/>
      <c r="Q140" s="377"/>
    </row>
    <row r="141" spans="1:17">
      <c r="A141" s="2080" t="s">
        <v>694</v>
      </c>
      <c r="B141" s="63" t="s">
        <v>171</v>
      </c>
      <c r="C141" s="69"/>
      <c r="D141" s="2239">
        <v>1768.2460499984452</v>
      </c>
      <c r="E141" s="2240">
        <v>0.45011920421257728</v>
      </c>
      <c r="F141" s="2237">
        <v>2083.0344893275928</v>
      </c>
      <c r="G141" s="2241">
        <v>0.53249387943043092</v>
      </c>
      <c r="H141" s="151">
        <f t="shared" si="16"/>
        <v>-314.78843932914765</v>
      </c>
      <c r="P141" s="111"/>
      <c r="Q141" s="377"/>
    </row>
    <row r="142" spans="1:17">
      <c r="A142" s="2080" t="s">
        <v>694</v>
      </c>
      <c r="B142" s="76"/>
      <c r="C142" s="69" t="s">
        <v>149</v>
      </c>
      <c r="D142" s="2239">
        <v>230.92092852156756</v>
      </c>
      <c r="E142" s="2240">
        <v>5.878251195994405E-2</v>
      </c>
      <c r="F142" s="2237">
        <v>600.05168305193433</v>
      </c>
      <c r="G142" s="2241">
        <v>0.15339345085458797</v>
      </c>
      <c r="H142" s="151">
        <f t="shared" si="16"/>
        <v>-369.13075453036674</v>
      </c>
      <c r="P142" s="111"/>
      <c r="Q142" s="377"/>
    </row>
    <row r="143" spans="1:17">
      <c r="A143" s="2080" t="s">
        <v>694</v>
      </c>
      <c r="B143" s="79"/>
      <c r="C143" s="69" t="s">
        <v>143</v>
      </c>
      <c r="D143" s="2239">
        <v>8940.6746631005572</v>
      </c>
      <c r="E143" s="2240">
        <v>2.275910280971313</v>
      </c>
      <c r="F143" s="2237">
        <v>9347.9989342898571</v>
      </c>
      <c r="G143" s="2241">
        <v>2.3896638499914453</v>
      </c>
      <c r="H143" s="151">
        <f t="shared" si="16"/>
        <v>-407.32427118929991</v>
      </c>
      <c r="P143" s="111"/>
      <c r="Q143" s="377"/>
    </row>
    <row r="144" spans="1:17">
      <c r="A144" s="2080" t="s">
        <v>694</v>
      </c>
      <c r="B144" s="63" t="s">
        <v>130</v>
      </c>
      <c r="C144" s="69"/>
      <c r="D144" s="2239">
        <v>9085.7824492132404</v>
      </c>
      <c r="E144" s="2240">
        <v>2.3128484668138016</v>
      </c>
      <c r="F144" s="2237">
        <v>9765.8104966428946</v>
      </c>
      <c r="G144" s="2241">
        <v>2.4964705787557282</v>
      </c>
      <c r="H144" s="151">
        <f t="shared" si="16"/>
        <v>-680.02804742965418</v>
      </c>
      <c r="P144" s="111"/>
      <c r="Q144" s="377"/>
    </row>
    <row r="145" spans="1:17">
      <c r="A145" s="2080" t="s">
        <v>694</v>
      </c>
      <c r="B145" s="96" t="s">
        <v>195</v>
      </c>
      <c r="C145" s="69"/>
      <c r="D145" s="2239">
        <v>2524.5411164881862</v>
      </c>
      <c r="E145" s="2240">
        <v>0.64263931954299747</v>
      </c>
      <c r="F145" s="2237">
        <v>3332.4019317140446</v>
      </c>
      <c r="G145" s="2241">
        <v>0.85187434079052626</v>
      </c>
      <c r="H145" s="151">
        <f t="shared" si="16"/>
        <v>-807.86081522585846</v>
      </c>
      <c r="P145" s="111"/>
      <c r="Q145" s="377"/>
    </row>
    <row r="146" spans="1:17">
      <c r="A146" s="2080" t="s">
        <v>694</v>
      </c>
      <c r="B146" s="63"/>
      <c r="C146" s="69" t="s">
        <v>144</v>
      </c>
      <c r="D146" s="2239">
        <v>28636.98981622441</v>
      </c>
      <c r="E146" s="2240">
        <v>7.2897428879504327</v>
      </c>
      <c r="F146" s="2237">
        <v>29757.190581307848</v>
      </c>
      <c r="G146" s="2241">
        <v>7.6069416684052396</v>
      </c>
      <c r="H146" s="151">
        <f t="shared" si="16"/>
        <v>-1120.2007650834385</v>
      </c>
      <c r="P146" s="111"/>
      <c r="Q146" s="377"/>
    </row>
    <row r="147" spans="1:17">
      <c r="B147" s="63" t="s">
        <v>18</v>
      </c>
      <c r="C147" s="69"/>
      <c r="D147" s="2239">
        <v>112404.21824378219</v>
      </c>
      <c r="E147" s="2240">
        <v>28.613267517873204</v>
      </c>
      <c r="F147" s="2237">
        <v>109487.08634095102</v>
      </c>
      <c r="G147" s="2241">
        <v>27.988592436627048</v>
      </c>
      <c r="H147" s="151">
        <f t="shared" si="16"/>
        <v>2917.13190283117</v>
      </c>
      <c r="P147" s="111"/>
      <c r="Q147" s="377"/>
    </row>
    <row r="148" spans="1:17">
      <c r="B148" s="76"/>
      <c r="C148" s="69" t="s">
        <v>9</v>
      </c>
      <c r="D148" s="2239">
        <v>81566.961451071562</v>
      </c>
      <c r="E148" s="2240">
        <v>20.763431524943364</v>
      </c>
      <c r="F148" s="2237">
        <v>80795.132528137139</v>
      </c>
      <c r="G148" s="2241">
        <v>20.653961218324049</v>
      </c>
      <c r="H148" s="151">
        <f t="shared" si="16"/>
        <v>771.82892293442274</v>
      </c>
      <c r="P148" s="111"/>
      <c r="Q148" s="377"/>
    </row>
    <row r="149" spans="1:17">
      <c r="B149" s="2465"/>
      <c r="C149" s="2456" t="s">
        <v>159</v>
      </c>
      <c r="D149" s="2458">
        <v>77738.864263947602</v>
      </c>
      <c r="E149" s="2240">
        <v>19.788963034249914</v>
      </c>
      <c r="F149" s="2237">
        <v>78167.159940482976</v>
      </c>
      <c r="G149" s="2241">
        <v>19.982162779360845</v>
      </c>
      <c r="H149" s="151">
        <f t="shared" si="16"/>
        <v>-428.29567653537379</v>
      </c>
      <c r="P149" s="111"/>
      <c r="Q149" s="377"/>
    </row>
    <row r="150" spans="1:17">
      <c r="B150" s="63"/>
      <c r="C150" s="69" t="s">
        <v>156</v>
      </c>
      <c r="D150" s="2239">
        <v>11547.135250207059</v>
      </c>
      <c r="E150" s="2240">
        <v>2.9394027656743651</v>
      </c>
      <c r="F150" s="2237">
        <v>11128.241309382354</v>
      </c>
      <c r="G150" s="2241">
        <v>2.8447538513794948</v>
      </c>
      <c r="H150" s="151">
        <f t="shared" si="16"/>
        <v>418.89394082470426</v>
      </c>
      <c r="P150" s="111"/>
      <c r="Q150" s="377"/>
    </row>
    <row r="151" spans="1:17">
      <c r="B151" s="63"/>
      <c r="C151" s="69" t="s">
        <v>22</v>
      </c>
      <c r="D151" s="2239">
        <v>10982.416170928915</v>
      </c>
      <c r="E151" s="2240">
        <v>2.7956496366522128</v>
      </c>
      <c r="F151" s="2237">
        <v>10610.656134534562</v>
      </c>
      <c r="G151" s="2241">
        <v>2.7124416217440905</v>
      </c>
      <c r="H151" s="151">
        <f t="shared" si="16"/>
        <v>371.76003639435294</v>
      </c>
      <c r="P151" s="111"/>
      <c r="Q151" s="377"/>
    </row>
    <row r="152" spans="1:17">
      <c r="B152" s="63"/>
      <c r="C152" s="69" t="s">
        <v>197</v>
      </c>
      <c r="D152" s="2239">
        <v>755.60650325293329</v>
      </c>
      <c r="E152" s="2240">
        <v>0.19234483681858505</v>
      </c>
      <c r="F152" s="2237">
        <v>1558.2396467504554</v>
      </c>
      <c r="G152" s="2241">
        <v>0.39833861553022104</v>
      </c>
      <c r="H152" s="151">
        <f t="shared" si="16"/>
        <v>-802.63314349752216</v>
      </c>
      <c r="P152" s="111"/>
      <c r="Q152" s="377"/>
    </row>
    <row r="153" spans="1:17">
      <c r="B153" s="63"/>
      <c r="C153" s="69" t="s">
        <v>198</v>
      </c>
      <c r="D153" s="2239">
        <v>560.00762153813184</v>
      </c>
      <c r="E153" s="2240">
        <v>0.14255379502187704</v>
      </c>
      <c r="F153" s="2237">
        <v>987.07252619522819</v>
      </c>
      <c r="G153" s="2241">
        <v>0.25232903317052641</v>
      </c>
      <c r="H153" s="151">
        <f t="shared" si="16"/>
        <v>-427.06490465709635</v>
      </c>
      <c r="P153" s="111"/>
      <c r="Q153" s="377"/>
    </row>
    <row r="154" spans="1:17">
      <c r="B154" s="76"/>
      <c r="C154" s="69" t="s">
        <v>196</v>
      </c>
      <c r="D154" s="2239">
        <v>1151.9637237623183</v>
      </c>
      <c r="E154" s="2240">
        <v>0.2932402957281357</v>
      </c>
      <c r="F154" s="2237">
        <v>726.80300431959677</v>
      </c>
      <c r="G154" s="2241">
        <v>0.18579536408768943</v>
      </c>
      <c r="H154" s="151">
        <f t="shared" si="16"/>
        <v>425.16071944272153</v>
      </c>
      <c r="P154" s="111"/>
      <c r="Q154" s="377"/>
    </row>
    <row r="155" spans="1:17">
      <c r="B155" s="2455"/>
      <c r="C155" s="69" t="s">
        <v>180</v>
      </c>
      <c r="D155" s="2239">
        <v>647.73786443661868</v>
      </c>
      <c r="E155" s="2240">
        <v>0.16488613226582433</v>
      </c>
      <c r="F155" s="2237">
        <v>657.11650503368298</v>
      </c>
      <c r="G155" s="2241">
        <v>0.16798114423736876</v>
      </c>
      <c r="H155" s="151">
        <f t="shared" si="16"/>
        <v>-9.3786405970643045</v>
      </c>
      <c r="P155" s="111"/>
      <c r="Q155" s="377"/>
    </row>
    <row r="156" spans="1:17">
      <c r="B156" s="63"/>
      <c r="C156" s="69" t="s">
        <v>158</v>
      </c>
      <c r="D156" s="2239">
        <v>740.92092655515</v>
      </c>
      <c r="E156" s="2240">
        <v>0.1886065221781453</v>
      </c>
      <c r="F156" s="2237">
        <v>616.24092683827109</v>
      </c>
      <c r="G156" s="2241">
        <v>0.15753196765447747</v>
      </c>
      <c r="H156" s="151">
        <f t="shared" si="16"/>
        <v>124.67999971687891</v>
      </c>
      <c r="P156" s="111"/>
      <c r="Q156" s="377"/>
    </row>
    <row r="157" spans="1:17">
      <c r="B157" s="63"/>
      <c r="C157" s="69" t="s">
        <v>175</v>
      </c>
      <c r="D157" s="2239">
        <v>460.9379624352531</v>
      </c>
      <c r="E157" s="2240">
        <v>0.11733493132525612</v>
      </c>
      <c r="F157" s="2237">
        <v>589.64376106179111</v>
      </c>
      <c r="G157" s="2241">
        <v>0.15073283491868492</v>
      </c>
      <c r="H157" s="151">
        <f t="shared" si="16"/>
        <v>-128.70579862653801</v>
      </c>
      <c r="P157" s="111"/>
      <c r="Q157" s="377"/>
    </row>
    <row r="158" spans="1:17">
      <c r="B158" s="63"/>
      <c r="C158" s="69" t="s">
        <v>192</v>
      </c>
      <c r="D158" s="2239">
        <v>282.25108097461208</v>
      </c>
      <c r="E158" s="2240">
        <v>7.1848955611434173E-2</v>
      </c>
      <c r="F158" s="2237">
        <v>371.63620631458764</v>
      </c>
      <c r="G158" s="2241">
        <v>9.5002750195049973E-2</v>
      </c>
      <c r="H158" s="151">
        <f t="shared" si="16"/>
        <v>-89.385125339975559</v>
      </c>
      <c r="P158" s="111"/>
      <c r="Q158" s="377"/>
    </row>
    <row r="159" spans="1:17">
      <c r="B159" s="95"/>
      <c r="C159" s="69" t="s">
        <v>169</v>
      </c>
      <c r="D159" s="2239">
        <v>302.54287346763749</v>
      </c>
      <c r="E159" s="2240">
        <v>7.7014371074409699E-2</v>
      </c>
      <c r="F159" s="2237">
        <v>366.63956790857986</v>
      </c>
      <c r="G159" s="2241">
        <v>9.3725440874173074E-2</v>
      </c>
      <c r="H159" s="151">
        <f t="shared" si="16"/>
        <v>-64.096694440942372</v>
      </c>
    </row>
    <row r="160" spans="1:17">
      <c r="B160" s="79"/>
      <c r="C160" s="69" t="s">
        <v>179</v>
      </c>
      <c r="D160" s="2239">
        <v>189.58337364390854</v>
      </c>
      <c r="E160" s="2240">
        <v>4.8259752807934653E-2</v>
      </c>
      <c r="F160" s="2237">
        <v>282.28424801542468</v>
      </c>
      <c r="G160" s="2241">
        <v>7.2161375674752865E-2</v>
      </c>
      <c r="H160" s="151">
        <f t="shared" si="16"/>
        <v>-92.700874371516136</v>
      </c>
      <c r="P160" s="111"/>
      <c r="Q160" s="377"/>
    </row>
    <row r="161" spans="2:17">
      <c r="B161" s="63"/>
      <c r="C161" s="69" t="s">
        <v>182</v>
      </c>
      <c r="D161" s="2239">
        <v>154.01820448803119</v>
      </c>
      <c r="E161" s="2240">
        <v>3.9206394177135902E-2</v>
      </c>
      <c r="F161" s="2237">
        <v>262.82209332284316</v>
      </c>
      <c r="G161" s="2241">
        <v>6.7186192446906629E-2</v>
      </c>
      <c r="H161" s="151">
        <f t="shared" si="16"/>
        <v>-108.80388883481197</v>
      </c>
      <c r="P161" s="111"/>
      <c r="Q161" s="377"/>
    </row>
    <row r="162" spans="2:17">
      <c r="B162" s="63"/>
      <c r="C162" s="69" t="s">
        <v>187</v>
      </c>
      <c r="D162" s="2239">
        <v>270.86681545156483</v>
      </c>
      <c r="E162" s="2240">
        <v>6.8951012455964827E-2</v>
      </c>
      <c r="F162" s="2237">
        <v>237.78986777364827</v>
      </c>
      <c r="G162" s="2241">
        <v>6.0787111221049857E-2</v>
      </c>
      <c r="H162" s="151">
        <f t="shared" si="16"/>
        <v>33.076947677916564</v>
      </c>
      <c r="P162" s="111"/>
      <c r="Q162" s="377"/>
    </row>
    <row r="163" spans="2:17">
      <c r="B163" s="63"/>
      <c r="C163" s="69" t="s">
        <v>167</v>
      </c>
      <c r="D163" s="2239">
        <v>213.89536002602185</v>
      </c>
      <c r="E163" s="2240">
        <v>5.4448536299436572E-2</v>
      </c>
      <c r="F163" s="2237">
        <v>234.4941399932703</v>
      </c>
      <c r="G163" s="2241">
        <v>5.9944612030416379E-2</v>
      </c>
      <c r="H163" s="151">
        <f t="shared" si="16"/>
        <v>-20.598779967248447</v>
      </c>
      <c r="P163" s="111"/>
      <c r="Q163" s="377"/>
    </row>
    <row r="164" spans="2:17">
      <c r="B164" s="63"/>
      <c r="C164" s="69" t="s">
        <v>170</v>
      </c>
      <c r="D164" s="2239">
        <v>199.89178050377708</v>
      </c>
      <c r="E164" s="2240">
        <v>5.0883828734736569E-2</v>
      </c>
      <c r="F164" s="2237">
        <v>214.37284897851595</v>
      </c>
      <c r="G164" s="2241">
        <v>5.4800931324940461E-2</v>
      </c>
      <c r="H164" s="151">
        <f t="shared" si="16"/>
        <v>-14.481068474738862</v>
      </c>
      <c r="P164" s="111"/>
      <c r="Q164" s="377"/>
    </row>
    <row r="165" spans="2:17">
      <c r="B165" s="63"/>
      <c r="C165" s="69" t="s">
        <v>193</v>
      </c>
      <c r="D165" s="2239">
        <v>78.161306868676306</v>
      </c>
      <c r="E165" s="2240">
        <v>1.9896498707278078E-2</v>
      </c>
      <c r="F165" s="2237">
        <v>196.36037585754366</v>
      </c>
      <c r="G165" s="2241">
        <v>5.0196335606787441E-2</v>
      </c>
      <c r="H165" s="151">
        <f t="shared" si="16"/>
        <v>-118.19906898886735</v>
      </c>
      <c r="P165" s="111"/>
      <c r="Q165" s="377"/>
    </row>
    <row r="166" spans="2:17">
      <c r="B166" s="63"/>
      <c r="C166" s="69" t="s">
        <v>173</v>
      </c>
      <c r="D166" s="2239">
        <v>79.417401366298364</v>
      </c>
      <c r="E166" s="2240">
        <v>2.0216246208303704E-2</v>
      </c>
      <c r="F166" s="2237">
        <v>168.0251445023506</v>
      </c>
      <c r="G166" s="2241">
        <v>4.295289468144968E-2</v>
      </c>
      <c r="H166" s="151">
        <f t="shared" si="16"/>
        <v>-88.607743136052235</v>
      </c>
      <c r="P166" s="111"/>
      <c r="Q166" s="377"/>
    </row>
    <row r="167" spans="2:17">
      <c r="B167" s="63" t="s">
        <v>191</v>
      </c>
      <c r="C167" s="69"/>
      <c r="D167" s="2239">
        <v>95.503514072115323</v>
      </c>
      <c r="E167" s="2240">
        <v>2.4311076930545399E-2</v>
      </c>
      <c r="F167" s="2237">
        <v>153.75540454182567</v>
      </c>
      <c r="G167" s="2241">
        <v>3.9305067807255109E-2</v>
      </c>
      <c r="H167" s="151">
        <f t="shared" si="16"/>
        <v>-58.251890469710347</v>
      </c>
      <c r="P167" s="111"/>
      <c r="Q167" s="377"/>
    </row>
    <row r="168" spans="2:17">
      <c r="B168" s="63" t="s">
        <v>183</v>
      </c>
      <c r="C168" s="69"/>
      <c r="D168" s="2239">
        <v>140.22160008842283</v>
      </c>
      <c r="E168" s="2240">
        <v>3.569437355467054E-2</v>
      </c>
      <c r="F168" s="2237">
        <v>146.4373961191819</v>
      </c>
      <c r="G168" s="2241">
        <v>3.7434338006743714E-2</v>
      </c>
      <c r="H168" s="151">
        <f t="shared" si="16"/>
        <v>-6.2157960307590656</v>
      </c>
      <c r="P168" s="111"/>
      <c r="Q168" s="377"/>
    </row>
    <row r="169" spans="2:17">
      <c r="B169" s="76"/>
      <c r="C169" s="69" t="s">
        <v>176</v>
      </c>
      <c r="D169" s="2239">
        <v>119.77770774946254</v>
      </c>
      <c r="E169" s="2240">
        <v>3.0490240028893115E-2</v>
      </c>
      <c r="F169" s="2237">
        <v>144.92852947436123</v>
      </c>
      <c r="G169" s="2241">
        <v>3.7048620795934066E-2</v>
      </c>
      <c r="H169" s="151">
        <f t="shared" si="16"/>
        <v>-25.150821724898691</v>
      </c>
      <c r="P169" s="111"/>
      <c r="Q169" s="377"/>
    </row>
    <row r="170" spans="2:17">
      <c r="B170" s="79"/>
      <c r="C170" s="69" t="s">
        <v>174</v>
      </c>
      <c r="D170" s="2239">
        <v>119.16297723230373</v>
      </c>
      <c r="E170" s="2240">
        <v>3.0333756144091593E-2</v>
      </c>
      <c r="F170" s="2237">
        <v>140.98539564057094</v>
      </c>
      <c r="G170" s="2241">
        <v>3.6040622780046126E-2</v>
      </c>
      <c r="H170" s="151">
        <f t="shared" si="16"/>
        <v>-21.822418408267211</v>
      </c>
      <c r="P170" s="111"/>
      <c r="Q170" s="377"/>
    </row>
    <row r="171" spans="2:17">
      <c r="B171" s="76"/>
      <c r="C171" s="69" t="s">
        <v>184</v>
      </c>
      <c r="D171" s="2239">
        <v>130.87407419440333</v>
      </c>
      <c r="E171" s="2240">
        <v>3.3314896492201651E-2</v>
      </c>
      <c r="F171" s="2237">
        <v>137.24932067472074</v>
      </c>
      <c r="G171" s="2241">
        <v>3.5085555995217857E-2</v>
      </c>
      <c r="H171" s="151">
        <f t="shared" si="16"/>
        <v>-6.3752464803174007</v>
      </c>
      <c r="P171" s="111"/>
      <c r="Q171" s="377"/>
    </row>
    <row r="172" spans="2:17">
      <c r="B172" s="79"/>
      <c r="C172" s="69" t="s">
        <v>163</v>
      </c>
      <c r="D172" s="2239">
        <v>64.462126284399389</v>
      </c>
      <c r="E172" s="2240">
        <v>1.6409277987647717E-2</v>
      </c>
      <c r="F172" s="2237">
        <v>116.66593799517921</v>
      </c>
      <c r="G172" s="2241">
        <v>2.982374907315951E-2</v>
      </c>
      <c r="H172" s="151">
        <f t="shared" ref="H172:H189" si="17">D172-F172</f>
        <v>-52.203811710779817</v>
      </c>
      <c r="P172" s="111"/>
      <c r="Q172" s="377"/>
    </row>
    <row r="173" spans="2:17">
      <c r="B173" s="63"/>
      <c r="C173" s="69" t="s">
        <v>190</v>
      </c>
      <c r="D173" s="2239">
        <v>159.14620193174935</v>
      </c>
      <c r="E173" s="2240">
        <v>4.0511761226349766E-2</v>
      </c>
      <c r="F173" s="2237">
        <v>112.81535225362234</v>
      </c>
      <c r="G173" s="2241">
        <v>2.8839409471435967E-2</v>
      </c>
      <c r="H173" s="151">
        <f t="shared" si="17"/>
        <v>46.330849678127009</v>
      </c>
      <c r="P173" s="111"/>
      <c r="Q173" s="377"/>
    </row>
    <row r="174" spans="2:17">
      <c r="B174" s="76"/>
      <c r="C174" s="69" t="s">
        <v>188</v>
      </c>
      <c r="D174" s="2239">
        <v>106.52920438123907</v>
      </c>
      <c r="E174" s="2240">
        <v>2.7117742296963988E-2</v>
      </c>
      <c r="F174" s="2237">
        <v>103.39227596958423</v>
      </c>
      <c r="G174" s="2241">
        <v>2.6430553318374347E-2</v>
      </c>
      <c r="H174" s="151">
        <f t="shared" si="17"/>
        <v>3.1369284116548357</v>
      </c>
      <c r="P174" s="111"/>
      <c r="Q174" s="377"/>
    </row>
    <row r="175" spans="2:17">
      <c r="B175" s="79"/>
      <c r="C175" s="69" t="s">
        <v>126</v>
      </c>
      <c r="D175" s="2239">
        <v>257.35956262689945</v>
      </c>
      <c r="E175" s="2240">
        <v>6.5512648268728657E-2</v>
      </c>
      <c r="F175" s="2237">
        <v>77.493677785711697</v>
      </c>
      <c r="G175" s="2241">
        <v>1.9809998023012001E-2</v>
      </c>
      <c r="H175" s="151">
        <f t="shared" si="17"/>
        <v>179.86588484118775</v>
      </c>
      <c r="P175" s="111"/>
      <c r="Q175" s="377"/>
    </row>
    <row r="176" spans="2:17">
      <c r="B176" s="63"/>
      <c r="C176" s="69" t="s">
        <v>162</v>
      </c>
      <c r="D176" s="2239">
        <v>11.975403858273632</v>
      </c>
      <c r="E176" s="2240">
        <v>3.0484214879570037E-3</v>
      </c>
      <c r="F176" s="2237">
        <v>76.360129927782836</v>
      </c>
      <c r="G176" s="2241">
        <v>1.9520224954212052E-2</v>
      </c>
      <c r="H176" s="151">
        <f t="shared" si="17"/>
        <v>-64.384726069509199</v>
      </c>
      <c r="P176" s="111"/>
      <c r="Q176" s="377"/>
    </row>
    <row r="177" spans="2:17">
      <c r="B177" s="95"/>
      <c r="C177" s="69" t="s">
        <v>172</v>
      </c>
      <c r="D177" s="2239">
        <v>131.31160103465115</v>
      </c>
      <c r="E177" s="2240">
        <v>3.3426271961217495E-2</v>
      </c>
      <c r="F177" s="2237">
        <v>74.849548220341063</v>
      </c>
      <c r="G177" s="2241">
        <v>1.9134069315544747E-2</v>
      </c>
      <c r="H177" s="151">
        <f t="shared" si="17"/>
        <v>56.462052814310084</v>
      </c>
    </row>
    <row r="178" spans="2:17">
      <c r="B178" s="79"/>
      <c r="C178" s="69" t="s">
        <v>6</v>
      </c>
      <c r="D178" s="2239">
        <v>66.586607986432099</v>
      </c>
      <c r="E178" s="2240">
        <v>1.6950079429327164E-2</v>
      </c>
      <c r="F178" s="2237">
        <v>69.347276723115016</v>
      </c>
      <c r="G178" s="2241">
        <v>1.7727503120770333E-2</v>
      </c>
      <c r="H178" s="151">
        <f t="shared" si="17"/>
        <v>-2.7606687366829163</v>
      </c>
      <c r="P178" s="111"/>
      <c r="Q178" s="377"/>
    </row>
    <row r="179" spans="2:17">
      <c r="B179" s="76"/>
      <c r="C179" s="69" t="s">
        <v>168</v>
      </c>
      <c r="D179" s="2239">
        <v>43.303902987085152</v>
      </c>
      <c r="E179" s="2240">
        <v>1.1023306599136787E-2</v>
      </c>
      <c r="F179" s="2237">
        <v>51.887766651851905</v>
      </c>
      <c r="G179" s="2241">
        <v>1.3264263410417436E-2</v>
      </c>
      <c r="H179" s="151">
        <f t="shared" si="17"/>
        <v>-8.5838636647667528</v>
      </c>
      <c r="P179" s="111"/>
      <c r="Q179" s="377"/>
    </row>
    <row r="180" spans="2:17">
      <c r="B180" s="84"/>
      <c r="C180" s="69" t="s">
        <v>161</v>
      </c>
      <c r="D180" s="2239">
        <v>42.997631606971069</v>
      </c>
      <c r="E180" s="2240">
        <v>1.0945343111029371E-2</v>
      </c>
      <c r="F180" s="2237">
        <v>51.010526025095224</v>
      </c>
      <c r="G180" s="2241">
        <v>1.3040011115542359E-2</v>
      </c>
      <c r="H180" s="151">
        <f t="shared" si="17"/>
        <v>-8.012894418124155</v>
      </c>
      <c r="P180" s="111"/>
      <c r="Q180" s="377"/>
    </row>
    <row r="181" spans="2:17">
      <c r="B181" s="79"/>
      <c r="C181" s="69" t="s">
        <v>157</v>
      </c>
      <c r="D181" s="2239">
        <v>22.164972312706844</v>
      </c>
      <c r="E181" s="2240">
        <v>5.6422462806000251E-3</v>
      </c>
      <c r="F181" s="2237">
        <v>20.51885525294426</v>
      </c>
      <c r="G181" s="2241">
        <v>5.2453115352107055E-3</v>
      </c>
      <c r="H181" s="151">
        <f t="shared" si="17"/>
        <v>1.6461170597625845</v>
      </c>
    </row>
    <row r="182" spans="2:17">
      <c r="B182" s="63"/>
      <c r="C182" s="69" t="s">
        <v>177</v>
      </c>
      <c r="D182" s="2239">
        <v>13.798783346956697</v>
      </c>
      <c r="E182" s="2240">
        <v>3.5125752885122371E-3</v>
      </c>
      <c r="F182" s="2237">
        <v>19.671054816596783</v>
      </c>
      <c r="G182" s="2241">
        <v>5.0285851460671405E-3</v>
      </c>
      <c r="H182" s="151">
        <f t="shared" si="17"/>
        <v>-5.8722714696400864</v>
      </c>
      <c r="P182" s="111"/>
      <c r="Q182" s="377"/>
    </row>
    <row r="183" spans="2:17">
      <c r="B183" s="76"/>
      <c r="C183" s="69" t="s">
        <v>185</v>
      </c>
      <c r="D183" s="2239">
        <v>9.3403454009230895</v>
      </c>
      <c r="E183" s="2240">
        <v>2.3776492185223906E-3</v>
      </c>
      <c r="F183" s="2237">
        <v>9.185003169465892</v>
      </c>
      <c r="G183" s="2241">
        <v>2.3479966344045057E-3</v>
      </c>
      <c r="H183" s="151">
        <f t="shared" si="17"/>
        <v>0.1553422314571975</v>
      </c>
      <c r="P183" s="111"/>
      <c r="Q183" s="377"/>
    </row>
    <row r="184" spans="2:17">
      <c r="B184" s="84"/>
      <c r="C184" s="69" t="s">
        <v>165</v>
      </c>
      <c r="D184" s="2239">
        <v>11.411658593802009</v>
      </c>
      <c r="E184" s="2240">
        <v>2.9049162501973615E-3</v>
      </c>
      <c r="F184" s="2237">
        <v>8.2980250989580373</v>
      </c>
      <c r="G184" s="2241">
        <v>2.1212551204476686E-3</v>
      </c>
      <c r="H184" s="151">
        <f t="shared" si="17"/>
        <v>3.1136334948439721</v>
      </c>
      <c r="P184" s="111"/>
      <c r="Q184" s="377"/>
    </row>
    <row r="185" spans="2:17">
      <c r="B185" s="79"/>
      <c r="C185" s="69" t="s">
        <v>128</v>
      </c>
      <c r="D185" s="2239">
        <v>4.2421603926503639</v>
      </c>
      <c r="E185" s="2240">
        <v>1.0798711299728763E-3</v>
      </c>
      <c r="F185" s="2237">
        <v>5.454805228691801</v>
      </c>
      <c r="G185" s="2241">
        <v>1.3944322154267939E-3</v>
      </c>
      <c r="H185" s="151">
        <f t="shared" si="17"/>
        <v>-1.212644836041437</v>
      </c>
      <c r="P185" s="111"/>
      <c r="Q185" s="377"/>
    </row>
    <row r="186" spans="2:17">
      <c r="B186" s="63"/>
      <c r="C186" s="69" t="s">
        <v>178</v>
      </c>
      <c r="D186" s="2239">
        <v>5.8040487529924238</v>
      </c>
      <c r="E186" s="2240">
        <v>1.4774605637661391E-3</v>
      </c>
      <c r="F186" s="2237">
        <v>3.9646642302257051</v>
      </c>
      <c r="G186" s="2241">
        <v>1.0135019114702391E-3</v>
      </c>
      <c r="H186" s="151">
        <f t="shared" si="17"/>
        <v>1.8393845227667187</v>
      </c>
      <c r="P186" s="111"/>
      <c r="Q186" s="377"/>
    </row>
    <row r="187" spans="2:17">
      <c r="B187" s="63"/>
      <c r="C187" s="69" t="s">
        <v>164</v>
      </c>
      <c r="D187" s="2239">
        <v>3.5886188137660043E-2</v>
      </c>
      <c r="E187" s="2240">
        <v>9.1350762224298891E-6</v>
      </c>
      <c r="F187" s="2237">
        <v>1.6044608439005394</v>
      </c>
      <c r="G187" s="2241">
        <v>4.1015431263387867E-4</v>
      </c>
      <c r="H187" s="151">
        <f t="shared" si="17"/>
        <v>-1.5685746557628795</v>
      </c>
      <c r="P187" s="111"/>
      <c r="Q187" s="377"/>
    </row>
    <row r="188" spans="2:17">
      <c r="B188" s="76"/>
      <c r="C188" s="69" t="s">
        <v>129</v>
      </c>
      <c r="D188" s="2239">
        <v>1.3279034153068201</v>
      </c>
      <c r="E188" s="2240">
        <v>3.3802695533780209E-4</v>
      </c>
      <c r="F188" s="2237">
        <v>0.90275986672404129</v>
      </c>
      <c r="G188" s="2241">
        <v>2.3077587341396294E-4</v>
      </c>
      <c r="H188" s="151">
        <f t="shared" si="17"/>
        <v>0.42514354858277881</v>
      </c>
      <c r="P188" s="111"/>
      <c r="Q188" s="377"/>
    </row>
    <row r="189" spans="2:17" ht="14.25" thickBot="1">
      <c r="B189" s="104"/>
      <c r="C189" s="105" t="s">
        <v>127</v>
      </c>
      <c r="D189" s="2242">
        <v>0</v>
      </c>
      <c r="E189" s="2243">
        <v>0</v>
      </c>
      <c r="F189" s="2244">
        <v>0</v>
      </c>
      <c r="G189" s="2245">
        <v>0</v>
      </c>
      <c r="H189" s="151">
        <f t="shared" si="17"/>
        <v>0</v>
      </c>
      <c r="P189" s="111"/>
      <c r="Q189" s="377"/>
    </row>
    <row r="190" spans="2:17" ht="15" thickTop="1" thickBot="1">
      <c r="B190" s="2454" t="s">
        <v>200</v>
      </c>
      <c r="C190" s="2457"/>
      <c r="D190" s="2459">
        <v>392839.50416906842</v>
      </c>
      <c r="E190" s="2247">
        <v>100</v>
      </c>
      <c r="F190" s="2248">
        <v>391184.68207665783</v>
      </c>
      <c r="G190" s="2249">
        <v>100</v>
      </c>
      <c r="P190" s="111"/>
      <c r="Q190" s="377"/>
    </row>
    <row r="191" spans="2:17">
      <c r="P191" s="111"/>
      <c r="Q191" s="377"/>
    </row>
    <row r="192" spans="2:17">
      <c r="P192" s="111"/>
      <c r="Q192" s="377"/>
    </row>
    <row r="193" spans="2:17">
      <c r="P193" s="111"/>
      <c r="Q193" s="377"/>
    </row>
    <row r="194" spans="2:17">
      <c r="P194" s="111"/>
      <c r="Q194" s="377"/>
    </row>
    <row r="195" spans="2:17">
      <c r="B195" s="2212"/>
      <c r="C195" s="2213"/>
      <c r="D195" s="2213"/>
      <c r="E195" s="2213"/>
      <c r="F195" s="2213"/>
      <c r="G195" s="2214"/>
      <c r="H195" s="151"/>
      <c r="P195" s="111"/>
      <c r="Q195" s="377"/>
    </row>
    <row r="196" spans="2:17">
      <c r="B196" s="2212"/>
      <c r="C196" s="2213"/>
      <c r="D196" s="2213"/>
      <c r="E196" s="2213"/>
      <c r="F196" s="2213"/>
      <c r="G196" s="2214"/>
      <c r="H196" s="151"/>
      <c r="P196" s="111"/>
      <c r="Q196" s="377"/>
    </row>
    <row r="197" spans="2:17">
      <c r="B197" s="2212"/>
      <c r="C197" s="2213"/>
      <c r="D197" s="2213"/>
      <c r="E197" s="2213"/>
      <c r="F197" s="2213"/>
      <c r="G197" s="2214"/>
      <c r="H197" s="151"/>
    </row>
    <row r="198" spans="2:17">
      <c r="B198" s="2212"/>
      <c r="C198" s="2213"/>
      <c r="D198" s="2213"/>
      <c r="E198" s="2213"/>
      <c r="F198" s="2213"/>
      <c r="G198" s="2214"/>
      <c r="H198" s="151"/>
    </row>
    <row r="199" spans="2:17">
      <c r="B199" s="2212"/>
      <c r="C199" s="2213"/>
      <c r="D199" s="2213"/>
      <c r="E199" s="2213"/>
      <c r="F199" s="2213"/>
      <c r="G199" s="2214"/>
      <c r="H199" s="151"/>
    </row>
    <row r="200" spans="2:17">
      <c r="B200" s="2212"/>
      <c r="C200" s="2213"/>
      <c r="D200" s="2213"/>
      <c r="E200" s="2213"/>
      <c r="F200" s="2213"/>
      <c r="G200" s="2214"/>
      <c r="H200" s="151"/>
    </row>
    <row r="201" spans="2:17">
      <c r="B201" s="2212"/>
      <c r="C201" s="2213"/>
      <c r="D201" s="2213"/>
      <c r="E201" s="2213"/>
      <c r="F201" s="2213"/>
      <c r="G201" s="2214"/>
      <c r="H201" s="151"/>
    </row>
    <row r="202" spans="2:17">
      <c r="B202" s="2212"/>
      <c r="C202" s="2213"/>
      <c r="D202" s="2213"/>
      <c r="E202" s="2213"/>
      <c r="F202" s="2213"/>
      <c r="G202" s="2214"/>
      <c r="H202" s="151"/>
    </row>
    <row r="203" spans="2:17">
      <c r="B203" s="2212"/>
      <c r="C203" s="2213"/>
      <c r="D203" s="2213"/>
      <c r="E203" s="2213"/>
      <c r="F203" s="2213"/>
      <c r="G203" s="2214"/>
      <c r="H203" s="151"/>
    </row>
    <row r="204" spans="2:17">
      <c r="B204" s="2212"/>
      <c r="C204" s="2213"/>
      <c r="D204" s="2213"/>
      <c r="E204" s="2213"/>
      <c r="F204" s="2213"/>
      <c r="G204" s="2214"/>
      <c r="H204" s="151"/>
    </row>
    <row r="205" spans="2:17">
      <c r="B205" s="2212"/>
      <c r="C205" s="2213"/>
      <c r="D205" s="2213"/>
      <c r="E205" s="2213"/>
      <c r="F205" s="2213"/>
      <c r="G205" s="2214"/>
      <c r="H205" s="151"/>
    </row>
    <row r="206" spans="2:17">
      <c r="B206" s="2212"/>
      <c r="C206" s="2213"/>
      <c r="D206" s="2213"/>
      <c r="E206" s="2213"/>
      <c r="F206" s="2213"/>
      <c r="G206" s="2214"/>
      <c r="H206" s="151"/>
    </row>
    <row r="207" spans="2:17">
      <c r="B207" s="2212"/>
      <c r="C207" s="2213"/>
      <c r="D207" s="2213"/>
      <c r="E207" s="2213"/>
      <c r="F207" s="2213"/>
      <c r="G207" s="2214"/>
      <c r="H207" s="151"/>
    </row>
    <row r="208" spans="2:17">
      <c r="B208" s="2212"/>
      <c r="C208" s="2213"/>
      <c r="D208" s="2213"/>
      <c r="E208" s="2213"/>
      <c r="F208" s="2213"/>
      <c r="G208" s="2214"/>
      <c r="H208" s="151"/>
    </row>
    <row r="209" spans="2:8">
      <c r="B209" s="2212"/>
      <c r="C209" s="2213"/>
      <c r="D209" s="2213"/>
      <c r="E209" s="2213"/>
      <c r="F209" s="2213"/>
      <c r="G209" s="2214"/>
      <c r="H209" s="151"/>
    </row>
    <row r="210" spans="2:8">
      <c r="B210" s="2212"/>
      <c r="C210" s="2213"/>
      <c r="D210" s="2213"/>
      <c r="E210" s="2213"/>
      <c r="F210" s="2213"/>
      <c r="G210" s="2214"/>
      <c r="H210" s="151"/>
    </row>
    <row r="211" spans="2:8">
      <c r="B211" s="2212"/>
      <c r="C211" s="2213"/>
      <c r="D211" s="2213"/>
      <c r="E211" s="2213"/>
      <c r="F211" s="2213"/>
      <c r="G211" s="2214"/>
      <c r="H211" s="151"/>
    </row>
    <row r="212" spans="2:8">
      <c r="B212" s="2212"/>
      <c r="C212" s="2213"/>
      <c r="D212" s="2213"/>
      <c r="E212" s="2213"/>
      <c r="F212" s="2213"/>
      <c r="G212" s="2214"/>
      <c r="H212" s="151"/>
    </row>
    <row r="213" spans="2:8">
      <c r="B213" s="2212"/>
      <c r="C213" s="2213"/>
      <c r="D213" s="2213"/>
      <c r="E213" s="2213"/>
      <c r="F213" s="2213"/>
      <c r="G213" s="2214"/>
      <c r="H213" s="151"/>
    </row>
    <row r="214" spans="2:8">
      <c r="B214" s="2212"/>
      <c r="C214" s="2213"/>
      <c r="D214" s="2213"/>
      <c r="E214" s="2213"/>
      <c r="F214" s="2213"/>
      <c r="G214" s="2214"/>
      <c r="H214" s="151"/>
    </row>
    <row r="215" spans="2:8">
      <c r="B215" s="2212"/>
      <c r="C215" s="2213"/>
      <c r="D215" s="2213"/>
      <c r="E215" s="2213"/>
      <c r="F215" s="2213"/>
      <c r="G215" s="2214"/>
      <c r="H215" s="151"/>
    </row>
    <row r="216" spans="2:8">
      <c r="B216" s="2212"/>
      <c r="C216" s="2213"/>
      <c r="D216" s="2213"/>
      <c r="E216" s="2213"/>
      <c r="F216" s="2213"/>
      <c r="G216" s="2214"/>
      <c r="H216" s="151"/>
    </row>
    <row r="217" spans="2:8">
      <c r="B217" s="2212"/>
      <c r="C217" s="2213"/>
      <c r="D217" s="2213"/>
      <c r="E217" s="2213"/>
      <c r="F217" s="2213"/>
      <c r="G217" s="2214"/>
      <c r="H217" s="151"/>
    </row>
    <row r="218" spans="2:8">
      <c r="B218" s="2212"/>
      <c r="C218" s="2213"/>
      <c r="D218" s="2213"/>
      <c r="E218" s="2213"/>
      <c r="F218" s="2213"/>
      <c r="G218" s="2214"/>
      <c r="H218" s="151"/>
    </row>
    <row r="219" spans="2:8">
      <c r="B219" s="2212"/>
      <c r="C219" s="2213"/>
      <c r="D219" s="2213"/>
      <c r="E219" s="2213"/>
      <c r="F219" s="2213"/>
      <c r="G219" s="2214"/>
      <c r="H219" s="151"/>
    </row>
    <row r="220" spans="2:8">
      <c r="B220" s="2212"/>
      <c r="C220" s="2213"/>
      <c r="D220" s="2213"/>
      <c r="E220" s="2213"/>
      <c r="F220" s="2213"/>
      <c r="G220" s="2214"/>
      <c r="H220" s="151"/>
    </row>
    <row r="221" spans="2:8">
      <c r="B221" s="2212"/>
      <c r="C221" s="2213"/>
      <c r="D221" s="2213"/>
      <c r="E221" s="2213"/>
      <c r="F221" s="2213"/>
      <c r="G221" s="2214"/>
      <c r="H221" s="151"/>
    </row>
    <row r="222" spans="2:8">
      <c r="B222" s="2212"/>
      <c r="C222" s="2213"/>
      <c r="D222" s="2213"/>
      <c r="E222" s="2213"/>
      <c r="F222" s="2213"/>
      <c r="G222" s="2214"/>
      <c r="H222" s="151"/>
    </row>
    <row r="223" spans="2:8">
      <c r="B223" s="2212"/>
      <c r="C223" s="2213"/>
      <c r="D223" s="2213"/>
      <c r="E223" s="2213"/>
      <c r="F223" s="2213"/>
      <c r="G223" s="2214"/>
      <c r="H223" s="151"/>
    </row>
    <row r="224" spans="2:8">
      <c r="B224" s="2212"/>
      <c r="C224" s="2213"/>
      <c r="D224" s="2213"/>
      <c r="E224" s="2213"/>
      <c r="F224" s="2213"/>
      <c r="G224" s="2214"/>
      <c r="H224" s="151"/>
    </row>
    <row r="225" spans="2:8">
      <c r="B225" s="2212"/>
      <c r="C225" s="2213"/>
      <c r="D225" s="2213"/>
      <c r="E225" s="2213"/>
      <c r="F225" s="2213"/>
      <c r="G225" s="2214"/>
      <c r="H225" s="151"/>
    </row>
    <row r="226" spans="2:8">
      <c r="B226" s="2212"/>
      <c r="C226" s="2213"/>
      <c r="D226" s="2213"/>
      <c r="E226" s="2213"/>
      <c r="F226" s="2213"/>
      <c r="G226" s="2214"/>
      <c r="H226" s="151"/>
    </row>
    <row r="227" spans="2:8">
      <c r="B227" s="2212"/>
      <c r="C227" s="2213"/>
      <c r="D227" s="2213"/>
      <c r="E227" s="2213"/>
      <c r="F227" s="2213"/>
      <c r="G227" s="2214"/>
      <c r="H227" s="151"/>
    </row>
    <row r="228" spans="2:8">
      <c r="B228" s="2212"/>
      <c r="C228" s="2213"/>
      <c r="D228" s="2213"/>
      <c r="E228" s="2213"/>
      <c r="F228" s="2213"/>
      <c r="G228" s="2214"/>
      <c r="H228" s="151"/>
    </row>
    <row r="229" spans="2:8">
      <c r="B229" s="2212"/>
      <c r="C229" s="2213"/>
      <c r="D229" s="2213"/>
      <c r="E229" s="2213"/>
      <c r="F229" s="2213"/>
      <c r="G229" s="2214"/>
      <c r="H229" s="151"/>
    </row>
    <row r="230" spans="2:8">
      <c r="B230" s="2212"/>
      <c r="C230" s="2213"/>
      <c r="D230" s="2213"/>
      <c r="E230" s="2213"/>
      <c r="F230" s="2213"/>
      <c r="G230" s="2214"/>
      <c r="H230" s="151"/>
    </row>
    <row r="231" spans="2:8">
      <c r="B231" s="2212"/>
      <c r="C231" s="2213"/>
      <c r="D231" s="2213"/>
      <c r="E231" s="2213"/>
      <c r="F231" s="2213"/>
      <c r="G231" s="2214"/>
      <c r="H231" s="151"/>
    </row>
    <row r="232" spans="2:8">
      <c r="B232" s="2212"/>
      <c r="C232" s="2213"/>
      <c r="D232" s="2213"/>
      <c r="E232" s="2213"/>
      <c r="F232" s="2213"/>
      <c r="G232" s="2214"/>
      <c r="H232" s="151"/>
    </row>
    <row r="233" spans="2:8">
      <c r="B233" s="2212"/>
      <c r="C233" s="2213"/>
      <c r="D233" s="2213"/>
      <c r="E233" s="2213"/>
      <c r="F233" s="2213"/>
      <c r="G233" s="2214"/>
      <c r="H233" s="151"/>
    </row>
    <row r="234" spans="2:8">
      <c r="B234" s="2212"/>
      <c r="C234" s="2213"/>
      <c r="D234" s="2213"/>
      <c r="E234" s="2213"/>
      <c r="F234" s="2213"/>
      <c r="G234" s="2214"/>
      <c r="H234" s="151"/>
    </row>
  </sheetData>
  <sortState ref="A108:H146">
    <sortCondition descending="1" ref="H108:H146"/>
  </sortState>
  <mergeCells count="7">
    <mergeCell ref="B1:G1"/>
    <mergeCell ref="H90:I90"/>
    <mergeCell ref="B3:C4"/>
    <mergeCell ref="D3:E3"/>
    <mergeCell ref="F3:G3"/>
    <mergeCell ref="B87:C87"/>
    <mergeCell ref="D90:E90"/>
  </mergeCells>
  <phoneticPr fontId="15"/>
  <printOptions horizontalCentered="1" verticalCentered="1"/>
  <pageMargins left="0.39370078740157483" right="0.19685039370078741" top="0.59055118110236227" bottom="0.39370078740157483" header="0.11811023622047245" footer="0.27559055118110237"/>
  <pageSetup paperSize="9" fitToHeight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9" tint="-0.249977111117893"/>
    <pageSetUpPr fitToPage="1"/>
  </sheetPr>
  <dimension ref="A1:CV149"/>
  <sheetViews>
    <sheetView showGridLines="0" showZeros="0" topLeftCell="C49" zoomScale="85" zoomScaleNormal="85" zoomScaleSheetLayoutView="85" workbookViewId="0">
      <selection activeCell="D71" sqref="D71"/>
    </sheetView>
  </sheetViews>
  <sheetFormatPr defaultColWidth="8.875" defaultRowHeight="13.5"/>
  <cols>
    <col min="1" max="1" width="2.375" style="103" customWidth="1"/>
    <col min="2" max="2" width="29.5" style="103" customWidth="1"/>
    <col min="3" max="6" width="13.75" style="101" customWidth="1"/>
    <col min="7" max="7" width="7.125" style="131" customWidth="1"/>
    <col min="8" max="8" width="8.75" style="101" customWidth="1"/>
    <col min="9" max="9" width="30" style="110" customWidth="1"/>
    <col min="10" max="15" width="10.625" style="101" customWidth="1"/>
    <col min="16" max="16" width="9" style="101" customWidth="1"/>
    <col min="17" max="98" width="10.625" style="101" customWidth="1"/>
    <col min="99" max="121" width="10.625" style="103" customWidth="1"/>
    <col min="122" max="16384" width="8.875" style="103"/>
  </cols>
  <sheetData>
    <row r="1" spans="1:95" s="48" customFormat="1" ht="21">
      <c r="A1" s="43"/>
      <c r="B1" s="44" t="s">
        <v>1447</v>
      </c>
      <c r="C1" s="45"/>
      <c r="D1" s="45"/>
      <c r="E1" s="45"/>
      <c r="F1" s="46"/>
      <c r="G1" s="112"/>
      <c r="H1" s="47"/>
      <c r="P1" s="378">
        <f>'表Ⅲ・5　180116再'!Z87</f>
        <v>0</v>
      </c>
      <c r="Q1" s="378">
        <f>'表Ⅲ・5　180116再'!AA87</f>
        <v>0</v>
      </c>
      <c r="R1" s="378">
        <f>'表Ⅲ・5　180116再'!AB87</f>
        <v>0</v>
      </c>
      <c r="W1" s="49"/>
      <c r="X1" s="49"/>
      <c r="Y1" s="49"/>
      <c r="Z1" s="49"/>
      <c r="AA1" s="49"/>
      <c r="AB1" s="49"/>
      <c r="AC1" s="49"/>
      <c r="AD1" s="49"/>
      <c r="AE1" s="49"/>
      <c r="AF1" s="49"/>
      <c r="AG1" s="49"/>
      <c r="AH1" s="49"/>
      <c r="AI1" s="49"/>
      <c r="AJ1" s="49"/>
      <c r="AK1" s="49"/>
      <c r="AL1" s="49"/>
      <c r="AM1" s="49"/>
      <c r="AN1" s="49"/>
      <c r="AO1" s="49"/>
      <c r="AP1" s="49"/>
      <c r="AQ1" s="49"/>
      <c r="AR1" s="49"/>
      <c r="AS1" s="49"/>
      <c r="AT1" s="49"/>
      <c r="AU1" s="49"/>
      <c r="AV1" s="49"/>
      <c r="AW1" s="49"/>
      <c r="AX1" s="49"/>
      <c r="AY1" s="49"/>
      <c r="AZ1" s="49"/>
      <c r="BA1" s="49"/>
      <c r="BB1" s="49"/>
      <c r="BC1" s="49"/>
      <c r="BD1" s="49"/>
      <c r="BE1" s="49"/>
      <c r="BF1" s="49"/>
      <c r="BG1" s="49"/>
      <c r="BH1" s="49"/>
      <c r="BI1" s="49"/>
      <c r="BJ1" s="49"/>
      <c r="BK1" s="49"/>
      <c r="BL1" s="49"/>
      <c r="BM1" s="49"/>
      <c r="BN1" s="49"/>
      <c r="BO1" s="49"/>
      <c r="BP1" s="49"/>
      <c r="BQ1" s="49"/>
      <c r="BR1" s="49"/>
      <c r="BS1" s="49"/>
      <c r="BT1" s="49"/>
      <c r="BU1" s="49"/>
      <c r="BV1" s="49"/>
      <c r="BW1" s="49"/>
      <c r="BX1" s="49"/>
      <c r="BY1" s="49"/>
      <c r="BZ1" s="49"/>
      <c r="CA1" s="49"/>
      <c r="CB1" s="49"/>
      <c r="CC1" s="49"/>
      <c r="CD1" s="49"/>
      <c r="CE1" s="49"/>
      <c r="CF1" s="49"/>
      <c r="CG1" s="49"/>
      <c r="CH1" s="49"/>
      <c r="CI1" s="49"/>
      <c r="CJ1" s="49"/>
      <c r="CK1" s="49"/>
      <c r="CL1" s="49"/>
      <c r="CM1" s="49"/>
      <c r="CN1" s="49"/>
      <c r="CO1" s="49"/>
      <c r="CP1" s="49"/>
      <c r="CQ1" s="50"/>
    </row>
    <row r="2" spans="1:95" s="48" customFormat="1" ht="12" customHeight="1" thickBot="1">
      <c r="A2" s="51"/>
      <c r="B2" s="52"/>
      <c r="C2" s="53"/>
      <c r="D2" s="53"/>
      <c r="E2" s="54"/>
      <c r="H2" s="47"/>
      <c r="I2" s="47"/>
      <c r="J2" s="47"/>
      <c r="N2" s="47"/>
      <c r="O2" s="47"/>
      <c r="P2" s="47"/>
      <c r="Q2" s="47"/>
      <c r="R2" s="47"/>
      <c r="S2" s="47"/>
      <c r="T2" s="47"/>
      <c r="U2" s="47"/>
      <c r="V2" s="49"/>
      <c r="W2" s="49"/>
      <c r="X2" s="49"/>
      <c r="Y2" s="49"/>
      <c r="Z2" s="49"/>
      <c r="AA2" s="49"/>
      <c r="AB2" s="49"/>
      <c r="AC2" s="49"/>
      <c r="AD2" s="49"/>
      <c r="AE2" s="49"/>
      <c r="AF2" s="49"/>
      <c r="AG2" s="49"/>
      <c r="AH2" s="49"/>
      <c r="AI2" s="49"/>
      <c r="AJ2" s="49"/>
      <c r="AK2" s="49"/>
      <c r="AL2" s="49"/>
      <c r="AM2" s="49"/>
      <c r="AN2" s="49"/>
      <c r="AO2" s="49"/>
      <c r="AP2" s="49"/>
      <c r="AQ2" s="49"/>
      <c r="AR2" s="49"/>
      <c r="AS2" s="49"/>
      <c r="AT2" s="49"/>
      <c r="AU2" s="49"/>
      <c r="AV2" s="49"/>
      <c r="AW2" s="49"/>
      <c r="AX2" s="49"/>
      <c r="AY2" s="49"/>
      <c r="AZ2" s="49"/>
      <c r="BA2" s="49"/>
      <c r="BB2" s="49"/>
      <c r="BC2" s="49"/>
      <c r="BD2" s="49"/>
      <c r="BE2" s="49"/>
      <c r="BF2" s="49"/>
      <c r="BG2" s="49"/>
      <c r="BH2" s="49"/>
      <c r="BI2" s="49"/>
      <c r="BJ2" s="49"/>
      <c r="BK2" s="49"/>
      <c r="BL2" s="49"/>
      <c r="BM2" s="49"/>
      <c r="BN2" s="49"/>
      <c r="BO2" s="49"/>
      <c r="BP2" s="49"/>
      <c r="BQ2" s="49"/>
      <c r="BR2" s="49"/>
      <c r="BS2" s="49"/>
      <c r="BT2" s="49"/>
      <c r="BU2" s="49"/>
      <c r="BV2" s="49"/>
      <c r="BW2" s="49"/>
      <c r="BX2" s="49"/>
      <c r="BY2" s="49"/>
      <c r="BZ2" s="49"/>
      <c r="CA2" s="49"/>
      <c r="CB2" s="49"/>
      <c r="CC2" s="49"/>
      <c r="CD2" s="49"/>
      <c r="CE2" s="49"/>
      <c r="CF2" s="49"/>
      <c r="CG2" s="49"/>
      <c r="CH2" s="49"/>
      <c r="CI2" s="49"/>
      <c r="CJ2" s="49"/>
      <c r="CK2" s="49"/>
      <c r="CL2" s="49"/>
      <c r="CM2" s="49"/>
      <c r="CN2" s="49"/>
      <c r="CO2" s="49"/>
      <c r="CP2" s="49"/>
      <c r="CQ2" s="49"/>
    </row>
    <row r="3" spans="1:95" s="48" customFormat="1" ht="12" customHeight="1">
      <c r="A3" s="51"/>
      <c r="B3" s="2490" t="s">
        <v>206</v>
      </c>
      <c r="C3" s="2483" t="s">
        <v>1446</v>
      </c>
      <c r="D3" s="2484"/>
      <c r="E3" s="2485" t="s">
        <v>1443</v>
      </c>
      <c r="F3" s="2486"/>
      <c r="G3" s="47"/>
      <c r="M3" s="47"/>
      <c r="N3" s="47"/>
      <c r="O3" s="47"/>
      <c r="P3" s="47"/>
      <c r="Q3" s="47"/>
      <c r="R3" s="47"/>
      <c r="S3" s="47"/>
      <c r="T3" s="47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49"/>
      <c r="AR3" s="49"/>
      <c r="AS3" s="49"/>
      <c r="AT3" s="49"/>
      <c r="AU3" s="49"/>
      <c r="AV3" s="49"/>
      <c r="AW3" s="49"/>
      <c r="AX3" s="49"/>
      <c r="AY3" s="49"/>
      <c r="AZ3" s="49"/>
      <c r="BA3" s="49"/>
      <c r="BB3" s="49"/>
      <c r="BC3" s="49"/>
      <c r="BD3" s="49"/>
      <c r="BE3" s="49"/>
      <c r="BF3" s="49"/>
      <c r="BG3" s="49"/>
      <c r="BH3" s="49"/>
      <c r="BI3" s="49"/>
      <c r="BJ3" s="49"/>
      <c r="BK3" s="49"/>
      <c r="BL3" s="49"/>
      <c r="BM3" s="49"/>
      <c r="BN3" s="49"/>
      <c r="BO3" s="49"/>
      <c r="BP3" s="49"/>
      <c r="BQ3" s="49"/>
      <c r="BR3" s="49"/>
      <c r="BS3" s="49"/>
      <c r="BT3" s="49"/>
      <c r="BU3" s="49"/>
      <c r="BV3" s="49"/>
      <c r="BW3" s="49"/>
      <c r="BX3" s="49"/>
      <c r="BY3" s="49"/>
      <c r="BZ3" s="49"/>
      <c r="CA3" s="49"/>
      <c r="CB3" s="49"/>
      <c r="CC3" s="49"/>
      <c r="CD3" s="49"/>
      <c r="CE3" s="49"/>
      <c r="CF3" s="49"/>
      <c r="CG3" s="49"/>
      <c r="CH3" s="49"/>
      <c r="CI3" s="49"/>
      <c r="CJ3" s="49"/>
      <c r="CK3" s="49"/>
      <c r="CL3" s="49"/>
      <c r="CM3" s="49"/>
      <c r="CN3" s="49"/>
      <c r="CO3" s="49"/>
      <c r="CP3" s="49"/>
    </row>
    <row r="4" spans="1:95" s="61" customFormat="1" ht="12">
      <c r="A4" s="55"/>
      <c r="B4" s="2491"/>
      <c r="C4" s="113" t="s">
        <v>123</v>
      </c>
      <c r="D4" s="114" t="s">
        <v>124</v>
      </c>
      <c r="E4" s="114" t="s">
        <v>123</v>
      </c>
      <c r="F4" s="115" t="s">
        <v>124</v>
      </c>
      <c r="G4" s="59"/>
      <c r="M4" s="59"/>
      <c r="N4" s="59"/>
      <c r="O4" s="59"/>
      <c r="P4" s="59"/>
      <c r="Q4" s="59"/>
      <c r="R4" s="59"/>
      <c r="S4" s="59"/>
      <c r="T4" s="60"/>
      <c r="U4" s="59"/>
      <c r="V4" s="59"/>
      <c r="W4" s="59"/>
      <c r="X4" s="59"/>
      <c r="Y4" s="59"/>
      <c r="Z4" s="59"/>
      <c r="AA4" s="59"/>
      <c r="AB4" s="59"/>
      <c r="AC4" s="59"/>
      <c r="AD4" s="59"/>
      <c r="AE4" s="59"/>
      <c r="AF4" s="59"/>
      <c r="AG4" s="59"/>
      <c r="AH4" s="59"/>
      <c r="AI4" s="59"/>
      <c r="AJ4" s="59"/>
      <c r="AK4" s="59"/>
      <c r="AL4" s="59"/>
      <c r="AM4" s="59"/>
      <c r="AN4" s="59"/>
      <c r="AO4" s="59"/>
      <c r="AP4" s="59"/>
      <c r="AQ4" s="59"/>
      <c r="AR4" s="59"/>
      <c r="AS4" s="59"/>
      <c r="AT4" s="59"/>
      <c r="AU4" s="59"/>
      <c r="AV4" s="59"/>
      <c r="AW4" s="59"/>
      <c r="AX4" s="59"/>
      <c r="AY4" s="59"/>
      <c r="AZ4" s="59"/>
      <c r="BA4" s="59"/>
      <c r="BB4" s="59"/>
      <c r="BC4" s="59"/>
      <c r="BD4" s="59"/>
      <c r="BF4" s="59"/>
      <c r="BG4" s="59"/>
      <c r="BH4" s="59"/>
      <c r="BI4" s="59"/>
      <c r="BJ4" s="59"/>
      <c r="BK4" s="59"/>
      <c r="BL4" s="59"/>
      <c r="BM4" s="59"/>
      <c r="BN4" s="59"/>
      <c r="BO4" s="59"/>
      <c r="BP4" s="59"/>
      <c r="BQ4" s="59"/>
      <c r="BR4" s="59"/>
      <c r="BS4" s="59"/>
      <c r="BT4" s="59"/>
      <c r="BU4" s="59"/>
      <c r="BV4" s="59"/>
      <c r="BW4" s="59"/>
      <c r="BX4" s="59"/>
      <c r="BY4" s="59"/>
      <c r="BZ4" s="59"/>
      <c r="CA4" s="59"/>
      <c r="CB4" s="59"/>
      <c r="CC4" s="59"/>
      <c r="CD4" s="59"/>
      <c r="CE4" s="59"/>
      <c r="CF4" s="59"/>
      <c r="CG4" s="59"/>
      <c r="CH4" s="59"/>
      <c r="CI4" s="59"/>
      <c r="CJ4" s="59"/>
      <c r="CK4" s="59"/>
      <c r="CL4" s="59"/>
      <c r="CN4" s="59"/>
      <c r="CO4" s="59"/>
    </row>
    <row r="5" spans="1:95" s="66" customFormat="1" ht="26.25" customHeight="1">
      <c r="A5" s="62"/>
      <c r="B5" s="116" t="s">
        <v>207</v>
      </c>
      <c r="C5" s="117">
        <v>2045.532946874453</v>
      </c>
      <c r="D5" s="118">
        <v>0.52070449258944851</v>
      </c>
      <c r="E5" s="119">
        <f>'表Ⅲ・5　180116再'!F87</f>
        <v>1912.0211128530648</v>
      </c>
      <c r="F5" s="120">
        <f>E5/$E$24*100</f>
        <v>0.48877709185923052</v>
      </c>
      <c r="G5" s="367">
        <f>E5-C5</f>
        <v>-133.51183402138827</v>
      </c>
      <c r="H5" s="367"/>
      <c r="M5" s="65"/>
      <c r="N5" s="65"/>
      <c r="O5" s="65"/>
      <c r="P5" s="65"/>
      <c r="Q5" s="65"/>
      <c r="R5" s="65"/>
      <c r="S5" s="65"/>
      <c r="T5" s="65"/>
      <c r="U5" s="65"/>
      <c r="V5" s="65"/>
      <c r="W5" s="65"/>
      <c r="X5" s="65"/>
      <c r="Y5" s="65"/>
      <c r="Z5" s="65"/>
      <c r="AA5" s="65"/>
      <c r="AB5" s="65"/>
      <c r="AC5" s="65"/>
      <c r="AD5" s="65"/>
      <c r="AE5" s="65"/>
      <c r="AF5" s="65"/>
      <c r="AG5" s="65"/>
      <c r="AH5" s="65"/>
      <c r="AI5" s="65"/>
      <c r="AJ5" s="65"/>
      <c r="AK5" s="65"/>
      <c r="AL5" s="65"/>
      <c r="AM5" s="65"/>
      <c r="AN5" s="65"/>
      <c r="AO5" s="65"/>
      <c r="AP5" s="65"/>
      <c r="AQ5" s="65"/>
      <c r="AR5" s="65"/>
      <c r="AS5" s="65"/>
      <c r="AT5" s="65"/>
      <c r="AU5" s="65"/>
      <c r="AV5" s="65"/>
      <c r="AW5" s="65"/>
      <c r="AX5" s="65"/>
      <c r="AY5" s="65"/>
      <c r="AZ5" s="65"/>
      <c r="BA5" s="65"/>
      <c r="BB5" s="65"/>
      <c r="BC5" s="65"/>
      <c r="BD5" s="65"/>
      <c r="BE5" s="65"/>
      <c r="BF5" s="65"/>
      <c r="BG5" s="65"/>
      <c r="BH5" s="65"/>
      <c r="BI5" s="65"/>
      <c r="BJ5" s="65"/>
      <c r="BK5" s="65"/>
      <c r="BL5" s="65"/>
      <c r="BM5" s="65"/>
      <c r="BN5" s="65"/>
      <c r="BO5" s="65"/>
      <c r="BP5" s="65"/>
      <c r="BQ5" s="65"/>
      <c r="BR5" s="65"/>
      <c r="BS5" s="65"/>
      <c r="BT5" s="65"/>
      <c r="BU5" s="65"/>
      <c r="BV5" s="65"/>
      <c r="BW5" s="65"/>
      <c r="BX5" s="65"/>
      <c r="BY5" s="65"/>
      <c r="BZ5" s="65"/>
      <c r="CA5" s="65"/>
      <c r="CB5" s="65"/>
      <c r="CC5" s="65"/>
      <c r="CD5" s="65"/>
      <c r="CE5" s="65"/>
      <c r="CF5" s="65"/>
      <c r="CG5" s="65"/>
      <c r="CH5" s="65"/>
      <c r="CI5" s="65"/>
      <c r="CJ5" s="65"/>
      <c r="CK5" s="65"/>
      <c r="CL5" s="65"/>
      <c r="CM5" s="65"/>
      <c r="CN5" s="65"/>
      <c r="CO5" s="67"/>
    </row>
    <row r="6" spans="1:95" s="80" customFormat="1" ht="26.25" customHeight="1">
      <c r="A6" s="75"/>
      <c r="B6" s="116" t="s">
        <v>208</v>
      </c>
      <c r="C6" s="121">
        <v>168821.46837360159</v>
      </c>
      <c r="D6" s="118">
        <v>42.974666901357509</v>
      </c>
      <c r="E6" s="378">
        <f>'表Ⅲ・5　180116再'!G87</f>
        <v>169317.63013094055</v>
      </c>
      <c r="F6" s="120">
        <f t="shared" ref="F6:F23" si="0">E6/$E$24*100</f>
        <v>43.283297605646155</v>
      </c>
      <c r="G6" s="367">
        <f t="shared" ref="G6:G24" si="1">E6-C6</f>
        <v>496.16175733896671</v>
      </c>
      <c r="H6" s="367"/>
      <c r="M6" s="74"/>
      <c r="N6" s="74"/>
      <c r="O6" s="74"/>
      <c r="P6" s="74"/>
      <c r="Q6" s="74"/>
      <c r="R6" s="74"/>
      <c r="S6" s="74"/>
      <c r="T6" s="74"/>
      <c r="U6" s="74"/>
      <c r="V6" s="74"/>
      <c r="W6" s="74"/>
      <c r="X6" s="74"/>
      <c r="Y6" s="74"/>
      <c r="Z6" s="74"/>
      <c r="AA6" s="74"/>
      <c r="AB6" s="74"/>
      <c r="AC6" s="74"/>
      <c r="AD6" s="74"/>
      <c r="AE6" s="74"/>
      <c r="AF6" s="74"/>
      <c r="AG6" s="74"/>
      <c r="AH6" s="74"/>
      <c r="AI6" s="74"/>
      <c r="AJ6" s="74"/>
      <c r="AK6" s="74"/>
      <c r="AL6" s="74"/>
      <c r="AM6" s="74"/>
      <c r="AN6" s="74"/>
      <c r="AO6" s="74"/>
      <c r="AP6" s="74"/>
      <c r="AQ6" s="74"/>
      <c r="AR6" s="74"/>
      <c r="AS6" s="74"/>
      <c r="AT6" s="74"/>
      <c r="AU6" s="74"/>
      <c r="AV6" s="74"/>
      <c r="AW6" s="74"/>
      <c r="AX6" s="74"/>
      <c r="AY6" s="74"/>
      <c r="AZ6" s="74"/>
      <c r="BA6" s="74"/>
      <c r="BB6" s="74"/>
      <c r="BC6" s="74"/>
      <c r="BD6" s="74"/>
      <c r="BE6" s="74"/>
      <c r="BF6" s="74"/>
      <c r="BG6" s="74"/>
      <c r="BH6" s="74"/>
      <c r="BI6" s="74"/>
      <c r="BJ6" s="74"/>
      <c r="BK6" s="74"/>
      <c r="BL6" s="74"/>
      <c r="BM6" s="74"/>
      <c r="BN6" s="74"/>
      <c r="BO6" s="74"/>
      <c r="BP6" s="74"/>
      <c r="BQ6" s="74"/>
      <c r="BR6" s="74"/>
      <c r="BS6" s="74"/>
      <c r="BT6" s="74"/>
      <c r="BU6" s="74"/>
      <c r="BV6" s="74"/>
      <c r="BW6" s="74"/>
      <c r="BX6" s="74"/>
      <c r="BY6" s="74"/>
      <c r="BZ6" s="74"/>
      <c r="CA6" s="74"/>
      <c r="CB6" s="74"/>
      <c r="CC6" s="74"/>
      <c r="CD6" s="74"/>
      <c r="CE6" s="74"/>
      <c r="CF6" s="74"/>
      <c r="CG6" s="74"/>
      <c r="CH6" s="74"/>
      <c r="CI6" s="74"/>
      <c r="CJ6" s="74"/>
      <c r="CK6" s="74"/>
      <c r="CL6" s="74"/>
      <c r="CM6" s="74"/>
      <c r="CN6" s="74"/>
      <c r="CO6" s="81"/>
    </row>
    <row r="7" spans="1:95" s="82" customFormat="1" ht="26.25" customHeight="1">
      <c r="A7" s="75"/>
      <c r="B7" s="116" t="s">
        <v>209</v>
      </c>
      <c r="C7" s="121">
        <v>3043.6180623347332</v>
      </c>
      <c r="D7" s="118">
        <v>0.77477392931053979</v>
      </c>
      <c r="E7" s="384">
        <f>'表Ⅲ・5　180116再'!H87</f>
        <v>2952.6635274641244</v>
      </c>
      <c r="F7" s="120">
        <f t="shared" si="0"/>
        <v>0.75480039550360278</v>
      </c>
      <c r="G7" s="367">
        <f t="shared" si="1"/>
        <v>-90.954534870608768</v>
      </c>
      <c r="H7" s="367"/>
      <c r="M7" s="74"/>
      <c r="N7" s="74"/>
      <c r="O7" s="74"/>
      <c r="P7" s="74"/>
      <c r="Q7" s="74"/>
      <c r="R7" s="74"/>
      <c r="S7" s="74"/>
      <c r="T7" s="74"/>
      <c r="U7" s="74"/>
      <c r="V7" s="74"/>
      <c r="W7" s="74"/>
      <c r="X7" s="74"/>
      <c r="Y7" s="74"/>
      <c r="Z7" s="74"/>
      <c r="AA7" s="74"/>
      <c r="AB7" s="74"/>
      <c r="AC7" s="74"/>
      <c r="AD7" s="74"/>
      <c r="AE7" s="74"/>
      <c r="AF7" s="74"/>
      <c r="AG7" s="74"/>
      <c r="AH7" s="74"/>
      <c r="AI7" s="74"/>
      <c r="AJ7" s="74"/>
      <c r="AK7" s="74"/>
      <c r="AL7" s="74"/>
      <c r="AM7" s="74"/>
      <c r="AN7" s="74"/>
      <c r="AO7" s="74"/>
      <c r="AP7" s="74"/>
      <c r="AQ7" s="74"/>
      <c r="AR7" s="74"/>
      <c r="AS7" s="74"/>
      <c r="AT7" s="74"/>
      <c r="AU7" s="74"/>
      <c r="AV7" s="74"/>
      <c r="AW7" s="74"/>
      <c r="AX7" s="74"/>
      <c r="AY7" s="74"/>
      <c r="AZ7" s="74"/>
      <c r="BA7" s="74"/>
      <c r="BB7" s="74"/>
      <c r="BC7" s="74"/>
      <c r="BD7" s="74"/>
      <c r="BE7" s="74"/>
      <c r="BF7" s="74"/>
      <c r="BG7" s="74"/>
      <c r="BH7" s="74"/>
      <c r="BI7" s="74"/>
      <c r="BJ7" s="74"/>
      <c r="BK7" s="74"/>
      <c r="BL7" s="74"/>
      <c r="BM7" s="74"/>
      <c r="BN7" s="74"/>
      <c r="BO7" s="74"/>
      <c r="BP7" s="74"/>
      <c r="BQ7" s="74"/>
      <c r="BR7" s="74"/>
      <c r="BS7" s="74"/>
      <c r="BT7" s="74"/>
      <c r="BU7" s="74"/>
      <c r="BV7" s="74"/>
      <c r="BW7" s="74"/>
      <c r="BX7" s="74"/>
      <c r="BY7" s="74"/>
      <c r="BZ7" s="74"/>
      <c r="CA7" s="74"/>
      <c r="CB7" s="74"/>
      <c r="CC7" s="74"/>
      <c r="CD7" s="74"/>
      <c r="CE7" s="74"/>
      <c r="CF7" s="74"/>
      <c r="CG7" s="74"/>
      <c r="CH7" s="74"/>
      <c r="CI7" s="74"/>
      <c r="CJ7" s="74"/>
      <c r="CK7" s="74"/>
      <c r="CL7" s="74"/>
      <c r="CM7" s="74"/>
      <c r="CN7" s="74"/>
      <c r="CO7" s="83"/>
    </row>
    <row r="8" spans="1:95" s="82" customFormat="1" ht="26.25" customHeight="1">
      <c r="A8" s="75"/>
      <c r="B8" s="116" t="s">
        <v>210</v>
      </c>
      <c r="C8" s="121">
        <v>3191.2512879582523</v>
      </c>
      <c r="D8" s="118">
        <v>0.8123549831650374</v>
      </c>
      <c r="E8" s="384">
        <f>'表Ⅲ・5　180116再'!I87</f>
        <v>2825.8722168110344</v>
      </c>
      <c r="F8" s="120">
        <f t="shared" si="0"/>
        <v>0.72238825963468256</v>
      </c>
      <c r="G8" s="367">
        <f t="shared" si="1"/>
        <v>-365.37907114721793</v>
      </c>
      <c r="H8" s="367"/>
      <c r="M8" s="74"/>
      <c r="N8" s="74"/>
      <c r="O8" s="74"/>
      <c r="P8" s="74"/>
      <c r="Q8" s="74"/>
      <c r="R8" s="74"/>
      <c r="S8" s="74"/>
      <c r="T8" s="74"/>
      <c r="U8" s="74"/>
      <c r="V8" s="74"/>
      <c r="W8" s="74"/>
      <c r="X8" s="74"/>
      <c r="Y8" s="74"/>
      <c r="Z8" s="74"/>
      <c r="AA8" s="74"/>
      <c r="AB8" s="74"/>
      <c r="AC8" s="74"/>
      <c r="AD8" s="74"/>
      <c r="AE8" s="74"/>
      <c r="AF8" s="74"/>
      <c r="AG8" s="74"/>
      <c r="AH8" s="74"/>
      <c r="AI8" s="74"/>
      <c r="AJ8" s="74"/>
      <c r="AK8" s="74"/>
      <c r="AL8" s="74"/>
      <c r="AM8" s="74"/>
      <c r="AN8" s="74"/>
      <c r="AO8" s="74"/>
      <c r="AP8" s="74"/>
      <c r="AQ8" s="74"/>
      <c r="AR8" s="74"/>
      <c r="AS8" s="74"/>
      <c r="AT8" s="74"/>
      <c r="AU8" s="74"/>
      <c r="AV8" s="74"/>
      <c r="AW8" s="74"/>
      <c r="AX8" s="74"/>
      <c r="AY8" s="74"/>
      <c r="AZ8" s="74"/>
      <c r="BA8" s="74"/>
      <c r="BB8" s="74"/>
      <c r="BC8" s="74"/>
      <c r="BD8" s="74"/>
      <c r="BE8" s="74"/>
      <c r="BF8" s="74"/>
      <c r="BG8" s="74"/>
      <c r="BH8" s="74"/>
      <c r="BI8" s="74"/>
      <c r="BJ8" s="74"/>
      <c r="BK8" s="74"/>
      <c r="BL8" s="74"/>
      <c r="BM8" s="74"/>
      <c r="BN8" s="74"/>
      <c r="BO8" s="74"/>
      <c r="BP8" s="74"/>
      <c r="BQ8" s="74"/>
      <c r="BR8" s="74"/>
      <c r="BS8" s="74"/>
      <c r="BT8" s="74"/>
      <c r="BU8" s="74"/>
      <c r="BV8" s="74"/>
      <c r="BW8" s="74"/>
      <c r="BX8" s="74"/>
      <c r="BY8" s="74"/>
      <c r="BZ8" s="74"/>
      <c r="CA8" s="74"/>
      <c r="CB8" s="74"/>
      <c r="CC8" s="74"/>
      <c r="CD8" s="74"/>
      <c r="CE8" s="74"/>
      <c r="CF8" s="74"/>
      <c r="CG8" s="74"/>
      <c r="CH8" s="74"/>
      <c r="CI8" s="74"/>
      <c r="CJ8" s="74"/>
      <c r="CK8" s="74"/>
      <c r="CL8" s="74"/>
      <c r="CM8" s="74"/>
      <c r="CN8" s="74"/>
      <c r="CO8" s="83"/>
    </row>
    <row r="9" spans="1:95" s="82" customFormat="1" ht="26.25" customHeight="1">
      <c r="A9" s="75"/>
      <c r="B9" s="116" t="s">
        <v>211</v>
      </c>
      <c r="C9" s="121">
        <v>2305.7483166695451</v>
      </c>
      <c r="D9" s="118">
        <v>0.58694410623153825</v>
      </c>
      <c r="E9" s="384">
        <f>'表Ⅲ・5　180116再'!J87</f>
        <v>2676.5591044302287</v>
      </c>
      <c r="F9" s="120">
        <f t="shared" si="0"/>
        <v>0.68421879154913368</v>
      </c>
      <c r="G9" s="367">
        <f t="shared" si="1"/>
        <v>370.81078776068352</v>
      </c>
      <c r="H9" s="367"/>
      <c r="M9" s="74"/>
      <c r="N9" s="74"/>
      <c r="O9" s="74"/>
      <c r="P9" s="74"/>
      <c r="Q9" s="74"/>
      <c r="R9" s="74"/>
      <c r="S9" s="74"/>
      <c r="T9" s="74"/>
      <c r="U9" s="74"/>
      <c r="V9" s="74"/>
      <c r="W9" s="74"/>
      <c r="X9" s="74"/>
      <c r="Y9" s="74"/>
      <c r="Z9" s="74"/>
      <c r="AA9" s="74"/>
      <c r="AB9" s="74"/>
      <c r="AC9" s="74"/>
      <c r="AD9" s="74"/>
      <c r="AE9" s="74"/>
      <c r="AF9" s="74"/>
      <c r="AG9" s="74"/>
      <c r="AH9" s="74"/>
      <c r="AI9" s="74"/>
      <c r="AJ9" s="74"/>
      <c r="AK9" s="74"/>
      <c r="AL9" s="74"/>
      <c r="AM9" s="74"/>
      <c r="AN9" s="74"/>
      <c r="AO9" s="74"/>
      <c r="AP9" s="74"/>
      <c r="AQ9" s="74"/>
      <c r="AR9" s="74"/>
      <c r="AS9" s="74"/>
      <c r="AT9" s="74"/>
      <c r="AU9" s="74"/>
      <c r="AV9" s="74"/>
      <c r="AW9" s="74"/>
      <c r="AX9" s="74"/>
      <c r="AY9" s="74"/>
      <c r="AZ9" s="74"/>
      <c r="BA9" s="74"/>
      <c r="BB9" s="74"/>
      <c r="BC9" s="74"/>
      <c r="BD9" s="74"/>
      <c r="BE9" s="74"/>
      <c r="BF9" s="74"/>
      <c r="BG9" s="74"/>
      <c r="BH9" s="74"/>
      <c r="BI9" s="74"/>
      <c r="BJ9" s="74"/>
      <c r="BK9" s="74"/>
      <c r="BL9" s="74"/>
      <c r="BM9" s="74"/>
      <c r="BN9" s="74"/>
      <c r="BO9" s="74"/>
      <c r="BP9" s="74"/>
      <c r="BQ9" s="74"/>
      <c r="BR9" s="74"/>
      <c r="BS9" s="74"/>
      <c r="BT9" s="74"/>
      <c r="BU9" s="74"/>
      <c r="BV9" s="74"/>
      <c r="BW9" s="74"/>
      <c r="BX9" s="74"/>
      <c r="BY9" s="74"/>
      <c r="BZ9" s="74"/>
      <c r="CA9" s="74"/>
      <c r="CB9" s="74"/>
      <c r="CC9" s="74"/>
      <c r="CD9" s="74"/>
      <c r="CE9" s="74"/>
      <c r="CF9" s="74"/>
      <c r="CG9" s="74"/>
      <c r="CH9" s="74"/>
      <c r="CI9" s="74"/>
      <c r="CJ9" s="74"/>
      <c r="CK9" s="74"/>
      <c r="CL9" s="74"/>
      <c r="CM9" s="74"/>
      <c r="CN9" s="74"/>
      <c r="CO9" s="83"/>
    </row>
    <row r="10" spans="1:95" s="82" customFormat="1" ht="26.25" customHeight="1">
      <c r="A10" s="122"/>
      <c r="B10" s="116" t="s">
        <v>212</v>
      </c>
      <c r="C10" s="121">
        <v>6509.3039949866106</v>
      </c>
      <c r="D10" s="118">
        <v>1.6569881404251969</v>
      </c>
      <c r="E10" s="384">
        <f>'表Ⅲ・5　180116再'!K87</f>
        <v>6822.7644369476493</v>
      </c>
      <c r="F10" s="120">
        <f t="shared" si="0"/>
        <v>1.7441287324258363</v>
      </c>
      <c r="G10" s="367">
        <f t="shared" si="1"/>
        <v>313.46044196103867</v>
      </c>
      <c r="H10" s="367"/>
      <c r="M10" s="74"/>
      <c r="N10" s="74"/>
      <c r="O10" s="74"/>
      <c r="P10" s="74"/>
      <c r="Q10" s="74"/>
      <c r="R10" s="74"/>
      <c r="S10" s="74"/>
      <c r="T10" s="74"/>
      <c r="U10" s="74"/>
      <c r="V10" s="74"/>
      <c r="W10" s="74"/>
      <c r="X10" s="74"/>
      <c r="Y10" s="74"/>
      <c r="Z10" s="74"/>
      <c r="AA10" s="74"/>
      <c r="AB10" s="74"/>
      <c r="AC10" s="74"/>
      <c r="AD10" s="74"/>
      <c r="AE10" s="74"/>
      <c r="AF10" s="74"/>
      <c r="AG10" s="74"/>
      <c r="AH10" s="74"/>
      <c r="AI10" s="74"/>
      <c r="AJ10" s="74"/>
      <c r="AK10" s="74"/>
      <c r="AL10" s="74"/>
      <c r="AM10" s="74"/>
      <c r="AN10" s="74"/>
      <c r="AO10" s="74"/>
      <c r="AP10" s="74"/>
      <c r="AQ10" s="74"/>
      <c r="AR10" s="74"/>
      <c r="AS10" s="74"/>
      <c r="AT10" s="74"/>
      <c r="AU10" s="74"/>
      <c r="AV10" s="74"/>
      <c r="AW10" s="74"/>
      <c r="AX10" s="74"/>
      <c r="AY10" s="74"/>
      <c r="AZ10" s="74"/>
      <c r="BA10" s="74"/>
      <c r="BB10" s="74"/>
      <c r="BC10" s="74"/>
      <c r="BD10" s="74"/>
      <c r="BE10" s="74"/>
      <c r="BF10" s="74"/>
      <c r="BG10" s="74"/>
      <c r="BH10" s="74"/>
      <c r="BI10" s="74"/>
      <c r="BJ10" s="74"/>
      <c r="BK10" s="74"/>
      <c r="BL10" s="74"/>
      <c r="BM10" s="74"/>
      <c r="BN10" s="74"/>
      <c r="BO10" s="74"/>
      <c r="BP10" s="74"/>
      <c r="BQ10" s="74"/>
      <c r="BR10" s="74"/>
      <c r="BS10" s="74"/>
      <c r="BT10" s="74"/>
      <c r="BU10" s="74"/>
      <c r="BV10" s="74"/>
      <c r="BW10" s="74"/>
      <c r="BX10" s="74"/>
      <c r="BY10" s="74"/>
      <c r="BZ10" s="74"/>
      <c r="CA10" s="74"/>
      <c r="CB10" s="74"/>
      <c r="CC10" s="74"/>
      <c r="CD10" s="74"/>
      <c r="CE10" s="74"/>
      <c r="CF10" s="74"/>
      <c r="CG10" s="74"/>
      <c r="CH10" s="74"/>
      <c r="CI10" s="74"/>
      <c r="CJ10" s="74"/>
      <c r="CK10" s="74"/>
      <c r="CL10" s="74"/>
      <c r="CM10" s="74"/>
      <c r="CN10" s="74"/>
      <c r="CO10" s="83"/>
    </row>
    <row r="11" spans="1:95" s="86" customFormat="1" ht="26.25" customHeight="1">
      <c r="A11" s="91"/>
      <c r="B11" s="116" t="s">
        <v>213</v>
      </c>
      <c r="C11" s="121">
        <v>984.91863833645846</v>
      </c>
      <c r="D11" s="118">
        <v>0.2507178193343238</v>
      </c>
      <c r="E11" s="384">
        <f>'表Ⅲ・5　180116再'!L87</f>
        <v>937.6346444819369</v>
      </c>
      <c r="F11" s="120">
        <f t="shared" si="0"/>
        <v>0.23969104298879346</v>
      </c>
      <c r="G11" s="367">
        <f t="shared" si="1"/>
        <v>-47.283993854521555</v>
      </c>
      <c r="H11" s="367"/>
      <c r="M11" s="74"/>
      <c r="N11" s="74"/>
      <c r="O11" s="74"/>
      <c r="P11" s="74"/>
      <c r="Q11" s="74"/>
      <c r="R11" s="74"/>
      <c r="S11" s="74"/>
      <c r="T11" s="74"/>
      <c r="U11" s="74"/>
      <c r="V11" s="74"/>
      <c r="W11" s="74"/>
      <c r="X11" s="74"/>
      <c r="Y11" s="74"/>
      <c r="Z11" s="74"/>
      <c r="AA11" s="74"/>
      <c r="AB11" s="74"/>
      <c r="AC11" s="74"/>
      <c r="AD11" s="74"/>
      <c r="AE11" s="74"/>
      <c r="AF11" s="74"/>
      <c r="AG11" s="74"/>
      <c r="AH11" s="74"/>
      <c r="AI11" s="74"/>
      <c r="AJ11" s="74"/>
      <c r="AK11" s="74"/>
      <c r="AL11" s="74"/>
      <c r="AM11" s="74"/>
      <c r="AN11" s="74"/>
      <c r="AO11" s="74"/>
      <c r="AP11" s="74"/>
      <c r="AQ11" s="74"/>
      <c r="AR11" s="74"/>
      <c r="AS11" s="74"/>
      <c r="AT11" s="74"/>
      <c r="AU11" s="74"/>
      <c r="AV11" s="74"/>
      <c r="AW11" s="74"/>
      <c r="AX11" s="74"/>
      <c r="AY11" s="74"/>
      <c r="AZ11" s="74"/>
      <c r="BA11" s="74"/>
      <c r="BB11" s="74"/>
      <c r="BC11" s="74"/>
      <c r="BD11" s="74"/>
      <c r="BE11" s="74"/>
      <c r="BF11" s="74"/>
      <c r="BG11" s="74"/>
      <c r="BH11" s="74"/>
      <c r="BI11" s="74"/>
      <c r="BJ11" s="74"/>
      <c r="BK11" s="74"/>
      <c r="BL11" s="74"/>
      <c r="BM11" s="74"/>
      <c r="BN11" s="74"/>
      <c r="BO11" s="74"/>
      <c r="BP11" s="74"/>
      <c r="BQ11" s="74"/>
      <c r="BR11" s="74"/>
      <c r="BS11" s="74"/>
      <c r="BT11" s="74"/>
      <c r="BU11" s="74"/>
      <c r="BV11" s="74"/>
      <c r="BW11" s="74"/>
      <c r="BX11" s="74"/>
      <c r="BY11" s="74"/>
      <c r="BZ11" s="74"/>
      <c r="CA11" s="74"/>
      <c r="CB11" s="74"/>
      <c r="CC11" s="74"/>
      <c r="CD11" s="74"/>
      <c r="CE11" s="74"/>
      <c r="CF11" s="74"/>
      <c r="CG11" s="74"/>
      <c r="CH11" s="74"/>
      <c r="CI11" s="74"/>
      <c r="CJ11" s="74"/>
      <c r="CK11" s="74"/>
      <c r="CL11" s="74"/>
      <c r="CM11" s="74"/>
      <c r="CN11" s="87"/>
      <c r="CO11" s="87"/>
    </row>
    <row r="12" spans="1:95" s="48" customFormat="1" ht="26.25" customHeight="1">
      <c r="A12" s="92"/>
      <c r="B12" s="116" t="s">
        <v>214</v>
      </c>
      <c r="C12" s="121">
        <v>7487.1258737994413</v>
      </c>
      <c r="D12" s="118">
        <v>1.9058994307703758</v>
      </c>
      <c r="E12" s="384">
        <f>'表Ⅲ・5　180116再'!M87</f>
        <v>7247.8954160794292</v>
      </c>
      <c r="F12" s="120">
        <f t="shared" si="0"/>
        <v>1.8528065510139551</v>
      </c>
      <c r="G12" s="367">
        <f t="shared" si="1"/>
        <v>-239.23045772001205</v>
      </c>
      <c r="H12" s="367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3"/>
      <c r="AZ12" s="93"/>
      <c r="BA12" s="93"/>
      <c r="BB12" s="93"/>
      <c r="BC12" s="93"/>
      <c r="BD12" s="93"/>
      <c r="BE12" s="93"/>
      <c r="BF12" s="93"/>
      <c r="BG12" s="93"/>
      <c r="BH12" s="93"/>
      <c r="BI12" s="93"/>
      <c r="BJ12" s="93"/>
      <c r="BK12" s="93"/>
      <c r="BL12" s="93"/>
      <c r="BM12" s="93"/>
      <c r="BN12" s="93"/>
      <c r="BO12" s="93"/>
      <c r="BP12" s="93"/>
      <c r="BQ12" s="93"/>
      <c r="BR12" s="93"/>
      <c r="BS12" s="93"/>
      <c r="BT12" s="93"/>
      <c r="BU12" s="93"/>
      <c r="BV12" s="93"/>
      <c r="BW12" s="93"/>
      <c r="BX12" s="93"/>
      <c r="BY12" s="93"/>
      <c r="BZ12" s="93"/>
      <c r="CA12" s="93"/>
      <c r="CB12" s="93"/>
      <c r="CC12" s="93"/>
      <c r="CD12" s="93"/>
      <c r="CE12" s="93"/>
      <c r="CF12" s="93"/>
      <c r="CG12" s="93"/>
      <c r="CH12" s="93"/>
      <c r="CI12" s="93"/>
      <c r="CJ12" s="93"/>
      <c r="CK12" s="93"/>
      <c r="CL12" s="93"/>
      <c r="CM12" s="93"/>
      <c r="CN12" s="94"/>
      <c r="CO12" s="94"/>
    </row>
    <row r="13" spans="1:95" s="48" customFormat="1" ht="26.25" customHeight="1">
      <c r="A13" s="92"/>
      <c r="B13" s="116" t="s">
        <v>215</v>
      </c>
      <c r="C13" s="121">
        <v>103.38068726195803</v>
      </c>
      <c r="D13" s="118">
        <v>2.6316265590607592E-2</v>
      </c>
      <c r="E13" s="384">
        <f>'表Ⅲ・5　180116再'!N87</f>
        <v>89.708018778727634</v>
      </c>
      <c r="F13" s="120">
        <f t="shared" si="0"/>
        <v>2.293239558934165E-2</v>
      </c>
      <c r="G13" s="367">
        <f t="shared" si="1"/>
        <v>-13.672668483230396</v>
      </c>
      <c r="H13" s="367"/>
      <c r="M13" s="93"/>
      <c r="N13" s="93"/>
      <c r="O13" s="93"/>
      <c r="P13" s="93"/>
      <c r="Q13" s="93"/>
      <c r="R13" s="93"/>
      <c r="S13" s="93"/>
      <c r="T13" s="93"/>
      <c r="U13" s="93"/>
      <c r="V13" s="93"/>
      <c r="W13" s="93"/>
      <c r="X13" s="93"/>
      <c r="Y13" s="93"/>
      <c r="Z13" s="93"/>
      <c r="AA13" s="93"/>
      <c r="AB13" s="93"/>
      <c r="AC13" s="93"/>
      <c r="AD13" s="93"/>
      <c r="AE13" s="93"/>
      <c r="AF13" s="93"/>
      <c r="AG13" s="93"/>
      <c r="AH13" s="93"/>
      <c r="AI13" s="93"/>
      <c r="AJ13" s="93"/>
      <c r="AK13" s="93"/>
      <c r="AL13" s="93"/>
      <c r="AM13" s="93"/>
      <c r="AN13" s="93"/>
      <c r="AO13" s="93"/>
      <c r="AP13" s="93"/>
      <c r="AQ13" s="93"/>
      <c r="AR13" s="93"/>
      <c r="AS13" s="93"/>
      <c r="AT13" s="93"/>
      <c r="AU13" s="93"/>
      <c r="AV13" s="93"/>
      <c r="AW13" s="93"/>
      <c r="AX13" s="93"/>
      <c r="AY13" s="93"/>
      <c r="AZ13" s="93"/>
      <c r="BA13" s="93"/>
      <c r="BB13" s="93"/>
      <c r="BC13" s="93"/>
      <c r="BD13" s="93"/>
      <c r="BE13" s="93"/>
      <c r="BF13" s="93"/>
      <c r="BG13" s="93"/>
      <c r="BH13" s="93"/>
      <c r="BI13" s="93"/>
      <c r="BJ13" s="93"/>
      <c r="BK13" s="93"/>
      <c r="BL13" s="93"/>
      <c r="BM13" s="93"/>
      <c r="BN13" s="93"/>
      <c r="BO13" s="93"/>
      <c r="BP13" s="93"/>
      <c r="BQ13" s="93"/>
      <c r="BR13" s="93"/>
      <c r="BS13" s="93"/>
      <c r="BT13" s="93"/>
      <c r="BU13" s="93"/>
      <c r="BV13" s="93"/>
      <c r="BW13" s="93"/>
      <c r="BX13" s="93"/>
      <c r="BY13" s="93"/>
      <c r="BZ13" s="93"/>
      <c r="CA13" s="93"/>
      <c r="CB13" s="93"/>
      <c r="CC13" s="93"/>
      <c r="CD13" s="93"/>
      <c r="CE13" s="93"/>
      <c r="CF13" s="93"/>
      <c r="CG13" s="93"/>
      <c r="CH13" s="93"/>
      <c r="CI13" s="93"/>
      <c r="CJ13" s="93"/>
      <c r="CK13" s="93"/>
      <c r="CL13" s="93"/>
      <c r="CM13" s="93"/>
      <c r="CN13" s="94"/>
      <c r="CO13" s="94"/>
    </row>
    <row r="14" spans="1:95" s="48" customFormat="1" ht="26.25" customHeight="1">
      <c r="A14" s="92"/>
      <c r="B14" s="116" t="s">
        <v>216</v>
      </c>
      <c r="C14" s="121">
        <v>2706.2698463338852</v>
      </c>
      <c r="D14" s="118">
        <v>0.68889961870259708</v>
      </c>
      <c r="E14" s="384">
        <f>'表Ⅲ・5　180116再'!O87</f>
        <v>2557.1544468799484</v>
      </c>
      <c r="F14" s="120">
        <f t="shared" si="0"/>
        <v>0.65369493337646589</v>
      </c>
      <c r="G14" s="367">
        <f t="shared" si="1"/>
        <v>-149.11539945393679</v>
      </c>
      <c r="H14" s="367"/>
      <c r="M14" s="93"/>
      <c r="N14" s="93"/>
      <c r="O14" s="93"/>
      <c r="P14" s="93"/>
      <c r="Q14" s="93"/>
      <c r="R14" s="93"/>
      <c r="S14" s="93"/>
      <c r="T14" s="93"/>
      <c r="U14" s="93"/>
      <c r="V14" s="93"/>
      <c r="W14" s="93"/>
      <c r="X14" s="93"/>
      <c r="Y14" s="93"/>
      <c r="Z14" s="93"/>
      <c r="AA14" s="93"/>
      <c r="AB14" s="93"/>
      <c r="AC14" s="93"/>
      <c r="AD14" s="93"/>
      <c r="AE14" s="93"/>
      <c r="AF14" s="93"/>
      <c r="AG14" s="93"/>
      <c r="AH14" s="93"/>
      <c r="AI14" s="93"/>
      <c r="AJ14" s="93"/>
      <c r="AK14" s="93"/>
      <c r="AL14" s="93"/>
      <c r="AM14" s="93"/>
      <c r="AN14" s="93"/>
      <c r="AO14" s="93"/>
      <c r="AP14" s="93"/>
      <c r="AQ14" s="93"/>
      <c r="AR14" s="93"/>
      <c r="AS14" s="93"/>
      <c r="AT14" s="93"/>
      <c r="AU14" s="93"/>
      <c r="AV14" s="93"/>
      <c r="AW14" s="93"/>
      <c r="AX14" s="93"/>
      <c r="AY14" s="93"/>
      <c r="AZ14" s="93"/>
      <c r="BA14" s="93"/>
      <c r="BB14" s="93"/>
      <c r="BC14" s="93"/>
      <c r="BD14" s="93"/>
      <c r="BE14" s="93"/>
      <c r="BF14" s="93"/>
      <c r="BG14" s="93"/>
      <c r="BH14" s="93"/>
      <c r="BI14" s="93"/>
      <c r="BJ14" s="93"/>
      <c r="BK14" s="93"/>
      <c r="BL14" s="93"/>
      <c r="BM14" s="93"/>
      <c r="BN14" s="93"/>
      <c r="BO14" s="93"/>
      <c r="BP14" s="93"/>
      <c r="BQ14" s="93"/>
      <c r="BR14" s="93"/>
      <c r="BS14" s="93"/>
      <c r="BT14" s="93"/>
      <c r="BU14" s="93"/>
      <c r="BV14" s="93"/>
      <c r="BW14" s="93"/>
      <c r="BX14" s="93"/>
      <c r="BY14" s="93"/>
      <c r="BZ14" s="93"/>
      <c r="CA14" s="93"/>
      <c r="CB14" s="93"/>
      <c r="CC14" s="93"/>
      <c r="CD14" s="93"/>
      <c r="CE14" s="93"/>
      <c r="CF14" s="93"/>
      <c r="CG14" s="93"/>
      <c r="CH14" s="93"/>
      <c r="CI14" s="93"/>
      <c r="CJ14" s="93"/>
      <c r="CK14" s="93"/>
      <c r="CL14" s="93"/>
      <c r="CM14" s="93"/>
      <c r="CN14" s="94"/>
      <c r="CO14" s="94"/>
    </row>
    <row r="15" spans="1:95" s="48" customFormat="1" ht="26.25" customHeight="1">
      <c r="A15" s="92"/>
      <c r="B15" s="116" t="s">
        <v>217</v>
      </c>
      <c r="C15" s="121">
        <v>83.35124134226362</v>
      </c>
      <c r="D15" s="118">
        <v>2.1217632253804929E-2</v>
      </c>
      <c r="E15" s="384">
        <f>'表Ⅲ・5　180116再'!P87</f>
        <v>91.829144051456851</v>
      </c>
      <c r="F15" s="120">
        <f t="shared" si="0"/>
        <v>2.3474626757870265E-2</v>
      </c>
      <c r="G15" s="367">
        <f t="shared" si="1"/>
        <v>8.4779027091932306</v>
      </c>
      <c r="H15" s="367"/>
      <c r="M15" s="93"/>
      <c r="N15" s="93"/>
      <c r="O15" s="93"/>
      <c r="P15" s="93"/>
      <c r="Q15" s="93"/>
      <c r="R15" s="93"/>
      <c r="S15" s="93"/>
      <c r="T15" s="93"/>
      <c r="U15" s="93"/>
      <c r="V15" s="93"/>
      <c r="W15" s="93"/>
      <c r="X15" s="93"/>
      <c r="Y15" s="93"/>
      <c r="Z15" s="93"/>
      <c r="AA15" s="93"/>
      <c r="AB15" s="93"/>
      <c r="AC15" s="93"/>
      <c r="AD15" s="93"/>
      <c r="AE15" s="93"/>
      <c r="AF15" s="93"/>
      <c r="AG15" s="93"/>
      <c r="AH15" s="93"/>
      <c r="AI15" s="93"/>
      <c r="AJ15" s="93"/>
      <c r="AK15" s="93"/>
      <c r="AL15" s="93"/>
      <c r="AM15" s="93"/>
      <c r="AN15" s="93"/>
      <c r="AO15" s="93"/>
      <c r="AP15" s="93"/>
      <c r="AQ15" s="93"/>
      <c r="AR15" s="93"/>
      <c r="AS15" s="93"/>
      <c r="AT15" s="93"/>
      <c r="AU15" s="93"/>
      <c r="AV15" s="93"/>
      <c r="AW15" s="93"/>
      <c r="AX15" s="93"/>
      <c r="AY15" s="93"/>
      <c r="AZ15" s="93"/>
      <c r="BA15" s="93"/>
      <c r="BB15" s="93"/>
      <c r="BC15" s="93"/>
      <c r="BD15" s="93"/>
      <c r="BE15" s="93"/>
      <c r="BF15" s="93"/>
      <c r="BG15" s="93"/>
      <c r="BH15" s="93"/>
      <c r="BI15" s="93"/>
      <c r="BJ15" s="93"/>
      <c r="BK15" s="93"/>
      <c r="BL15" s="93"/>
      <c r="BM15" s="93"/>
      <c r="BN15" s="93"/>
      <c r="BO15" s="93"/>
      <c r="BP15" s="93"/>
      <c r="BQ15" s="93"/>
      <c r="BR15" s="93"/>
      <c r="BS15" s="93"/>
      <c r="BT15" s="93"/>
      <c r="BU15" s="93"/>
      <c r="BV15" s="93"/>
      <c r="BW15" s="93"/>
      <c r="BX15" s="93"/>
      <c r="BY15" s="93"/>
      <c r="BZ15" s="93"/>
      <c r="CA15" s="93"/>
      <c r="CB15" s="93"/>
      <c r="CC15" s="93"/>
      <c r="CD15" s="93"/>
      <c r="CE15" s="93"/>
      <c r="CF15" s="93"/>
      <c r="CG15" s="93"/>
      <c r="CH15" s="93"/>
      <c r="CI15" s="93"/>
      <c r="CJ15" s="93"/>
      <c r="CK15" s="93"/>
      <c r="CL15" s="93"/>
      <c r="CM15" s="93"/>
      <c r="CN15" s="94"/>
      <c r="CO15" s="94"/>
    </row>
    <row r="16" spans="1:95" s="98" customFormat="1" ht="26.25" customHeight="1">
      <c r="A16" s="92"/>
      <c r="B16" s="116" t="s">
        <v>218</v>
      </c>
      <c r="C16" s="121">
        <v>28.45297809525308</v>
      </c>
      <c r="D16" s="118">
        <v>7.2429014376842365E-3</v>
      </c>
      <c r="E16" s="384">
        <f>'表Ⅲ・5　180116再'!Q87</f>
        <v>22.945784160901052</v>
      </c>
      <c r="F16" s="120">
        <f t="shared" si="0"/>
        <v>5.8657164281306195E-3</v>
      </c>
      <c r="G16" s="367">
        <f t="shared" si="1"/>
        <v>-5.5071939343520278</v>
      </c>
      <c r="H16" s="367"/>
      <c r="M16" s="97"/>
      <c r="N16" s="97"/>
      <c r="O16" s="97"/>
      <c r="P16" s="97"/>
      <c r="Q16" s="97"/>
      <c r="R16" s="97"/>
      <c r="S16" s="97"/>
      <c r="T16" s="97"/>
      <c r="U16" s="97"/>
      <c r="V16" s="97"/>
      <c r="W16" s="97"/>
      <c r="X16" s="97"/>
      <c r="Y16" s="97"/>
      <c r="Z16" s="97"/>
      <c r="AA16" s="97"/>
      <c r="AB16" s="97"/>
      <c r="AC16" s="97"/>
      <c r="AD16" s="97"/>
      <c r="AE16" s="97"/>
      <c r="AF16" s="97"/>
      <c r="AG16" s="97"/>
      <c r="AH16" s="97"/>
      <c r="AI16" s="97"/>
      <c r="AJ16" s="97"/>
      <c r="AK16" s="97"/>
      <c r="AL16" s="97"/>
      <c r="AM16" s="97"/>
      <c r="AN16" s="97"/>
      <c r="AO16" s="97"/>
      <c r="AP16" s="97"/>
      <c r="AQ16" s="97"/>
      <c r="AR16" s="97"/>
      <c r="AS16" s="97"/>
      <c r="AT16" s="97"/>
      <c r="AU16" s="97"/>
      <c r="AV16" s="97"/>
      <c r="AW16" s="97"/>
      <c r="AX16" s="97"/>
      <c r="AY16" s="97"/>
      <c r="AZ16" s="97"/>
      <c r="BA16" s="97"/>
      <c r="BB16" s="97"/>
      <c r="BC16" s="97"/>
      <c r="BD16" s="97"/>
      <c r="BE16" s="97"/>
      <c r="BF16" s="97"/>
      <c r="BG16" s="97"/>
      <c r="BH16" s="97"/>
      <c r="BI16" s="97"/>
      <c r="BJ16" s="97"/>
      <c r="BK16" s="97"/>
      <c r="BL16" s="97"/>
      <c r="BM16" s="97"/>
      <c r="BN16" s="97"/>
      <c r="BO16" s="97"/>
      <c r="BP16" s="97"/>
      <c r="BQ16" s="97"/>
      <c r="BR16" s="97"/>
      <c r="BS16" s="97"/>
      <c r="BT16" s="97"/>
      <c r="BU16" s="97"/>
      <c r="BV16" s="97"/>
      <c r="BW16" s="97"/>
      <c r="BX16" s="97"/>
      <c r="BY16" s="97"/>
      <c r="BZ16" s="97"/>
      <c r="CA16" s="97"/>
      <c r="CB16" s="97"/>
      <c r="CC16" s="97"/>
      <c r="CD16" s="97"/>
      <c r="CE16" s="97"/>
      <c r="CF16" s="97"/>
      <c r="CG16" s="97"/>
      <c r="CH16" s="97"/>
      <c r="CI16" s="97"/>
      <c r="CJ16" s="97"/>
      <c r="CK16" s="97"/>
      <c r="CL16" s="97"/>
      <c r="CM16" s="97"/>
      <c r="CN16" s="99"/>
      <c r="CO16" s="99"/>
    </row>
    <row r="17" spans="1:98" s="48" customFormat="1" ht="26.25" customHeight="1">
      <c r="A17" s="92"/>
      <c r="B17" s="116" t="s">
        <v>219</v>
      </c>
      <c r="C17" s="121">
        <v>9283.8199359974005</v>
      </c>
      <c r="D17" s="118">
        <v>2.3632602723176928</v>
      </c>
      <c r="E17" s="384">
        <f>'表Ⅲ・5　180116再'!R87</f>
        <v>8646.728407155395</v>
      </c>
      <c r="F17" s="120">
        <f t="shared" si="0"/>
        <v>2.2103954483220165</v>
      </c>
      <c r="G17" s="367">
        <f t="shared" si="1"/>
        <v>-637.09152884200557</v>
      </c>
      <c r="H17" s="367"/>
      <c r="M17" s="93"/>
      <c r="N17" s="93"/>
      <c r="O17" s="93"/>
      <c r="P17" s="93"/>
      <c r="Q17" s="93" t="s">
        <v>498</v>
      </c>
      <c r="R17" s="93"/>
      <c r="S17" s="93"/>
      <c r="T17" s="93"/>
      <c r="U17" s="93"/>
      <c r="V17" s="93"/>
      <c r="W17" s="93"/>
      <c r="X17" s="93"/>
      <c r="Y17" s="93"/>
      <c r="Z17" s="93"/>
      <c r="AA17" s="93"/>
      <c r="AB17" s="93"/>
      <c r="AC17" s="93"/>
      <c r="AD17" s="93"/>
      <c r="AE17" s="93"/>
      <c r="AF17" s="93"/>
      <c r="AG17" s="93"/>
      <c r="AH17" s="93"/>
      <c r="AI17" s="93"/>
      <c r="AJ17" s="93"/>
      <c r="AK17" s="93"/>
      <c r="AL17" s="93"/>
      <c r="AM17" s="93"/>
      <c r="AN17" s="93"/>
      <c r="AO17" s="93"/>
      <c r="AP17" s="93"/>
      <c r="AQ17" s="93"/>
      <c r="AR17" s="93"/>
      <c r="AS17" s="93"/>
      <c r="AT17" s="93"/>
      <c r="AU17" s="93"/>
      <c r="AV17" s="93"/>
      <c r="AW17" s="93"/>
      <c r="AX17" s="93"/>
      <c r="AY17" s="93"/>
      <c r="AZ17" s="93"/>
      <c r="BA17" s="93"/>
      <c r="BB17" s="93"/>
      <c r="BC17" s="93"/>
      <c r="BD17" s="93"/>
      <c r="BE17" s="93"/>
      <c r="BF17" s="93"/>
      <c r="BG17" s="93"/>
      <c r="BH17" s="93"/>
      <c r="BI17" s="93"/>
      <c r="BJ17" s="93"/>
      <c r="BK17" s="93"/>
      <c r="BL17" s="93"/>
      <c r="BM17" s="93"/>
      <c r="BN17" s="93"/>
      <c r="BO17" s="93"/>
      <c r="BP17" s="93"/>
      <c r="BQ17" s="93"/>
      <c r="BR17" s="93"/>
      <c r="BS17" s="93"/>
      <c r="BT17" s="93"/>
      <c r="BU17" s="93"/>
      <c r="BV17" s="93"/>
      <c r="BW17" s="93"/>
      <c r="BX17" s="93"/>
      <c r="BY17" s="93"/>
      <c r="BZ17" s="93"/>
      <c r="CA17" s="93"/>
      <c r="CB17" s="93"/>
      <c r="CC17" s="93"/>
      <c r="CD17" s="93"/>
      <c r="CE17" s="93"/>
      <c r="CF17" s="93"/>
      <c r="CG17" s="93"/>
      <c r="CH17" s="93"/>
      <c r="CI17" s="93"/>
      <c r="CJ17" s="93"/>
      <c r="CK17" s="93"/>
      <c r="CL17" s="93"/>
      <c r="CM17" s="93"/>
      <c r="CN17" s="94"/>
      <c r="CO17" s="94"/>
    </row>
    <row r="18" spans="1:98" s="48" customFormat="1" ht="26.25" customHeight="1">
      <c r="A18" s="92"/>
      <c r="B18" s="116" t="s">
        <v>1435</v>
      </c>
      <c r="C18" s="121">
        <v>8266.7839839474127</v>
      </c>
      <c r="D18" s="118">
        <v>2.1043667696896371</v>
      </c>
      <c r="E18" s="384">
        <f>'表Ⅲ・5　180116再'!S87</f>
        <v>7348.4179149899519</v>
      </c>
      <c r="F18" s="120">
        <f t="shared" si="0"/>
        <v>1.8785034925140376</v>
      </c>
      <c r="G18" s="367">
        <f t="shared" si="1"/>
        <v>-918.36606895746081</v>
      </c>
      <c r="H18" s="367"/>
      <c r="M18" s="93"/>
      <c r="N18" s="93"/>
      <c r="O18" s="93"/>
      <c r="P18" s="93"/>
      <c r="Q18" s="93" t="s">
        <v>499</v>
      </c>
      <c r="R18" s="93"/>
      <c r="S18" s="93"/>
      <c r="T18" s="93"/>
      <c r="U18" s="93"/>
      <c r="V18" s="93"/>
      <c r="W18" s="93"/>
      <c r="X18" s="93"/>
      <c r="Y18" s="93"/>
      <c r="Z18" s="93"/>
      <c r="AA18" s="93"/>
      <c r="AB18" s="93"/>
      <c r="AC18" s="93"/>
      <c r="AD18" s="93"/>
      <c r="AE18" s="93"/>
      <c r="AF18" s="93"/>
      <c r="AG18" s="93"/>
      <c r="AH18" s="93"/>
      <c r="AI18" s="93"/>
      <c r="AJ18" s="93"/>
      <c r="AK18" s="93"/>
      <c r="AL18" s="93"/>
      <c r="AM18" s="93"/>
      <c r="AN18" s="93"/>
      <c r="AO18" s="93"/>
      <c r="AP18" s="93"/>
      <c r="AQ18" s="93"/>
      <c r="AR18" s="93"/>
      <c r="AS18" s="93"/>
      <c r="AT18" s="93"/>
      <c r="AU18" s="93"/>
      <c r="AV18" s="93"/>
      <c r="AW18" s="93"/>
      <c r="AX18" s="93"/>
      <c r="AY18" s="93"/>
      <c r="AZ18" s="93"/>
      <c r="BA18" s="93"/>
      <c r="BB18" s="93"/>
      <c r="BC18" s="93"/>
      <c r="BD18" s="93"/>
      <c r="BE18" s="93"/>
      <c r="BF18" s="93"/>
      <c r="BG18" s="93"/>
      <c r="BH18" s="93"/>
      <c r="BI18" s="93"/>
      <c r="BJ18" s="93"/>
      <c r="BK18" s="93"/>
      <c r="BL18" s="93"/>
      <c r="BM18" s="93"/>
      <c r="BN18" s="93"/>
      <c r="BO18" s="93"/>
      <c r="BP18" s="93"/>
      <c r="BQ18" s="93"/>
      <c r="BR18" s="93"/>
      <c r="BS18" s="93"/>
      <c r="BT18" s="93"/>
      <c r="BU18" s="93"/>
      <c r="BV18" s="93"/>
      <c r="BW18" s="93"/>
      <c r="BX18" s="93"/>
      <c r="BY18" s="93"/>
      <c r="BZ18" s="93"/>
      <c r="CA18" s="93"/>
      <c r="CB18" s="93"/>
      <c r="CC18" s="93"/>
      <c r="CD18" s="93"/>
      <c r="CE18" s="93"/>
      <c r="CF18" s="93"/>
      <c r="CG18" s="93"/>
      <c r="CH18" s="93"/>
      <c r="CI18" s="93"/>
      <c r="CJ18" s="93"/>
      <c r="CK18" s="93"/>
      <c r="CL18" s="93"/>
      <c r="CM18" s="93"/>
      <c r="CN18" s="94"/>
      <c r="CO18" s="94"/>
    </row>
    <row r="19" spans="1:98" s="48" customFormat="1" ht="26.25" customHeight="1">
      <c r="A19" s="92"/>
      <c r="B19" s="116" t="s">
        <v>220</v>
      </c>
      <c r="C19" s="121">
        <v>14563.045659726802</v>
      </c>
      <c r="D19" s="118">
        <v>3.7071235212279534</v>
      </c>
      <c r="E19" s="384">
        <f>'表Ⅲ・5　180116再'!T87</f>
        <v>15161.455952007609</v>
      </c>
      <c r="F19" s="120">
        <f t="shared" si="0"/>
        <v>3.8757795605699412</v>
      </c>
      <c r="G19" s="367">
        <f t="shared" si="1"/>
        <v>598.41029228080697</v>
      </c>
      <c r="H19" s="367"/>
      <c r="M19" s="93"/>
      <c r="N19" s="93"/>
      <c r="O19" s="93"/>
      <c r="P19" s="93"/>
      <c r="Q19" s="93"/>
      <c r="R19" s="93"/>
      <c r="S19" s="93"/>
      <c r="T19" s="93"/>
      <c r="U19" s="93"/>
      <c r="V19" s="93"/>
      <c r="W19" s="93"/>
      <c r="X19" s="93"/>
      <c r="Y19" s="93"/>
      <c r="Z19" s="93"/>
      <c r="AA19" s="93"/>
      <c r="AB19" s="93"/>
      <c r="AC19" s="93"/>
      <c r="AD19" s="93"/>
      <c r="AE19" s="93"/>
      <c r="AF19" s="93"/>
      <c r="AG19" s="93"/>
      <c r="AH19" s="93"/>
      <c r="AI19" s="93"/>
      <c r="AJ19" s="93"/>
      <c r="AK19" s="93"/>
      <c r="AL19" s="93"/>
      <c r="AM19" s="93"/>
      <c r="AN19" s="93"/>
      <c r="AO19" s="93"/>
      <c r="AP19" s="93"/>
      <c r="AQ19" s="93"/>
      <c r="AR19" s="93"/>
      <c r="AS19" s="93"/>
      <c r="AT19" s="93"/>
      <c r="AU19" s="93"/>
      <c r="AV19" s="93"/>
      <c r="AW19" s="93"/>
      <c r="AX19" s="93"/>
      <c r="AY19" s="93"/>
      <c r="AZ19" s="93"/>
      <c r="BA19" s="93"/>
      <c r="BB19" s="93"/>
      <c r="BC19" s="93"/>
      <c r="BD19" s="93"/>
      <c r="BE19" s="93"/>
      <c r="BF19" s="93"/>
      <c r="BG19" s="93"/>
      <c r="BH19" s="93"/>
      <c r="BI19" s="93"/>
      <c r="BJ19" s="93"/>
      <c r="BK19" s="93"/>
      <c r="BL19" s="93"/>
      <c r="BM19" s="93"/>
      <c r="BN19" s="93"/>
      <c r="BO19" s="93"/>
      <c r="BP19" s="93"/>
      <c r="BQ19" s="93"/>
      <c r="BR19" s="93"/>
      <c r="BS19" s="93"/>
      <c r="BT19" s="93"/>
      <c r="BU19" s="93"/>
      <c r="BV19" s="93"/>
      <c r="BW19" s="93"/>
      <c r="BX19" s="93"/>
      <c r="BY19" s="93"/>
      <c r="BZ19" s="93"/>
      <c r="CA19" s="93"/>
      <c r="CB19" s="93"/>
      <c r="CC19" s="93"/>
      <c r="CD19" s="93"/>
      <c r="CE19" s="93"/>
      <c r="CF19" s="93"/>
      <c r="CG19" s="93"/>
      <c r="CH19" s="93"/>
      <c r="CI19" s="93"/>
      <c r="CJ19" s="93"/>
      <c r="CK19" s="93"/>
      <c r="CL19" s="93"/>
      <c r="CM19" s="93"/>
      <c r="CN19" s="94"/>
      <c r="CO19" s="94"/>
    </row>
    <row r="20" spans="1:98" ht="26.25" customHeight="1">
      <c r="A20" s="92"/>
      <c r="B20" s="116" t="s">
        <v>221</v>
      </c>
      <c r="C20" s="121">
        <v>64394.261188358782</v>
      </c>
      <c r="D20" s="118">
        <v>16.392002460283393</v>
      </c>
      <c r="E20" s="384">
        <f>'表Ⅲ・5　180116再'!U87</f>
        <v>64212.460625369757</v>
      </c>
      <c r="F20" s="120">
        <f t="shared" si="0"/>
        <v>16.414870920939197</v>
      </c>
      <c r="G20" s="367">
        <f t="shared" si="1"/>
        <v>-181.80056298902491</v>
      </c>
      <c r="H20" s="367"/>
      <c r="I20" s="101"/>
      <c r="M20" s="100"/>
      <c r="N20" s="100"/>
      <c r="O20" s="100"/>
      <c r="P20" s="100"/>
      <c r="Q20" s="100"/>
      <c r="R20" s="100"/>
      <c r="S20" s="100"/>
      <c r="T20" s="100"/>
      <c r="U20" s="100"/>
      <c r="V20" s="100"/>
      <c r="W20" s="100"/>
      <c r="X20" s="100"/>
      <c r="Y20" s="100"/>
      <c r="Z20" s="100"/>
      <c r="AA20" s="100"/>
      <c r="AB20" s="100"/>
      <c r="AC20" s="100"/>
      <c r="AD20" s="100"/>
      <c r="AE20" s="100"/>
      <c r="AF20" s="100"/>
      <c r="AG20" s="100"/>
      <c r="AH20" s="100"/>
      <c r="AI20" s="100"/>
      <c r="AJ20" s="100"/>
      <c r="AK20" s="100"/>
      <c r="AL20" s="100"/>
      <c r="AM20" s="100"/>
      <c r="AN20" s="100"/>
      <c r="AO20" s="100"/>
      <c r="AP20" s="100"/>
      <c r="AQ20" s="100"/>
      <c r="AR20" s="100"/>
      <c r="AS20" s="100"/>
      <c r="AT20" s="100"/>
      <c r="AU20" s="100"/>
      <c r="AV20" s="100"/>
      <c r="AW20" s="100"/>
      <c r="AX20" s="100"/>
      <c r="AY20" s="100"/>
      <c r="AZ20" s="100"/>
      <c r="BA20" s="100"/>
      <c r="BB20" s="100"/>
      <c r="BC20" s="100"/>
      <c r="BD20" s="100"/>
      <c r="BE20" s="100"/>
      <c r="BF20" s="100"/>
      <c r="BG20" s="100"/>
      <c r="BH20" s="100"/>
      <c r="BI20" s="100"/>
      <c r="BJ20" s="100"/>
      <c r="BK20" s="100"/>
      <c r="BL20" s="100"/>
      <c r="BM20" s="100"/>
      <c r="BN20" s="100"/>
      <c r="BO20" s="100"/>
      <c r="BP20" s="100"/>
      <c r="BQ20" s="100"/>
      <c r="BR20" s="100"/>
      <c r="BS20" s="100"/>
      <c r="BT20" s="100"/>
      <c r="BU20" s="100"/>
      <c r="BV20" s="100"/>
      <c r="BW20" s="100"/>
      <c r="BX20" s="100"/>
      <c r="BY20" s="100"/>
      <c r="BZ20" s="100"/>
      <c r="CA20" s="100"/>
      <c r="CB20" s="100"/>
      <c r="CC20" s="100"/>
      <c r="CD20" s="100"/>
      <c r="CE20" s="100"/>
      <c r="CF20" s="100"/>
      <c r="CG20" s="100"/>
      <c r="CH20" s="100"/>
      <c r="CI20" s="100"/>
      <c r="CJ20" s="100"/>
      <c r="CK20" s="100"/>
      <c r="CL20" s="100"/>
      <c r="CM20" s="100"/>
      <c r="CN20" s="102"/>
      <c r="CO20" s="102"/>
      <c r="CP20" s="103"/>
      <c r="CQ20" s="103"/>
      <c r="CR20" s="103"/>
      <c r="CS20" s="103"/>
      <c r="CT20" s="103"/>
    </row>
    <row r="21" spans="1:98" ht="26.25" customHeight="1">
      <c r="A21" s="92"/>
      <c r="B21" s="116" t="s">
        <v>222</v>
      </c>
      <c r="C21" s="121">
        <v>81416.104339459474</v>
      </c>
      <c r="D21" s="118">
        <v>20.725029808718016</v>
      </c>
      <c r="E21" s="384">
        <f>'表Ⅲ・5　180116再'!V87</f>
        <v>80512.450705454496</v>
      </c>
      <c r="F21" s="120">
        <f t="shared" si="0"/>
        <v>20.581698209153551</v>
      </c>
      <c r="G21" s="367">
        <f t="shared" si="1"/>
        <v>-903.65363400497881</v>
      </c>
      <c r="H21" s="367"/>
      <c r="I21" s="101"/>
      <c r="M21" s="100"/>
      <c r="N21" s="100"/>
      <c r="O21" s="100"/>
      <c r="P21" s="100"/>
      <c r="Q21" s="100"/>
      <c r="R21" s="100"/>
      <c r="S21" s="100"/>
      <c r="T21" s="100"/>
      <c r="U21" s="100"/>
      <c r="V21" s="100"/>
      <c r="W21" s="100"/>
      <c r="X21" s="100"/>
      <c r="Y21" s="100"/>
      <c r="Z21" s="100"/>
      <c r="AA21" s="100"/>
      <c r="AB21" s="100"/>
      <c r="AC21" s="100"/>
      <c r="AD21" s="100"/>
      <c r="AE21" s="100"/>
      <c r="AF21" s="100"/>
      <c r="AG21" s="100"/>
      <c r="AH21" s="100"/>
      <c r="AI21" s="100"/>
      <c r="AJ21" s="100"/>
      <c r="AK21" s="100"/>
      <c r="AL21" s="100"/>
      <c r="AM21" s="100"/>
      <c r="AN21" s="100"/>
      <c r="AO21" s="100"/>
      <c r="AP21" s="100"/>
      <c r="AQ21" s="100"/>
      <c r="AR21" s="100"/>
      <c r="AS21" s="100"/>
      <c r="AT21" s="100"/>
      <c r="AU21" s="100"/>
      <c r="AV21" s="100"/>
      <c r="AW21" s="100"/>
      <c r="AX21" s="100"/>
      <c r="AY21" s="100"/>
      <c r="AZ21" s="100"/>
      <c r="BA21" s="100"/>
      <c r="BB21" s="100"/>
      <c r="BC21" s="100"/>
      <c r="BD21" s="100"/>
      <c r="BE21" s="100"/>
      <c r="BF21" s="100"/>
      <c r="BG21" s="100"/>
      <c r="BH21" s="100"/>
      <c r="BI21" s="100"/>
      <c r="BJ21" s="100"/>
      <c r="BK21" s="100"/>
      <c r="BL21" s="100"/>
      <c r="BM21" s="100"/>
      <c r="BN21" s="100"/>
      <c r="BO21" s="100"/>
      <c r="BP21" s="100"/>
      <c r="BQ21" s="100"/>
      <c r="BR21" s="100"/>
      <c r="BS21" s="100"/>
      <c r="BT21" s="100"/>
      <c r="BU21" s="100"/>
      <c r="BV21" s="100"/>
      <c r="BW21" s="100"/>
      <c r="BX21" s="100"/>
      <c r="BY21" s="100"/>
      <c r="BZ21" s="100"/>
      <c r="CA21" s="100"/>
      <c r="CB21" s="100"/>
      <c r="CC21" s="100"/>
      <c r="CD21" s="100"/>
      <c r="CE21" s="100"/>
      <c r="CF21" s="100"/>
      <c r="CG21" s="100"/>
      <c r="CH21" s="100"/>
      <c r="CI21" s="100"/>
      <c r="CJ21" s="100"/>
      <c r="CK21" s="100"/>
      <c r="CL21" s="100"/>
      <c r="CM21" s="100"/>
      <c r="CN21" s="102"/>
      <c r="CO21" s="102"/>
      <c r="CP21" s="103"/>
      <c r="CQ21" s="103"/>
      <c r="CR21" s="103"/>
      <c r="CS21" s="103"/>
      <c r="CT21" s="103"/>
    </row>
    <row r="22" spans="1:98" ht="26.25" customHeight="1">
      <c r="A22" s="92"/>
      <c r="B22" s="116" t="s">
        <v>223</v>
      </c>
      <c r="C22" s="121">
        <v>125.78757923988873</v>
      </c>
      <c r="D22" s="118">
        <v>3.2020094187307821E-2</v>
      </c>
      <c r="E22" s="384">
        <f>'表Ⅲ・5　180116再'!W87</f>
        <v>112.41830827101488</v>
      </c>
      <c r="F22" s="120">
        <f t="shared" si="0"/>
        <v>2.8737911636577074E-2</v>
      </c>
      <c r="G22" s="367">
        <f t="shared" si="1"/>
        <v>-13.369270968873849</v>
      </c>
      <c r="H22" s="367"/>
      <c r="I22" s="101"/>
      <c r="M22" s="100"/>
      <c r="N22" s="100"/>
      <c r="O22" s="100"/>
      <c r="P22" s="100"/>
      <c r="Q22" s="100"/>
      <c r="R22" s="100"/>
      <c r="S22" s="100"/>
      <c r="T22" s="100"/>
      <c r="U22" s="100"/>
      <c r="V22" s="100"/>
      <c r="W22" s="100"/>
      <c r="X22" s="100"/>
      <c r="Y22" s="100"/>
      <c r="Z22" s="100"/>
      <c r="AA22" s="100"/>
      <c r="AB22" s="100"/>
      <c r="AC22" s="100"/>
      <c r="AD22" s="100"/>
      <c r="AE22" s="100"/>
      <c r="AF22" s="100"/>
      <c r="AG22" s="100"/>
      <c r="AH22" s="100"/>
      <c r="AI22" s="100"/>
      <c r="AJ22" s="100"/>
      <c r="AK22" s="100"/>
      <c r="AL22" s="100"/>
      <c r="AM22" s="100"/>
      <c r="AN22" s="100"/>
      <c r="AO22" s="100"/>
      <c r="AP22" s="100"/>
      <c r="AQ22" s="100"/>
      <c r="AR22" s="100"/>
      <c r="AS22" s="100"/>
      <c r="AT22" s="100"/>
      <c r="AU22" s="100"/>
      <c r="AV22" s="100"/>
      <c r="AW22" s="100"/>
      <c r="AX22" s="100"/>
      <c r="AY22" s="100"/>
      <c r="AZ22" s="100"/>
      <c r="BA22" s="100"/>
      <c r="BB22" s="100"/>
      <c r="BC22" s="100"/>
      <c r="BD22" s="100"/>
      <c r="BE22" s="100"/>
      <c r="BF22" s="100"/>
      <c r="BG22" s="100"/>
      <c r="BH22" s="100"/>
      <c r="BI22" s="100"/>
      <c r="BJ22" s="100"/>
      <c r="BK22" s="100"/>
      <c r="BL22" s="100"/>
      <c r="BM22" s="100"/>
      <c r="BN22" s="100"/>
      <c r="BO22" s="100"/>
      <c r="BP22" s="100"/>
      <c r="BQ22" s="100"/>
      <c r="BR22" s="100"/>
      <c r="BS22" s="100"/>
      <c r="BT22" s="100"/>
      <c r="BU22" s="100"/>
      <c r="BV22" s="100"/>
      <c r="BW22" s="100"/>
      <c r="BX22" s="100"/>
      <c r="BY22" s="100"/>
      <c r="BZ22" s="100"/>
      <c r="CA22" s="100"/>
      <c r="CB22" s="100"/>
      <c r="CC22" s="100"/>
      <c r="CD22" s="100"/>
      <c r="CE22" s="100"/>
      <c r="CF22" s="100"/>
      <c r="CG22" s="100"/>
      <c r="CH22" s="100"/>
      <c r="CI22" s="100"/>
      <c r="CJ22" s="100"/>
      <c r="CK22" s="100"/>
      <c r="CL22" s="100"/>
      <c r="CM22" s="100"/>
      <c r="CN22" s="102"/>
      <c r="CO22" s="102"/>
      <c r="CP22" s="103"/>
      <c r="CQ22" s="103"/>
      <c r="CR22" s="103"/>
      <c r="CS22" s="103"/>
      <c r="CT22" s="103"/>
    </row>
    <row r="23" spans="1:98" ht="26.25" customHeight="1" thickBot="1">
      <c r="A23" s="92"/>
      <c r="B23" s="123" t="s">
        <v>224</v>
      </c>
      <c r="C23" s="124">
        <v>17479.279234744245</v>
      </c>
      <c r="D23" s="379">
        <v>4.4494708524073472</v>
      </c>
      <c r="E23" s="378">
        <f>'表Ⅲ・5　180116再'!X87</f>
        <v>17736.07217953054</v>
      </c>
      <c r="F23" s="380">
        <f t="shared" si="0"/>
        <v>4.5339383140914808</v>
      </c>
      <c r="G23" s="367">
        <f t="shared" si="1"/>
        <v>256.79294478629527</v>
      </c>
      <c r="H23" s="367"/>
      <c r="I23" s="101"/>
      <c r="M23" s="100"/>
      <c r="N23" s="100"/>
      <c r="O23" s="100"/>
      <c r="P23" s="100"/>
      <c r="Q23" s="100"/>
      <c r="R23" s="100"/>
      <c r="S23" s="100"/>
      <c r="T23" s="100"/>
      <c r="U23" s="100"/>
      <c r="V23" s="100"/>
      <c r="W23" s="100"/>
      <c r="X23" s="100"/>
      <c r="Y23" s="100"/>
      <c r="Z23" s="100"/>
      <c r="AA23" s="100"/>
      <c r="AB23" s="100"/>
      <c r="AC23" s="100"/>
      <c r="AD23" s="100"/>
      <c r="AE23" s="100"/>
      <c r="AF23" s="100"/>
      <c r="AG23" s="100"/>
      <c r="AH23" s="100"/>
      <c r="AI23" s="100"/>
      <c r="AJ23" s="100"/>
      <c r="AK23" s="100"/>
      <c r="AL23" s="100"/>
      <c r="AM23" s="100"/>
      <c r="AN23" s="100"/>
      <c r="AO23" s="100"/>
      <c r="AP23" s="100"/>
      <c r="AQ23" s="100"/>
      <c r="AR23" s="100"/>
      <c r="AS23" s="100"/>
      <c r="AT23" s="100"/>
      <c r="AU23" s="100"/>
      <c r="AV23" s="100"/>
      <c r="AW23" s="100"/>
      <c r="AX23" s="100"/>
      <c r="AY23" s="100"/>
      <c r="AZ23" s="100"/>
      <c r="BA23" s="100"/>
      <c r="BB23" s="100"/>
      <c r="BC23" s="100"/>
      <c r="BD23" s="100"/>
      <c r="BE23" s="100"/>
      <c r="BF23" s="100"/>
      <c r="BG23" s="100"/>
      <c r="BH23" s="100"/>
      <c r="BI23" s="100"/>
      <c r="BJ23" s="100"/>
      <c r="BK23" s="100"/>
      <c r="BL23" s="100"/>
      <c r="BM23" s="100"/>
      <c r="BN23" s="100"/>
      <c r="BO23" s="100"/>
      <c r="BP23" s="100"/>
      <c r="BQ23" s="100"/>
      <c r="BR23" s="100"/>
      <c r="BS23" s="100"/>
      <c r="BT23" s="100"/>
      <c r="BU23" s="100"/>
      <c r="BV23" s="100"/>
      <c r="BW23" s="100"/>
      <c r="BX23" s="100"/>
      <c r="BY23" s="100"/>
      <c r="BZ23" s="100"/>
      <c r="CA23" s="100"/>
      <c r="CB23" s="100"/>
      <c r="CC23" s="100"/>
      <c r="CD23" s="100"/>
      <c r="CE23" s="100"/>
      <c r="CF23" s="100"/>
      <c r="CG23" s="100"/>
      <c r="CH23" s="100"/>
      <c r="CI23" s="100"/>
      <c r="CJ23" s="100"/>
      <c r="CK23" s="100"/>
      <c r="CL23" s="100"/>
      <c r="CM23" s="100"/>
      <c r="CN23" s="102"/>
      <c r="CO23" s="102"/>
      <c r="CP23" s="103"/>
      <c r="CQ23" s="103"/>
      <c r="CR23" s="103"/>
      <c r="CS23" s="103"/>
      <c r="CT23" s="103"/>
    </row>
    <row r="24" spans="1:98" ht="26.25" customHeight="1" thickTop="1" thickBot="1">
      <c r="B24" s="125" t="s">
        <v>225</v>
      </c>
      <c r="C24" s="126">
        <v>392839.50416906842</v>
      </c>
      <c r="D24" s="381">
        <v>100</v>
      </c>
      <c r="E24" s="382">
        <f>'表Ⅲ・5　180116再'!Y87</f>
        <v>391184.68207665783</v>
      </c>
      <c r="F24" s="383">
        <f>E24/$E$24*100</f>
        <v>100</v>
      </c>
      <c r="G24" s="367">
        <f t="shared" si="1"/>
        <v>-1654.8220924105844</v>
      </c>
      <c r="H24" s="367"/>
      <c r="I24" s="101"/>
      <c r="CN24" s="103"/>
      <c r="CO24" s="103"/>
      <c r="CP24" s="103"/>
      <c r="CQ24" s="103"/>
      <c r="CR24" s="103"/>
      <c r="CS24" s="103"/>
      <c r="CT24" s="103"/>
    </row>
    <row r="25" spans="1:98" s="61" customFormat="1">
      <c r="A25" s="55"/>
      <c r="B25" s="103"/>
      <c r="C25" s="101"/>
      <c r="D25" s="101"/>
      <c r="E25" s="101"/>
      <c r="F25" s="101"/>
      <c r="G25" s="129"/>
      <c r="H25" s="59"/>
      <c r="I25" s="59"/>
      <c r="J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60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J25" s="59"/>
      <c r="BK25" s="59"/>
      <c r="BL25" s="59"/>
      <c r="BM25" s="59"/>
      <c r="BN25" s="59"/>
      <c r="BO25" s="59"/>
      <c r="BP25" s="59"/>
      <c r="BQ25" s="59"/>
      <c r="BR25" s="59"/>
      <c r="BS25" s="59"/>
      <c r="BT25" s="59"/>
      <c r="BU25" s="59"/>
      <c r="BV25" s="59"/>
      <c r="BW25" s="59"/>
      <c r="BX25" s="59"/>
      <c r="BY25" s="59"/>
      <c r="BZ25" s="59"/>
      <c r="CA25" s="59"/>
      <c r="CB25" s="59"/>
      <c r="CC25" s="59"/>
      <c r="CD25" s="59"/>
      <c r="CE25" s="59"/>
      <c r="CF25" s="59"/>
      <c r="CG25" s="59"/>
      <c r="CH25" s="59"/>
      <c r="CI25" s="59"/>
      <c r="CJ25" s="59"/>
      <c r="CK25" s="59"/>
      <c r="CL25" s="59"/>
      <c r="CM25" s="59"/>
      <c r="CN25" s="59"/>
      <c r="CO25" s="59"/>
      <c r="CP25" s="59"/>
      <c r="CR25" s="59"/>
      <c r="CS25" s="59"/>
    </row>
    <row r="26" spans="1:98">
      <c r="B26" s="1888"/>
      <c r="C26" s="1889"/>
      <c r="D26" s="1889"/>
      <c r="E26" s="1888"/>
      <c r="F26" s="1889"/>
      <c r="G26" s="1890"/>
    </row>
    <row r="27" spans="1:98">
      <c r="B27" s="1888"/>
      <c r="C27" s="1891"/>
      <c r="D27" s="1891"/>
      <c r="E27" s="1888"/>
      <c r="F27" s="1891"/>
      <c r="G27" s="1892"/>
    </row>
    <row r="28" spans="1:98">
      <c r="B28" s="1893"/>
      <c r="C28" s="1894"/>
      <c r="D28" s="1895"/>
      <c r="E28" s="1896"/>
      <c r="F28" s="1897"/>
      <c r="G28" s="1898"/>
      <c r="I28" s="61"/>
      <c r="J28" s="59"/>
    </row>
    <row r="29" spans="1:98">
      <c r="B29" s="1893"/>
      <c r="C29" s="1894"/>
      <c r="D29" s="1895"/>
      <c r="E29" s="1896"/>
      <c r="F29" s="1897"/>
      <c r="G29" s="1898"/>
    </row>
    <row r="30" spans="1:98">
      <c r="B30" s="1893"/>
      <c r="C30" s="1894"/>
      <c r="D30" s="1895"/>
      <c r="E30" s="1896"/>
      <c r="F30" s="1897"/>
      <c r="G30" s="1898"/>
    </row>
    <row r="31" spans="1:98">
      <c r="B31" s="1893"/>
      <c r="C31" s="1894"/>
      <c r="D31" s="1895"/>
      <c r="E31" s="1896"/>
      <c r="F31" s="1897"/>
      <c r="G31" s="1898"/>
    </row>
    <row r="32" spans="1:98">
      <c r="B32" s="1893"/>
      <c r="C32" s="1894"/>
      <c r="D32" s="1895"/>
      <c r="E32" s="1896"/>
      <c r="F32" s="1897"/>
      <c r="G32" s="1898"/>
    </row>
    <row r="33" spans="1:100">
      <c r="B33" s="1893"/>
      <c r="C33" s="1894"/>
      <c r="D33" s="1895"/>
      <c r="E33" s="1896"/>
      <c r="F33" s="1897"/>
      <c r="G33" s="1898"/>
    </row>
    <row r="34" spans="1:100">
      <c r="B34" s="1893"/>
      <c r="C34" s="1894"/>
      <c r="D34" s="1895"/>
      <c r="E34" s="1896"/>
      <c r="F34" s="1897"/>
      <c r="G34" s="1898"/>
    </row>
    <row r="35" spans="1:100">
      <c r="B35" s="1893"/>
      <c r="C35" s="1894"/>
      <c r="D35" s="1895"/>
      <c r="E35" s="1896"/>
      <c r="F35" s="1897"/>
      <c r="G35" s="1898"/>
    </row>
    <row r="36" spans="1:100" s="101" customFormat="1">
      <c r="A36" s="103"/>
      <c r="B36" s="1893"/>
      <c r="C36" s="1894"/>
      <c r="D36" s="1895"/>
      <c r="E36" s="1896"/>
      <c r="F36" s="1897"/>
      <c r="G36" s="1898"/>
      <c r="Q36" s="101" t="s">
        <v>501</v>
      </c>
      <c r="CU36" s="103"/>
      <c r="CV36" s="103"/>
    </row>
    <row r="37" spans="1:100" s="101" customFormat="1">
      <c r="A37" s="103"/>
      <c r="B37" s="1893"/>
      <c r="C37" s="1894"/>
      <c r="D37" s="1895"/>
      <c r="E37" s="1896"/>
      <c r="F37" s="1897"/>
      <c r="G37" s="1898"/>
      <c r="Q37" s="101" t="s">
        <v>500</v>
      </c>
      <c r="CU37" s="103"/>
      <c r="CV37" s="103"/>
    </row>
    <row r="38" spans="1:100" s="101" customFormat="1">
      <c r="A38" s="103"/>
      <c r="B38" s="1893"/>
      <c r="C38" s="1894"/>
      <c r="D38" s="1895"/>
      <c r="E38" s="1896"/>
      <c r="F38" s="1897"/>
      <c r="G38" s="1898"/>
      <c r="CU38" s="103"/>
      <c r="CV38" s="103"/>
    </row>
    <row r="39" spans="1:100" s="101" customFormat="1">
      <c r="A39" s="103"/>
      <c r="B39" s="1893"/>
      <c r="C39" s="1894"/>
      <c r="D39" s="1895"/>
      <c r="E39" s="1896"/>
      <c r="F39" s="1897"/>
      <c r="G39" s="1898"/>
      <c r="CU39" s="103"/>
      <c r="CV39" s="103"/>
    </row>
    <row r="40" spans="1:100" s="101" customFormat="1">
      <c r="A40" s="103"/>
      <c r="B40" s="1893"/>
      <c r="C40" s="1894"/>
      <c r="D40" s="1895"/>
      <c r="E40" s="1896"/>
      <c r="F40" s="1897"/>
      <c r="G40" s="1898"/>
      <c r="CU40" s="103"/>
      <c r="CV40" s="103"/>
    </row>
    <row r="41" spans="1:100" s="101" customFormat="1">
      <c r="A41" s="103"/>
      <c r="B41" s="1893"/>
      <c r="C41" s="1894"/>
      <c r="D41" s="1895"/>
      <c r="E41" s="1896"/>
      <c r="F41" s="1897"/>
      <c r="G41" s="1898"/>
      <c r="CU41" s="103"/>
      <c r="CV41" s="103"/>
    </row>
    <row r="42" spans="1:100" s="101" customFormat="1">
      <c r="A42" s="103"/>
      <c r="B42" s="1893"/>
      <c r="C42" s="1894"/>
      <c r="D42" s="1895"/>
      <c r="E42" s="1896"/>
      <c r="F42" s="1897"/>
      <c r="G42" s="1898"/>
      <c r="CU42" s="103"/>
      <c r="CV42" s="103"/>
    </row>
    <row r="43" spans="1:100" s="101" customFormat="1">
      <c r="A43" s="103"/>
      <c r="B43" s="1893"/>
      <c r="C43" s="1894"/>
      <c r="D43" s="1895"/>
      <c r="E43" s="1896"/>
      <c r="F43" s="1897"/>
      <c r="G43" s="1898"/>
      <c r="CU43" s="103"/>
      <c r="CV43" s="103"/>
    </row>
    <row r="44" spans="1:100" s="101" customFormat="1">
      <c r="A44" s="103"/>
      <c r="B44" s="1893"/>
      <c r="C44" s="1894"/>
      <c r="D44" s="1895"/>
      <c r="E44" s="1896"/>
      <c r="F44" s="1897"/>
      <c r="G44" s="1898"/>
      <c r="CU44" s="103"/>
      <c r="CV44" s="103"/>
    </row>
    <row r="45" spans="1:100" s="101" customFormat="1">
      <c r="A45" s="103"/>
      <c r="B45" s="1893"/>
      <c r="C45" s="1894"/>
      <c r="D45" s="1895"/>
      <c r="E45" s="1896"/>
      <c r="F45" s="1897"/>
      <c r="G45" s="1898"/>
      <c r="CU45" s="103"/>
      <c r="CV45" s="103"/>
    </row>
    <row r="46" spans="1:100" s="101" customFormat="1">
      <c r="A46" s="103"/>
      <c r="B46" s="1893"/>
      <c r="C46" s="1894"/>
      <c r="D46" s="1895"/>
      <c r="E46" s="1896"/>
      <c r="F46" s="1897"/>
      <c r="G46" s="1898"/>
      <c r="CU46" s="103"/>
      <c r="CV46" s="103"/>
    </row>
    <row r="47" spans="1:100" s="101" customFormat="1">
      <c r="A47" s="103"/>
      <c r="B47" s="1893"/>
      <c r="C47" s="1894"/>
      <c r="D47" s="1895"/>
      <c r="E47" s="1893"/>
      <c r="F47" s="1897"/>
      <c r="G47" s="1898"/>
      <c r="CU47" s="103"/>
      <c r="CV47" s="103"/>
    </row>
    <row r="48" spans="1:100" s="101" customFormat="1">
      <c r="A48" s="103"/>
      <c r="B48" s="103"/>
      <c r="G48" s="131"/>
      <c r="I48" s="110"/>
      <c r="CU48" s="103"/>
      <c r="CV48" s="103"/>
    </row>
    <row r="49" spans="1:100" s="101" customFormat="1" ht="14.25" thickBot="1">
      <c r="A49" s="103"/>
      <c r="B49" s="103"/>
      <c r="G49" s="131"/>
      <c r="I49" s="110"/>
      <c r="CU49" s="103"/>
      <c r="CV49" s="103"/>
    </row>
    <row r="50" spans="1:100" s="101" customFormat="1">
      <c r="A50" s="103"/>
      <c r="B50" s="106" t="s">
        <v>206</v>
      </c>
      <c r="C50" s="2483" t="s">
        <v>1446</v>
      </c>
      <c r="D50" s="2484"/>
      <c r="E50" s="2082" t="s">
        <v>206</v>
      </c>
      <c r="F50" s="2485" t="s">
        <v>1443</v>
      </c>
      <c r="G50" s="2486"/>
      <c r="I50" s="110"/>
      <c r="CU50" s="103"/>
      <c r="CV50" s="103"/>
    </row>
    <row r="51" spans="1:100" s="101" customFormat="1">
      <c r="A51" s="103"/>
      <c r="B51" s="106"/>
      <c r="C51" s="107" t="s">
        <v>123</v>
      </c>
      <c r="D51" s="107"/>
      <c r="E51" s="2082"/>
      <c r="F51" s="1881" t="s">
        <v>123</v>
      </c>
      <c r="G51" s="1881"/>
      <c r="I51" s="110"/>
      <c r="CU51" s="103"/>
      <c r="CV51" s="103"/>
    </row>
    <row r="52" spans="1:100" s="101" customFormat="1">
      <c r="A52" s="103"/>
      <c r="B52" s="1887" t="s">
        <v>208</v>
      </c>
      <c r="C52" s="119">
        <v>168821.46837360159</v>
      </c>
      <c r="D52" s="108">
        <f>C52/$C$63</f>
        <v>0.42974666901357506</v>
      </c>
      <c r="E52" s="2083" t="s">
        <v>208</v>
      </c>
      <c r="F52" s="2084">
        <f>VLOOKUP(E52,$B$5:$F$24,4,FALSE)</f>
        <v>169317.63013094055</v>
      </c>
      <c r="G52" s="1884">
        <f>F52/$F$63</f>
        <v>0.43283297605646154</v>
      </c>
      <c r="H52" s="101" t="b">
        <f>B52=E52</f>
        <v>1</v>
      </c>
      <c r="I52" s="110">
        <f>C52/10</f>
        <v>16882.14683736016</v>
      </c>
      <c r="J52" s="110">
        <f>F52/10</f>
        <v>16931.763013094056</v>
      </c>
      <c r="CU52" s="103"/>
      <c r="CV52" s="103"/>
    </row>
    <row r="53" spans="1:100" s="101" customFormat="1" ht="24">
      <c r="A53" s="103"/>
      <c r="B53" s="1887" t="s">
        <v>226</v>
      </c>
      <c r="C53" s="119">
        <v>81416.104339459474</v>
      </c>
      <c r="D53" s="108">
        <f t="shared" ref="D53:D63" si="2">C53/$C$63</f>
        <v>0.20725029808718015</v>
      </c>
      <c r="E53" s="2083" t="s">
        <v>226</v>
      </c>
      <c r="F53" s="2084">
        <f t="shared" ref="F53:F61" si="3">VLOOKUP(E53,$B$5:$F$24,4,FALSE)</f>
        <v>80512.450705454496</v>
      </c>
      <c r="G53" s="1884">
        <f t="shared" ref="G53:G63" si="4">F53/$F$63</f>
        <v>0.20581698209153551</v>
      </c>
      <c r="H53" s="101" t="b">
        <f t="shared" ref="H53:H62" si="5">B53=E53</f>
        <v>1</v>
      </c>
      <c r="I53" s="110">
        <f t="shared" ref="I53:I54" si="6">C53/10</f>
        <v>8141.6104339459471</v>
      </c>
      <c r="J53" s="110">
        <f t="shared" ref="J53:J54" si="7">F53/10</f>
        <v>8051.2450705454494</v>
      </c>
      <c r="CU53" s="103"/>
      <c r="CV53" s="103"/>
    </row>
    <row r="54" spans="1:100" s="101" customFormat="1">
      <c r="A54" s="103"/>
      <c r="B54" s="1887" t="s">
        <v>221</v>
      </c>
      <c r="C54" s="119">
        <v>64394.261188358782</v>
      </c>
      <c r="D54" s="108">
        <f t="shared" si="2"/>
        <v>0.16392002460283395</v>
      </c>
      <c r="E54" s="2083" t="s">
        <v>221</v>
      </c>
      <c r="F54" s="2084">
        <f t="shared" si="3"/>
        <v>64212.460625369757</v>
      </c>
      <c r="G54" s="1884">
        <f t="shared" si="4"/>
        <v>0.16414870920939198</v>
      </c>
      <c r="H54" s="101" t="b">
        <f t="shared" si="5"/>
        <v>1</v>
      </c>
      <c r="I54" s="110">
        <f t="shared" si="6"/>
        <v>6439.4261188358778</v>
      </c>
      <c r="J54" s="110">
        <f t="shared" si="7"/>
        <v>6421.2460625369758</v>
      </c>
      <c r="CU54" s="103"/>
      <c r="CV54" s="103"/>
    </row>
    <row r="55" spans="1:100" s="101" customFormat="1">
      <c r="A55" s="103"/>
      <c r="B55" s="1887" t="s">
        <v>224</v>
      </c>
      <c r="C55" s="119">
        <v>17479.279234744245</v>
      </c>
      <c r="D55" s="108">
        <f t="shared" si="2"/>
        <v>4.4494708524073473E-2</v>
      </c>
      <c r="E55" s="2083" t="s">
        <v>224</v>
      </c>
      <c r="F55" s="2084">
        <f t="shared" si="3"/>
        <v>17736.07217953054</v>
      </c>
      <c r="G55" s="1884">
        <f t="shared" si="4"/>
        <v>4.5339383140914812E-2</v>
      </c>
      <c r="H55" s="101" t="b">
        <f t="shared" si="5"/>
        <v>1</v>
      </c>
      <c r="I55" s="110"/>
      <c r="CU55" s="103"/>
      <c r="CV55" s="103"/>
    </row>
    <row r="56" spans="1:100" s="101" customFormat="1">
      <c r="A56" s="103"/>
      <c r="B56" s="1887" t="s">
        <v>220</v>
      </c>
      <c r="C56" s="119">
        <v>14563.045659726802</v>
      </c>
      <c r="D56" s="108">
        <f t="shared" si="2"/>
        <v>3.7071235212279535E-2</v>
      </c>
      <c r="E56" s="2083" t="s">
        <v>220</v>
      </c>
      <c r="F56" s="2084">
        <f t="shared" si="3"/>
        <v>15161.455952007609</v>
      </c>
      <c r="G56" s="1884">
        <f t="shared" si="4"/>
        <v>3.8757795605699412E-2</v>
      </c>
      <c r="H56" s="101" t="b">
        <f t="shared" si="5"/>
        <v>1</v>
      </c>
      <c r="I56" s="110"/>
      <c r="CU56" s="103"/>
      <c r="CV56" s="103"/>
    </row>
    <row r="57" spans="1:100" s="101" customFormat="1">
      <c r="A57" s="103"/>
      <c r="B57" s="1887" t="s">
        <v>219</v>
      </c>
      <c r="C57" s="119">
        <v>9283.8199359974005</v>
      </c>
      <c r="D57" s="108">
        <f t="shared" si="2"/>
        <v>2.3632602723176927E-2</v>
      </c>
      <c r="E57" s="2083" t="s">
        <v>219</v>
      </c>
      <c r="F57" s="2084">
        <f t="shared" si="3"/>
        <v>8646.728407155395</v>
      </c>
      <c r="G57" s="1884">
        <f t="shared" si="4"/>
        <v>2.2103954483220164E-2</v>
      </c>
      <c r="H57" s="101" t="b">
        <f t="shared" si="5"/>
        <v>1</v>
      </c>
      <c r="I57" s="110"/>
      <c r="CU57" s="103"/>
      <c r="CV57" s="103"/>
    </row>
    <row r="58" spans="1:100" s="101" customFormat="1" ht="48">
      <c r="A58" s="103"/>
      <c r="B58" s="1887" t="s">
        <v>1363</v>
      </c>
      <c r="C58" s="119">
        <v>8266.7839839474127</v>
      </c>
      <c r="D58" s="108">
        <f t="shared" si="2"/>
        <v>2.1043667696896372E-2</v>
      </c>
      <c r="E58" s="2083" t="s">
        <v>1363</v>
      </c>
      <c r="F58" s="2084">
        <f t="shared" si="3"/>
        <v>7348.4179149899519</v>
      </c>
      <c r="G58" s="1884">
        <f t="shared" si="4"/>
        <v>1.8785034925140377E-2</v>
      </c>
      <c r="H58" s="101" t="b">
        <f t="shared" si="5"/>
        <v>1</v>
      </c>
      <c r="I58" s="110"/>
      <c r="CU58" s="103"/>
      <c r="CV58" s="103"/>
    </row>
    <row r="59" spans="1:100" s="101" customFormat="1">
      <c r="A59" s="103"/>
      <c r="B59" s="1887" t="s">
        <v>214</v>
      </c>
      <c r="C59" s="119">
        <v>7487.1258737994413</v>
      </c>
      <c r="D59" s="108">
        <f t="shared" si="2"/>
        <v>1.9058994307703758E-2</v>
      </c>
      <c r="E59" s="2083" t="s">
        <v>214</v>
      </c>
      <c r="F59" s="2084">
        <f t="shared" si="3"/>
        <v>7247.8954160794292</v>
      </c>
      <c r="G59" s="1884">
        <f t="shared" si="4"/>
        <v>1.8528065510139552E-2</v>
      </c>
      <c r="H59" s="101" t="b">
        <f t="shared" si="5"/>
        <v>1</v>
      </c>
      <c r="I59" s="110"/>
      <c r="CU59" s="103"/>
      <c r="CV59" s="103"/>
    </row>
    <row r="60" spans="1:100" s="101" customFormat="1" ht="24">
      <c r="A60" s="103"/>
      <c r="B60" s="1887" t="s">
        <v>227</v>
      </c>
      <c r="C60" s="119">
        <v>6509.3039949866106</v>
      </c>
      <c r="D60" s="108">
        <f t="shared" si="2"/>
        <v>1.656988140425197E-2</v>
      </c>
      <c r="E60" s="2083" t="s">
        <v>227</v>
      </c>
      <c r="F60" s="2084">
        <f t="shared" si="3"/>
        <v>6822.7644369476493</v>
      </c>
      <c r="G60" s="1884">
        <f t="shared" si="4"/>
        <v>1.7441287324258363E-2</v>
      </c>
      <c r="H60" s="101" t="b">
        <f t="shared" si="5"/>
        <v>1</v>
      </c>
      <c r="I60" s="110"/>
      <c r="CU60" s="103"/>
      <c r="CV60" s="103"/>
    </row>
    <row r="61" spans="1:100" s="101" customFormat="1">
      <c r="A61" s="103"/>
      <c r="B61" s="1887" t="s">
        <v>210</v>
      </c>
      <c r="C61" s="119">
        <v>3191.2512879582523</v>
      </c>
      <c r="D61" s="108">
        <f t="shared" si="2"/>
        <v>8.1235498316503743E-3</v>
      </c>
      <c r="E61" s="2083" t="s">
        <v>209</v>
      </c>
      <c r="F61" s="2084">
        <f t="shared" si="3"/>
        <v>2952.6635274641244</v>
      </c>
      <c r="G61" s="1884">
        <f t="shared" si="4"/>
        <v>7.5480039550360279E-3</v>
      </c>
      <c r="H61" s="101" t="b">
        <f>B61=E61</f>
        <v>0</v>
      </c>
      <c r="I61" s="110"/>
      <c r="CU61" s="103"/>
      <c r="CV61" s="103"/>
    </row>
    <row r="62" spans="1:100" s="101" customFormat="1" ht="24">
      <c r="A62" s="103"/>
      <c r="B62" s="1887" t="s">
        <v>1448</v>
      </c>
      <c r="C62" s="119">
        <v>11427.060296488402</v>
      </c>
      <c r="D62" s="108">
        <f t="shared" si="2"/>
        <v>2.9088368596378426E-2</v>
      </c>
      <c r="E62" s="2083" t="s">
        <v>229</v>
      </c>
      <c r="F62" s="2084">
        <f>F63-SUM(F52:F61)</f>
        <v>11226.142780718394</v>
      </c>
      <c r="G62" s="1884">
        <f t="shared" si="4"/>
        <v>2.869780769820246E-2</v>
      </c>
      <c r="H62" s="101" t="b">
        <f t="shared" si="5"/>
        <v>1</v>
      </c>
      <c r="I62" s="110"/>
      <c r="CU62" s="103"/>
      <c r="CV62" s="103"/>
    </row>
    <row r="63" spans="1:100" s="101" customFormat="1">
      <c r="A63" s="103"/>
      <c r="B63" s="1887" t="s">
        <v>225</v>
      </c>
      <c r="C63" s="119">
        <v>392839.50416906842</v>
      </c>
      <c r="D63" s="108">
        <f t="shared" si="2"/>
        <v>1</v>
      </c>
      <c r="E63" s="2083" t="s">
        <v>225</v>
      </c>
      <c r="F63" s="2084">
        <f>E24</f>
        <v>391184.68207665783</v>
      </c>
      <c r="G63" s="1884">
        <f t="shared" si="4"/>
        <v>1</v>
      </c>
      <c r="I63" s="110"/>
      <c r="CU63" s="103"/>
      <c r="CV63" s="103"/>
    </row>
    <row r="65" spans="2:8" ht="14.25" thickBot="1"/>
    <row r="66" spans="2:8">
      <c r="C66" s="2483" t="s">
        <v>1446</v>
      </c>
      <c r="D66" s="2484"/>
      <c r="E66" s="2485" t="s">
        <v>1443</v>
      </c>
      <c r="F66" s="2486"/>
    </row>
    <row r="67" spans="2:8">
      <c r="B67" s="2229"/>
      <c r="C67" s="113" t="s">
        <v>123</v>
      </c>
      <c r="D67" s="114" t="s">
        <v>124</v>
      </c>
      <c r="E67" s="114" t="s">
        <v>123</v>
      </c>
      <c r="F67" s="115" t="s">
        <v>124</v>
      </c>
    </row>
    <row r="68" spans="2:8">
      <c r="B68" s="116" t="s">
        <v>220</v>
      </c>
      <c r="C68" s="121">
        <v>14563.045659726802</v>
      </c>
      <c r="D68" s="118">
        <v>3.7071235212279534</v>
      </c>
      <c r="E68" s="384">
        <v>15161.455952007609</v>
      </c>
      <c r="F68" s="120">
        <v>3.8757795605699412</v>
      </c>
      <c r="G68" s="1899">
        <f t="shared" ref="G68:G86" si="8">E68-C68</f>
        <v>598.41029228080697</v>
      </c>
      <c r="H68" s="101" t="b">
        <f>B68=E52</f>
        <v>0</v>
      </c>
    </row>
    <row r="69" spans="2:8">
      <c r="B69" s="116" t="s">
        <v>208</v>
      </c>
      <c r="C69" s="121">
        <v>168821.46837360159</v>
      </c>
      <c r="D69" s="118">
        <v>42.974666901357509</v>
      </c>
      <c r="E69" s="1886">
        <v>169317.63013094055</v>
      </c>
      <c r="F69" s="120">
        <v>43.283297605646155</v>
      </c>
      <c r="G69" s="1899">
        <f t="shared" si="8"/>
        <v>496.16175733896671</v>
      </c>
      <c r="H69" s="101" t="b">
        <f t="shared" ref="H69:H80" si="9">B69=E53</f>
        <v>0</v>
      </c>
    </row>
    <row r="70" spans="2:8">
      <c r="B70" s="116" t="s">
        <v>211</v>
      </c>
      <c r="C70" s="121">
        <v>2305.7483166695451</v>
      </c>
      <c r="D70" s="118">
        <v>0.58694410623153825</v>
      </c>
      <c r="E70" s="384">
        <v>2676.5591044302287</v>
      </c>
      <c r="F70" s="120">
        <v>0.68421879154913368</v>
      </c>
      <c r="G70" s="1899">
        <f t="shared" si="8"/>
        <v>370.81078776068352</v>
      </c>
      <c r="H70" s="101" t="b">
        <f t="shared" si="9"/>
        <v>0</v>
      </c>
    </row>
    <row r="71" spans="2:8">
      <c r="B71" s="116" t="s">
        <v>227</v>
      </c>
      <c r="C71" s="121">
        <v>6509.3039949866106</v>
      </c>
      <c r="D71" s="118">
        <v>1.6569881404251969</v>
      </c>
      <c r="E71" s="384">
        <v>6822.7644369476493</v>
      </c>
      <c r="F71" s="120">
        <v>1.7441287324258363</v>
      </c>
      <c r="G71" s="1899">
        <f t="shared" si="8"/>
        <v>313.46044196103867</v>
      </c>
      <c r="H71" s="101" t="b">
        <f t="shared" si="9"/>
        <v>0</v>
      </c>
    </row>
    <row r="72" spans="2:8">
      <c r="B72" s="116" t="s">
        <v>224</v>
      </c>
      <c r="C72" s="121">
        <v>17479.279234744245</v>
      </c>
      <c r="D72" s="118">
        <v>4.4494708524073472</v>
      </c>
      <c r="E72" s="384">
        <v>17736.07217953054</v>
      </c>
      <c r="F72" s="120">
        <v>4.5339383140914808</v>
      </c>
      <c r="G72" s="1899">
        <f t="shared" si="8"/>
        <v>256.79294478629527</v>
      </c>
      <c r="H72" s="101" t="b">
        <f t="shared" si="9"/>
        <v>0</v>
      </c>
    </row>
    <row r="73" spans="2:8">
      <c r="B73" s="116" t="s">
        <v>217</v>
      </c>
      <c r="C73" s="121">
        <v>83.35124134226362</v>
      </c>
      <c r="D73" s="118">
        <v>2.1217632253804929E-2</v>
      </c>
      <c r="E73" s="384">
        <v>91.829144051456851</v>
      </c>
      <c r="F73" s="120">
        <v>2.3474626757870265E-2</v>
      </c>
      <c r="G73" s="1899">
        <f t="shared" si="8"/>
        <v>8.4779027091932306</v>
      </c>
      <c r="H73" s="101" t="b">
        <f t="shared" si="9"/>
        <v>0</v>
      </c>
    </row>
    <row r="74" spans="2:8">
      <c r="B74" s="116" t="s">
        <v>218</v>
      </c>
      <c r="C74" s="121">
        <v>28.45297809525308</v>
      </c>
      <c r="D74" s="118">
        <v>7.2429014376842365E-3</v>
      </c>
      <c r="E74" s="384">
        <v>22.945784160901052</v>
      </c>
      <c r="F74" s="120">
        <v>5.8657164281306195E-3</v>
      </c>
      <c r="G74" s="1899">
        <f t="shared" si="8"/>
        <v>-5.5071939343520278</v>
      </c>
      <c r="H74" s="101" t="b">
        <f t="shared" si="9"/>
        <v>0</v>
      </c>
    </row>
    <row r="75" spans="2:8">
      <c r="B75" s="116" t="s">
        <v>223</v>
      </c>
      <c r="C75" s="121">
        <v>125.78757923988873</v>
      </c>
      <c r="D75" s="118">
        <v>3.2020094187307821E-2</v>
      </c>
      <c r="E75" s="384">
        <v>112.41830827101488</v>
      </c>
      <c r="F75" s="120">
        <v>2.8737911636577074E-2</v>
      </c>
      <c r="G75" s="1899">
        <f t="shared" si="8"/>
        <v>-13.369270968873849</v>
      </c>
      <c r="H75" s="101" t="b">
        <f t="shared" si="9"/>
        <v>0</v>
      </c>
    </row>
    <row r="76" spans="2:8">
      <c r="B76" s="116" t="s">
        <v>215</v>
      </c>
      <c r="C76" s="121">
        <v>103.38068726195803</v>
      </c>
      <c r="D76" s="118">
        <v>2.6316265590607592E-2</v>
      </c>
      <c r="E76" s="384">
        <v>89.708018778727634</v>
      </c>
      <c r="F76" s="120">
        <v>2.293239558934165E-2</v>
      </c>
      <c r="G76" s="1899">
        <f t="shared" si="8"/>
        <v>-13.672668483230396</v>
      </c>
      <c r="H76" s="101" t="b">
        <f t="shared" si="9"/>
        <v>0</v>
      </c>
    </row>
    <row r="77" spans="2:8">
      <c r="B77" s="116" t="s">
        <v>213</v>
      </c>
      <c r="C77" s="121">
        <v>984.91863833645846</v>
      </c>
      <c r="D77" s="118">
        <v>0.2507178193343238</v>
      </c>
      <c r="E77" s="384">
        <v>937.6346444819369</v>
      </c>
      <c r="F77" s="120">
        <v>0.23969104298879346</v>
      </c>
      <c r="G77" s="1899">
        <f t="shared" si="8"/>
        <v>-47.283993854521555</v>
      </c>
      <c r="H77" s="101" t="b">
        <f t="shared" si="9"/>
        <v>0</v>
      </c>
    </row>
    <row r="78" spans="2:8">
      <c r="B78" s="116" t="s">
        <v>209</v>
      </c>
      <c r="C78" s="121">
        <v>3043.6180623347332</v>
      </c>
      <c r="D78" s="118">
        <v>0.77477392931053979</v>
      </c>
      <c r="E78" s="384">
        <v>2952.6635274641244</v>
      </c>
      <c r="F78" s="120">
        <v>0.75480039550360278</v>
      </c>
      <c r="G78" s="1899">
        <f t="shared" si="8"/>
        <v>-90.954534870608768</v>
      </c>
      <c r="H78" s="101" t="b">
        <f t="shared" si="9"/>
        <v>0</v>
      </c>
    </row>
    <row r="79" spans="2:8">
      <c r="B79" s="116" t="s">
        <v>207</v>
      </c>
      <c r="C79" s="121">
        <v>2045.532946874453</v>
      </c>
      <c r="D79" s="118">
        <v>0.52070449258944851</v>
      </c>
      <c r="E79" s="384">
        <v>1912.0211128530648</v>
      </c>
      <c r="F79" s="120">
        <v>0.48877709185923052</v>
      </c>
      <c r="G79" s="1899">
        <f t="shared" si="8"/>
        <v>-133.51183402138827</v>
      </c>
      <c r="H79" s="101" t="b">
        <f t="shared" si="9"/>
        <v>0</v>
      </c>
    </row>
    <row r="80" spans="2:8">
      <c r="B80" s="116" t="s">
        <v>228</v>
      </c>
      <c r="C80" s="121">
        <v>2706.2698463338852</v>
      </c>
      <c r="D80" s="118">
        <v>0.68889961870259708</v>
      </c>
      <c r="E80" s="384">
        <v>2557.1544468799484</v>
      </c>
      <c r="F80" s="120">
        <v>0.65369493337646589</v>
      </c>
      <c r="G80" s="1899">
        <f t="shared" si="8"/>
        <v>-149.11539945393679</v>
      </c>
      <c r="H80" s="101" t="b">
        <f t="shared" si="9"/>
        <v>0</v>
      </c>
    </row>
    <row r="81" spans="2:7">
      <c r="B81" s="116" t="s">
        <v>221</v>
      </c>
      <c r="C81" s="121">
        <v>64394.261188358782</v>
      </c>
      <c r="D81" s="118">
        <v>16.392002460283393</v>
      </c>
      <c r="E81" s="384">
        <v>64212.460625369757</v>
      </c>
      <c r="F81" s="120">
        <v>16.414870920939197</v>
      </c>
      <c r="G81" s="1899">
        <f t="shared" si="8"/>
        <v>-181.80056298902491</v>
      </c>
    </row>
    <row r="82" spans="2:7">
      <c r="B82" s="116" t="s">
        <v>214</v>
      </c>
      <c r="C82" s="121">
        <v>7487.1258737994413</v>
      </c>
      <c r="D82" s="118">
        <v>1.9058994307703758</v>
      </c>
      <c r="E82" s="384">
        <v>7247.8954160794292</v>
      </c>
      <c r="F82" s="120">
        <v>1.8528065510139551</v>
      </c>
      <c r="G82" s="1899">
        <f t="shared" si="8"/>
        <v>-239.23045772001205</v>
      </c>
    </row>
    <row r="83" spans="2:7">
      <c r="B83" s="116" t="s">
        <v>210</v>
      </c>
      <c r="C83" s="121">
        <v>3191.2512879582523</v>
      </c>
      <c r="D83" s="118">
        <v>0.8123549831650374</v>
      </c>
      <c r="E83" s="384">
        <v>2825.8722168110344</v>
      </c>
      <c r="F83" s="120">
        <v>0.72238825963468256</v>
      </c>
      <c r="G83" s="1899">
        <f t="shared" si="8"/>
        <v>-365.37907114721793</v>
      </c>
    </row>
    <row r="84" spans="2:7">
      <c r="B84" s="116" t="s">
        <v>219</v>
      </c>
      <c r="C84" s="121">
        <v>9283.8199359974005</v>
      </c>
      <c r="D84" s="118">
        <v>2.3632602723176928</v>
      </c>
      <c r="E84" s="384">
        <v>8646.728407155395</v>
      </c>
      <c r="F84" s="120">
        <v>2.2103954483220165</v>
      </c>
      <c r="G84" s="1899">
        <f t="shared" si="8"/>
        <v>-637.09152884200557</v>
      </c>
    </row>
    <row r="85" spans="2:7">
      <c r="B85" s="116" t="s">
        <v>226</v>
      </c>
      <c r="C85" s="117">
        <v>81416.104339459474</v>
      </c>
      <c r="D85" s="118">
        <v>20.725029808718016</v>
      </c>
      <c r="E85" s="119">
        <v>80512.450705454496</v>
      </c>
      <c r="F85" s="120">
        <v>20.581698209153551</v>
      </c>
      <c r="G85" s="1899">
        <f t="shared" si="8"/>
        <v>-903.65363400497881</v>
      </c>
    </row>
    <row r="86" spans="2:7" ht="24.75" thickBot="1">
      <c r="B86" s="123" t="s">
        <v>1363</v>
      </c>
      <c r="C86" s="124">
        <v>8266.7839839474127</v>
      </c>
      <c r="D86" s="379">
        <v>2.1043667696896371</v>
      </c>
      <c r="E86" s="1886">
        <v>7348.4179149899519</v>
      </c>
      <c r="F86" s="380">
        <v>1.8785034925140376</v>
      </c>
      <c r="G86" s="1899">
        <f t="shared" si="8"/>
        <v>-918.36606895746081</v>
      </c>
    </row>
    <row r="87" spans="2:7" ht="15" thickTop="1" thickBot="1">
      <c r="B87" s="125" t="s">
        <v>225</v>
      </c>
      <c r="C87" s="126">
        <v>392839.50416906842</v>
      </c>
      <c r="D87" s="381">
        <v>100</v>
      </c>
      <c r="E87" s="382">
        <v>391184.68207665783</v>
      </c>
      <c r="F87" s="383">
        <v>100</v>
      </c>
    </row>
    <row r="105" spans="2:7" ht="14.25" thickBot="1"/>
    <row r="106" spans="2:7">
      <c r="D106" s="148"/>
      <c r="E106" s="2490"/>
      <c r="F106" s="2485"/>
      <c r="G106" s="2486"/>
    </row>
    <row r="107" spans="2:7">
      <c r="D107" s="114"/>
      <c r="E107" s="2491"/>
      <c r="F107" s="114"/>
      <c r="G107" s="115"/>
    </row>
    <row r="108" spans="2:7">
      <c r="C108" s="103"/>
      <c r="D108" s="149"/>
      <c r="E108" s="149"/>
      <c r="F108" s="149"/>
      <c r="G108" s="150"/>
    </row>
    <row r="109" spans="2:7">
      <c r="C109" s="103"/>
      <c r="D109" s="149"/>
      <c r="E109" s="149"/>
      <c r="F109" s="149"/>
      <c r="G109" s="150"/>
    </row>
    <row r="110" spans="2:7">
      <c r="C110" s="103"/>
      <c r="D110" s="149"/>
      <c r="E110" s="149"/>
      <c r="F110" s="149"/>
      <c r="G110" s="150"/>
    </row>
    <row r="111" spans="2:7">
      <c r="C111" s="103"/>
      <c r="D111" s="149"/>
      <c r="E111" s="149"/>
      <c r="F111" s="149"/>
      <c r="G111" s="150"/>
    </row>
    <row r="112" spans="2:7">
      <c r="B112" s="103" t="s">
        <v>225</v>
      </c>
      <c r="C112" s="149">
        <v>392839.50416906842</v>
      </c>
      <c r="D112" s="103" t="s">
        <v>225</v>
      </c>
      <c r="E112" s="149">
        <v>391191.06376937684</v>
      </c>
      <c r="F112" s="149"/>
      <c r="G112" s="150"/>
    </row>
    <row r="113" spans="2:7">
      <c r="B113" s="103" t="s">
        <v>208</v>
      </c>
      <c r="C113" s="149">
        <v>168821.46837360159</v>
      </c>
      <c r="D113" s="103" t="s">
        <v>208</v>
      </c>
      <c r="E113" s="149">
        <v>169317.63013094055</v>
      </c>
      <c r="F113" s="149" t="b">
        <f>D113=B113</f>
        <v>1</v>
      </c>
      <c r="G113" s="150"/>
    </row>
    <row r="114" spans="2:7">
      <c r="B114" s="103" t="s">
        <v>226</v>
      </c>
      <c r="C114" s="149">
        <v>81416.104339459474</v>
      </c>
      <c r="D114" s="103" t="s">
        <v>226</v>
      </c>
      <c r="E114" s="149">
        <v>80512.450705454496</v>
      </c>
      <c r="F114" s="149" t="b">
        <f t="shared" ref="F114:F131" si="10">D114=B114</f>
        <v>1</v>
      </c>
      <c r="G114" s="150"/>
    </row>
    <row r="115" spans="2:7">
      <c r="B115" s="103" t="s">
        <v>221</v>
      </c>
      <c r="C115" s="149">
        <v>64394.261188358782</v>
      </c>
      <c r="D115" s="103" t="s">
        <v>221</v>
      </c>
      <c r="E115" s="149">
        <v>64212.460625369757</v>
      </c>
      <c r="F115" s="149" t="b">
        <f t="shared" si="10"/>
        <v>1</v>
      </c>
      <c r="G115" s="150"/>
    </row>
    <row r="116" spans="2:7">
      <c r="B116" s="103" t="s">
        <v>224</v>
      </c>
      <c r="C116" s="149">
        <v>17479.279234744245</v>
      </c>
      <c r="D116" s="103" t="s">
        <v>224</v>
      </c>
      <c r="E116" s="149">
        <v>17736.07217953054</v>
      </c>
      <c r="F116" s="149" t="b">
        <f t="shared" si="10"/>
        <v>1</v>
      </c>
      <c r="G116" s="150"/>
    </row>
    <row r="117" spans="2:7">
      <c r="B117" s="103" t="s">
        <v>220</v>
      </c>
      <c r="C117" s="149">
        <v>14563.045659726802</v>
      </c>
      <c r="D117" s="103" t="s">
        <v>220</v>
      </c>
      <c r="E117" s="149">
        <v>15161.455952007609</v>
      </c>
      <c r="F117" s="149" t="b">
        <f t="shared" si="10"/>
        <v>1</v>
      </c>
      <c r="G117" s="150"/>
    </row>
    <row r="118" spans="2:7">
      <c r="B118" s="103" t="s">
        <v>219</v>
      </c>
      <c r="C118" s="149">
        <v>9283.8199359974005</v>
      </c>
      <c r="D118" s="103" t="s">
        <v>219</v>
      </c>
      <c r="E118" s="149">
        <v>8646.728407155395</v>
      </c>
      <c r="F118" s="149" t="b">
        <f t="shared" si="10"/>
        <v>1</v>
      </c>
      <c r="G118" s="150"/>
    </row>
    <row r="119" spans="2:7">
      <c r="B119" s="103" t="s">
        <v>1363</v>
      </c>
      <c r="C119" s="149">
        <v>8266.7839839474127</v>
      </c>
      <c r="D119" s="103" t="s">
        <v>1363</v>
      </c>
      <c r="E119" s="149">
        <v>7348.4179149899519</v>
      </c>
      <c r="F119" s="149" t="b">
        <f t="shared" si="10"/>
        <v>1</v>
      </c>
      <c r="G119" s="150"/>
    </row>
    <row r="120" spans="2:7">
      <c r="B120" s="103" t="s">
        <v>214</v>
      </c>
      <c r="C120" s="149">
        <v>7487.1258737994413</v>
      </c>
      <c r="D120" s="103" t="s">
        <v>214</v>
      </c>
      <c r="E120" s="149">
        <v>7247.8954160794292</v>
      </c>
      <c r="F120" s="149" t="b">
        <f t="shared" si="10"/>
        <v>1</v>
      </c>
      <c r="G120" s="150"/>
    </row>
    <row r="121" spans="2:7">
      <c r="B121" s="103" t="s">
        <v>227</v>
      </c>
      <c r="C121" s="149">
        <v>6509.3039949866106</v>
      </c>
      <c r="D121" s="103" t="s">
        <v>227</v>
      </c>
      <c r="E121" s="149">
        <v>6822.7644369476493</v>
      </c>
      <c r="F121" s="149" t="b">
        <f t="shared" si="10"/>
        <v>1</v>
      </c>
      <c r="G121" s="150"/>
    </row>
    <row r="122" spans="2:7">
      <c r="B122" s="103" t="s">
        <v>210</v>
      </c>
      <c r="C122" s="149">
        <v>3191.2512879582523</v>
      </c>
      <c r="D122" s="103" t="s">
        <v>209</v>
      </c>
      <c r="E122" s="149">
        <v>2952.6635274641244</v>
      </c>
      <c r="F122" s="149" t="b">
        <f t="shared" si="10"/>
        <v>0</v>
      </c>
      <c r="G122" s="150"/>
    </row>
    <row r="123" spans="2:7">
      <c r="B123" s="103" t="s">
        <v>209</v>
      </c>
      <c r="C123" s="149">
        <v>3043.6180623347332</v>
      </c>
      <c r="D123" s="103" t="s">
        <v>210</v>
      </c>
      <c r="E123" s="149">
        <v>2825.8722168110344</v>
      </c>
      <c r="F123" s="149" t="b">
        <f t="shared" si="10"/>
        <v>0</v>
      </c>
      <c r="G123" s="150"/>
    </row>
    <row r="124" spans="2:7">
      <c r="B124" s="103" t="s">
        <v>228</v>
      </c>
      <c r="C124" s="149">
        <v>2706.2698463338852</v>
      </c>
      <c r="D124" s="103" t="s">
        <v>211</v>
      </c>
      <c r="E124" s="149">
        <v>2676.5591044302287</v>
      </c>
      <c r="F124" s="149" t="b">
        <f t="shared" si="10"/>
        <v>0</v>
      </c>
      <c r="G124" s="150"/>
    </row>
    <row r="125" spans="2:7">
      <c r="B125" s="103" t="s">
        <v>211</v>
      </c>
      <c r="C125" s="149">
        <v>2305.7483166695451</v>
      </c>
      <c r="D125" s="103" t="s">
        <v>228</v>
      </c>
      <c r="E125" s="149">
        <v>2557.1544468799484</v>
      </c>
      <c r="F125" s="149" t="b">
        <f t="shared" si="10"/>
        <v>0</v>
      </c>
      <c r="G125" s="150"/>
    </row>
    <row r="126" spans="2:7">
      <c r="B126" s="103" t="s">
        <v>207</v>
      </c>
      <c r="C126" s="149">
        <v>2045.532946874453</v>
      </c>
      <c r="D126" s="103" t="s">
        <v>207</v>
      </c>
      <c r="E126" s="149">
        <v>1912.0211128530648</v>
      </c>
      <c r="F126" s="149" t="b">
        <f t="shared" si="10"/>
        <v>1</v>
      </c>
      <c r="G126" s="150"/>
    </row>
    <row r="127" spans="2:7">
      <c r="B127" s="103" t="s">
        <v>213</v>
      </c>
      <c r="C127" s="149">
        <v>984.91863833645846</v>
      </c>
      <c r="D127" s="103" t="s">
        <v>213</v>
      </c>
      <c r="E127" s="149">
        <v>937.6346444819369</v>
      </c>
      <c r="F127" s="149" t="b">
        <f t="shared" si="10"/>
        <v>1</v>
      </c>
      <c r="G127" s="150"/>
    </row>
    <row r="128" spans="2:7">
      <c r="B128" s="103" t="s">
        <v>223</v>
      </c>
      <c r="C128" s="149">
        <v>125.78757923988873</v>
      </c>
      <c r="D128" s="103" t="s">
        <v>223</v>
      </c>
      <c r="E128" s="149">
        <v>118.80000099003807</v>
      </c>
      <c r="F128" s="149" t="b">
        <f t="shared" si="10"/>
        <v>1</v>
      </c>
      <c r="G128" s="150"/>
    </row>
    <row r="129" spans="2:7">
      <c r="B129" s="103" t="s">
        <v>215</v>
      </c>
      <c r="C129" s="149">
        <v>103.38068726195803</v>
      </c>
      <c r="D129" s="103" t="s">
        <v>217</v>
      </c>
      <c r="E129" s="149">
        <v>91.829144051456851</v>
      </c>
      <c r="F129" s="149" t="b">
        <f t="shared" si="10"/>
        <v>0</v>
      </c>
      <c r="G129" s="150"/>
    </row>
    <row r="130" spans="2:7">
      <c r="B130" s="103" t="s">
        <v>217</v>
      </c>
      <c r="C130" s="149">
        <v>83.35124134226362</v>
      </c>
      <c r="D130" s="103" t="s">
        <v>215</v>
      </c>
      <c r="E130" s="149">
        <v>89.708018778727634</v>
      </c>
      <c r="F130" s="149" t="b">
        <f t="shared" si="10"/>
        <v>0</v>
      </c>
      <c r="G130" s="150"/>
    </row>
    <row r="131" spans="2:7">
      <c r="B131" s="103" t="s">
        <v>218</v>
      </c>
      <c r="C131" s="149">
        <v>28.45297809525308</v>
      </c>
      <c r="D131" s="103" t="s">
        <v>218</v>
      </c>
      <c r="E131" s="149">
        <v>22.945784160901052</v>
      </c>
      <c r="F131" s="149" t="b">
        <f t="shared" si="10"/>
        <v>1</v>
      </c>
      <c r="G131" s="150"/>
    </row>
    <row r="132" spans="2:7">
      <c r="D132" s="149"/>
      <c r="E132" s="149"/>
      <c r="F132" s="149"/>
      <c r="G132" s="150"/>
    </row>
    <row r="133" spans="2:7">
      <c r="D133" s="149"/>
      <c r="E133" s="149"/>
      <c r="F133" s="149"/>
      <c r="G133" s="150"/>
    </row>
    <row r="134" spans="2:7">
      <c r="D134" s="149"/>
      <c r="E134" s="149"/>
      <c r="F134" s="149"/>
      <c r="G134" s="150"/>
    </row>
    <row r="135" spans="2:7">
      <c r="D135" s="149"/>
      <c r="E135" s="149"/>
      <c r="F135" s="149"/>
      <c r="G135" s="150"/>
    </row>
    <row r="136" spans="2:7">
      <c r="D136" s="149"/>
      <c r="E136" s="149"/>
      <c r="F136" s="149"/>
      <c r="G136" s="150"/>
    </row>
    <row r="137" spans="2:7">
      <c r="C137" s="103"/>
      <c r="D137" s="149"/>
      <c r="E137" s="149"/>
      <c r="F137" s="149"/>
      <c r="G137" s="150"/>
    </row>
    <row r="138" spans="2:7">
      <c r="C138" s="103"/>
      <c r="D138" s="149"/>
      <c r="E138" s="149"/>
      <c r="F138" s="149"/>
      <c r="G138" s="150"/>
    </row>
    <row r="139" spans="2:7">
      <c r="C139" s="103"/>
      <c r="D139" s="149"/>
      <c r="E139" s="149"/>
      <c r="F139" s="149"/>
      <c r="G139" s="150"/>
    </row>
    <row r="140" spans="2:7">
      <c r="C140" s="103"/>
      <c r="D140" s="149"/>
      <c r="E140" s="149"/>
      <c r="F140" s="149"/>
      <c r="G140" s="150"/>
    </row>
    <row r="141" spans="2:7">
      <c r="C141" s="103"/>
      <c r="D141" s="149"/>
      <c r="E141" s="149"/>
      <c r="F141" s="149"/>
      <c r="G141" s="150"/>
    </row>
    <row r="142" spans="2:7">
      <c r="C142" s="103"/>
      <c r="D142" s="149"/>
      <c r="E142" s="149"/>
      <c r="F142" s="149"/>
      <c r="G142" s="150"/>
    </row>
    <row r="143" spans="2:7">
      <c r="C143" s="103"/>
      <c r="D143" s="149"/>
      <c r="E143" s="149"/>
      <c r="F143" s="149"/>
      <c r="G143" s="150"/>
    </row>
    <row r="144" spans="2:7">
      <c r="C144" s="103"/>
      <c r="D144" s="149"/>
      <c r="E144" s="149"/>
      <c r="F144" s="149"/>
      <c r="G144" s="150"/>
    </row>
    <row r="145" spans="3:7">
      <c r="C145" s="103"/>
      <c r="D145" s="149"/>
      <c r="E145" s="149"/>
      <c r="F145" s="149"/>
      <c r="G145" s="150"/>
    </row>
    <row r="146" spans="3:7">
      <c r="C146" s="103"/>
      <c r="D146" s="149"/>
      <c r="E146" s="149"/>
      <c r="F146" s="149"/>
      <c r="G146" s="150"/>
    </row>
    <row r="147" spans="3:7">
      <c r="C147" s="103"/>
      <c r="D147" s="149"/>
      <c r="E147" s="149"/>
      <c r="F147" s="149"/>
      <c r="G147" s="150"/>
    </row>
    <row r="148" spans="3:7">
      <c r="C148" s="103"/>
      <c r="D148" s="149"/>
      <c r="E148" s="149"/>
      <c r="F148" s="149"/>
      <c r="G148" s="150"/>
    </row>
    <row r="149" spans="3:7">
      <c r="C149" s="103"/>
      <c r="D149" s="149"/>
      <c r="E149" s="149"/>
      <c r="F149" s="149"/>
      <c r="G149" s="150"/>
    </row>
  </sheetData>
  <sortState ref="B68:G86">
    <sortCondition descending="1" ref="G68:G86"/>
  </sortState>
  <mergeCells count="9">
    <mergeCell ref="B3:B4"/>
    <mergeCell ref="C3:D3"/>
    <mergeCell ref="E3:F3"/>
    <mergeCell ref="F106:G106"/>
    <mergeCell ref="E106:E107"/>
    <mergeCell ref="C66:D66"/>
    <mergeCell ref="E66:F66"/>
    <mergeCell ref="C50:D50"/>
    <mergeCell ref="F50:G50"/>
  </mergeCells>
  <phoneticPr fontId="15"/>
  <conditionalFormatting sqref="H21:H22 H11:H15">
    <cfRule type="expression" dxfId="149" priority="1" stopIfTrue="1">
      <formula>#REF!=9</formula>
    </cfRule>
    <cfRule type="expression" dxfId="148" priority="2">
      <formula>#REF!=2</formula>
    </cfRule>
  </conditionalFormatting>
  <printOptions horizontalCentered="1" verticalCentered="1"/>
  <pageMargins left="0.39370078740157483" right="0.19685039370078741" top="0.59055118110236227" bottom="0.39370078740157483" header="0.11811023622047245" footer="0.27559055118110237"/>
  <pageSetup paperSize="9" fitToHeight="0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theme="9" tint="-0.249977111117893"/>
    <pageSetUpPr fitToPage="1"/>
  </sheetPr>
  <dimension ref="A1:CV149"/>
  <sheetViews>
    <sheetView showGridLines="0" showZeros="0" topLeftCell="A61" zoomScale="85" zoomScaleNormal="85" zoomScaleSheetLayoutView="100" workbookViewId="0">
      <selection activeCell="I95" sqref="I95"/>
    </sheetView>
  </sheetViews>
  <sheetFormatPr defaultColWidth="8.875" defaultRowHeight="13.5"/>
  <cols>
    <col min="1" max="1" width="7.875" style="103" customWidth="1"/>
    <col min="2" max="2" width="13.25" style="103" customWidth="1"/>
    <col min="3" max="6" width="12.125" style="101" customWidth="1"/>
    <col min="7" max="7" width="11.375" style="101" customWidth="1"/>
    <col min="8" max="8" width="1.75" style="142" customWidth="1"/>
    <col min="9" max="10" width="10.625" style="142" customWidth="1"/>
    <col min="11" max="11" width="13.875" style="143" customWidth="1"/>
    <col min="12" max="13" width="10.625" style="142" customWidth="1"/>
    <col min="14" max="14" width="11.875" style="142" customWidth="1"/>
    <col min="15" max="15" width="10.625" style="143" customWidth="1"/>
    <col min="16" max="16" width="6" style="142" customWidth="1"/>
    <col min="17" max="17" width="10.625" style="142" customWidth="1"/>
    <col min="18" max="18" width="10.625" style="143" customWidth="1"/>
    <col min="19" max="20" width="10.625" style="142" customWidth="1"/>
    <col min="21" max="98" width="10.625" style="101" customWidth="1"/>
    <col min="99" max="121" width="10.625" style="103" customWidth="1"/>
    <col min="122" max="16384" width="8.875" style="103"/>
  </cols>
  <sheetData>
    <row r="1" spans="1:100" s="48" customFormat="1" ht="21">
      <c r="A1" s="43"/>
      <c r="B1" s="44" t="s">
        <v>1364</v>
      </c>
      <c r="C1" s="45"/>
      <c r="D1" s="45"/>
      <c r="E1" s="45"/>
      <c r="F1" s="46"/>
      <c r="G1" s="47"/>
      <c r="H1" s="134"/>
      <c r="I1" s="134"/>
      <c r="J1" s="134"/>
      <c r="K1" s="135"/>
      <c r="L1" s="134" t="s">
        <v>502</v>
      </c>
      <c r="M1" s="134"/>
      <c r="N1" s="134"/>
      <c r="O1" s="135"/>
      <c r="P1" s="134"/>
      <c r="Q1" s="98"/>
      <c r="R1" s="135"/>
      <c r="S1" s="134"/>
      <c r="T1" s="134"/>
      <c r="U1" s="47"/>
      <c r="V1" s="47"/>
      <c r="W1" s="47"/>
      <c r="X1" s="47"/>
      <c r="Y1" s="49"/>
      <c r="Z1" s="49"/>
      <c r="AA1" s="49"/>
      <c r="AB1" s="49"/>
      <c r="AC1" s="49"/>
      <c r="AD1" s="49"/>
      <c r="AE1" s="49"/>
      <c r="AF1" s="49"/>
      <c r="AG1" s="49"/>
      <c r="AH1" s="49"/>
      <c r="AI1" s="49"/>
      <c r="AJ1" s="49"/>
      <c r="AK1" s="49"/>
      <c r="AL1" s="49"/>
      <c r="AM1" s="49"/>
      <c r="AN1" s="49"/>
      <c r="AO1" s="49"/>
      <c r="AP1" s="49"/>
      <c r="AQ1" s="49"/>
      <c r="AR1" s="49"/>
      <c r="AS1" s="49"/>
      <c r="AT1" s="49"/>
      <c r="AU1" s="49"/>
      <c r="AV1" s="49"/>
      <c r="AW1" s="49"/>
      <c r="AX1" s="49"/>
      <c r="AY1" s="49"/>
      <c r="AZ1" s="49"/>
      <c r="BA1" s="49"/>
      <c r="BB1" s="49"/>
      <c r="BC1" s="49"/>
      <c r="BD1" s="49"/>
      <c r="BE1" s="49"/>
      <c r="BF1" s="49"/>
      <c r="BG1" s="49"/>
      <c r="BH1" s="49"/>
      <c r="BI1" s="49"/>
      <c r="BJ1" s="49"/>
      <c r="BK1" s="49"/>
      <c r="BL1" s="49"/>
      <c r="BM1" s="49"/>
      <c r="BN1" s="49"/>
      <c r="BO1" s="49"/>
      <c r="BP1" s="49"/>
      <c r="BQ1" s="49"/>
      <c r="BR1" s="49"/>
      <c r="BS1" s="49"/>
      <c r="BT1" s="49"/>
      <c r="BU1" s="49"/>
      <c r="BV1" s="49"/>
      <c r="BW1" s="49"/>
      <c r="BX1" s="49"/>
      <c r="BY1" s="49"/>
      <c r="BZ1" s="49"/>
      <c r="CA1" s="49"/>
      <c r="CB1" s="49"/>
      <c r="CC1" s="49"/>
      <c r="CD1" s="49"/>
      <c r="CE1" s="49"/>
      <c r="CF1" s="49"/>
      <c r="CG1" s="49"/>
      <c r="CH1" s="49"/>
      <c r="CI1" s="49"/>
      <c r="CJ1" s="49"/>
      <c r="CK1" s="49"/>
      <c r="CL1" s="49"/>
      <c r="CM1" s="49"/>
      <c r="CN1" s="49"/>
      <c r="CO1" s="49"/>
      <c r="CP1" s="49"/>
      <c r="CQ1" s="49"/>
      <c r="CR1" s="49"/>
      <c r="CS1" s="49"/>
      <c r="CT1" s="50"/>
    </row>
    <row r="2" spans="1:100" s="48" customFormat="1" ht="6" customHeight="1" thickBot="1">
      <c r="A2" s="51"/>
      <c r="B2" s="52"/>
      <c r="C2" s="53"/>
      <c r="D2" s="53"/>
      <c r="E2" s="54"/>
      <c r="F2" s="46"/>
      <c r="G2" s="47"/>
      <c r="H2" s="134"/>
      <c r="I2" s="134"/>
      <c r="J2" s="134"/>
      <c r="K2" s="135"/>
      <c r="L2" s="134"/>
      <c r="M2" s="134"/>
      <c r="N2" s="134"/>
      <c r="O2" s="135"/>
      <c r="P2" s="134"/>
      <c r="Q2" s="134"/>
      <c r="R2" s="135"/>
      <c r="S2" s="134"/>
      <c r="T2" s="134"/>
      <c r="U2" s="47"/>
      <c r="V2" s="47"/>
      <c r="W2" s="47"/>
      <c r="X2" s="47"/>
      <c r="Y2" s="49"/>
      <c r="Z2" s="49"/>
      <c r="AA2" s="49"/>
      <c r="AB2" s="49"/>
      <c r="AC2" s="49"/>
      <c r="AD2" s="49"/>
      <c r="AE2" s="49"/>
      <c r="AF2" s="49"/>
      <c r="AG2" s="49"/>
      <c r="AH2" s="49"/>
      <c r="AI2" s="49"/>
      <c r="AJ2" s="49"/>
      <c r="AK2" s="49"/>
      <c r="AL2" s="49"/>
      <c r="AM2" s="49"/>
      <c r="AN2" s="49"/>
      <c r="AO2" s="49"/>
      <c r="AP2" s="49"/>
      <c r="AQ2" s="49"/>
      <c r="AR2" s="49"/>
      <c r="AS2" s="49"/>
      <c r="AT2" s="49"/>
      <c r="AU2" s="49"/>
      <c r="AV2" s="49"/>
      <c r="AW2" s="49"/>
      <c r="AX2" s="49"/>
      <c r="AY2" s="49"/>
      <c r="AZ2" s="49"/>
      <c r="BA2" s="49"/>
      <c r="BB2" s="49"/>
      <c r="BC2" s="49"/>
      <c r="BD2" s="49"/>
      <c r="BE2" s="49"/>
      <c r="BF2" s="49"/>
      <c r="BG2" s="49"/>
      <c r="BH2" s="49"/>
      <c r="BI2" s="49"/>
      <c r="BJ2" s="49"/>
      <c r="BK2" s="49"/>
      <c r="BL2" s="49"/>
      <c r="BM2" s="49"/>
      <c r="BN2" s="49"/>
      <c r="BO2" s="49"/>
      <c r="BP2" s="49"/>
      <c r="BQ2" s="49"/>
      <c r="BR2" s="49"/>
      <c r="BS2" s="49"/>
      <c r="BT2" s="49"/>
      <c r="BU2" s="49"/>
      <c r="BV2" s="49"/>
      <c r="BW2" s="49"/>
      <c r="BX2" s="49"/>
      <c r="BY2" s="49"/>
      <c r="BZ2" s="49"/>
      <c r="CA2" s="49"/>
      <c r="CB2" s="49"/>
      <c r="CC2" s="49"/>
      <c r="CD2" s="49"/>
      <c r="CE2" s="49"/>
      <c r="CF2" s="49"/>
      <c r="CG2" s="49"/>
      <c r="CH2" s="49"/>
      <c r="CI2" s="49"/>
      <c r="CJ2" s="49"/>
      <c r="CK2" s="49"/>
      <c r="CL2" s="49"/>
      <c r="CM2" s="49"/>
      <c r="CN2" s="49"/>
      <c r="CO2" s="49"/>
      <c r="CP2" s="49"/>
      <c r="CQ2" s="49"/>
      <c r="CR2" s="49"/>
      <c r="CS2" s="49"/>
      <c r="CT2" s="49"/>
    </row>
    <row r="3" spans="1:100" s="48" customFormat="1" ht="15.75" customHeight="1">
      <c r="A3" s="51"/>
      <c r="B3" s="2496" t="s">
        <v>230</v>
      </c>
      <c r="C3" s="2492" t="s">
        <v>1446</v>
      </c>
      <c r="D3" s="2493"/>
      <c r="E3" s="2498" t="s">
        <v>1443</v>
      </c>
      <c r="F3" s="2493"/>
      <c r="G3" s="47"/>
      <c r="H3" s="134"/>
      <c r="I3" s="134"/>
      <c r="J3" s="134"/>
      <c r="K3" s="135"/>
      <c r="L3" s="134"/>
      <c r="M3" s="134"/>
      <c r="N3" s="134"/>
      <c r="O3" s="135"/>
      <c r="P3" s="134"/>
      <c r="Q3" s="134"/>
      <c r="R3" s="135"/>
      <c r="S3" s="134"/>
      <c r="T3" s="134"/>
      <c r="U3" s="47"/>
      <c r="V3" s="47"/>
      <c r="W3" s="47"/>
      <c r="X3" s="47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49"/>
      <c r="AR3" s="49"/>
      <c r="AS3" s="49"/>
      <c r="AT3" s="49"/>
      <c r="AU3" s="49"/>
      <c r="AV3" s="49"/>
      <c r="AW3" s="49"/>
      <c r="AX3" s="49"/>
      <c r="AY3" s="49"/>
      <c r="AZ3" s="49"/>
      <c r="BA3" s="49"/>
      <c r="BB3" s="49"/>
      <c r="BC3" s="49"/>
      <c r="BD3" s="49"/>
      <c r="BE3" s="49"/>
      <c r="BF3" s="49"/>
      <c r="BG3" s="49"/>
      <c r="BH3" s="49"/>
      <c r="BI3" s="49"/>
      <c r="BJ3" s="49"/>
      <c r="BK3" s="49"/>
      <c r="BL3" s="49"/>
      <c r="BM3" s="49"/>
      <c r="BN3" s="49"/>
      <c r="BO3" s="49"/>
      <c r="BP3" s="49"/>
      <c r="BQ3" s="49"/>
      <c r="BR3" s="49"/>
      <c r="BS3" s="49"/>
      <c r="BT3" s="49"/>
      <c r="BU3" s="49"/>
      <c r="BV3" s="49"/>
      <c r="BW3" s="49"/>
      <c r="BX3" s="49"/>
      <c r="BY3" s="49"/>
      <c r="BZ3" s="49"/>
      <c r="CA3" s="49"/>
      <c r="CB3" s="49"/>
      <c r="CC3" s="49"/>
      <c r="CD3" s="49"/>
      <c r="CE3" s="49"/>
      <c r="CF3" s="49"/>
      <c r="CG3" s="49"/>
      <c r="CH3" s="49"/>
      <c r="CI3" s="49"/>
      <c r="CJ3" s="49"/>
      <c r="CK3" s="49"/>
      <c r="CL3" s="49"/>
      <c r="CM3" s="49"/>
      <c r="CN3" s="49"/>
      <c r="CO3" s="49"/>
      <c r="CP3" s="49"/>
      <c r="CQ3" s="49"/>
      <c r="CR3" s="49"/>
      <c r="CS3" s="49"/>
      <c r="CT3" s="49"/>
    </row>
    <row r="4" spans="1:100" s="61" customFormat="1" ht="15.75" customHeight="1">
      <c r="A4" s="55"/>
      <c r="B4" s="2497"/>
      <c r="C4" s="113" t="s">
        <v>123</v>
      </c>
      <c r="D4" s="115" t="s">
        <v>124</v>
      </c>
      <c r="E4" s="1904" t="s">
        <v>123</v>
      </c>
      <c r="F4" s="115" t="s">
        <v>124</v>
      </c>
      <c r="G4" s="59"/>
      <c r="H4" s="136"/>
      <c r="I4" s="136"/>
      <c r="J4" s="136"/>
      <c r="K4" s="136"/>
      <c r="L4" s="136"/>
      <c r="M4" s="136"/>
      <c r="N4" s="136"/>
      <c r="O4" s="136"/>
      <c r="P4" s="136"/>
      <c r="Q4" s="136"/>
      <c r="R4" s="136"/>
      <c r="S4" s="136"/>
      <c r="T4" s="136"/>
      <c r="U4" s="59"/>
      <c r="V4" s="59"/>
      <c r="W4" s="59"/>
      <c r="X4" s="60"/>
      <c r="Y4" s="59"/>
      <c r="Z4" s="59"/>
      <c r="AA4" s="59"/>
      <c r="AB4" s="59"/>
      <c r="AC4" s="59"/>
      <c r="AD4" s="59"/>
      <c r="AE4" s="59"/>
      <c r="AF4" s="59"/>
      <c r="AG4" s="59"/>
      <c r="AH4" s="59"/>
      <c r="AI4" s="59"/>
      <c r="AJ4" s="59"/>
      <c r="AK4" s="59"/>
      <c r="AL4" s="59"/>
      <c r="AM4" s="59"/>
      <c r="AN4" s="59"/>
      <c r="AO4" s="59"/>
      <c r="AP4" s="59"/>
      <c r="AQ4" s="59"/>
      <c r="AR4" s="59"/>
      <c r="AS4" s="59"/>
      <c r="AT4" s="59"/>
      <c r="AU4" s="59"/>
      <c r="AV4" s="59"/>
      <c r="AW4" s="59"/>
      <c r="AX4" s="59"/>
      <c r="AY4" s="59"/>
      <c r="AZ4" s="59"/>
      <c r="BA4" s="59"/>
      <c r="BB4" s="59"/>
      <c r="BC4" s="59"/>
      <c r="BD4" s="59"/>
      <c r="BE4" s="59"/>
      <c r="BF4" s="59"/>
      <c r="BG4" s="59"/>
      <c r="BH4" s="59"/>
      <c r="BJ4" s="59"/>
      <c r="BK4" s="59"/>
      <c r="BL4" s="59"/>
      <c r="BM4" s="59"/>
      <c r="BN4" s="59"/>
      <c r="BO4" s="59"/>
      <c r="BP4" s="59"/>
      <c r="BQ4" s="59"/>
      <c r="BR4" s="59"/>
      <c r="BS4" s="59"/>
      <c r="BT4" s="59"/>
      <c r="BU4" s="59"/>
      <c r="BV4" s="59"/>
      <c r="BW4" s="59"/>
      <c r="BX4" s="59"/>
      <c r="BY4" s="59"/>
      <c r="BZ4" s="59"/>
      <c r="CA4" s="59"/>
      <c r="CB4" s="59"/>
      <c r="CC4" s="59"/>
      <c r="CD4" s="59"/>
      <c r="CE4" s="59"/>
      <c r="CF4" s="59"/>
      <c r="CG4" s="59"/>
      <c r="CH4" s="59"/>
      <c r="CI4" s="59"/>
      <c r="CJ4" s="59"/>
      <c r="CK4" s="59"/>
      <c r="CL4" s="59"/>
      <c r="CM4" s="59"/>
      <c r="CN4" s="59"/>
      <c r="CO4" s="59"/>
      <c r="CP4" s="59"/>
      <c r="CR4" s="59"/>
      <c r="CS4" s="59"/>
    </row>
    <row r="5" spans="1:100" s="66" customFormat="1" ht="15.75" customHeight="1">
      <c r="A5" s="62"/>
      <c r="B5" s="137" t="s">
        <v>231</v>
      </c>
      <c r="C5" s="1907">
        <f>C20</f>
        <v>36540.272431397978</v>
      </c>
      <c r="D5" s="120">
        <f>C5/C$13*100</f>
        <v>9.3015778819616752</v>
      </c>
      <c r="E5" s="1905">
        <f>E20</f>
        <v>36882.170961222801</v>
      </c>
      <c r="F5" s="120">
        <f>E5/E$13*100</f>
        <v>9.4283269900622653</v>
      </c>
      <c r="G5" s="370">
        <f>E5-C5</f>
        <v>341.89852982482262</v>
      </c>
      <c r="H5" s="138"/>
      <c r="I5" s="138"/>
      <c r="J5" s="138"/>
      <c r="K5" s="138"/>
      <c r="L5" s="138"/>
      <c r="M5" s="138"/>
      <c r="N5" s="138"/>
      <c r="O5" s="138"/>
      <c r="P5" s="138"/>
      <c r="Q5" s="138"/>
      <c r="R5" s="138"/>
      <c r="S5" s="138"/>
      <c r="T5" s="138"/>
      <c r="U5" s="65"/>
      <c r="V5" s="65"/>
      <c r="W5" s="65"/>
      <c r="X5" s="65"/>
      <c r="Y5" s="65"/>
      <c r="Z5" s="65"/>
      <c r="AA5" s="65"/>
      <c r="AB5" s="65"/>
      <c r="AC5" s="65"/>
      <c r="AD5" s="65"/>
      <c r="AE5" s="65"/>
      <c r="AF5" s="65"/>
      <c r="AG5" s="65"/>
      <c r="AH5" s="65"/>
      <c r="AI5" s="65"/>
      <c r="AJ5" s="65"/>
      <c r="AK5" s="65"/>
      <c r="AL5" s="65"/>
      <c r="AM5" s="65"/>
      <c r="AN5" s="65"/>
      <c r="AO5" s="65"/>
      <c r="AP5" s="65"/>
      <c r="AQ5" s="65"/>
      <c r="AR5" s="65"/>
      <c r="AS5" s="65"/>
      <c r="AT5" s="65"/>
      <c r="AU5" s="65"/>
      <c r="AV5" s="65"/>
      <c r="AW5" s="65"/>
      <c r="AX5" s="65"/>
      <c r="AY5" s="65"/>
      <c r="AZ5" s="65"/>
      <c r="BA5" s="65"/>
      <c r="BB5" s="65"/>
      <c r="BC5" s="65"/>
      <c r="BD5" s="65"/>
      <c r="BE5" s="65"/>
      <c r="BF5" s="65"/>
      <c r="BG5" s="65"/>
      <c r="BH5" s="65"/>
      <c r="BI5" s="65"/>
      <c r="BJ5" s="65"/>
      <c r="BK5" s="65"/>
      <c r="BL5" s="65"/>
      <c r="BM5" s="65"/>
      <c r="BN5" s="65"/>
      <c r="BO5" s="65"/>
      <c r="BP5" s="65"/>
      <c r="BQ5" s="65"/>
      <c r="BR5" s="65"/>
      <c r="BS5" s="65"/>
      <c r="BT5" s="65"/>
      <c r="BU5" s="65"/>
      <c r="BV5" s="65"/>
      <c r="BW5" s="65"/>
      <c r="BX5" s="65"/>
      <c r="BY5" s="65"/>
      <c r="BZ5" s="65"/>
      <c r="CA5" s="65"/>
      <c r="CB5" s="65"/>
      <c r="CC5" s="65"/>
      <c r="CD5" s="65"/>
      <c r="CE5" s="65"/>
      <c r="CF5" s="65"/>
      <c r="CG5" s="65"/>
      <c r="CH5" s="65"/>
      <c r="CI5" s="65"/>
      <c r="CJ5" s="65"/>
      <c r="CK5" s="65"/>
      <c r="CL5" s="65"/>
      <c r="CM5" s="65"/>
      <c r="CN5" s="65"/>
      <c r="CO5" s="65"/>
      <c r="CP5" s="65"/>
      <c r="CQ5" s="65"/>
      <c r="CR5" s="65"/>
      <c r="CS5" s="65"/>
      <c r="CT5" s="65"/>
      <c r="CU5" s="65"/>
      <c r="CV5" s="67"/>
    </row>
    <row r="6" spans="1:100" s="80" customFormat="1" ht="15.75" customHeight="1">
      <c r="A6" s="75"/>
      <c r="B6" s="137" t="s">
        <v>232</v>
      </c>
      <c r="C6" s="1907">
        <f>SUM(C21:C26)</f>
        <v>40136.55673394692</v>
      </c>
      <c r="D6" s="120">
        <f t="shared" ref="D6:D12" si="0">C6/C$13*100</f>
        <v>10.217036807141765</v>
      </c>
      <c r="E6" s="1905">
        <f>SUM(E21:E26)</f>
        <v>38264.306028818683</v>
      </c>
      <c r="F6" s="120">
        <f t="shared" ref="F6:F12" si="1">E6/E$13*100</f>
        <v>9.781647334882166</v>
      </c>
      <c r="G6" s="370">
        <f>E6-C6</f>
        <v>-1872.2507051282373</v>
      </c>
      <c r="H6" s="139"/>
      <c r="I6" s="139"/>
      <c r="J6" s="139"/>
      <c r="K6" s="140"/>
      <c r="L6" s="139"/>
      <c r="M6" s="139"/>
      <c r="N6" s="139"/>
      <c r="O6" s="140"/>
      <c r="P6" s="139"/>
      <c r="Q6" s="139"/>
      <c r="R6" s="140"/>
      <c r="S6" s="139"/>
      <c r="T6" s="139"/>
      <c r="U6" s="74"/>
      <c r="V6" s="74"/>
      <c r="W6" s="74"/>
      <c r="X6" s="74"/>
      <c r="Y6" s="74"/>
      <c r="Z6" s="74"/>
      <c r="AA6" s="74"/>
      <c r="AB6" s="74"/>
      <c r="AC6" s="74"/>
      <c r="AD6" s="74"/>
      <c r="AE6" s="74"/>
      <c r="AF6" s="74"/>
      <c r="AG6" s="74"/>
      <c r="AH6" s="74"/>
      <c r="AI6" s="74"/>
      <c r="AJ6" s="74"/>
      <c r="AK6" s="74"/>
      <c r="AL6" s="74"/>
      <c r="AM6" s="74"/>
      <c r="AN6" s="74"/>
      <c r="AO6" s="74"/>
      <c r="AP6" s="74"/>
      <c r="AQ6" s="74"/>
      <c r="AR6" s="74"/>
      <c r="AS6" s="74"/>
      <c r="AT6" s="74"/>
      <c r="AU6" s="74"/>
      <c r="AV6" s="74"/>
      <c r="AW6" s="74"/>
      <c r="AX6" s="74"/>
      <c r="AY6" s="74"/>
      <c r="AZ6" s="74"/>
      <c r="BA6" s="74"/>
      <c r="BB6" s="74"/>
      <c r="BC6" s="74"/>
      <c r="BD6" s="74"/>
      <c r="BE6" s="74"/>
      <c r="BF6" s="74"/>
      <c r="BG6" s="74"/>
      <c r="BH6" s="74"/>
      <c r="BI6" s="74"/>
      <c r="BJ6" s="74"/>
      <c r="BK6" s="74"/>
      <c r="BL6" s="74"/>
      <c r="BM6" s="74"/>
      <c r="BN6" s="74"/>
      <c r="BO6" s="74"/>
      <c r="BP6" s="74"/>
      <c r="BQ6" s="74"/>
      <c r="BR6" s="74"/>
      <c r="BS6" s="74"/>
      <c r="BT6" s="74"/>
      <c r="BU6" s="74"/>
      <c r="BV6" s="74"/>
      <c r="BW6" s="74"/>
      <c r="BX6" s="74"/>
      <c r="BY6" s="74"/>
      <c r="BZ6" s="74"/>
      <c r="CA6" s="74"/>
      <c r="CB6" s="74"/>
      <c r="CC6" s="74"/>
      <c r="CD6" s="74"/>
      <c r="CE6" s="74"/>
      <c r="CF6" s="74"/>
      <c r="CG6" s="74"/>
      <c r="CH6" s="74"/>
      <c r="CI6" s="74"/>
      <c r="CJ6" s="74"/>
      <c r="CK6" s="74"/>
      <c r="CL6" s="74"/>
      <c r="CM6" s="74"/>
      <c r="CN6" s="74"/>
      <c r="CO6" s="74"/>
      <c r="CP6" s="74"/>
      <c r="CQ6" s="74"/>
      <c r="CR6" s="74"/>
      <c r="CS6" s="74"/>
      <c r="CT6" s="74"/>
      <c r="CU6" s="74"/>
      <c r="CV6" s="81"/>
    </row>
    <row r="7" spans="1:100" s="82" customFormat="1" ht="15.75" customHeight="1">
      <c r="A7" s="75"/>
      <c r="B7" s="137" t="s">
        <v>233</v>
      </c>
      <c r="C7" s="1907">
        <f>SUM(C27:C33)</f>
        <v>102514.81247684477</v>
      </c>
      <c r="D7" s="120">
        <f t="shared" si="0"/>
        <v>26.095851203580828</v>
      </c>
      <c r="E7" s="1905">
        <f>SUM(E27:E33)</f>
        <v>104056.04736774437</v>
      </c>
      <c r="F7" s="120">
        <f t="shared" si="1"/>
        <v>26.60023567777462</v>
      </c>
      <c r="G7" s="370">
        <f t="shared" ref="G7:G13" si="2">E7-C7</f>
        <v>1541.2348908995918</v>
      </c>
      <c r="H7" s="139"/>
      <c r="I7" s="139"/>
      <c r="J7" s="139"/>
      <c r="K7" s="140"/>
      <c r="L7" s="139"/>
      <c r="M7" s="139"/>
      <c r="N7" s="139"/>
      <c r="O7" s="140"/>
      <c r="P7" s="139"/>
      <c r="Q7" s="139"/>
      <c r="R7" s="140"/>
      <c r="S7" s="139"/>
      <c r="T7" s="139"/>
      <c r="U7" s="74"/>
      <c r="V7" s="74"/>
      <c r="W7" s="74"/>
      <c r="X7" s="74"/>
      <c r="Y7" s="74"/>
      <c r="Z7" s="74"/>
      <c r="AA7" s="74"/>
      <c r="AB7" s="74"/>
      <c r="AC7" s="74"/>
      <c r="AD7" s="74"/>
      <c r="AE7" s="74"/>
      <c r="AF7" s="74"/>
      <c r="AG7" s="74"/>
      <c r="AH7" s="74"/>
      <c r="AI7" s="74"/>
      <c r="AJ7" s="74"/>
      <c r="AK7" s="74"/>
      <c r="AL7" s="74"/>
      <c r="AM7" s="74"/>
      <c r="AN7" s="74"/>
      <c r="AO7" s="74"/>
      <c r="AP7" s="74"/>
      <c r="AQ7" s="74"/>
      <c r="AR7" s="74"/>
      <c r="AS7" s="74"/>
      <c r="AT7" s="74"/>
      <c r="AU7" s="74"/>
      <c r="AV7" s="74"/>
      <c r="AW7" s="74"/>
      <c r="AX7" s="74"/>
      <c r="AY7" s="74"/>
      <c r="AZ7" s="74"/>
      <c r="BA7" s="74"/>
      <c r="BB7" s="74"/>
      <c r="BC7" s="74"/>
      <c r="BD7" s="74"/>
      <c r="BE7" s="74"/>
      <c r="BF7" s="74"/>
      <c r="BG7" s="74"/>
      <c r="BH7" s="74"/>
      <c r="BI7" s="74"/>
      <c r="BJ7" s="74"/>
      <c r="BK7" s="74"/>
      <c r="BL7" s="74"/>
      <c r="BM7" s="74"/>
      <c r="BN7" s="74"/>
      <c r="BO7" s="74"/>
      <c r="BP7" s="74"/>
      <c r="BQ7" s="74"/>
      <c r="BR7" s="74"/>
      <c r="BS7" s="74"/>
      <c r="BT7" s="74"/>
      <c r="BU7" s="74"/>
      <c r="BV7" s="74"/>
      <c r="BW7" s="74"/>
      <c r="BX7" s="74"/>
      <c r="BY7" s="74"/>
      <c r="BZ7" s="74"/>
      <c r="CA7" s="74"/>
      <c r="CB7" s="74"/>
      <c r="CC7" s="74"/>
      <c r="CD7" s="74"/>
      <c r="CE7" s="74"/>
      <c r="CF7" s="74"/>
      <c r="CG7" s="74"/>
      <c r="CH7" s="74"/>
      <c r="CI7" s="74"/>
      <c r="CJ7" s="74"/>
      <c r="CK7" s="74"/>
      <c r="CL7" s="74"/>
      <c r="CM7" s="74"/>
      <c r="CN7" s="74"/>
      <c r="CO7" s="74"/>
      <c r="CP7" s="74"/>
      <c r="CQ7" s="74"/>
      <c r="CR7" s="74"/>
      <c r="CS7" s="74"/>
      <c r="CT7" s="74"/>
      <c r="CU7" s="74"/>
      <c r="CV7" s="83"/>
    </row>
    <row r="8" spans="1:100" s="82" customFormat="1" ht="15.75" customHeight="1">
      <c r="A8" s="75"/>
      <c r="B8" s="137" t="s">
        <v>234</v>
      </c>
      <c r="C8" s="1907">
        <f>SUM(C34:C42)</f>
        <v>63058.956895543328</v>
      </c>
      <c r="D8" s="120">
        <f t="shared" si="0"/>
        <v>16.05209156062989</v>
      </c>
      <c r="E8" s="1905">
        <f>SUM(E34:E42)</f>
        <v>61327.274617320145</v>
      </c>
      <c r="F8" s="120">
        <f t="shared" si="1"/>
        <v>15.677320055518493</v>
      </c>
      <c r="G8" s="370">
        <f>E8-C8</f>
        <v>-1731.6822782231829</v>
      </c>
      <c r="H8" s="139"/>
      <c r="I8" s="139"/>
      <c r="J8" s="139"/>
      <c r="K8" s="140"/>
      <c r="L8" s="139"/>
      <c r="M8" s="139"/>
      <c r="N8" s="139"/>
      <c r="O8" s="140"/>
      <c r="P8" s="139"/>
      <c r="Q8" s="139"/>
      <c r="R8" s="140"/>
      <c r="S8" s="139"/>
      <c r="T8" s="139"/>
      <c r="U8" s="74"/>
      <c r="V8" s="74"/>
      <c r="W8" s="74"/>
      <c r="X8" s="74"/>
      <c r="Y8" s="74"/>
      <c r="Z8" s="74"/>
      <c r="AA8" s="74"/>
      <c r="AB8" s="74"/>
      <c r="AC8" s="74"/>
      <c r="AD8" s="74"/>
      <c r="AE8" s="74"/>
      <c r="AF8" s="74"/>
      <c r="AG8" s="74"/>
      <c r="AH8" s="74"/>
      <c r="AI8" s="74"/>
      <c r="AJ8" s="74"/>
      <c r="AK8" s="74"/>
      <c r="AL8" s="74"/>
      <c r="AM8" s="74"/>
      <c r="AN8" s="74"/>
      <c r="AO8" s="74"/>
      <c r="AP8" s="74"/>
      <c r="AQ8" s="74"/>
      <c r="AR8" s="74"/>
      <c r="AS8" s="74"/>
      <c r="AT8" s="74"/>
      <c r="AU8" s="74"/>
      <c r="AV8" s="74"/>
      <c r="AW8" s="74"/>
      <c r="AX8" s="74"/>
      <c r="AY8" s="74"/>
      <c r="AZ8" s="74"/>
      <c r="BA8" s="74"/>
      <c r="BB8" s="74"/>
      <c r="BC8" s="74"/>
      <c r="BD8" s="74"/>
      <c r="BE8" s="74"/>
      <c r="BF8" s="74"/>
      <c r="BG8" s="74"/>
      <c r="BH8" s="74"/>
      <c r="BI8" s="74"/>
      <c r="BJ8" s="74"/>
      <c r="BK8" s="74"/>
      <c r="BL8" s="74"/>
      <c r="BM8" s="74"/>
      <c r="BN8" s="74"/>
      <c r="BO8" s="74"/>
      <c r="BP8" s="74"/>
      <c r="BQ8" s="74"/>
      <c r="BR8" s="74"/>
      <c r="BS8" s="74"/>
      <c r="BT8" s="74"/>
      <c r="BU8" s="74"/>
      <c r="BV8" s="74"/>
      <c r="BW8" s="74"/>
      <c r="BX8" s="74"/>
      <c r="BY8" s="74"/>
      <c r="BZ8" s="74"/>
      <c r="CA8" s="74"/>
      <c r="CB8" s="74"/>
      <c r="CC8" s="74"/>
      <c r="CD8" s="74"/>
      <c r="CE8" s="74"/>
      <c r="CF8" s="74"/>
      <c r="CG8" s="74"/>
      <c r="CH8" s="74"/>
      <c r="CI8" s="74"/>
      <c r="CJ8" s="74"/>
      <c r="CK8" s="74"/>
      <c r="CL8" s="74"/>
      <c r="CM8" s="74"/>
      <c r="CN8" s="74"/>
      <c r="CO8" s="74"/>
      <c r="CP8" s="74"/>
      <c r="CQ8" s="74"/>
      <c r="CR8" s="74"/>
      <c r="CS8" s="74"/>
      <c r="CT8" s="74"/>
      <c r="CU8" s="74"/>
      <c r="CV8" s="83"/>
    </row>
    <row r="9" spans="1:100" s="82" customFormat="1" ht="15.75" customHeight="1">
      <c r="A9" s="75"/>
      <c r="B9" s="137" t="s">
        <v>235</v>
      </c>
      <c r="C9" s="1907">
        <f>SUM(C43:C49)</f>
        <v>56144.558359130846</v>
      </c>
      <c r="D9" s="120">
        <f>C9/C$13*100</f>
        <v>14.291983816110211</v>
      </c>
      <c r="E9" s="1905">
        <f>SUM(E43:E49)</f>
        <v>55268.428623034131</v>
      </c>
      <c r="F9" s="120">
        <f t="shared" si="1"/>
        <v>14.128474645181413</v>
      </c>
      <c r="G9" s="370">
        <f t="shared" si="2"/>
        <v>-876.12973609671462</v>
      </c>
      <c r="H9" s="139"/>
      <c r="I9" s="139"/>
      <c r="J9" s="139"/>
      <c r="K9" s="140"/>
      <c r="L9" s="139"/>
      <c r="M9" s="139"/>
      <c r="N9" s="139"/>
      <c r="O9" s="140"/>
      <c r="P9" s="139"/>
      <c r="Q9" s="139"/>
      <c r="R9" s="140"/>
      <c r="S9" s="139"/>
      <c r="T9" s="139"/>
      <c r="U9" s="74"/>
      <c r="V9" s="74"/>
      <c r="W9" s="74"/>
      <c r="X9" s="74"/>
      <c r="Y9" s="74"/>
      <c r="Z9" s="74"/>
      <c r="AA9" s="74"/>
      <c r="AB9" s="74"/>
      <c r="AC9" s="74"/>
      <c r="AD9" s="74"/>
      <c r="AE9" s="74"/>
      <c r="AF9" s="74"/>
      <c r="AG9" s="74"/>
      <c r="AH9" s="74"/>
      <c r="AI9" s="74"/>
      <c r="AJ9" s="74"/>
      <c r="AK9" s="74"/>
      <c r="AL9" s="74"/>
      <c r="AM9" s="74"/>
      <c r="AN9" s="74"/>
      <c r="AO9" s="74"/>
      <c r="AP9" s="74"/>
      <c r="AQ9" s="74"/>
      <c r="AR9" s="74"/>
      <c r="AS9" s="74"/>
      <c r="AT9" s="74"/>
      <c r="AU9" s="74"/>
      <c r="AV9" s="74"/>
      <c r="AW9" s="74"/>
      <c r="AX9" s="74"/>
      <c r="AY9" s="74"/>
      <c r="AZ9" s="74"/>
      <c r="BA9" s="74"/>
      <c r="BB9" s="74"/>
      <c r="BC9" s="74"/>
      <c r="BD9" s="74"/>
      <c r="BE9" s="74"/>
      <c r="BF9" s="74"/>
      <c r="BG9" s="74"/>
      <c r="BH9" s="74"/>
      <c r="BI9" s="74"/>
      <c r="BJ9" s="74"/>
      <c r="BK9" s="74"/>
      <c r="BL9" s="74"/>
      <c r="BM9" s="74"/>
      <c r="BN9" s="74"/>
      <c r="BO9" s="74"/>
      <c r="BP9" s="74"/>
      <c r="BQ9" s="74"/>
      <c r="BR9" s="74"/>
      <c r="BS9" s="74"/>
      <c r="BT9" s="74"/>
      <c r="BU9" s="74"/>
      <c r="BV9" s="74"/>
      <c r="BW9" s="74"/>
      <c r="BX9" s="74"/>
      <c r="BY9" s="74"/>
      <c r="BZ9" s="74"/>
      <c r="CA9" s="74"/>
      <c r="CB9" s="74"/>
      <c r="CC9" s="74"/>
      <c r="CD9" s="74"/>
      <c r="CE9" s="74"/>
      <c r="CF9" s="74"/>
      <c r="CG9" s="74"/>
      <c r="CH9" s="74"/>
      <c r="CI9" s="74"/>
      <c r="CJ9" s="74"/>
      <c r="CK9" s="74"/>
      <c r="CL9" s="74"/>
      <c r="CM9" s="74"/>
      <c r="CN9" s="74"/>
      <c r="CO9" s="74"/>
      <c r="CP9" s="74"/>
      <c r="CQ9" s="74"/>
      <c r="CR9" s="74"/>
      <c r="CS9" s="74"/>
      <c r="CT9" s="74"/>
      <c r="CU9" s="74"/>
      <c r="CV9" s="83"/>
    </row>
    <row r="10" spans="1:100" s="82" customFormat="1" ht="15.75" customHeight="1">
      <c r="A10" s="122"/>
      <c r="B10" s="137" t="s">
        <v>236</v>
      </c>
      <c r="C10" s="1907">
        <f>SUM(C50:C54)</f>
        <v>26096.881350264033</v>
      </c>
      <c r="D10" s="120">
        <f t="shared" si="0"/>
        <v>6.6431407924373573</v>
      </c>
      <c r="E10" s="1905">
        <f>SUM(E50:E54)</f>
        <v>26429.947848645039</v>
      </c>
      <c r="F10" s="120">
        <f t="shared" si="1"/>
        <v>6.7563861929199307</v>
      </c>
      <c r="G10" s="370">
        <f t="shared" si="2"/>
        <v>333.06649838100566</v>
      </c>
      <c r="H10" s="139"/>
      <c r="I10" s="139"/>
      <c r="J10" s="139"/>
      <c r="K10" s="140"/>
      <c r="L10" s="139"/>
      <c r="M10" s="139"/>
      <c r="N10" s="139"/>
      <c r="O10" s="140"/>
      <c r="P10" s="139"/>
      <c r="Q10" s="139"/>
      <c r="R10" s="140"/>
      <c r="S10" s="139"/>
      <c r="T10" s="139"/>
      <c r="U10" s="74"/>
      <c r="V10" s="74"/>
      <c r="W10" s="74"/>
      <c r="X10" s="74"/>
      <c r="Y10" s="74"/>
      <c r="Z10" s="74"/>
      <c r="AA10" s="74"/>
      <c r="AB10" s="74"/>
      <c r="AC10" s="74"/>
      <c r="AD10" s="74"/>
      <c r="AE10" s="74"/>
      <c r="AF10" s="74"/>
      <c r="AG10" s="74"/>
      <c r="AH10" s="74"/>
      <c r="AI10" s="74"/>
      <c r="AJ10" s="74"/>
      <c r="AK10" s="74"/>
      <c r="AL10" s="74"/>
      <c r="AM10" s="74"/>
      <c r="AN10" s="74"/>
      <c r="AO10" s="74"/>
      <c r="AP10" s="74"/>
      <c r="AQ10" s="74"/>
      <c r="AR10" s="74"/>
      <c r="AS10" s="74"/>
      <c r="AT10" s="74"/>
      <c r="AU10" s="74"/>
      <c r="AV10" s="74"/>
      <c r="AW10" s="74"/>
      <c r="AX10" s="74"/>
      <c r="AY10" s="74"/>
      <c r="AZ10" s="74"/>
      <c r="BA10" s="74"/>
      <c r="BB10" s="74"/>
      <c r="BC10" s="74"/>
      <c r="BD10" s="74"/>
      <c r="BE10" s="74"/>
      <c r="BF10" s="74"/>
      <c r="BG10" s="74"/>
      <c r="BH10" s="74"/>
      <c r="BI10" s="74"/>
      <c r="BJ10" s="74"/>
      <c r="BK10" s="74"/>
      <c r="BL10" s="74"/>
      <c r="BM10" s="74"/>
      <c r="BN10" s="74"/>
      <c r="BO10" s="74"/>
      <c r="BP10" s="74"/>
      <c r="BQ10" s="74"/>
      <c r="BR10" s="74"/>
      <c r="BS10" s="74"/>
      <c r="BT10" s="74"/>
      <c r="BU10" s="74"/>
      <c r="BV10" s="74"/>
      <c r="BW10" s="74"/>
      <c r="BX10" s="74"/>
      <c r="BY10" s="74"/>
      <c r="BZ10" s="74"/>
      <c r="CA10" s="74"/>
      <c r="CB10" s="74"/>
      <c r="CC10" s="74"/>
      <c r="CD10" s="74"/>
      <c r="CE10" s="74"/>
      <c r="CF10" s="74"/>
      <c r="CG10" s="74"/>
      <c r="CH10" s="74"/>
      <c r="CI10" s="74"/>
      <c r="CJ10" s="74"/>
      <c r="CK10" s="74"/>
      <c r="CL10" s="74"/>
      <c r="CM10" s="74"/>
      <c r="CN10" s="74"/>
      <c r="CO10" s="74"/>
      <c r="CP10" s="74"/>
      <c r="CQ10" s="74"/>
      <c r="CR10" s="74"/>
      <c r="CS10" s="74"/>
      <c r="CT10" s="74"/>
      <c r="CU10" s="74"/>
      <c r="CV10" s="83"/>
    </row>
    <row r="11" spans="1:100" s="86" customFormat="1" ht="15.75" customHeight="1">
      <c r="A11" s="91"/>
      <c r="B11" s="137" t="s">
        <v>237</v>
      </c>
      <c r="C11" s="1907">
        <f>SUM(C55:C58)</f>
        <v>14046.621675224727</v>
      </c>
      <c r="D11" s="120">
        <f t="shared" si="0"/>
        <v>3.5756642410330026</v>
      </c>
      <c r="E11" s="1905">
        <f>SUM(E55:E58)</f>
        <v>14147.235561022539</v>
      </c>
      <c r="F11" s="120">
        <f t="shared" si="1"/>
        <v>3.6165106174198809</v>
      </c>
      <c r="G11" s="370">
        <f t="shared" si="2"/>
        <v>100.61388579781124</v>
      </c>
      <c r="H11" s="139"/>
      <c r="I11" s="139"/>
      <c r="J11" s="139"/>
      <c r="K11" s="140"/>
      <c r="L11" s="139"/>
      <c r="M11" s="139"/>
      <c r="N11" s="139"/>
      <c r="O11" s="140"/>
      <c r="P11" s="139"/>
      <c r="Q11" s="139"/>
      <c r="R11" s="140"/>
      <c r="S11" s="139"/>
      <c r="T11" s="139"/>
      <c r="U11" s="74"/>
      <c r="V11" s="74"/>
      <c r="W11" s="74"/>
      <c r="X11" s="74"/>
      <c r="Y11" s="74"/>
      <c r="Z11" s="74"/>
      <c r="AA11" s="74"/>
      <c r="AB11" s="74"/>
      <c r="AC11" s="74"/>
      <c r="AD11" s="74"/>
      <c r="AE11" s="74"/>
      <c r="AF11" s="74"/>
      <c r="AG11" s="74"/>
      <c r="AH11" s="74"/>
      <c r="AI11" s="74"/>
      <c r="AJ11" s="74"/>
      <c r="AK11" s="74"/>
      <c r="AL11" s="74"/>
      <c r="AM11" s="74"/>
      <c r="AN11" s="74"/>
      <c r="AO11" s="74"/>
      <c r="AP11" s="74"/>
      <c r="AQ11" s="74"/>
      <c r="AR11" s="74"/>
      <c r="AS11" s="74"/>
      <c r="AT11" s="74"/>
      <c r="AU11" s="74"/>
      <c r="AV11" s="74"/>
      <c r="AW11" s="74"/>
      <c r="AX11" s="74"/>
      <c r="AY11" s="74"/>
      <c r="AZ11" s="74"/>
      <c r="BA11" s="74"/>
      <c r="BB11" s="74"/>
      <c r="BC11" s="74"/>
      <c r="BD11" s="74"/>
      <c r="BE11" s="74"/>
      <c r="BF11" s="74"/>
      <c r="BG11" s="74"/>
      <c r="BH11" s="74"/>
      <c r="BI11" s="74"/>
      <c r="BJ11" s="74"/>
      <c r="BK11" s="74"/>
      <c r="BL11" s="74"/>
      <c r="BM11" s="74"/>
      <c r="BN11" s="74"/>
      <c r="BO11" s="74"/>
      <c r="BP11" s="74"/>
      <c r="BQ11" s="74"/>
      <c r="BR11" s="74"/>
      <c r="BS11" s="74"/>
      <c r="BT11" s="74"/>
      <c r="BU11" s="74"/>
      <c r="BV11" s="74"/>
      <c r="BW11" s="74"/>
      <c r="BX11" s="74"/>
      <c r="BY11" s="74"/>
      <c r="BZ11" s="74"/>
      <c r="CA11" s="74"/>
      <c r="CB11" s="74"/>
      <c r="CC11" s="74"/>
      <c r="CD11" s="74"/>
      <c r="CE11" s="74"/>
      <c r="CF11" s="74"/>
      <c r="CG11" s="74"/>
      <c r="CH11" s="74"/>
      <c r="CI11" s="74"/>
      <c r="CJ11" s="74"/>
      <c r="CK11" s="74"/>
      <c r="CL11" s="74"/>
      <c r="CM11" s="74"/>
      <c r="CN11" s="74"/>
      <c r="CO11" s="74"/>
      <c r="CP11" s="74"/>
      <c r="CQ11" s="74"/>
      <c r="CR11" s="74"/>
      <c r="CS11" s="74"/>
      <c r="CT11" s="74"/>
      <c r="CU11" s="87"/>
      <c r="CV11" s="87"/>
    </row>
    <row r="12" spans="1:100" s="48" customFormat="1" ht="15.75" customHeight="1">
      <c r="A12" s="92"/>
      <c r="B12" s="137" t="s">
        <v>238</v>
      </c>
      <c r="C12" s="1907">
        <f>SUM(C59:C66)</f>
        <v>54300.844246715758</v>
      </c>
      <c r="D12" s="120">
        <f t="shared" si="0"/>
        <v>13.822653697105276</v>
      </c>
      <c r="E12" s="1905">
        <f>SUM(E59:E66)</f>
        <v>54809.271068850088</v>
      </c>
      <c r="F12" s="120">
        <f t="shared" si="1"/>
        <v>14.011098486241206</v>
      </c>
      <c r="G12" s="370">
        <f t="shared" si="2"/>
        <v>508.42682213433</v>
      </c>
      <c r="H12" s="97"/>
      <c r="I12" s="97"/>
      <c r="J12" s="97"/>
      <c r="K12" s="140"/>
      <c r="L12" s="97"/>
      <c r="M12" s="97"/>
      <c r="N12" s="97"/>
      <c r="O12" s="140"/>
      <c r="P12" s="97"/>
      <c r="Q12" s="97"/>
      <c r="R12" s="140"/>
      <c r="S12" s="97"/>
      <c r="T12" s="97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3"/>
      <c r="AZ12" s="93"/>
      <c r="BA12" s="93"/>
      <c r="BB12" s="93"/>
      <c r="BC12" s="93"/>
      <c r="BD12" s="93"/>
      <c r="BE12" s="93"/>
      <c r="BF12" s="93"/>
      <c r="BG12" s="93"/>
      <c r="BH12" s="93"/>
      <c r="BI12" s="93"/>
      <c r="BJ12" s="93"/>
      <c r="BK12" s="93"/>
      <c r="BL12" s="93"/>
      <c r="BM12" s="93"/>
      <c r="BN12" s="93"/>
      <c r="BO12" s="93"/>
      <c r="BP12" s="93"/>
      <c r="BQ12" s="93"/>
      <c r="BR12" s="93"/>
      <c r="BS12" s="93"/>
      <c r="BT12" s="93"/>
      <c r="BU12" s="93"/>
      <c r="BV12" s="93"/>
      <c r="BW12" s="93"/>
      <c r="BX12" s="93"/>
      <c r="BY12" s="93"/>
      <c r="BZ12" s="93"/>
      <c r="CA12" s="93"/>
      <c r="CB12" s="93"/>
      <c r="CC12" s="93"/>
      <c r="CD12" s="93"/>
      <c r="CE12" s="93"/>
      <c r="CF12" s="93"/>
      <c r="CG12" s="93"/>
      <c r="CH12" s="93"/>
      <c r="CI12" s="93"/>
      <c r="CJ12" s="93"/>
      <c r="CK12" s="93"/>
      <c r="CL12" s="93"/>
      <c r="CM12" s="93"/>
      <c r="CN12" s="93"/>
      <c r="CO12" s="93"/>
      <c r="CP12" s="93"/>
      <c r="CQ12" s="93"/>
      <c r="CR12" s="93"/>
      <c r="CS12" s="93"/>
      <c r="CT12" s="93"/>
      <c r="CU12" s="94"/>
      <c r="CV12" s="94"/>
    </row>
    <row r="13" spans="1:100" ht="15.75" customHeight="1" thickBot="1">
      <c r="B13" s="141" t="s">
        <v>225</v>
      </c>
      <c r="C13" s="1908">
        <f>C67</f>
        <v>392839.50416906836</v>
      </c>
      <c r="D13" s="128">
        <v>100</v>
      </c>
      <c r="E13" s="1906">
        <f>E67</f>
        <v>391184.68207665789</v>
      </c>
      <c r="F13" s="128">
        <v>100</v>
      </c>
      <c r="G13" s="370">
        <f t="shared" si="2"/>
        <v>-1654.822092410468</v>
      </c>
    </row>
    <row r="14" spans="1:100" s="61" customFormat="1" ht="8.25" customHeight="1">
      <c r="A14" s="55"/>
      <c r="B14" s="103"/>
      <c r="C14" s="101"/>
      <c r="D14" s="101"/>
      <c r="E14" s="101"/>
      <c r="F14" s="101"/>
      <c r="G14" s="59"/>
      <c r="H14" s="136"/>
      <c r="I14" s="136"/>
      <c r="J14" s="136"/>
      <c r="K14" s="136"/>
      <c r="L14" s="136"/>
      <c r="M14" s="136"/>
      <c r="N14" s="136"/>
      <c r="O14" s="136"/>
      <c r="P14" s="136"/>
      <c r="Q14" s="136"/>
      <c r="R14" s="136"/>
      <c r="S14" s="136"/>
      <c r="T14" s="136"/>
      <c r="U14" s="59"/>
      <c r="V14" s="59"/>
      <c r="W14" s="59"/>
      <c r="X14" s="60"/>
      <c r="Y14" s="59"/>
      <c r="Z14" s="59"/>
      <c r="AA14" s="59"/>
      <c r="AB14" s="59"/>
      <c r="AC14" s="59"/>
      <c r="AD14" s="59"/>
      <c r="AE14" s="59"/>
      <c r="AF14" s="59"/>
      <c r="AG14" s="59"/>
      <c r="AH14" s="59"/>
      <c r="AI14" s="59"/>
      <c r="AJ14" s="59"/>
      <c r="AK14" s="59"/>
      <c r="AL14" s="59"/>
      <c r="AM14" s="59"/>
      <c r="AN14" s="59"/>
      <c r="AO14" s="59"/>
      <c r="AP14" s="59"/>
      <c r="AQ14" s="59"/>
      <c r="AR14" s="59"/>
      <c r="AS14" s="59"/>
      <c r="AT14" s="59"/>
      <c r="AU14" s="59"/>
      <c r="AV14" s="59"/>
      <c r="AW14" s="59"/>
      <c r="AX14" s="59"/>
      <c r="AY14" s="59"/>
      <c r="AZ14" s="59"/>
      <c r="BA14" s="59"/>
      <c r="BB14" s="59"/>
      <c r="BC14" s="59"/>
      <c r="BD14" s="59"/>
      <c r="BE14" s="59"/>
      <c r="BF14" s="59"/>
      <c r="BG14" s="59"/>
      <c r="BH14" s="59"/>
      <c r="BJ14" s="59"/>
      <c r="BK14" s="59"/>
      <c r="BL14" s="59"/>
      <c r="BM14" s="59"/>
      <c r="BN14" s="59"/>
      <c r="BO14" s="59"/>
      <c r="BP14" s="59"/>
      <c r="BQ14" s="59"/>
      <c r="BR14" s="59"/>
      <c r="BS14" s="59"/>
      <c r="BT14" s="59"/>
      <c r="BU14" s="59"/>
      <c r="BV14" s="59"/>
      <c r="BW14" s="59"/>
      <c r="BX14" s="59"/>
      <c r="BY14" s="59"/>
      <c r="BZ14" s="59"/>
      <c r="CA14" s="59"/>
      <c r="CB14" s="59"/>
      <c r="CC14" s="59"/>
      <c r="CD14" s="59"/>
      <c r="CE14" s="59"/>
      <c r="CF14" s="59"/>
      <c r="CG14" s="59"/>
      <c r="CH14" s="59"/>
      <c r="CI14" s="59"/>
      <c r="CJ14" s="59"/>
      <c r="CK14" s="59"/>
      <c r="CL14" s="59"/>
      <c r="CM14" s="59"/>
      <c r="CN14" s="59"/>
      <c r="CO14" s="59"/>
      <c r="CP14" s="59"/>
      <c r="CR14" s="59"/>
      <c r="CS14" s="59"/>
    </row>
    <row r="15" spans="1:100" s="66" customFormat="1" ht="12.75" customHeight="1">
      <c r="A15" s="62"/>
      <c r="B15" s="103"/>
      <c r="C15" s="101"/>
      <c r="D15" s="101"/>
      <c r="E15" s="111"/>
      <c r="F15" s="101"/>
      <c r="G15" s="65"/>
      <c r="H15" s="138"/>
      <c r="I15" s="138"/>
      <c r="J15" s="138"/>
      <c r="K15" s="138"/>
      <c r="L15" s="138"/>
      <c r="M15" s="138"/>
      <c r="N15" s="138"/>
      <c r="O15" s="138"/>
      <c r="P15" s="138"/>
      <c r="Q15" s="138"/>
      <c r="R15" s="138"/>
      <c r="S15" s="138"/>
      <c r="T15" s="138"/>
      <c r="U15" s="65"/>
      <c r="V15" s="65"/>
      <c r="W15" s="65"/>
      <c r="X15" s="65"/>
      <c r="Y15" s="65"/>
      <c r="Z15" s="65"/>
      <c r="AA15" s="65"/>
      <c r="AB15" s="65"/>
      <c r="AC15" s="65"/>
      <c r="AD15" s="65"/>
      <c r="AE15" s="65"/>
      <c r="AF15" s="65"/>
      <c r="AG15" s="65"/>
      <c r="AH15" s="65"/>
      <c r="AI15" s="65"/>
      <c r="AJ15" s="65"/>
      <c r="AK15" s="65"/>
      <c r="AL15" s="65"/>
      <c r="AM15" s="65"/>
      <c r="AN15" s="65"/>
      <c r="AO15" s="65"/>
      <c r="AP15" s="65"/>
      <c r="AQ15" s="65"/>
      <c r="AR15" s="65"/>
      <c r="AS15" s="65"/>
      <c r="AT15" s="65"/>
      <c r="AU15" s="65"/>
      <c r="AV15" s="65"/>
      <c r="AW15" s="65"/>
      <c r="AX15" s="65"/>
      <c r="AY15" s="65"/>
      <c r="AZ15" s="65"/>
      <c r="BA15" s="65"/>
      <c r="BB15" s="65"/>
      <c r="BC15" s="65"/>
      <c r="BD15" s="65"/>
      <c r="BE15" s="65"/>
      <c r="BF15" s="65"/>
      <c r="BG15" s="65"/>
      <c r="BH15" s="65"/>
      <c r="BI15" s="65"/>
      <c r="BJ15" s="65"/>
      <c r="BK15" s="65"/>
      <c r="BL15" s="65"/>
      <c r="BM15" s="65"/>
      <c r="BN15" s="65"/>
      <c r="BO15" s="65"/>
      <c r="BP15" s="65"/>
      <c r="BQ15" s="65"/>
      <c r="BR15" s="65"/>
      <c r="BS15" s="65"/>
      <c r="BT15" s="65"/>
      <c r="BU15" s="65"/>
      <c r="BV15" s="65"/>
      <c r="BW15" s="65"/>
      <c r="BX15" s="65"/>
      <c r="BY15" s="65"/>
      <c r="BZ15" s="65"/>
      <c r="CA15" s="65"/>
      <c r="CB15" s="65"/>
      <c r="CC15" s="65"/>
      <c r="CD15" s="65"/>
      <c r="CE15" s="65"/>
      <c r="CF15" s="65"/>
      <c r="CG15" s="65"/>
      <c r="CH15" s="65"/>
      <c r="CI15" s="65"/>
      <c r="CJ15" s="65"/>
      <c r="CK15" s="65"/>
      <c r="CL15" s="65"/>
      <c r="CM15" s="65"/>
      <c r="CN15" s="65"/>
      <c r="CO15" s="65"/>
      <c r="CP15" s="65"/>
      <c r="CQ15" s="65"/>
      <c r="CR15" s="65"/>
      <c r="CS15" s="65"/>
      <c r="CT15" s="65"/>
      <c r="CU15" s="65"/>
      <c r="CV15" s="67"/>
    </row>
    <row r="17" spans="1:20" ht="14.25" thickBot="1"/>
    <row r="18" spans="1:20">
      <c r="B18" s="130" t="s">
        <v>206</v>
      </c>
      <c r="C18" s="2492" t="s">
        <v>1446</v>
      </c>
      <c r="D18" s="2493"/>
      <c r="E18" s="2498" t="s">
        <v>1443</v>
      </c>
      <c r="F18" s="2493"/>
      <c r="K18" s="142"/>
      <c r="M18" s="143"/>
      <c r="O18" s="142"/>
      <c r="Q18" s="143"/>
      <c r="R18" s="142"/>
      <c r="T18" s="143"/>
    </row>
    <row r="19" spans="1:20">
      <c r="B19" s="144"/>
      <c r="C19" s="114" t="s">
        <v>123</v>
      </c>
      <c r="D19" s="115" t="s">
        <v>124</v>
      </c>
      <c r="E19" s="114" t="s">
        <v>123</v>
      </c>
      <c r="F19" s="115" t="s">
        <v>124</v>
      </c>
      <c r="K19" s="142"/>
      <c r="M19" s="143"/>
      <c r="O19" s="142"/>
      <c r="Q19" s="143"/>
      <c r="R19" s="142"/>
      <c r="T19" s="143"/>
    </row>
    <row r="20" spans="1:20">
      <c r="A20" s="368">
        <f>E20-C20</f>
        <v>341.89852982482262</v>
      </c>
      <c r="B20" s="145" t="s">
        <v>231</v>
      </c>
      <c r="C20" s="1900">
        <v>36540.272431397978</v>
      </c>
      <c r="D20" s="1901">
        <v>9.3015778819616752</v>
      </c>
      <c r="E20" s="1900">
        <f>'表Ⅲ・6　180116再⇒180218修正'!X5</f>
        <v>36882.170961222801</v>
      </c>
      <c r="F20" s="1901">
        <f t="shared" ref="F20:F67" si="3">E20/E$67*100</f>
        <v>9.4283269900622653</v>
      </c>
      <c r="G20" s="370">
        <f>E20-C20</f>
        <v>341.89852982482262</v>
      </c>
      <c r="H20" s="143"/>
      <c r="I20" s="143"/>
      <c r="K20" s="146"/>
      <c r="M20" s="143"/>
      <c r="N20" s="146"/>
      <c r="O20" s="142"/>
      <c r="P20" s="143"/>
      <c r="Q20" s="143"/>
      <c r="R20" s="146"/>
      <c r="T20" s="143"/>
    </row>
    <row r="21" spans="1:20">
      <c r="A21" s="368">
        <f t="shared" ref="A21:A67" si="4">E21-C21</f>
        <v>-52.691466837359258</v>
      </c>
      <c r="B21" s="145" t="s">
        <v>239</v>
      </c>
      <c r="C21" s="1900">
        <v>5020.849838743783</v>
      </c>
      <c r="D21" s="1901">
        <v>1.2780918887889987</v>
      </c>
      <c r="E21" s="1900">
        <f>'表Ⅲ・6　180116再⇒180218修正'!X6</f>
        <v>4968.1583719064238</v>
      </c>
      <c r="F21" s="1901">
        <f t="shared" si="3"/>
        <v>1.2700288634852135</v>
      </c>
      <c r="G21" s="370">
        <f t="shared" ref="G21:G67" si="5">E21-C21</f>
        <v>-52.691466837359258</v>
      </c>
      <c r="H21" s="143"/>
      <c r="I21" s="143"/>
      <c r="K21" s="146"/>
      <c r="M21" s="143"/>
      <c r="N21" s="146"/>
      <c r="O21" s="142"/>
      <c r="P21" s="143"/>
      <c r="Q21" s="143"/>
      <c r="R21" s="146"/>
      <c r="T21" s="143"/>
    </row>
    <row r="22" spans="1:20">
      <c r="A22" s="368">
        <f t="shared" si="4"/>
        <v>-365.02276345586142</v>
      </c>
      <c r="B22" s="145" t="s">
        <v>240</v>
      </c>
      <c r="C22" s="1900">
        <v>6786.9740610768704</v>
      </c>
      <c r="D22" s="1901">
        <v>1.7276709671632018</v>
      </c>
      <c r="E22" s="1900">
        <f>'表Ⅲ・6　180116再⇒180218修正'!X7</f>
        <v>6421.951297621009</v>
      </c>
      <c r="F22" s="1901">
        <f t="shared" si="3"/>
        <v>1.6416673739700631</v>
      </c>
      <c r="G22" s="370">
        <f t="shared" si="5"/>
        <v>-365.02276345586142</v>
      </c>
      <c r="H22" s="143"/>
      <c r="I22" s="143"/>
      <c r="K22" s="146"/>
      <c r="M22" s="143"/>
      <c r="N22" s="146"/>
      <c r="O22" s="142"/>
      <c r="P22" s="143"/>
      <c r="Q22" s="143"/>
      <c r="R22" s="146"/>
      <c r="T22" s="143"/>
    </row>
    <row r="23" spans="1:20">
      <c r="A23" s="368">
        <f t="shared" si="4"/>
        <v>-1260.17273823293</v>
      </c>
      <c r="B23" s="145" t="s">
        <v>241</v>
      </c>
      <c r="C23" s="1900">
        <v>12038.467253576748</v>
      </c>
      <c r="D23" s="1901">
        <v>3.0644747093448346</v>
      </c>
      <c r="E23" s="1900">
        <f>'表Ⅲ・6　180116再⇒180218修正'!X8</f>
        <v>10778.294515343818</v>
      </c>
      <c r="F23" s="1901">
        <f t="shared" si="3"/>
        <v>2.7552956465794503</v>
      </c>
      <c r="G23" s="370">
        <f t="shared" si="5"/>
        <v>-1260.17273823293</v>
      </c>
      <c r="H23" s="143"/>
      <c r="I23" s="143"/>
      <c r="K23" s="146"/>
      <c r="M23" s="143"/>
      <c r="N23" s="146"/>
      <c r="O23" s="142"/>
      <c r="P23" s="143"/>
      <c r="Q23" s="143"/>
      <c r="R23" s="146"/>
      <c r="T23" s="143"/>
    </row>
    <row r="24" spans="1:20">
      <c r="A24" s="368">
        <f t="shared" si="4"/>
        <v>14.163046852061143</v>
      </c>
      <c r="B24" s="145" t="s">
        <v>242</v>
      </c>
      <c r="C24" s="1900">
        <v>3463.162088328284</v>
      </c>
      <c r="D24" s="1901">
        <v>0.8815717491685422</v>
      </c>
      <c r="E24" s="1900">
        <f>'表Ⅲ・6　180116再⇒180218修正'!X9</f>
        <v>3477.3251351803451</v>
      </c>
      <c r="F24" s="1901">
        <f t="shared" si="3"/>
        <v>0.88892160007914534</v>
      </c>
      <c r="G24" s="370">
        <f t="shared" si="5"/>
        <v>14.163046852061143</v>
      </c>
      <c r="H24" s="143"/>
      <c r="I24" s="143"/>
      <c r="K24" s="146"/>
      <c r="M24" s="143"/>
      <c r="N24" s="146"/>
      <c r="O24" s="142"/>
      <c r="P24" s="143"/>
      <c r="Q24" s="143"/>
      <c r="R24" s="146"/>
      <c r="T24" s="143"/>
    </row>
    <row r="25" spans="1:20">
      <c r="A25" s="368">
        <f t="shared" si="4"/>
        <v>112.48552435758484</v>
      </c>
      <c r="B25" s="145" t="s">
        <v>243</v>
      </c>
      <c r="C25" s="1900">
        <v>3440.8595808810719</v>
      </c>
      <c r="D25" s="1901">
        <v>0.87589449237269468</v>
      </c>
      <c r="E25" s="1900">
        <f>'表Ⅲ・6　180116再⇒180218修正'!X10</f>
        <v>3553.3451052386567</v>
      </c>
      <c r="F25" s="1901">
        <f t="shared" si="3"/>
        <v>0.90835486869660487</v>
      </c>
      <c r="G25" s="370">
        <f t="shared" si="5"/>
        <v>112.48552435758484</v>
      </c>
      <c r="H25" s="143"/>
      <c r="I25" s="143"/>
      <c r="K25" s="146"/>
      <c r="M25" s="143"/>
      <c r="N25" s="146"/>
      <c r="O25" s="142"/>
      <c r="P25" s="143"/>
      <c r="Q25" s="143"/>
      <c r="R25" s="146"/>
      <c r="T25" s="143"/>
    </row>
    <row r="26" spans="1:20">
      <c r="A26" s="368">
        <f t="shared" si="4"/>
        <v>-321.01230781172671</v>
      </c>
      <c r="B26" s="145" t="s">
        <v>244</v>
      </c>
      <c r="C26" s="1900">
        <v>9386.2439113401615</v>
      </c>
      <c r="D26" s="1901">
        <v>2.3893330003034916</v>
      </c>
      <c r="E26" s="1900">
        <f>'表Ⅲ・6　180116再⇒180218修正'!X11</f>
        <v>9065.2316035284348</v>
      </c>
      <c r="F26" s="1901">
        <f t="shared" si="3"/>
        <v>2.3173789820716908</v>
      </c>
      <c r="G26" s="370">
        <f t="shared" si="5"/>
        <v>-321.01230781172671</v>
      </c>
      <c r="H26" s="143"/>
      <c r="I26" s="143"/>
      <c r="K26" s="146"/>
      <c r="M26" s="143"/>
      <c r="N26" s="146"/>
      <c r="O26" s="142"/>
      <c r="P26" s="143"/>
      <c r="Q26" s="143"/>
      <c r="R26" s="146"/>
      <c r="T26" s="143"/>
    </row>
    <row r="27" spans="1:20">
      <c r="A27" s="368">
        <f t="shared" si="4"/>
        <v>249.66204641783952</v>
      </c>
      <c r="B27" s="145" t="s">
        <v>245</v>
      </c>
      <c r="C27" s="1900">
        <v>11904.05327373933</v>
      </c>
      <c r="D27" s="1901">
        <v>3.0302587055033348</v>
      </c>
      <c r="E27" s="1900">
        <f>'表Ⅲ・6　180116再⇒180218修正'!X12</f>
        <v>12153.715320157169</v>
      </c>
      <c r="F27" s="1901">
        <f t="shared" si="3"/>
        <v>3.1068995993497226</v>
      </c>
      <c r="G27" s="370">
        <f t="shared" si="5"/>
        <v>249.66204641783952</v>
      </c>
      <c r="H27" s="143"/>
      <c r="I27" s="143"/>
      <c r="K27" s="146"/>
      <c r="M27" s="143"/>
      <c r="N27" s="146"/>
      <c r="O27" s="142"/>
      <c r="P27" s="143"/>
      <c r="Q27" s="143"/>
      <c r="R27" s="146"/>
      <c r="T27" s="143"/>
    </row>
    <row r="28" spans="1:20">
      <c r="A28" s="368">
        <f t="shared" si="4"/>
        <v>-138.60531920987705</v>
      </c>
      <c r="B28" s="145" t="s">
        <v>246</v>
      </c>
      <c r="C28" s="1900">
        <v>8053.2169450989777</v>
      </c>
      <c r="D28" s="1901">
        <v>2.0500018098060404</v>
      </c>
      <c r="E28" s="1900">
        <f>'表Ⅲ・6　180116再⇒180218修正'!X13</f>
        <v>7914.6116258891007</v>
      </c>
      <c r="F28" s="1901">
        <f t="shared" si="3"/>
        <v>2.0232417036048784</v>
      </c>
      <c r="G28" s="370">
        <f t="shared" si="5"/>
        <v>-138.60531920987705</v>
      </c>
      <c r="H28" s="143"/>
      <c r="I28" s="143"/>
      <c r="K28" s="146"/>
      <c r="M28" s="143"/>
      <c r="N28" s="146"/>
      <c r="O28" s="142"/>
      <c r="P28" s="143"/>
      <c r="Q28" s="143"/>
      <c r="R28" s="146"/>
      <c r="T28" s="143"/>
    </row>
    <row r="29" spans="1:20">
      <c r="A29" s="368">
        <f t="shared" si="4"/>
        <v>25.441739669297021</v>
      </c>
      <c r="B29" s="145" t="s">
        <v>247</v>
      </c>
      <c r="C29" s="1900">
        <v>5341.2321369563851</v>
      </c>
      <c r="D29" s="1901">
        <v>1.3596474082345984</v>
      </c>
      <c r="E29" s="1900">
        <f>'表Ⅲ・6　180116再⇒180218修正'!X14</f>
        <v>5366.6738766256822</v>
      </c>
      <c r="F29" s="1901">
        <f t="shared" si="3"/>
        <v>1.3719028690325892</v>
      </c>
      <c r="G29" s="370">
        <f t="shared" si="5"/>
        <v>25.441739669297021</v>
      </c>
      <c r="H29" s="143"/>
      <c r="I29" s="143"/>
      <c r="K29" s="146"/>
      <c r="M29" s="143"/>
      <c r="N29" s="146"/>
      <c r="O29" s="142"/>
      <c r="P29" s="143"/>
      <c r="Q29" s="143"/>
      <c r="R29" s="146"/>
      <c r="T29" s="143"/>
    </row>
    <row r="30" spans="1:20">
      <c r="A30" s="368">
        <f t="shared" si="4"/>
        <v>724.83774617753988</v>
      </c>
      <c r="B30" s="145" t="s">
        <v>248</v>
      </c>
      <c r="C30" s="1900">
        <v>10246.000584710042</v>
      </c>
      <c r="D30" s="1901">
        <v>2.6081899798703589</v>
      </c>
      <c r="E30" s="1900">
        <f>'表Ⅲ・6　180116再⇒180218修正'!X15</f>
        <v>10970.838330887582</v>
      </c>
      <c r="F30" s="1901">
        <f>E30/E$67*100</f>
        <v>2.8045163406315838</v>
      </c>
      <c r="G30" s="370">
        <f t="shared" si="5"/>
        <v>724.83774617753988</v>
      </c>
      <c r="H30" s="143"/>
      <c r="I30" s="143"/>
      <c r="K30" s="146"/>
      <c r="L30" s="142" t="s">
        <v>503</v>
      </c>
      <c r="M30" s="143"/>
      <c r="N30" s="146"/>
      <c r="O30" s="142"/>
      <c r="P30" s="143"/>
      <c r="Q30" s="143"/>
      <c r="R30" s="146"/>
      <c r="T30" s="143"/>
    </row>
    <row r="31" spans="1:20">
      <c r="A31" s="368">
        <f t="shared" si="4"/>
        <v>-216.86604799241832</v>
      </c>
      <c r="B31" s="145" t="s">
        <v>249</v>
      </c>
      <c r="C31" s="1900">
        <v>21895.364135286251</v>
      </c>
      <c r="D31" s="1901">
        <v>5.5736156631190106</v>
      </c>
      <c r="E31" s="1900">
        <f>'表Ⅲ・6　180116再⇒180218修正'!X16</f>
        <v>21678.498087293832</v>
      </c>
      <c r="F31" s="1901">
        <f t="shared" si="3"/>
        <v>5.5417553602074943</v>
      </c>
      <c r="G31" s="370">
        <f t="shared" si="5"/>
        <v>-216.86604799241832</v>
      </c>
      <c r="H31" s="143"/>
      <c r="I31" s="143"/>
      <c r="K31" s="146"/>
      <c r="M31" s="143"/>
      <c r="N31" s="146"/>
      <c r="O31" s="142"/>
      <c r="P31" s="143"/>
      <c r="Q31" s="143"/>
      <c r="R31" s="146"/>
      <c r="T31" s="143"/>
    </row>
    <row r="32" spans="1:20">
      <c r="A32" s="368">
        <f t="shared" si="4"/>
        <v>-1116.3579407627658</v>
      </c>
      <c r="B32" s="145" t="s">
        <v>250</v>
      </c>
      <c r="C32" s="1900">
        <v>28826.176498683861</v>
      </c>
      <c r="D32" s="1901">
        <v>7.3379016602866374</v>
      </c>
      <c r="E32" s="1900">
        <f>'表Ⅲ・6　180116再⇒180218修正'!X17</f>
        <v>27709.818557921095</v>
      </c>
      <c r="F32" s="1901">
        <f t="shared" si="3"/>
        <v>7.0835643182191337</v>
      </c>
      <c r="G32" s="370">
        <f t="shared" si="5"/>
        <v>-1116.3579407627658</v>
      </c>
      <c r="H32" s="143"/>
      <c r="I32" s="143"/>
      <c r="K32" s="146"/>
      <c r="M32" s="143"/>
      <c r="N32" s="146"/>
      <c r="O32" s="142"/>
      <c r="P32" s="143"/>
      <c r="Q32" s="143"/>
      <c r="R32" s="146"/>
      <c r="T32" s="143"/>
    </row>
    <row r="33" spans="1:20">
      <c r="A33" s="368">
        <f t="shared" si="4"/>
        <v>2013.1226665999729</v>
      </c>
      <c r="B33" s="145" t="s">
        <v>251</v>
      </c>
      <c r="C33" s="1900">
        <v>16248.768902369937</v>
      </c>
      <c r="D33" s="1901">
        <v>4.1362359767608474</v>
      </c>
      <c r="E33" s="1900">
        <f>'表Ⅲ・6　180116再⇒180218修正'!X18</f>
        <v>18261.89156896991</v>
      </c>
      <c r="F33" s="1901">
        <f t="shared" si="3"/>
        <v>4.6683554867292187</v>
      </c>
      <c r="G33" s="370">
        <f t="shared" si="5"/>
        <v>2013.1226665999729</v>
      </c>
      <c r="H33" s="143"/>
      <c r="I33" s="143"/>
      <c r="K33" s="146"/>
      <c r="M33" s="143"/>
      <c r="N33" s="146"/>
      <c r="O33" s="142"/>
      <c r="P33" s="143"/>
      <c r="Q33" s="143"/>
      <c r="R33" s="146"/>
      <c r="T33" s="143"/>
    </row>
    <row r="34" spans="1:20">
      <c r="A34" s="368">
        <f t="shared" si="4"/>
        <v>259.07459229965571</v>
      </c>
      <c r="B34" s="145" t="s">
        <v>252</v>
      </c>
      <c r="C34" s="1900">
        <v>8406.92403592152</v>
      </c>
      <c r="D34" s="1901">
        <v>2.140040384610451</v>
      </c>
      <c r="E34" s="1900">
        <f>'表Ⅲ・6　180116再⇒180218修正'!X19</f>
        <v>8665.9986282211757</v>
      </c>
      <c r="F34" s="1901">
        <f t="shared" si="3"/>
        <v>2.2153215668406356</v>
      </c>
      <c r="G34" s="370">
        <f t="shared" si="5"/>
        <v>259.07459229965571</v>
      </c>
      <c r="H34" s="143"/>
      <c r="I34" s="143"/>
      <c r="K34" s="146"/>
      <c r="M34" s="143"/>
      <c r="N34" s="146"/>
      <c r="O34" s="142"/>
      <c r="P34" s="143"/>
      <c r="Q34" s="143"/>
      <c r="R34" s="146"/>
      <c r="T34" s="143"/>
    </row>
    <row r="35" spans="1:20">
      <c r="A35" s="368">
        <f t="shared" si="4"/>
        <v>-49.223091418648437</v>
      </c>
      <c r="B35" s="145" t="s">
        <v>253</v>
      </c>
      <c r="C35" s="1900">
        <v>4623.251403000113</v>
      </c>
      <c r="D35" s="1901">
        <v>1.1768804699973301</v>
      </c>
      <c r="E35" s="1900">
        <f>'表Ⅲ・6　180116再⇒180218修正'!X20</f>
        <v>4574.0283115814645</v>
      </c>
      <c r="F35" s="1901">
        <f t="shared" si="3"/>
        <v>1.1692759254528076</v>
      </c>
      <c r="G35" s="370">
        <f t="shared" si="5"/>
        <v>-49.223091418648437</v>
      </c>
      <c r="H35" s="143"/>
      <c r="I35" s="143"/>
      <c r="K35" s="146"/>
      <c r="M35" s="143"/>
      <c r="N35" s="146"/>
      <c r="O35" s="142"/>
      <c r="P35" s="143"/>
      <c r="Q35" s="143"/>
      <c r="R35" s="146"/>
      <c r="T35" s="143"/>
    </row>
    <row r="36" spans="1:20">
      <c r="A36" s="368">
        <f t="shared" si="4"/>
        <v>-0.80823423379524684</v>
      </c>
      <c r="B36" s="145" t="s">
        <v>254</v>
      </c>
      <c r="C36" s="1900">
        <v>3225.925900404854</v>
      </c>
      <c r="D36" s="1901">
        <v>0.82118164445510955</v>
      </c>
      <c r="E36" s="1900">
        <f>'表Ⅲ・6　180116再⇒180218修正'!X21</f>
        <v>3225.1176661710588</v>
      </c>
      <c r="F36" s="1901">
        <f t="shared" si="3"/>
        <v>0.82444886365439363</v>
      </c>
      <c r="G36" s="370">
        <f t="shared" si="5"/>
        <v>-0.80823423379524684</v>
      </c>
      <c r="H36" s="143"/>
      <c r="I36" s="143"/>
      <c r="K36" s="146"/>
      <c r="M36" s="143"/>
      <c r="N36" s="146"/>
      <c r="O36" s="142"/>
      <c r="P36" s="143"/>
      <c r="Q36" s="143"/>
      <c r="R36" s="146"/>
      <c r="T36" s="143"/>
    </row>
    <row r="37" spans="1:20">
      <c r="A37" s="368">
        <f t="shared" si="4"/>
        <v>7.3801160797002012</v>
      </c>
      <c r="B37" s="145" t="s">
        <v>255</v>
      </c>
      <c r="C37" s="1900">
        <v>3013.6972942158168</v>
      </c>
      <c r="D37" s="1901">
        <v>0.76715739181841458</v>
      </c>
      <c r="E37" s="1900">
        <f>'表Ⅲ・6　180116再⇒180218修正'!X22</f>
        <v>3021.077410295517</v>
      </c>
      <c r="F37" s="1901">
        <f t="shared" si="3"/>
        <v>0.77228929166083671</v>
      </c>
      <c r="G37" s="370">
        <f t="shared" si="5"/>
        <v>7.3801160797002012</v>
      </c>
      <c r="H37" s="143"/>
      <c r="I37" s="143"/>
      <c r="K37" s="146"/>
      <c r="M37" s="143"/>
      <c r="N37" s="146"/>
      <c r="O37" s="142"/>
      <c r="P37" s="143"/>
      <c r="Q37" s="143"/>
      <c r="R37" s="146"/>
      <c r="T37" s="143"/>
    </row>
    <row r="38" spans="1:20">
      <c r="A38" s="368">
        <f t="shared" si="4"/>
        <v>14.949626368415466</v>
      </c>
      <c r="B38" s="145" t="s">
        <v>256</v>
      </c>
      <c r="C38" s="1900">
        <v>1778.8482462733293</v>
      </c>
      <c r="D38" s="1901">
        <v>0.452818066257348</v>
      </c>
      <c r="E38" s="1900">
        <f>'表Ⅲ・6　180116再⇒180218修正'!X23</f>
        <v>1793.7978726417448</v>
      </c>
      <c r="F38" s="1901">
        <f t="shared" si="3"/>
        <v>0.45855524380942558</v>
      </c>
      <c r="G38" s="370">
        <f t="shared" si="5"/>
        <v>14.949626368415466</v>
      </c>
      <c r="H38" s="143"/>
      <c r="I38" s="143"/>
      <c r="K38" s="146"/>
      <c r="M38" s="143"/>
      <c r="N38" s="146"/>
      <c r="O38" s="142"/>
      <c r="P38" s="143"/>
      <c r="Q38" s="143"/>
      <c r="R38" s="146"/>
      <c r="T38" s="143"/>
    </row>
    <row r="39" spans="1:20">
      <c r="A39" s="368">
        <f t="shared" si="4"/>
        <v>78.46694881158146</v>
      </c>
      <c r="B39" s="145" t="s">
        <v>257</v>
      </c>
      <c r="C39" s="1900">
        <v>4887.5771295330187</v>
      </c>
      <c r="D39" s="1901">
        <v>1.244166403241749</v>
      </c>
      <c r="E39" s="1900">
        <f>'表Ⅲ・6　180116再⇒180218修正'!X24</f>
        <v>4966.0440783446002</v>
      </c>
      <c r="F39" s="1901">
        <f t="shared" si="3"/>
        <v>1.2694883787324365</v>
      </c>
      <c r="G39" s="370">
        <f t="shared" si="5"/>
        <v>78.46694881158146</v>
      </c>
      <c r="H39" s="143"/>
      <c r="I39" s="143"/>
      <c r="K39" s="146"/>
      <c r="M39" s="143"/>
      <c r="N39" s="146"/>
      <c r="O39" s="142"/>
      <c r="P39" s="143"/>
      <c r="Q39" s="143"/>
      <c r="R39" s="146"/>
      <c r="T39" s="143"/>
    </row>
    <row r="40" spans="1:20">
      <c r="A40" s="368">
        <f t="shared" si="4"/>
        <v>-219.9940237892788</v>
      </c>
      <c r="B40" s="145" t="s">
        <v>258</v>
      </c>
      <c r="C40" s="1900">
        <v>4951.7656534703301</v>
      </c>
      <c r="D40" s="1901">
        <v>1.2605060338685321</v>
      </c>
      <c r="E40" s="1900">
        <f>'表Ⅲ・6　180116再⇒180218修正'!X25</f>
        <v>4731.7716296810513</v>
      </c>
      <c r="F40" s="1901">
        <f t="shared" si="3"/>
        <v>1.2096004384838865</v>
      </c>
      <c r="G40" s="370">
        <f t="shared" si="5"/>
        <v>-219.9940237892788</v>
      </c>
      <c r="H40" s="143"/>
      <c r="I40" s="143"/>
      <c r="K40" s="146"/>
      <c r="M40" s="143"/>
      <c r="N40" s="146"/>
      <c r="O40" s="142"/>
      <c r="P40" s="143"/>
      <c r="Q40" s="143"/>
      <c r="R40" s="146"/>
      <c r="T40" s="143"/>
    </row>
    <row r="41" spans="1:20">
      <c r="A41" s="368">
        <f t="shared" si="4"/>
        <v>-480.73368263702832</v>
      </c>
      <c r="B41" s="145" t="s">
        <v>259</v>
      </c>
      <c r="C41" s="1900">
        <v>10866.729125009309</v>
      </c>
      <c r="D41" s="1901">
        <v>2.7662007027512536</v>
      </c>
      <c r="E41" s="1900">
        <f>'表Ⅲ・6　180116再⇒180218修正'!X26</f>
        <v>10385.995442372281</v>
      </c>
      <c r="F41" s="1901">
        <f t="shared" si="3"/>
        <v>2.6550107706765997</v>
      </c>
      <c r="G41" s="370">
        <f t="shared" si="5"/>
        <v>-480.73368263702832</v>
      </c>
      <c r="H41" s="143"/>
      <c r="I41" s="143"/>
      <c r="K41" s="146"/>
      <c r="M41" s="143"/>
      <c r="N41" s="146"/>
      <c r="O41" s="142"/>
      <c r="P41" s="143"/>
      <c r="Q41" s="143"/>
      <c r="R41" s="146"/>
      <c r="T41" s="143"/>
    </row>
    <row r="42" spans="1:20">
      <c r="A42" s="368">
        <f t="shared" si="4"/>
        <v>-1340.7945297037768</v>
      </c>
      <c r="B42" s="145" t="s">
        <v>260</v>
      </c>
      <c r="C42" s="1900">
        <v>21304.238107715035</v>
      </c>
      <c r="D42" s="1901">
        <v>5.4231404636297018</v>
      </c>
      <c r="E42" s="1900">
        <f>'表Ⅲ・6　180116再⇒180218修正'!X27</f>
        <v>19963.443578011258</v>
      </c>
      <c r="F42" s="1901">
        <f t="shared" si="3"/>
        <v>5.1033295762074733</v>
      </c>
      <c r="G42" s="370">
        <f t="shared" si="5"/>
        <v>-1340.7945297037768</v>
      </c>
      <c r="H42" s="143"/>
      <c r="I42" s="143"/>
      <c r="K42" s="146"/>
      <c r="M42" s="143"/>
      <c r="N42" s="146"/>
      <c r="O42" s="142"/>
      <c r="P42" s="143"/>
      <c r="Q42" s="143"/>
      <c r="R42" s="146"/>
      <c r="T42" s="143"/>
    </row>
    <row r="43" spans="1:20">
      <c r="A43" s="368">
        <f t="shared" si="4"/>
        <v>379.67185269639049</v>
      </c>
      <c r="B43" s="145" t="s">
        <v>261</v>
      </c>
      <c r="C43" s="1900">
        <v>8996.6813834307122</v>
      </c>
      <c r="D43" s="1901">
        <v>2.2901671771683034</v>
      </c>
      <c r="E43" s="1900">
        <f>'表Ⅲ・6　180116再⇒180218修正'!X28</f>
        <v>9376.3532361271027</v>
      </c>
      <c r="F43" s="1901">
        <f t="shared" si="3"/>
        <v>2.3969121659752721</v>
      </c>
      <c r="G43" s="370">
        <f t="shared" si="5"/>
        <v>379.67185269639049</v>
      </c>
      <c r="H43" s="143"/>
      <c r="I43" s="143"/>
      <c r="K43" s="146"/>
      <c r="M43" s="143"/>
      <c r="N43" s="146"/>
      <c r="O43" s="142"/>
      <c r="P43" s="143"/>
      <c r="Q43" s="143"/>
      <c r="R43" s="146"/>
      <c r="T43" s="143"/>
    </row>
    <row r="44" spans="1:20">
      <c r="A44" s="368">
        <f t="shared" si="4"/>
        <v>81.943360393695002</v>
      </c>
      <c r="B44" s="145" t="s">
        <v>262</v>
      </c>
      <c r="C44" s="1900">
        <v>3550.651484998566</v>
      </c>
      <c r="D44" s="1901">
        <v>0.90384277734717167</v>
      </c>
      <c r="E44" s="1900">
        <f>'表Ⅲ・6　180116再⇒180218修正'!X29</f>
        <v>3632.594845392261</v>
      </c>
      <c r="F44" s="1901">
        <f t="shared" si="3"/>
        <v>0.9286137754955357</v>
      </c>
      <c r="G44" s="370">
        <f t="shared" si="5"/>
        <v>81.943360393695002</v>
      </c>
      <c r="H44" s="143"/>
      <c r="I44" s="143"/>
      <c r="K44" s="146"/>
      <c r="M44" s="143"/>
      <c r="N44" s="146"/>
      <c r="O44" s="142"/>
      <c r="P44" s="143"/>
      <c r="Q44" s="143"/>
      <c r="R44" s="146"/>
      <c r="T44" s="143"/>
    </row>
    <row r="45" spans="1:20">
      <c r="A45" s="368">
        <f t="shared" si="4"/>
        <v>-308.60972325324383</v>
      </c>
      <c r="B45" s="145" t="s">
        <v>263</v>
      </c>
      <c r="C45" s="1900">
        <v>4732.8764427856313</v>
      </c>
      <c r="D45" s="1901">
        <v>1.2047862785074483</v>
      </c>
      <c r="E45" s="1900">
        <f>'表Ⅲ・6　180116再⇒180218修正'!X30</f>
        <v>4424.2667195323875</v>
      </c>
      <c r="F45" s="1901">
        <f t="shared" si="3"/>
        <v>1.1309918108361394</v>
      </c>
      <c r="G45" s="370">
        <f t="shared" si="5"/>
        <v>-308.60972325324383</v>
      </c>
      <c r="H45" s="143"/>
      <c r="I45" s="143"/>
      <c r="K45" s="146"/>
      <c r="M45" s="143"/>
      <c r="N45" s="146"/>
      <c r="O45" s="142"/>
      <c r="P45" s="143"/>
      <c r="Q45" s="143"/>
      <c r="R45" s="146"/>
      <c r="T45" s="143"/>
    </row>
    <row r="46" spans="1:20">
      <c r="A46" s="368">
        <f t="shared" si="4"/>
        <v>204.18770896159367</v>
      </c>
      <c r="B46" s="145" t="s">
        <v>264</v>
      </c>
      <c r="C46" s="1900">
        <v>13320.429627818339</v>
      </c>
      <c r="D46" s="1901">
        <v>3.3908070564322768</v>
      </c>
      <c r="E46" s="1900">
        <f>'表Ⅲ・6　180116再⇒180218修正'!X31</f>
        <v>13524.617336779933</v>
      </c>
      <c r="F46" s="1901">
        <f t="shared" si="3"/>
        <v>3.4573483974328023</v>
      </c>
      <c r="G46" s="370">
        <f t="shared" si="5"/>
        <v>204.18770896159367</v>
      </c>
      <c r="H46" s="143"/>
      <c r="I46" s="143"/>
      <c r="K46" s="146"/>
      <c r="M46" s="143"/>
      <c r="N46" s="146"/>
      <c r="O46" s="142"/>
      <c r="P46" s="143"/>
      <c r="Q46" s="143"/>
      <c r="R46" s="146"/>
      <c r="T46" s="143"/>
    </row>
    <row r="47" spans="1:20">
      <c r="A47" s="368">
        <f t="shared" si="4"/>
        <v>-979.42440519825323</v>
      </c>
      <c r="B47" s="145" t="s">
        <v>265</v>
      </c>
      <c r="C47" s="1900">
        <v>20312.412703658418</v>
      </c>
      <c r="D47" s="1901">
        <v>5.1706644795367778</v>
      </c>
      <c r="E47" s="1900">
        <f>'表Ⅲ・6　180116再⇒180218修正'!X32</f>
        <v>19332.988298460165</v>
      </c>
      <c r="F47" s="1901">
        <f t="shared" si="3"/>
        <v>4.9421639405276112</v>
      </c>
      <c r="G47" s="370">
        <f t="shared" si="5"/>
        <v>-979.42440519825323</v>
      </c>
      <c r="H47" s="143"/>
      <c r="I47" s="143"/>
      <c r="K47" s="146"/>
      <c r="M47" s="143"/>
      <c r="N47" s="146"/>
      <c r="O47" s="142"/>
      <c r="P47" s="143"/>
      <c r="Q47" s="143"/>
      <c r="R47" s="146"/>
      <c r="T47" s="143"/>
    </row>
    <row r="48" spans="1:20">
      <c r="A48" s="368">
        <f t="shared" si="4"/>
        <v>-261.32234098193544</v>
      </c>
      <c r="B48" s="145" t="s">
        <v>266</v>
      </c>
      <c r="C48" s="1900">
        <v>1650.9293249776169</v>
      </c>
      <c r="D48" s="1901">
        <v>0.42025542427807822</v>
      </c>
      <c r="E48" s="1900">
        <f>'表Ⅲ・6　180116再⇒180218修正'!X33</f>
        <v>1389.6069839956815</v>
      </c>
      <c r="F48" s="1901">
        <f t="shared" si="3"/>
        <v>0.35523041869092653</v>
      </c>
      <c r="G48" s="370">
        <f t="shared" si="5"/>
        <v>-261.32234098193544</v>
      </c>
      <c r="H48" s="143"/>
      <c r="I48" s="143"/>
      <c r="K48" s="146"/>
      <c r="M48" s="143"/>
      <c r="N48" s="146"/>
      <c r="O48" s="142"/>
      <c r="P48" s="143"/>
      <c r="Q48" s="143"/>
      <c r="R48" s="146"/>
      <c r="T48" s="143"/>
    </row>
    <row r="49" spans="1:20">
      <c r="A49" s="368">
        <f t="shared" si="4"/>
        <v>7.4238112850362086</v>
      </c>
      <c r="B49" s="145" t="s">
        <v>267</v>
      </c>
      <c r="C49" s="1900">
        <v>3580.5773914615638</v>
      </c>
      <c r="D49" s="1901">
        <v>0.91146062284015417</v>
      </c>
      <c r="E49" s="1900">
        <f>'表Ⅲ・6　180116再⇒180218修正'!X34</f>
        <v>3588.0012027466</v>
      </c>
      <c r="F49" s="1901">
        <f t="shared" si="3"/>
        <v>0.9172141362231262</v>
      </c>
      <c r="G49" s="370">
        <f t="shared" si="5"/>
        <v>7.4238112850362086</v>
      </c>
      <c r="H49" s="143"/>
      <c r="I49" s="143"/>
      <c r="K49" s="146"/>
      <c r="M49" s="143"/>
      <c r="N49" s="146"/>
      <c r="O49" s="142"/>
      <c r="P49" s="143"/>
      <c r="Q49" s="143"/>
      <c r="R49" s="146"/>
      <c r="T49" s="143"/>
    </row>
    <row r="50" spans="1:20">
      <c r="A50" s="368">
        <f t="shared" si="4"/>
        <v>87.733764323119203</v>
      </c>
      <c r="B50" s="145" t="s">
        <v>268</v>
      </c>
      <c r="C50" s="1900">
        <v>1457.0943139361993</v>
      </c>
      <c r="D50" s="1901">
        <v>0.37091338790334644</v>
      </c>
      <c r="E50" s="1900">
        <f>'表Ⅲ・6　180116再⇒180218修正'!X35</f>
        <v>1544.8280782593185</v>
      </c>
      <c r="F50" s="1901">
        <f t="shared" si="3"/>
        <v>0.39491016623104602</v>
      </c>
      <c r="G50" s="370">
        <f t="shared" si="5"/>
        <v>87.733764323119203</v>
      </c>
      <c r="H50" s="143"/>
      <c r="I50" s="143"/>
      <c r="K50" s="146"/>
      <c r="M50" s="143"/>
      <c r="N50" s="146"/>
      <c r="O50" s="142"/>
      <c r="P50" s="143"/>
      <c r="Q50" s="143"/>
      <c r="R50" s="146"/>
      <c r="T50" s="143"/>
    </row>
    <row r="51" spans="1:20">
      <c r="A51" s="368">
        <f t="shared" si="4"/>
        <v>90.589841137947133</v>
      </c>
      <c r="B51" s="145" t="s">
        <v>269</v>
      </c>
      <c r="C51" s="1900">
        <v>2270.7646854606523</v>
      </c>
      <c r="D51" s="1901">
        <v>0.5780387820883135</v>
      </c>
      <c r="E51" s="1900">
        <f>'表Ⅲ・6　180116再⇒180218修正'!X36</f>
        <v>2361.3545265985995</v>
      </c>
      <c r="F51" s="1901">
        <f t="shared" si="3"/>
        <v>0.60364186911998263</v>
      </c>
      <c r="G51" s="370">
        <f t="shared" si="5"/>
        <v>90.589841137947133</v>
      </c>
      <c r="H51" s="143"/>
      <c r="I51" s="143"/>
      <c r="K51" s="146"/>
      <c r="M51" s="143"/>
      <c r="N51" s="146"/>
      <c r="O51" s="142"/>
      <c r="P51" s="143"/>
      <c r="Q51" s="143"/>
      <c r="R51" s="146"/>
      <c r="T51" s="143"/>
    </row>
    <row r="52" spans="1:20">
      <c r="A52" s="368">
        <f t="shared" si="4"/>
        <v>38.375712766628567</v>
      </c>
      <c r="B52" s="145" t="s">
        <v>270</v>
      </c>
      <c r="C52" s="1900">
        <v>6247.9898693663608</v>
      </c>
      <c r="D52" s="1901">
        <v>1.5904688309242396</v>
      </c>
      <c r="E52" s="1900">
        <f>'表Ⅲ・6　180116再⇒180218修正'!X37</f>
        <v>6286.3655821329894</v>
      </c>
      <c r="F52" s="1901">
        <f t="shared" si="3"/>
        <v>1.6070070915765284</v>
      </c>
      <c r="G52" s="370">
        <f t="shared" si="5"/>
        <v>38.375712766628567</v>
      </c>
      <c r="H52" s="143"/>
      <c r="I52" s="143"/>
      <c r="K52" s="146"/>
      <c r="M52" s="143"/>
      <c r="N52" s="146"/>
      <c r="O52" s="142"/>
      <c r="P52" s="143"/>
      <c r="Q52" s="143"/>
      <c r="R52" s="146"/>
      <c r="T52" s="143"/>
    </row>
    <row r="53" spans="1:20">
      <c r="A53" s="368">
        <f t="shared" si="4"/>
        <v>-69.534796031479345</v>
      </c>
      <c r="B53" s="145" t="s">
        <v>271</v>
      </c>
      <c r="C53" s="1900">
        <v>8816.6645304211343</v>
      </c>
      <c r="D53" s="1901">
        <v>2.2443426480414916</v>
      </c>
      <c r="E53" s="1900">
        <f>'表Ⅲ・6　180116再⇒180218修正'!X38</f>
        <v>8747.1297343896549</v>
      </c>
      <c r="F53" s="1901">
        <f t="shared" si="3"/>
        <v>2.2360614142543387</v>
      </c>
      <c r="G53" s="370">
        <f t="shared" si="5"/>
        <v>-69.534796031479345</v>
      </c>
      <c r="H53" s="143"/>
      <c r="I53" s="143"/>
      <c r="K53" s="146"/>
      <c r="M53" s="143"/>
      <c r="N53" s="146"/>
      <c r="O53" s="142"/>
      <c r="P53" s="143"/>
      <c r="Q53" s="143"/>
      <c r="R53" s="146"/>
      <c r="T53" s="143"/>
    </row>
    <row r="54" spans="1:20">
      <c r="A54" s="368">
        <f t="shared" si="4"/>
        <v>185.90197618478851</v>
      </c>
      <c r="B54" s="145" t="s">
        <v>272</v>
      </c>
      <c r="C54" s="1900">
        <v>7304.3679510796883</v>
      </c>
      <c r="D54" s="1901">
        <v>1.8593771434799666</v>
      </c>
      <c r="E54" s="1900">
        <f>'表Ⅲ・6　180116再⇒180218修正'!X39</f>
        <v>7490.2699272644768</v>
      </c>
      <c r="F54" s="1901">
        <f t="shared" si="3"/>
        <v>1.9147656517380347</v>
      </c>
      <c r="G54" s="370">
        <f t="shared" si="5"/>
        <v>185.90197618478851</v>
      </c>
      <c r="H54" s="143"/>
      <c r="I54" s="143"/>
      <c r="K54" s="146"/>
      <c r="M54" s="143"/>
      <c r="N54" s="146"/>
      <c r="O54" s="142"/>
      <c r="P54" s="143"/>
      <c r="Q54" s="143"/>
      <c r="R54" s="146"/>
      <c r="T54" s="143"/>
    </row>
    <row r="55" spans="1:20">
      <c r="A55" s="368">
        <f t="shared" si="4"/>
        <v>-25.324508409879854</v>
      </c>
      <c r="B55" s="145" t="s">
        <v>273</v>
      </c>
      <c r="C55" s="1900">
        <v>2579.6749935652942</v>
      </c>
      <c r="D55" s="1901">
        <v>0.65667402748147918</v>
      </c>
      <c r="E55" s="1900">
        <f>'表Ⅲ・6　180116再⇒180218修正'!X40</f>
        <v>2554.3504851554144</v>
      </c>
      <c r="F55" s="1901">
        <f t="shared" si="3"/>
        <v>0.65297814617773176</v>
      </c>
      <c r="G55" s="370">
        <f t="shared" si="5"/>
        <v>-25.324508409879854</v>
      </c>
      <c r="H55" s="143"/>
      <c r="I55" s="143"/>
      <c r="K55" s="146"/>
      <c r="M55" s="143"/>
      <c r="N55" s="146"/>
      <c r="O55" s="142"/>
      <c r="P55" s="143"/>
      <c r="Q55" s="143"/>
      <c r="R55" s="146"/>
      <c r="T55" s="143"/>
    </row>
    <row r="56" spans="1:20">
      <c r="A56" s="368">
        <f t="shared" si="4"/>
        <v>-33.896517896765545</v>
      </c>
      <c r="B56" s="145" t="s">
        <v>274</v>
      </c>
      <c r="C56" s="1900">
        <v>2516.9997827784446</v>
      </c>
      <c r="D56" s="1901">
        <v>0.64071962113443415</v>
      </c>
      <c r="E56" s="1900">
        <f>'表Ⅲ・6　180116再⇒180218修正'!X41</f>
        <v>2483.103264881679</v>
      </c>
      <c r="F56" s="1901">
        <f t="shared" si="3"/>
        <v>0.63476495339740369</v>
      </c>
      <c r="G56" s="370">
        <f t="shared" si="5"/>
        <v>-33.896517896765545</v>
      </c>
      <c r="H56" s="143"/>
      <c r="I56" s="143"/>
      <c r="K56" s="146"/>
      <c r="M56" s="143"/>
      <c r="N56" s="146"/>
      <c r="O56" s="142"/>
      <c r="P56" s="143"/>
      <c r="Q56" s="143"/>
      <c r="R56" s="146"/>
      <c r="T56" s="143"/>
    </row>
    <row r="57" spans="1:20">
      <c r="A57" s="368">
        <f t="shared" si="4"/>
        <v>173.25139306937035</v>
      </c>
      <c r="B57" s="145" t="s">
        <v>275</v>
      </c>
      <c r="C57" s="1900">
        <v>7548.922127464959</v>
      </c>
      <c r="D57" s="1901">
        <v>1.9216300925316541</v>
      </c>
      <c r="E57" s="1900">
        <f>'表Ⅲ・6　180116再⇒180218修正'!X42</f>
        <v>7722.1735205343293</v>
      </c>
      <c r="F57" s="1901">
        <f t="shared" si="3"/>
        <v>1.9740480326428185</v>
      </c>
      <c r="G57" s="370">
        <f t="shared" si="5"/>
        <v>173.25139306937035</v>
      </c>
      <c r="H57" s="143"/>
      <c r="I57" s="143"/>
      <c r="K57" s="146"/>
      <c r="M57" s="143"/>
      <c r="N57" s="146"/>
      <c r="O57" s="142"/>
      <c r="P57" s="143"/>
      <c r="Q57" s="143"/>
      <c r="R57" s="146"/>
      <c r="T57" s="143"/>
    </row>
    <row r="58" spans="1:20">
      <c r="A58" s="368">
        <f t="shared" si="4"/>
        <v>-13.416480964911443</v>
      </c>
      <c r="B58" s="145" t="s">
        <v>276</v>
      </c>
      <c r="C58" s="1900">
        <v>1401.0247714160278</v>
      </c>
      <c r="D58" s="1901">
        <v>0.3566404998854345</v>
      </c>
      <c r="E58" s="1900">
        <f>'表Ⅲ・6　180116再⇒180218修正'!X43</f>
        <v>1387.6082904511163</v>
      </c>
      <c r="F58" s="1901">
        <f t="shared" si="3"/>
        <v>0.35471948520192714</v>
      </c>
      <c r="G58" s="370">
        <f t="shared" si="5"/>
        <v>-13.416480964911443</v>
      </c>
      <c r="H58" s="143"/>
      <c r="I58" s="143"/>
      <c r="K58" s="146"/>
      <c r="M58" s="143"/>
      <c r="N58" s="146"/>
      <c r="O58" s="142"/>
      <c r="P58" s="143"/>
      <c r="Q58" s="143"/>
      <c r="R58" s="146"/>
      <c r="T58" s="143"/>
    </row>
    <row r="59" spans="1:20">
      <c r="A59" s="368">
        <f t="shared" si="4"/>
        <v>1339.548017630621</v>
      </c>
      <c r="B59" s="145" t="s">
        <v>277</v>
      </c>
      <c r="C59" s="1900">
        <v>13027.960962448024</v>
      </c>
      <c r="D59" s="1901">
        <v>3.3163571443774944</v>
      </c>
      <c r="E59" s="1900">
        <f>'表Ⅲ・6　180116再⇒180218修正'!X44</f>
        <v>14367.508980078645</v>
      </c>
      <c r="F59" s="1901">
        <f t="shared" si="3"/>
        <v>3.6728199334919607</v>
      </c>
      <c r="G59" s="370">
        <f t="shared" si="5"/>
        <v>1339.548017630621</v>
      </c>
      <c r="H59" s="143"/>
      <c r="I59" s="143"/>
      <c r="K59" s="146"/>
      <c r="M59" s="143"/>
      <c r="N59" s="146"/>
      <c r="O59" s="142"/>
      <c r="P59" s="143"/>
      <c r="Q59" s="143"/>
      <c r="R59" s="146"/>
      <c r="T59" s="143"/>
    </row>
    <row r="60" spans="1:20">
      <c r="A60" s="368">
        <f t="shared" si="4"/>
        <v>-201.46222029839237</v>
      </c>
      <c r="B60" s="145" t="s">
        <v>278</v>
      </c>
      <c r="C60" s="1900">
        <v>3208.0773981636812</v>
      </c>
      <c r="D60" s="1901">
        <v>0.81663818534477239</v>
      </c>
      <c r="E60" s="1900">
        <f>'表Ⅲ・6　180116再⇒180218修正'!X45</f>
        <v>3006.6151778652888</v>
      </c>
      <c r="F60" s="1901">
        <f t="shared" si="3"/>
        <v>0.76859225721831881</v>
      </c>
      <c r="G60" s="370">
        <f t="shared" si="5"/>
        <v>-201.46222029839237</v>
      </c>
      <c r="H60" s="143"/>
      <c r="I60" s="143"/>
      <c r="K60" s="146"/>
      <c r="M60" s="143"/>
      <c r="N60" s="146"/>
      <c r="O60" s="142"/>
      <c r="P60" s="143"/>
      <c r="Q60" s="143"/>
      <c r="R60" s="146"/>
      <c r="T60" s="143"/>
    </row>
    <row r="61" spans="1:20">
      <c r="A61" s="368">
        <f t="shared" si="4"/>
        <v>-64.439629503574906</v>
      </c>
      <c r="B61" s="145" t="s">
        <v>279</v>
      </c>
      <c r="C61" s="1900">
        <v>4185.9055989361941</v>
      </c>
      <c r="D61" s="1901">
        <v>1.0655510849883072</v>
      </c>
      <c r="E61" s="1900">
        <f>'表Ⅲ・6　180116再⇒180218修正'!X46</f>
        <v>4121.4659694326192</v>
      </c>
      <c r="F61" s="1901">
        <f t="shared" si="3"/>
        <v>1.0535857251754459</v>
      </c>
      <c r="G61" s="370">
        <f t="shared" si="5"/>
        <v>-64.439629503574906</v>
      </c>
      <c r="H61" s="143"/>
      <c r="I61" s="143"/>
      <c r="K61" s="146"/>
      <c r="M61" s="143"/>
      <c r="N61" s="146"/>
      <c r="O61" s="142"/>
      <c r="P61" s="143"/>
      <c r="Q61" s="143"/>
      <c r="R61" s="146"/>
      <c r="T61" s="143"/>
    </row>
    <row r="62" spans="1:20">
      <c r="A62" s="368">
        <f t="shared" si="4"/>
        <v>-58.018670396315429</v>
      </c>
      <c r="B62" s="145" t="s">
        <v>280</v>
      </c>
      <c r="C62" s="1900">
        <v>7225.7670521370565</v>
      </c>
      <c r="D62" s="1901">
        <v>1.8393687435842159</v>
      </c>
      <c r="E62" s="1900">
        <f>'表Ⅲ・6　180116再⇒180218修正'!X47</f>
        <v>7167.748381740741</v>
      </c>
      <c r="F62" s="1901">
        <f t="shared" si="3"/>
        <v>1.832318265554203</v>
      </c>
      <c r="G62" s="370">
        <f t="shared" si="5"/>
        <v>-58.018670396315429</v>
      </c>
      <c r="H62" s="143"/>
      <c r="I62" s="143"/>
      <c r="K62" s="146"/>
      <c r="M62" s="143"/>
      <c r="N62" s="146"/>
      <c r="O62" s="142"/>
      <c r="P62" s="143"/>
      <c r="Q62" s="143"/>
      <c r="R62" s="146"/>
      <c r="T62" s="143"/>
    </row>
    <row r="63" spans="1:20">
      <c r="A63" s="368">
        <f t="shared" si="4"/>
        <v>-28.980895458170835</v>
      </c>
      <c r="B63" s="145" t="s">
        <v>281</v>
      </c>
      <c r="C63" s="1900">
        <v>3864.0713039859329</v>
      </c>
      <c r="D63" s="1901">
        <v>0.98362594977793594</v>
      </c>
      <c r="E63" s="1900">
        <f>'表Ⅲ・6　180116再⇒180218修正'!X48</f>
        <v>3835.0904085277621</v>
      </c>
      <c r="F63" s="1901">
        <f t="shared" si="3"/>
        <v>0.98037847191987559</v>
      </c>
      <c r="G63" s="370">
        <f t="shared" si="5"/>
        <v>-28.980895458170835</v>
      </c>
      <c r="H63" s="143"/>
      <c r="I63" s="143"/>
      <c r="K63" s="146"/>
      <c r="M63" s="143"/>
      <c r="N63" s="146"/>
      <c r="O63" s="142"/>
      <c r="P63" s="143"/>
      <c r="Q63" s="143"/>
      <c r="R63" s="146"/>
      <c r="T63" s="143"/>
    </row>
    <row r="64" spans="1:20">
      <c r="A64" s="368">
        <f t="shared" si="4"/>
        <v>-196.40194854037873</v>
      </c>
      <c r="B64" s="145" t="s">
        <v>282</v>
      </c>
      <c r="C64" s="1900">
        <v>8140.6270254546016</v>
      </c>
      <c r="D64" s="1901">
        <v>2.072252647470779</v>
      </c>
      <c r="E64" s="1900">
        <f>'表Ⅲ・6　180116再⇒180218修正'!X49</f>
        <v>7944.2250769142229</v>
      </c>
      <c r="F64" s="1901">
        <f t="shared" si="3"/>
        <v>2.0308119005941663</v>
      </c>
      <c r="G64" s="370">
        <f t="shared" si="5"/>
        <v>-196.40194854037873</v>
      </c>
      <c r="H64" s="143"/>
      <c r="I64" s="143"/>
      <c r="K64" s="146"/>
      <c r="M64" s="143"/>
      <c r="N64" s="146"/>
      <c r="O64" s="142"/>
      <c r="P64" s="143"/>
      <c r="Q64" s="143"/>
      <c r="R64" s="146"/>
      <c r="T64" s="143"/>
    </row>
    <row r="65" spans="1:100">
      <c r="A65" s="368">
        <f t="shared" si="4"/>
        <v>-110.56387481769525</v>
      </c>
      <c r="B65" s="145" t="s">
        <v>283</v>
      </c>
      <c r="C65" s="1900">
        <v>11124.804296735605</v>
      </c>
      <c r="D65" s="1901">
        <v>2.8318955142423166</v>
      </c>
      <c r="E65" s="1900">
        <f>'表Ⅲ・6　180116再⇒180218修正'!X50</f>
        <v>11014.24042191791</v>
      </c>
      <c r="F65" s="1901">
        <f t="shared" si="3"/>
        <v>2.8156113791182449</v>
      </c>
      <c r="G65" s="370">
        <f t="shared" si="5"/>
        <v>-110.56387481769525</v>
      </c>
      <c r="H65" s="143"/>
      <c r="I65" s="143"/>
      <c r="K65" s="146"/>
      <c r="M65" s="143"/>
      <c r="N65" s="146"/>
      <c r="O65" s="142"/>
      <c r="P65" s="143"/>
      <c r="Q65" s="143"/>
      <c r="R65" s="146"/>
      <c r="T65" s="143"/>
    </row>
    <row r="66" spans="1:100">
      <c r="A66" s="368">
        <f t="shared" si="4"/>
        <v>-171.25395648176482</v>
      </c>
      <c r="B66" s="145" t="s">
        <v>284</v>
      </c>
      <c r="C66" s="1900">
        <v>3523.6306088546671</v>
      </c>
      <c r="D66" s="1901">
        <v>0.89696442731945403</v>
      </c>
      <c r="E66" s="1900">
        <f>'表Ⅲ・6　180116再⇒180218修正'!X51</f>
        <v>3352.3766523729023</v>
      </c>
      <c r="F66" s="1901">
        <f t="shared" si="3"/>
        <v>0.85698055316899124</v>
      </c>
      <c r="G66" s="370">
        <f t="shared" si="5"/>
        <v>-171.25395648176482</v>
      </c>
      <c r="H66" s="143"/>
      <c r="I66" s="143"/>
      <c r="K66" s="146"/>
      <c r="M66" s="143"/>
      <c r="N66" s="146"/>
      <c r="O66" s="142"/>
      <c r="P66" s="143"/>
      <c r="Q66" s="143"/>
      <c r="R66" s="146"/>
      <c r="T66" s="143"/>
    </row>
    <row r="67" spans="1:100" ht="14.25" thickBot="1">
      <c r="A67" s="368">
        <f t="shared" si="4"/>
        <v>-1654.822092410468</v>
      </c>
      <c r="B67" s="147" t="s">
        <v>285</v>
      </c>
      <c r="C67" s="1902">
        <v>392839.50416906836</v>
      </c>
      <c r="D67" s="1903">
        <v>100</v>
      </c>
      <c r="E67" s="2230">
        <f>'表Ⅲ・6　180116再⇒180218修正'!X52</f>
        <v>391184.68207665789</v>
      </c>
      <c r="F67" s="1903">
        <f t="shared" si="3"/>
        <v>100</v>
      </c>
      <c r="G67" s="370">
        <f t="shared" si="5"/>
        <v>-1654.822092410468</v>
      </c>
      <c r="H67" s="143"/>
      <c r="I67" s="143"/>
      <c r="K67" s="146"/>
      <c r="M67" s="143"/>
      <c r="N67" s="146"/>
      <c r="O67" s="142"/>
      <c r="P67" s="143"/>
      <c r="Q67" s="143"/>
      <c r="R67" s="146"/>
      <c r="T67" s="143"/>
    </row>
    <row r="68" spans="1:100" s="101" customFormat="1">
      <c r="A68" s="103"/>
      <c r="B68" s="103"/>
      <c r="H68" s="142"/>
      <c r="I68" s="142"/>
      <c r="J68" s="142"/>
      <c r="K68" s="143"/>
      <c r="L68" s="142"/>
      <c r="M68" s="142"/>
      <c r="N68" s="142"/>
      <c r="O68" s="143"/>
      <c r="P68" s="142"/>
      <c r="Q68" s="142"/>
      <c r="R68" s="143"/>
      <c r="S68" s="142"/>
      <c r="T68" s="142"/>
      <c r="CU68" s="103"/>
      <c r="CV68" s="103"/>
    </row>
    <row r="69" spans="1:100" s="101" customFormat="1" ht="14.25" thickBot="1">
      <c r="A69" s="103"/>
      <c r="B69" s="103"/>
      <c r="H69" s="142"/>
      <c r="I69" s="142"/>
      <c r="J69" s="142"/>
      <c r="K69" s="143"/>
      <c r="L69" s="142"/>
      <c r="M69" s="142"/>
      <c r="N69" s="142"/>
      <c r="O69" s="143"/>
      <c r="P69" s="142"/>
      <c r="Q69" s="142"/>
      <c r="R69" s="143"/>
      <c r="S69" s="142"/>
      <c r="T69" s="142"/>
      <c r="CU69" s="103"/>
      <c r="CV69" s="103"/>
    </row>
    <row r="70" spans="1:100" s="101" customFormat="1">
      <c r="A70" s="103"/>
      <c r="B70" s="130" t="s">
        <v>206</v>
      </c>
      <c r="C70" s="2492" t="s">
        <v>1446</v>
      </c>
      <c r="D70" s="2493"/>
      <c r="E70" s="2085" t="s">
        <v>206</v>
      </c>
      <c r="F70" s="2494" t="s">
        <v>1443</v>
      </c>
      <c r="G70" s="2495"/>
      <c r="H70" s="142"/>
      <c r="I70" s="142"/>
      <c r="J70" s="142"/>
      <c r="K70" s="143"/>
      <c r="L70" s="142"/>
      <c r="M70" s="142"/>
      <c r="N70" s="142"/>
      <c r="O70" s="143"/>
      <c r="P70" s="142"/>
      <c r="Q70" s="142"/>
      <c r="R70" s="143"/>
      <c r="S70" s="142"/>
      <c r="T70" s="142"/>
      <c r="CU70" s="103"/>
      <c r="CV70" s="103"/>
    </row>
    <row r="71" spans="1:100" s="101" customFormat="1">
      <c r="A71" s="103"/>
      <c r="B71" s="132"/>
      <c r="C71" s="114" t="s">
        <v>123</v>
      </c>
      <c r="D71" s="115"/>
      <c r="E71" s="2086"/>
      <c r="F71" s="2081" t="s">
        <v>123</v>
      </c>
      <c r="G71" s="2087"/>
      <c r="H71" s="142"/>
      <c r="I71" s="142"/>
      <c r="J71" s="142"/>
      <c r="K71" s="143"/>
      <c r="L71" s="142"/>
      <c r="M71" s="142"/>
      <c r="N71" s="142"/>
      <c r="O71" s="143"/>
      <c r="P71" s="142"/>
      <c r="Q71" s="142"/>
      <c r="R71" s="143"/>
      <c r="S71" s="142"/>
      <c r="T71" s="142"/>
      <c r="CU71" s="103"/>
      <c r="CV71" s="103"/>
    </row>
    <row r="72" spans="1:100" s="101" customFormat="1">
      <c r="A72" s="103"/>
      <c r="B72" s="145" t="s">
        <v>1450</v>
      </c>
      <c r="C72" s="119">
        <v>102514.81247684477</v>
      </c>
      <c r="D72" s="120">
        <f>C72/$C$80*100</f>
        <v>26.095851203580828</v>
      </c>
      <c r="E72" s="2088" t="s">
        <v>233</v>
      </c>
      <c r="F72" s="2460">
        <v>104056.04736774437</v>
      </c>
      <c r="G72" s="2461">
        <v>26.60023567777462</v>
      </c>
      <c r="H72" s="142"/>
      <c r="I72" s="2231"/>
      <c r="J72" s="142"/>
      <c r="K72" s="143"/>
      <c r="L72" s="142"/>
      <c r="M72" s="142"/>
      <c r="N72" s="142"/>
      <c r="O72" s="143"/>
      <c r="P72" s="142"/>
      <c r="Q72" s="142"/>
      <c r="R72" s="143"/>
      <c r="S72" s="142"/>
      <c r="T72" s="142"/>
      <c r="CU72" s="103"/>
      <c r="CV72" s="103"/>
    </row>
    <row r="73" spans="1:100" s="101" customFormat="1">
      <c r="A73" s="103"/>
      <c r="B73" s="145" t="s">
        <v>1451</v>
      </c>
      <c r="C73" s="119">
        <v>63058.956895543328</v>
      </c>
      <c r="D73" s="120">
        <f t="shared" ref="D73:D79" si="6">C73/$C$80*100</f>
        <v>16.05209156062989</v>
      </c>
      <c r="E73" s="2088" t="s">
        <v>234</v>
      </c>
      <c r="F73" s="2460">
        <v>61327.274617320145</v>
      </c>
      <c r="G73" s="2461">
        <v>15.677320055518493</v>
      </c>
      <c r="H73" s="142"/>
      <c r="I73" s="2231"/>
      <c r="J73" s="142"/>
      <c r="K73" s="143"/>
      <c r="L73" s="142"/>
      <c r="M73" s="142"/>
      <c r="N73" s="142"/>
      <c r="O73" s="143"/>
      <c r="P73" s="142"/>
      <c r="Q73" s="142"/>
      <c r="R73" s="143"/>
      <c r="S73" s="142"/>
      <c r="T73" s="142"/>
      <c r="CU73" s="103"/>
      <c r="CV73" s="103"/>
    </row>
    <row r="74" spans="1:100" s="101" customFormat="1">
      <c r="A74" s="103"/>
      <c r="B74" s="145" t="s">
        <v>1452</v>
      </c>
      <c r="C74" s="119">
        <v>56144.558359130846</v>
      </c>
      <c r="D74" s="120">
        <f t="shared" si="6"/>
        <v>14.291983816110211</v>
      </c>
      <c r="E74" s="2088" t="s">
        <v>235</v>
      </c>
      <c r="F74" s="2460">
        <v>55268.428623034131</v>
      </c>
      <c r="G74" s="2461">
        <v>14.128474645181413</v>
      </c>
      <c r="H74" s="142"/>
      <c r="I74" s="2231"/>
      <c r="J74" s="142"/>
      <c r="K74" s="143"/>
      <c r="L74" s="142"/>
      <c r="M74" s="142"/>
      <c r="N74" s="142"/>
      <c r="O74" s="143"/>
      <c r="P74" s="142"/>
      <c r="Q74" s="142"/>
      <c r="R74" s="143"/>
      <c r="S74" s="142"/>
      <c r="T74" s="142"/>
      <c r="CU74" s="103"/>
      <c r="CV74" s="103"/>
    </row>
    <row r="75" spans="1:100" s="101" customFormat="1">
      <c r="A75" s="103"/>
      <c r="B75" s="145" t="s">
        <v>1453</v>
      </c>
      <c r="C75" s="119">
        <v>54300.844246715758</v>
      </c>
      <c r="D75" s="120">
        <f t="shared" si="6"/>
        <v>13.822653697105276</v>
      </c>
      <c r="E75" s="2088" t="s">
        <v>238</v>
      </c>
      <c r="F75" s="2460">
        <v>54809.271068850088</v>
      </c>
      <c r="G75" s="2461">
        <v>14.011098486241206</v>
      </c>
      <c r="H75" s="142"/>
      <c r="I75" s="2231"/>
      <c r="J75" s="142"/>
      <c r="K75" s="143"/>
      <c r="L75" s="142"/>
      <c r="M75" s="142"/>
      <c r="N75" s="142"/>
      <c r="O75" s="143"/>
      <c r="P75" s="142"/>
      <c r="Q75" s="142"/>
      <c r="R75" s="143"/>
      <c r="S75" s="142"/>
      <c r="T75" s="142"/>
      <c r="CU75" s="103"/>
      <c r="CV75" s="103"/>
    </row>
    <row r="76" spans="1:100" s="101" customFormat="1">
      <c r="A76" s="103"/>
      <c r="B76" s="145" t="s">
        <v>1454</v>
      </c>
      <c r="C76" s="119">
        <v>40136.55673394692</v>
      </c>
      <c r="D76" s="120">
        <f t="shared" si="6"/>
        <v>10.217036807141765</v>
      </c>
      <c r="E76" s="2088" t="s">
        <v>232</v>
      </c>
      <c r="F76" s="2460">
        <v>38264.306028818683</v>
      </c>
      <c r="G76" s="2461">
        <v>9.781647334882166</v>
      </c>
      <c r="H76" s="142"/>
      <c r="I76" s="2231"/>
      <c r="J76" s="142"/>
      <c r="K76" s="143"/>
      <c r="L76" s="142"/>
      <c r="M76" s="142"/>
      <c r="N76" s="142"/>
      <c r="O76" s="143"/>
      <c r="P76" s="142"/>
      <c r="Q76" s="142"/>
      <c r="R76" s="143"/>
      <c r="S76" s="142"/>
      <c r="T76" s="142"/>
      <c r="CU76" s="103"/>
      <c r="CV76" s="103"/>
    </row>
    <row r="77" spans="1:100" s="101" customFormat="1">
      <c r="A77" s="103"/>
      <c r="B77" s="145" t="s">
        <v>1455</v>
      </c>
      <c r="C77" s="119">
        <v>36540.272431397978</v>
      </c>
      <c r="D77" s="120">
        <f t="shared" si="6"/>
        <v>9.3015778819616752</v>
      </c>
      <c r="E77" s="2088" t="s">
        <v>231</v>
      </c>
      <c r="F77" s="2460">
        <v>36882.170961222801</v>
      </c>
      <c r="G77" s="2461">
        <v>9.4283269900622653</v>
      </c>
      <c r="H77" s="142"/>
      <c r="I77" s="2231"/>
      <c r="J77" s="142"/>
      <c r="K77" s="143"/>
      <c r="L77" s="142"/>
      <c r="M77" s="142"/>
      <c r="N77" s="142"/>
      <c r="O77" s="143"/>
      <c r="P77" s="142"/>
      <c r="Q77" s="142"/>
      <c r="R77" s="143"/>
      <c r="S77" s="142"/>
      <c r="T77" s="142"/>
      <c r="CU77" s="103"/>
      <c r="CV77" s="103"/>
    </row>
    <row r="78" spans="1:100" s="101" customFormat="1">
      <c r="A78" s="103"/>
      <c r="B78" s="145" t="s">
        <v>1456</v>
      </c>
      <c r="C78" s="119">
        <v>26096.881350264033</v>
      </c>
      <c r="D78" s="120">
        <f t="shared" si="6"/>
        <v>6.6431407924373573</v>
      </c>
      <c r="E78" s="2088" t="s">
        <v>236</v>
      </c>
      <c r="F78" s="2460">
        <v>26429.947848645039</v>
      </c>
      <c r="G78" s="2461">
        <v>6.7563861929199307</v>
      </c>
      <c r="H78" s="142"/>
      <c r="I78" s="2231"/>
      <c r="J78" s="142"/>
      <c r="K78" s="143"/>
      <c r="L78" s="142"/>
      <c r="M78" s="142"/>
      <c r="N78" s="142"/>
      <c r="O78" s="143"/>
      <c r="P78" s="142"/>
      <c r="Q78" s="142"/>
      <c r="R78" s="143"/>
      <c r="S78" s="142"/>
      <c r="T78" s="142"/>
      <c r="CU78" s="103"/>
      <c r="CV78" s="103"/>
    </row>
    <row r="79" spans="1:100" s="101" customFormat="1">
      <c r="A79" s="103"/>
      <c r="B79" s="145" t="s">
        <v>1457</v>
      </c>
      <c r="C79" s="119">
        <v>14046.621675224727</v>
      </c>
      <c r="D79" s="120">
        <f t="shared" si="6"/>
        <v>3.5756642410330026</v>
      </c>
      <c r="E79" s="2088" t="s">
        <v>237</v>
      </c>
      <c r="F79" s="2460">
        <v>14147.235561022539</v>
      </c>
      <c r="G79" s="2461">
        <v>3.6165106174198809</v>
      </c>
      <c r="H79" s="142"/>
      <c r="I79" s="142"/>
      <c r="J79" s="142"/>
      <c r="K79" s="143"/>
      <c r="L79" s="142"/>
      <c r="M79" s="142"/>
      <c r="N79" s="142"/>
      <c r="O79" s="143"/>
      <c r="P79" s="142"/>
      <c r="Q79" s="142"/>
      <c r="R79" s="143"/>
      <c r="S79" s="142"/>
      <c r="T79" s="142"/>
      <c r="CU79" s="103"/>
      <c r="CV79" s="103"/>
    </row>
    <row r="80" spans="1:100" s="101" customFormat="1" ht="14.25" thickBot="1">
      <c r="A80" s="103"/>
      <c r="B80" s="133" t="s">
        <v>225</v>
      </c>
      <c r="C80" s="127">
        <v>392839.50416906836</v>
      </c>
      <c r="D80" s="128">
        <v>100</v>
      </c>
      <c r="E80" s="2089" t="s">
        <v>225</v>
      </c>
      <c r="F80" s="2462">
        <v>391184.68207665789</v>
      </c>
      <c r="G80" s="2463">
        <v>100</v>
      </c>
      <c r="H80" s="142"/>
      <c r="I80" s="142"/>
      <c r="J80" s="142"/>
      <c r="K80" s="143"/>
      <c r="L80" s="142"/>
      <c r="M80" s="142"/>
      <c r="N80" s="142"/>
      <c r="O80" s="143"/>
      <c r="P80" s="142"/>
      <c r="Q80" s="142"/>
      <c r="R80" s="143"/>
      <c r="S80" s="142"/>
      <c r="T80" s="142"/>
      <c r="CU80" s="103"/>
      <c r="CV80" s="103"/>
    </row>
    <row r="81" spans="1:100" s="101" customFormat="1">
      <c r="A81" s="103"/>
      <c r="B81" s="103"/>
      <c r="H81" s="142"/>
      <c r="I81" s="142"/>
      <c r="J81" s="142"/>
      <c r="K81" s="143"/>
      <c r="L81" s="142"/>
      <c r="M81" s="142"/>
      <c r="N81" s="142"/>
      <c r="O81" s="143"/>
      <c r="P81" s="142"/>
      <c r="Q81" s="142"/>
      <c r="R81" s="143"/>
      <c r="S81" s="142"/>
      <c r="T81" s="142"/>
      <c r="CU81" s="103"/>
      <c r="CV81" s="103"/>
    </row>
    <row r="82" spans="1:100" s="101" customFormat="1">
      <c r="A82" s="103"/>
      <c r="B82" s="103"/>
      <c r="H82" s="142"/>
      <c r="I82" s="142"/>
      <c r="J82" s="142"/>
      <c r="K82" s="143"/>
      <c r="L82" s="142"/>
      <c r="M82" s="142"/>
      <c r="N82" s="142"/>
      <c r="O82" s="143"/>
      <c r="P82" s="142"/>
      <c r="Q82" s="142"/>
      <c r="R82" s="143"/>
      <c r="S82" s="142"/>
      <c r="T82" s="142"/>
      <c r="CU82" s="103"/>
      <c r="CV82" s="103"/>
    </row>
    <row r="83" spans="1:100" s="101" customFormat="1">
      <c r="A83" s="103"/>
      <c r="B83" s="103"/>
      <c r="H83" s="142"/>
      <c r="I83" s="142"/>
      <c r="J83" s="142"/>
      <c r="K83" s="143"/>
      <c r="L83" s="142"/>
      <c r="M83" s="142"/>
      <c r="N83" s="142"/>
      <c r="O83" s="143"/>
      <c r="P83" s="142"/>
      <c r="Q83" s="142"/>
      <c r="R83" s="143"/>
      <c r="S83" s="142"/>
      <c r="T83" s="142"/>
      <c r="CU83" s="103"/>
      <c r="CV83" s="103"/>
    </row>
    <row r="84" spans="1:100">
      <c r="B84" s="103" t="s">
        <v>233</v>
      </c>
      <c r="C84" s="101">
        <v>101496.53115860792</v>
      </c>
      <c r="D84" s="101">
        <v>26.387281058984968</v>
      </c>
      <c r="E84" s="101">
        <v>99905.506200981923</v>
      </c>
      <c r="F84" s="101">
        <v>25.686319658503916</v>
      </c>
    </row>
    <row r="85" spans="1:100">
      <c r="B85" s="103" t="s">
        <v>234</v>
      </c>
      <c r="C85" s="101">
        <v>58297.473137254958</v>
      </c>
      <c r="D85" s="101">
        <v>15.156299344826509</v>
      </c>
      <c r="E85" s="101">
        <v>63022.623183641699</v>
      </c>
      <c r="F85" s="101">
        <v>16.20350375439617</v>
      </c>
    </row>
    <row r="86" spans="1:100">
      <c r="B86" s="103" t="s">
        <v>235</v>
      </c>
      <c r="C86" s="101">
        <v>53139.204136883141</v>
      </c>
      <c r="D86" s="101">
        <v>13.815241750671314</v>
      </c>
      <c r="E86" s="101">
        <v>55968.87780194504</v>
      </c>
      <c r="F86" s="101">
        <v>14.389942464796546</v>
      </c>
    </row>
    <row r="87" spans="1:100">
      <c r="B87" s="103" t="s">
        <v>238</v>
      </c>
      <c r="C87" s="101">
        <v>54836.816453721942</v>
      </c>
      <c r="D87" s="101">
        <v>14.256590561534798</v>
      </c>
      <c r="E87" s="101">
        <v>53456.755100018323</v>
      </c>
      <c r="F87" s="101">
        <v>13.744060278751027</v>
      </c>
    </row>
    <row r="88" spans="1:100">
      <c r="B88" s="103" t="s">
        <v>232</v>
      </c>
      <c r="C88" s="101">
        <v>39654.755874557071</v>
      </c>
      <c r="D88" s="101">
        <v>10.309526607881802</v>
      </c>
      <c r="E88" s="101">
        <v>39997.209977028593</v>
      </c>
      <c r="F88" s="101">
        <v>10.283528505940955</v>
      </c>
    </row>
    <row r="89" spans="1:100">
      <c r="B89" s="103" t="s">
        <v>231</v>
      </c>
      <c r="C89" s="101">
        <v>37119.464815591142</v>
      </c>
      <c r="D89" s="101">
        <v>9.6503963206139289</v>
      </c>
      <c r="E89" s="101">
        <v>36522.470281484777</v>
      </c>
      <c r="F89" s="101">
        <v>9.3901515746407096</v>
      </c>
    </row>
    <row r="90" spans="1:100">
      <c r="B90" s="103" t="s">
        <v>236</v>
      </c>
      <c r="C90" s="101">
        <v>26058.765633870873</v>
      </c>
      <c r="D90" s="101">
        <v>6.774812547599586</v>
      </c>
      <c r="E90" s="101">
        <v>26075.802368744415</v>
      </c>
      <c r="F90" s="101">
        <v>6.7042490495780065</v>
      </c>
    </row>
    <row r="91" spans="1:100">
      <c r="B91" s="103" t="s">
        <v>237</v>
      </c>
      <c r="C91" s="101">
        <v>14038.85822550008</v>
      </c>
      <c r="D91" s="101">
        <v>3.649851807887091</v>
      </c>
      <c r="E91" s="101">
        <v>13995.17191663887</v>
      </c>
      <c r="F91" s="101">
        <v>3.5982447133926816</v>
      </c>
    </row>
    <row r="92" spans="1:100">
      <c r="B92" s="103" t="s">
        <v>225</v>
      </c>
      <c r="C92" s="101">
        <v>384641.86943598714</v>
      </c>
      <c r="D92" s="101">
        <v>100</v>
      </c>
      <c r="E92" s="101">
        <v>388944.41683048359</v>
      </c>
      <c r="F92" s="101">
        <v>100</v>
      </c>
    </row>
    <row r="104" spans="3:7">
      <c r="C104" s="103"/>
      <c r="D104" s="149"/>
      <c r="E104" s="149"/>
      <c r="F104" s="149"/>
      <c r="G104" s="149"/>
    </row>
    <row r="105" spans="3:7">
      <c r="C105" s="103"/>
      <c r="D105" s="149"/>
      <c r="E105" s="149"/>
      <c r="F105" s="149"/>
      <c r="G105" s="149"/>
    </row>
    <row r="106" spans="3:7">
      <c r="D106" s="149"/>
      <c r="E106" s="149"/>
      <c r="F106" s="149"/>
      <c r="G106" s="149"/>
    </row>
    <row r="107" spans="3:7">
      <c r="D107" s="149"/>
      <c r="E107" s="149"/>
      <c r="F107" s="149"/>
      <c r="G107" s="149"/>
    </row>
    <row r="108" spans="3:7">
      <c r="D108" s="149"/>
      <c r="E108" s="149"/>
      <c r="F108" s="149"/>
      <c r="G108" s="149"/>
    </row>
    <row r="109" spans="3:7">
      <c r="D109" s="149"/>
      <c r="E109" s="149"/>
      <c r="F109" s="149"/>
      <c r="G109" s="149"/>
    </row>
    <row r="110" spans="3:7">
      <c r="D110" s="149"/>
      <c r="E110" s="149"/>
      <c r="F110" s="149"/>
      <c r="G110" s="149"/>
    </row>
    <row r="111" spans="3:7">
      <c r="D111" s="149"/>
      <c r="E111" s="149"/>
      <c r="F111" s="149"/>
      <c r="G111" s="149"/>
    </row>
    <row r="112" spans="3:7">
      <c r="D112" s="149"/>
      <c r="E112" s="149"/>
      <c r="F112" s="149"/>
      <c r="G112" s="149"/>
    </row>
    <row r="113" spans="3:9">
      <c r="D113" s="149"/>
      <c r="E113" s="149"/>
      <c r="F113" s="149"/>
      <c r="G113" s="149"/>
    </row>
    <row r="114" spans="3:9">
      <c r="C114" s="103"/>
      <c r="D114" s="103"/>
      <c r="E114" s="103"/>
      <c r="F114" s="103"/>
      <c r="G114" s="103"/>
      <c r="H114" s="103"/>
      <c r="I114" s="103"/>
    </row>
    <row r="115" spans="3:9">
      <c r="C115" s="103"/>
      <c r="D115" s="103"/>
      <c r="E115" s="103"/>
      <c r="F115" s="103"/>
      <c r="G115" s="103"/>
      <c r="H115" s="103"/>
      <c r="I115" s="103"/>
    </row>
    <row r="116" spans="3:9">
      <c r="C116" s="103"/>
      <c r="D116" s="103"/>
      <c r="E116" s="103"/>
      <c r="F116" s="103"/>
      <c r="G116" s="103"/>
      <c r="H116" s="103"/>
      <c r="I116" s="103"/>
    </row>
    <row r="117" spans="3:9">
      <c r="C117" s="103"/>
      <c r="D117" s="103"/>
      <c r="E117" s="103"/>
      <c r="F117" s="103"/>
      <c r="G117" s="103"/>
      <c r="H117" s="103"/>
      <c r="I117" s="103"/>
    </row>
    <row r="118" spans="3:9">
      <c r="C118" s="103"/>
      <c r="D118" s="103"/>
      <c r="E118" s="103"/>
      <c r="F118" s="103"/>
      <c r="G118" s="103"/>
      <c r="H118" s="103"/>
      <c r="I118" s="103"/>
    </row>
    <row r="119" spans="3:9">
      <c r="C119" s="103"/>
      <c r="D119" s="103"/>
      <c r="E119" s="103"/>
      <c r="F119" s="103"/>
      <c r="G119" s="103"/>
      <c r="H119" s="103"/>
      <c r="I119" s="103"/>
    </row>
    <row r="120" spans="3:9">
      <c r="C120" s="103"/>
      <c r="D120" s="103"/>
      <c r="E120" s="103"/>
      <c r="F120" s="103"/>
      <c r="G120" s="103"/>
      <c r="H120" s="103"/>
      <c r="I120" s="103"/>
    </row>
    <row r="121" spans="3:9">
      <c r="D121" s="149"/>
      <c r="E121" s="149"/>
      <c r="F121" s="149"/>
      <c r="G121" s="149"/>
    </row>
    <row r="122" spans="3:9">
      <c r="D122" s="149"/>
      <c r="E122" s="149"/>
      <c r="F122" s="149"/>
      <c r="G122" s="149"/>
    </row>
    <row r="123" spans="3:9">
      <c r="D123" s="149"/>
      <c r="E123" s="149"/>
      <c r="F123" s="149"/>
      <c r="G123" s="149"/>
    </row>
    <row r="124" spans="3:9">
      <c r="D124" s="149"/>
      <c r="E124" s="149"/>
      <c r="F124" s="149"/>
      <c r="G124" s="149"/>
    </row>
    <row r="125" spans="3:9">
      <c r="D125" s="149"/>
      <c r="E125" s="149"/>
      <c r="F125" s="149"/>
      <c r="G125" s="149"/>
    </row>
    <row r="126" spans="3:9">
      <c r="D126" s="149"/>
      <c r="E126" s="149"/>
      <c r="F126" s="149"/>
      <c r="G126" s="149"/>
    </row>
    <row r="127" spans="3:9">
      <c r="D127" s="149"/>
      <c r="E127" s="149"/>
      <c r="F127" s="149"/>
      <c r="G127" s="149"/>
    </row>
    <row r="128" spans="3:9">
      <c r="D128" s="149"/>
      <c r="E128" s="149"/>
      <c r="F128" s="149"/>
      <c r="G128" s="149"/>
    </row>
    <row r="129" spans="3:7">
      <c r="D129" s="149"/>
      <c r="E129" s="149"/>
      <c r="F129" s="149"/>
      <c r="G129" s="149"/>
    </row>
    <row r="130" spans="3:7">
      <c r="D130" s="149"/>
      <c r="E130" s="149"/>
      <c r="F130" s="149"/>
      <c r="G130" s="149"/>
    </row>
    <row r="131" spans="3:7">
      <c r="D131" s="149"/>
      <c r="E131" s="149"/>
      <c r="F131" s="149"/>
      <c r="G131" s="149"/>
    </row>
    <row r="132" spans="3:7">
      <c r="D132" s="149"/>
      <c r="E132" s="149"/>
      <c r="F132" s="149"/>
      <c r="G132" s="149"/>
    </row>
    <row r="133" spans="3:7">
      <c r="D133" s="149"/>
      <c r="E133" s="149"/>
      <c r="F133" s="149"/>
      <c r="G133" s="149"/>
    </row>
    <row r="134" spans="3:7">
      <c r="D134" s="149"/>
      <c r="E134" s="149"/>
      <c r="F134" s="149"/>
      <c r="G134" s="149"/>
    </row>
    <row r="135" spans="3:7">
      <c r="D135" s="149"/>
      <c r="E135" s="149"/>
      <c r="F135" s="149"/>
      <c r="G135" s="149"/>
    </row>
    <row r="136" spans="3:7">
      <c r="D136" s="149"/>
      <c r="E136" s="149"/>
      <c r="F136" s="149"/>
      <c r="G136" s="149"/>
    </row>
    <row r="137" spans="3:7">
      <c r="C137" s="103"/>
      <c r="D137" s="149"/>
      <c r="E137" s="149"/>
      <c r="F137" s="149"/>
      <c r="G137" s="149"/>
    </row>
    <row r="138" spans="3:7">
      <c r="C138" s="103"/>
      <c r="D138" s="149"/>
      <c r="E138" s="149"/>
      <c r="F138" s="149"/>
      <c r="G138" s="149"/>
    </row>
    <row r="139" spans="3:7">
      <c r="C139" s="103"/>
      <c r="D139" s="149"/>
      <c r="E139" s="149"/>
      <c r="F139" s="149"/>
      <c r="G139" s="149"/>
    </row>
    <row r="140" spans="3:7">
      <c r="C140" s="103"/>
      <c r="D140" s="149"/>
      <c r="E140" s="149"/>
      <c r="F140" s="149"/>
      <c r="G140" s="149"/>
    </row>
    <row r="141" spans="3:7">
      <c r="C141" s="103"/>
      <c r="D141" s="149"/>
      <c r="E141" s="149"/>
      <c r="F141" s="149"/>
      <c r="G141" s="149"/>
    </row>
    <row r="142" spans="3:7">
      <c r="C142" s="103"/>
      <c r="D142" s="149"/>
      <c r="E142" s="149"/>
      <c r="F142" s="149"/>
      <c r="G142" s="149"/>
    </row>
    <row r="143" spans="3:7">
      <c r="C143" s="103"/>
      <c r="D143" s="149"/>
      <c r="E143" s="149"/>
      <c r="F143" s="149"/>
      <c r="G143" s="149"/>
    </row>
    <row r="144" spans="3:7">
      <c r="C144" s="103"/>
      <c r="D144" s="149"/>
      <c r="E144" s="149"/>
      <c r="F144" s="149"/>
      <c r="G144" s="149"/>
    </row>
    <row r="145" spans="3:7">
      <c r="C145" s="103"/>
      <c r="D145" s="149"/>
      <c r="E145" s="149"/>
      <c r="F145" s="149"/>
      <c r="G145" s="149"/>
    </row>
    <row r="146" spans="3:7">
      <c r="C146" s="103"/>
      <c r="D146" s="149"/>
      <c r="E146" s="149"/>
      <c r="F146" s="149"/>
      <c r="G146" s="149"/>
    </row>
    <row r="147" spans="3:7">
      <c r="C147" s="103"/>
      <c r="D147" s="149"/>
      <c r="E147" s="149"/>
      <c r="F147" s="149"/>
      <c r="G147" s="149"/>
    </row>
    <row r="148" spans="3:7">
      <c r="C148" s="103"/>
      <c r="D148" s="149"/>
      <c r="E148" s="149"/>
      <c r="F148" s="149"/>
      <c r="G148" s="149"/>
    </row>
    <row r="149" spans="3:7">
      <c r="C149" s="103"/>
      <c r="D149" s="149"/>
      <c r="E149" s="149"/>
      <c r="F149" s="149"/>
      <c r="G149" s="149"/>
    </row>
  </sheetData>
  <sortState ref="E72:G79">
    <sortCondition descending="1" ref="F72:F79"/>
  </sortState>
  <mergeCells count="7">
    <mergeCell ref="C70:D70"/>
    <mergeCell ref="F70:G70"/>
    <mergeCell ref="B3:B4"/>
    <mergeCell ref="C3:D3"/>
    <mergeCell ref="E3:F3"/>
    <mergeCell ref="C18:D18"/>
    <mergeCell ref="E18:F18"/>
  </mergeCells>
  <phoneticPr fontId="15"/>
  <printOptions horizontalCentered="1" verticalCentered="1"/>
  <pageMargins left="0.39370078740157483" right="0.19685039370078741" top="0.59055118110236227" bottom="0.39370078740157483" header="0.11811023622047245" footer="0.27559055118110237"/>
  <pageSetup paperSize="9" orientation="portrait" r:id="rId1"/>
  <headerFooter alignWithMargins="0"/>
  <ignoredErrors>
    <ignoredError sqref="C5:D5 D7:D12 D6 E5:E12" formula="1"/>
    <ignoredError sqref="C7:C12" formula="1" formulaRange="1"/>
    <ignoredError sqref="C6" formulaRange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9" tint="-0.249977111117893"/>
    <pageSetUpPr fitToPage="1"/>
  </sheetPr>
  <dimension ref="A1:AR39"/>
  <sheetViews>
    <sheetView topLeftCell="U1" zoomScale="85" zoomScaleNormal="85" workbookViewId="0">
      <selection activeCell="AN36" sqref="AN36"/>
    </sheetView>
  </sheetViews>
  <sheetFormatPr defaultRowHeight="12"/>
  <cols>
    <col min="1" max="1" width="2.375" style="480" customWidth="1"/>
    <col min="2" max="2" width="2.5" style="480" customWidth="1"/>
    <col min="3" max="7" width="3.375" style="480" customWidth="1"/>
    <col min="8" max="9" width="2.25" style="480" customWidth="1"/>
    <col min="10" max="14" width="3.375" style="480" customWidth="1"/>
    <col min="15" max="15" width="2.625" style="480" customWidth="1"/>
    <col min="16" max="20" width="3.375" style="480" customWidth="1"/>
    <col min="21" max="21" width="2.875" style="480" customWidth="1"/>
    <col min="22" max="24" width="3.375" style="480" customWidth="1"/>
    <col min="25" max="25" width="5.375" style="480" customWidth="1"/>
    <col min="26" max="29" width="3.375" style="480" customWidth="1"/>
    <col min="30" max="30" width="2.625" style="480" customWidth="1"/>
    <col min="31" max="31" width="1.5" style="480" customWidth="1"/>
    <col min="32" max="32" width="2.625" style="480" customWidth="1"/>
    <col min="33" max="33" width="9" style="480"/>
    <col min="34" max="34" width="14.625" style="480" customWidth="1"/>
    <col min="35" max="45" width="9" style="480" customWidth="1"/>
    <col min="46" max="256" width="9" style="480"/>
    <col min="257" max="257" width="2.375" style="480" customWidth="1"/>
    <col min="258" max="258" width="2.5" style="480" customWidth="1"/>
    <col min="259" max="263" width="3.375" style="480" customWidth="1"/>
    <col min="264" max="265" width="2.25" style="480" customWidth="1"/>
    <col min="266" max="270" width="3.375" style="480" customWidth="1"/>
    <col min="271" max="271" width="2.625" style="480" customWidth="1"/>
    <col min="272" max="276" width="3.375" style="480" customWidth="1"/>
    <col min="277" max="277" width="2.875" style="480" customWidth="1"/>
    <col min="278" max="280" width="3.375" style="480" customWidth="1"/>
    <col min="281" max="281" width="5.375" style="480" customWidth="1"/>
    <col min="282" max="285" width="3.375" style="480" customWidth="1"/>
    <col min="286" max="286" width="2.625" style="480" customWidth="1"/>
    <col min="287" max="287" width="1.5" style="480" customWidth="1"/>
    <col min="288" max="288" width="2.625" style="480" customWidth="1"/>
    <col min="289" max="289" width="9" style="480"/>
    <col min="290" max="290" width="14.625" style="480" customWidth="1"/>
    <col min="291" max="301" width="9" style="480" customWidth="1"/>
    <col min="302" max="512" width="9" style="480"/>
    <col min="513" max="513" width="2.375" style="480" customWidth="1"/>
    <col min="514" max="514" width="2.5" style="480" customWidth="1"/>
    <col min="515" max="519" width="3.375" style="480" customWidth="1"/>
    <col min="520" max="521" width="2.25" style="480" customWidth="1"/>
    <col min="522" max="526" width="3.375" style="480" customWidth="1"/>
    <col min="527" max="527" width="2.625" style="480" customWidth="1"/>
    <col min="528" max="532" width="3.375" style="480" customWidth="1"/>
    <col min="533" max="533" width="2.875" style="480" customWidth="1"/>
    <col min="534" max="536" width="3.375" style="480" customWidth="1"/>
    <col min="537" max="537" width="5.375" style="480" customWidth="1"/>
    <col min="538" max="541" width="3.375" style="480" customWidth="1"/>
    <col min="542" max="542" width="2.625" style="480" customWidth="1"/>
    <col min="543" max="543" width="1.5" style="480" customWidth="1"/>
    <col min="544" max="544" width="2.625" style="480" customWidth="1"/>
    <col min="545" max="545" width="9" style="480"/>
    <col min="546" max="546" width="14.625" style="480" customWidth="1"/>
    <col min="547" max="557" width="9" style="480" customWidth="1"/>
    <col min="558" max="768" width="9" style="480"/>
    <col min="769" max="769" width="2.375" style="480" customWidth="1"/>
    <col min="770" max="770" width="2.5" style="480" customWidth="1"/>
    <col min="771" max="775" width="3.375" style="480" customWidth="1"/>
    <col min="776" max="777" width="2.25" style="480" customWidth="1"/>
    <col min="778" max="782" width="3.375" style="480" customWidth="1"/>
    <col min="783" max="783" width="2.625" style="480" customWidth="1"/>
    <col min="784" max="788" width="3.375" style="480" customWidth="1"/>
    <col min="789" max="789" width="2.875" style="480" customWidth="1"/>
    <col min="790" max="792" width="3.375" style="480" customWidth="1"/>
    <col min="793" max="793" width="5.375" style="480" customWidth="1"/>
    <col min="794" max="797" width="3.375" style="480" customWidth="1"/>
    <col min="798" max="798" width="2.625" style="480" customWidth="1"/>
    <col min="799" max="799" width="1.5" style="480" customWidth="1"/>
    <col min="800" max="800" width="2.625" style="480" customWidth="1"/>
    <col min="801" max="801" width="9" style="480"/>
    <col min="802" max="802" width="14.625" style="480" customWidth="1"/>
    <col min="803" max="813" width="9" style="480" customWidth="1"/>
    <col min="814" max="1024" width="9" style="480"/>
    <col min="1025" max="1025" width="2.375" style="480" customWidth="1"/>
    <col min="1026" max="1026" width="2.5" style="480" customWidth="1"/>
    <col min="1027" max="1031" width="3.375" style="480" customWidth="1"/>
    <col min="1032" max="1033" width="2.25" style="480" customWidth="1"/>
    <col min="1034" max="1038" width="3.375" style="480" customWidth="1"/>
    <col min="1039" max="1039" width="2.625" style="480" customWidth="1"/>
    <col min="1040" max="1044" width="3.375" style="480" customWidth="1"/>
    <col min="1045" max="1045" width="2.875" style="480" customWidth="1"/>
    <col min="1046" max="1048" width="3.375" style="480" customWidth="1"/>
    <col min="1049" max="1049" width="5.375" style="480" customWidth="1"/>
    <col min="1050" max="1053" width="3.375" style="480" customWidth="1"/>
    <col min="1054" max="1054" width="2.625" style="480" customWidth="1"/>
    <col min="1055" max="1055" width="1.5" style="480" customWidth="1"/>
    <col min="1056" max="1056" width="2.625" style="480" customWidth="1"/>
    <col min="1057" max="1057" width="9" style="480"/>
    <col min="1058" max="1058" width="14.625" style="480" customWidth="1"/>
    <col min="1059" max="1069" width="9" style="480" customWidth="1"/>
    <col min="1070" max="1280" width="9" style="480"/>
    <col min="1281" max="1281" width="2.375" style="480" customWidth="1"/>
    <col min="1282" max="1282" width="2.5" style="480" customWidth="1"/>
    <col min="1283" max="1287" width="3.375" style="480" customWidth="1"/>
    <col min="1288" max="1289" width="2.25" style="480" customWidth="1"/>
    <col min="1290" max="1294" width="3.375" style="480" customWidth="1"/>
    <col min="1295" max="1295" width="2.625" style="480" customWidth="1"/>
    <col min="1296" max="1300" width="3.375" style="480" customWidth="1"/>
    <col min="1301" max="1301" width="2.875" style="480" customWidth="1"/>
    <col min="1302" max="1304" width="3.375" style="480" customWidth="1"/>
    <col min="1305" max="1305" width="5.375" style="480" customWidth="1"/>
    <col min="1306" max="1309" width="3.375" style="480" customWidth="1"/>
    <col min="1310" max="1310" width="2.625" style="480" customWidth="1"/>
    <col min="1311" max="1311" width="1.5" style="480" customWidth="1"/>
    <col min="1312" max="1312" width="2.625" style="480" customWidth="1"/>
    <col min="1313" max="1313" width="9" style="480"/>
    <col min="1314" max="1314" width="14.625" style="480" customWidth="1"/>
    <col min="1315" max="1325" width="9" style="480" customWidth="1"/>
    <col min="1326" max="1536" width="9" style="480"/>
    <col min="1537" max="1537" width="2.375" style="480" customWidth="1"/>
    <col min="1538" max="1538" width="2.5" style="480" customWidth="1"/>
    <col min="1539" max="1543" width="3.375" style="480" customWidth="1"/>
    <col min="1544" max="1545" width="2.25" style="480" customWidth="1"/>
    <col min="1546" max="1550" width="3.375" style="480" customWidth="1"/>
    <col min="1551" max="1551" width="2.625" style="480" customWidth="1"/>
    <col min="1552" max="1556" width="3.375" style="480" customWidth="1"/>
    <col min="1557" max="1557" width="2.875" style="480" customWidth="1"/>
    <col min="1558" max="1560" width="3.375" style="480" customWidth="1"/>
    <col min="1561" max="1561" width="5.375" style="480" customWidth="1"/>
    <col min="1562" max="1565" width="3.375" style="480" customWidth="1"/>
    <col min="1566" max="1566" width="2.625" style="480" customWidth="1"/>
    <col min="1567" max="1567" width="1.5" style="480" customWidth="1"/>
    <col min="1568" max="1568" width="2.625" style="480" customWidth="1"/>
    <col min="1569" max="1569" width="9" style="480"/>
    <col min="1570" max="1570" width="14.625" style="480" customWidth="1"/>
    <col min="1571" max="1581" width="9" style="480" customWidth="1"/>
    <col min="1582" max="1792" width="9" style="480"/>
    <col min="1793" max="1793" width="2.375" style="480" customWidth="1"/>
    <col min="1794" max="1794" width="2.5" style="480" customWidth="1"/>
    <col min="1795" max="1799" width="3.375" style="480" customWidth="1"/>
    <col min="1800" max="1801" width="2.25" style="480" customWidth="1"/>
    <col min="1802" max="1806" width="3.375" style="480" customWidth="1"/>
    <col min="1807" max="1807" width="2.625" style="480" customWidth="1"/>
    <col min="1808" max="1812" width="3.375" style="480" customWidth="1"/>
    <col min="1813" max="1813" width="2.875" style="480" customWidth="1"/>
    <col min="1814" max="1816" width="3.375" style="480" customWidth="1"/>
    <col min="1817" max="1817" width="5.375" style="480" customWidth="1"/>
    <col min="1818" max="1821" width="3.375" style="480" customWidth="1"/>
    <col min="1822" max="1822" width="2.625" style="480" customWidth="1"/>
    <col min="1823" max="1823" width="1.5" style="480" customWidth="1"/>
    <col min="1824" max="1824" width="2.625" style="480" customWidth="1"/>
    <col min="1825" max="1825" width="9" style="480"/>
    <col min="1826" max="1826" width="14.625" style="480" customWidth="1"/>
    <col min="1827" max="1837" width="9" style="480" customWidth="1"/>
    <col min="1838" max="2048" width="9" style="480"/>
    <col min="2049" max="2049" width="2.375" style="480" customWidth="1"/>
    <col min="2050" max="2050" width="2.5" style="480" customWidth="1"/>
    <col min="2051" max="2055" width="3.375" style="480" customWidth="1"/>
    <col min="2056" max="2057" width="2.25" style="480" customWidth="1"/>
    <col min="2058" max="2062" width="3.375" style="480" customWidth="1"/>
    <col min="2063" max="2063" width="2.625" style="480" customWidth="1"/>
    <col min="2064" max="2068" width="3.375" style="480" customWidth="1"/>
    <col min="2069" max="2069" width="2.875" style="480" customWidth="1"/>
    <col min="2070" max="2072" width="3.375" style="480" customWidth="1"/>
    <col min="2073" max="2073" width="5.375" style="480" customWidth="1"/>
    <col min="2074" max="2077" width="3.375" style="480" customWidth="1"/>
    <col min="2078" max="2078" width="2.625" style="480" customWidth="1"/>
    <col min="2079" max="2079" width="1.5" style="480" customWidth="1"/>
    <col min="2080" max="2080" width="2.625" style="480" customWidth="1"/>
    <col min="2081" max="2081" width="9" style="480"/>
    <col min="2082" max="2082" width="14.625" style="480" customWidth="1"/>
    <col min="2083" max="2093" width="9" style="480" customWidth="1"/>
    <col min="2094" max="2304" width="9" style="480"/>
    <col min="2305" max="2305" width="2.375" style="480" customWidth="1"/>
    <col min="2306" max="2306" width="2.5" style="480" customWidth="1"/>
    <col min="2307" max="2311" width="3.375" style="480" customWidth="1"/>
    <col min="2312" max="2313" width="2.25" style="480" customWidth="1"/>
    <col min="2314" max="2318" width="3.375" style="480" customWidth="1"/>
    <col min="2319" max="2319" width="2.625" style="480" customWidth="1"/>
    <col min="2320" max="2324" width="3.375" style="480" customWidth="1"/>
    <col min="2325" max="2325" width="2.875" style="480" customWidth="1"/>
    <col min="2326" max="2328" width="3.375" style="480" customWidth="1"/>
    <col min="2329" max="2329" width="5.375" style="480" customWidth="1"/>
    <col min="2330" max="2333" width="3.375" style="480" customWidth="1"/>
    <col min="2334" max="2334" width="2.625" style="480" customWidth="1"/>
    <col min="2335" max="2335" width="1.5" style="480" customWidth="1"/>
    <col min="2336" max="2336" width="2.625" style="480" customWidth="1"/>
    <col min="2337" max="2337" width="9" style="480"/>
    <col min="2338" max="2338" width="14.625" style="480" customWidth="1"/>
    <col min="2339" max="2349" width="9" style="480" customWidth="1"/>
    <col min="2350" max="2560" width="9" style="480"/>
    <col min="2561" max="2561" width="2.375" style="480" customWidth="1"/>
    <col min="2562" max="2562" width="2.5" style="480" customWidth="1"/>
    <col min="2563" max="2567" width="3.375" style="480" customWidth="1"/>
    <col min="2568" max="2569" width="2.25" style="480" customWidth="1"/>
    <col min="2570" max="2574" width="3.375" style="480" customWidth="1"/>
    <col min="2575" max="2575" width="2.625" style="480" customWidth="1"/>
    <col min="2576" max="2580" width="3.375" style="480" customWidth="1"/>
    <col min="2581" max="2581" width="2.875" style="480" customWidth="1"/>
    <col min="2582" max="2584" width="3.375" style="480" customWidth="1"/>
    <col min="2585" max="2585" width="5.375" style="480" customWidth="1"/>
    <col min="2586" max="2589" width="3.375" style="480" customWidth="1"/>
    <col min="2590" max="2590" width="2.625" style="480" customWidth="1"/>
    <col min="2591" max="2591" width="1.5" style="480" customWidth="1"/>
    <col min="2592" max="2592" width="2.625" style="480" customWidth="1"/>
    <col min="2593" max="2593" width="9" style="480"/>
    <col min="2594" max="2594" width="14.625" style="480" customWidth="1"/>
    <col min="2595" max="2605" width="9" style="480" customWidth="1"/>
    <col min="2606" max="2816" width="9" style="480"/>
    <col min="2817" max="2817" width="2.375" style="480" customWidth="1"/>
    <col min="2818" max="2818" width="2.5" style="480" customWidth="1"/>
    <col min="2819" max="2823" width="3.375" style="480" customWidth="1"/>
    <col min="2824" max="2825" width="2.25" style="480" customWidth="1"/>
    <col min="2826" max="2830" width="3.375" style="480" customWidth="1"/>
    <col min="2831" max="2831" width="2.625" style="480" customWidth="1"/>
    <col min="2832" max="2836" width="3.375" style="480" customWidth="1"/>
    <col min="2837" max="2837" width="2.875" style="480" customWidth="1"/>
    <col min="2838" max="2840" width="3.375" style="480" customWidth="1"/>
    <col min="2841" max="2841" width="5.375" style="480" customWidth="1"/>
    <col min="2842" max="2845" width="3.375" style="480" customWidth="1"/>
    <col min="2846" max="2846" width="2.625" style="480" customWidth="1"/>
    <col min="2847" max="2847" width="1.5" style="480" customWidth="1"/>
    <col min="2848" max="2848" width="2.625" style="480" customWidth="1"/>
    <col min="2849" max="2849" width="9" style="480"/>
    <col min="2850" max="2850" width="14.625" style="480" customWidth="1"/>
    <col min="2851" max="2861" width="9" style="480" customWidth="1"/>
    <col min="2862" max="3072" width="9" style="480"/>
    <col min="3073" max="3073" width="2.375" style="480" customWidth="1"/>
    <col min="3074" max="3074" width="2.5" style="480" customWidth="1"/>
    <col min="3075" max="3079" width="3.375" style="480" customWidth="1"/>
    <col min="3080" max="3081" width="2.25" style="480" customWidth="1"/>
    <col min="3082" max="3086" width="3.375" style="480" customWidth="1"/>
    <col min="3087" max="3087" width="2.625" style="480" customWidth="1"/>
    <col min="3088" max="3092" width="3.375" style="480" customWidth="1"/>
    <col min="3093" max="3093" width="2.875" style="480" customWidth="1"/>
    <col min="3094" max="3096" width="3.375" style="480" customWidth="1"/>
    <col min="3097" max="3097" width="5.375" style="480" customWidth="1"/>
    <col min="3098" max="3101" width="3.375" style="480" customWidth="1"/>
    <col min="3102" max="3102" width="2.625" style="480" customWidth="1"/>
    <col min="3103" max="3103" width="1.5" style="480" customWidth="1"/>
    <col min="3104" max="3104" width="2.625" style="480" customWidth="1"/>
    <col min="3105" max="3105" width="9" style="480"/>
    <col min="3106" max="3106" width="14.625" style="480" customWidth="1"/>
    <col min="3107" max="3117" width="9" style="480" customWidth="1"/>
    <col min="3118" max="3328" width="9" style="480"/>
    <col min="3329" max="3329" width="2.375" style="480" customWidth="1"/>
    <col min="3330" max="3330" width="2.5" style="480" customWidth="1"/>
    <col min="3331" max="3335" width="3.375" style="480" customWidth="1"/>
    <col min="3336" max="3337" width="2.25" style="480" customWidth="1"/>
    <col min="3338" max="3342" width="3.375" style="480" customWidth="1"/>
    <col min="3343" max="3343" width="2.625" style="480" customWidth="1"/>
    <col min="3344" max="3348" width="3.375" style="480" customWidth="1"/>
    <col min="3349" max="3349" width="2.875" style="480" customWidth="1"/>
    <col min="3350" max="3352" width="3.375" style="480" customWidth="1"/>
    <col min="3353" max="3353" width="5.375" style="480" customWidth="1"/>
    <col min="3354" max="3357" width="3.375" style="480" customWidth="1"/>
    <col min="3358" max="3358" width="2.625" style="480" customWidth="1"/>
    <col min="3359" max="3359" width="1.5" style="480" customWidth="1"/>
    <col min="3360" max="3360" width="2.625" style="480" customWidth="1"/>
    <col min="3361" max="3361" width="9" style="480"/>
    <col min="3362" max="3362" width="14.625" style="480" customWidth="1"/>
    <col min="3363" max="3373" width="9" style="480" customWidth="1"/>
    <col min="3374" max="3584" width="9" style="480"/>
    <col min="3585" max="3585" width="2.375" style="480" customWidth="1"/>
    <col min="3586" max="3586" width="2.5" style="480" customWidth="1"/>
    <col min="3587" max="3591" width="3.375" style="480" customWidth="1"/>
    <col min="3592" max="3593" width="2.25" style="480" customWidth="1"/>
    <col min="3594" max="3598" width="3.375" style="480" customWidth="1"/>
    <col min="3599" max="3599" width="2.625" style="480" customWidth="1"/>
    <col min="3600" max="3604" width="3.375" style="480" customWidth="1"/>
    <col min="3605" max="3605" width="2.875" style="480" customWidth="1"/>
    <col min="3606" max="3608" width="3.375" style="480" customWidth="1"/>
    <col min="3609" max="3609" width="5.375" style="480" customWidth="1"/>
    <col min="3610" max="3613" width="3.375" style="480" customWidth="1"/>
    <col min="3614" max="3614" width="2.625" style="480" customWidth="1"/>
    <col min="3615" max="3615" width="1.5" style="480" customWidth="1"/>
    <col min="3616" max="3616" width="2.625" style="480" customWidth="1"/>
    <col min="3617" max="3617" width="9" style="480"/>
    <col min="3618" max="3618" width="14.625" style="480" customWidth="1"/>
    <col min="3619" max="3629" width="9" style="480" customWidth="1"/>
    <col min="3630" max="3840" width="9" style="480"/>
    <col min="3841" max="3841" width="2.375" style="480" customWidth="1"/>
    <col min="3842" max="3842" width="2.5" style="480" customWidth="1"/>
    <col min="3843" max="3847" width="3.375" style="480" customWidth="1"/>
    <col min="3848" max="3849" width="2.25" style="480" customWidth="1"/>
    <col min="3850" max="3854" width="3.375" style="480" customWidth="1"/>
    <col min="3855" max="3855" width="2.625" style="480" customWidth="1"/>
    <col min="3856" max="3860" width="3.375" style="480" customWidth="1"/>
    <col min="3861" max="3861" width="2.875" style="480" customWidth="1"/>
    <col min="3862" max="3864" width="3.375" style="480" customWidth="1"/>
    <col min="3865" max="3865" width="5.375" style="480" customWidth="1"/>
    <col min="3866" max="3869" width="3.375" style="480" customWidth="1"/>
    <col min="3870" max="3870" width="2.625" style="480" customWidth="1"/>
    <col min="3871" max="3871" width="1.5" style="480" customWidth="1"/>
    <col min="3872" max="3872" width="2.625" style="480" customWidth="1"/>
    <col min="3873" max="3873" width="9" style="480"/>
    <col min="3874" max="3874" width="14.625" style="480" customWidth="1"/>
    <col min="3875" max="3885" width="9" style="480" customWidth="1"/>
    <col min="3886" max="4096" width="9" style="480"/>
    <col min="4097" max="4097" width="2.375" style="480" customWidth="1"/>
    <col min="4098" max="4098" width="2.5" style="480" customWidth="1"/>
    <col min="4099" max="4103" width="3.375" style="480" customWidth="1"/>
    <col min="4104" max="4105" width="2.25" style="480" customWidth="1"/>
    <col min="4106" max="4110" width="3.375" style="480" customWidth="1"/>
    <col min="4111" max="4111" width="2.625" style="480" customWidth="1"/>
    <col min="4112" max="4116" width="3.375" style="480" customWidth="1"/>
    <col min="4117" max="4117" width="2.875" style="480" customWidth="1"/>
    <col min="4118" max="4120" width="3.375" style="480" customWidth="1"/>
    <col min="4121" max="4121" width="5.375" style="480" customWidth="1"/>
    <col min="4122" max="4125" width="3.375" style="480" customWidth="1"/>
    <col min="4126" max="4126" width="2.625" style="480" customWidth="1"/>
    <col min="4127" max="4127" width="1.5" style="480" customWidth="1"/>
    <col min="4128" max="4128" width="2.625" style="480" customWidth="1"/>
    <col min="4129" max="4129" width="9" style="480"/>
    <col min="4130" max="4130" width="14.625" style="480" customWidth="1"/>
    <col min="4131" max="4141" width="9" style="480" customWidth="1"/>
    <col min="4142" max="4352" width="9" style="480"/>
    <col min="4353" max="4353" width="2.375" style="480" customWidth="1"/>
    <col min="4354" max="4354" width="2.5" style="480" customWidth="1"/>
    <col min="4355" max="4359" width="3.375" style="480" customWidth="1"/>
    <col min="4360" max="4361" width="2.25" style="480" customWidth="1"/>
    <col min="4362" max="4366" width="3.375" style="480" customWidth="1"/>
    <col min="4367" max="4367" width="2.625" style="480" customWidth="1"/>
    <col min="4368" max="4372" width="3.375" style="480" customWidth="1"/>
    <col min="4373" max="4373" width="2.875" style="480" customWidth="1"/>
    <col min="4374" max="4376" width="3.375" style="480" customWidth="1"/>
    <col min="4377" max="4377" width="5.375" style="480" customWidth="1"/>
    <col min="4378" max="4381" width="3.375" style="480" customWidth="1"/>
    <col min="4382" max="4382" width="2.625" style="480" customWidth="1"/>
    <col min="4383" max="4383" width="1.5" style="480" customWidth="1"/>
    <col min="4384" max="4384" width="2.625" style="480" customWidth="1"/>
    <col min="4385" max="4385" width="9" style="480"/>
    <col min="4386" max="4386" width="14.625" style="480" customWidth="1"/>
    <col min="4387" max="4397" width="9" style="480" customWidth="1"/>
    <col min="4398" max="4608" width="9" style="480"/>
    <col min="4609" max="4609" width="2.375" style="480" customWidth="1"/>
    <col min="4610" max="4610" width="2.5" style="480" customWidth="1"/>
    <col min="4611" max="4615" width="3.375" style="480" customWidth="1"/>
    <col min="4616" max="4617" width="2.25" style="480" customWidth="1"/>
    <col min="4618" max="4622" width="3.375" style="480" customWidth="1"/>
    <col min="4623" max="4623" width="2.625" style="480" customWidth="1"/>
    <col min="4624" max="4628" width="3.375" style="480" customWidth="1"/>
    <col min="4629" max="4629" width="2.875" style="480" customWidth="1"/>
    <col min="4630" max="4632" width="3.375" style="480" customWidth="1"/>
    <col min="4633" max="4633" width="5.375" style="480" customWidth="1"/>
    <col min="4634" max="4637" width="3.375" style="480" customWidth="1"/>
    <col min="4638" max="4638" width="2.625" style="480" customWidth="1"/>
    <col min="4639" max="4639" width="1.5" style="480" customWidth="1"/>
    <col min="4640" max="4640" width="2.625" style="480" customWidth="1"/>
    <col min="4641" max="4641" width="9" style="480"/>
    <col min="4642" max="4642" width="14.625" style="480" customWidth="1"/>
    <col min="4643" max="4653" width="9" style="480" customWidth="1"/>
    <col min="4654" max="4864" width="9" style="480"/>
    <col min="4865" max="4865" width="2.375" style="480" customWidth="1"/>
    <col min="4866" max="4866" width="2.5" style="480" customWidth="1"/>
    <col min="4867" max="4871" width="3.375" style="480" customWidth="1"/>
    <col min="4872" max="4873" width="2.25" style="480" customWidth="1"/>
    <col min="4874" max="4878" width="3.375" style="480" customWidth="1"/>
    <col min="4879" max="4879" width="2.625" style="480" customWidth="1"/>
    <col min="4880" max="4884" width="3.375" style="480" customWidth="1"/>
    <col min="4885" max="4885" width="2.875" style="480" customWidth="1"/>
    <col min="4886" max="4888" width="3.375" style="480" customWidth="1"/>
    <col min="4889" max="4889" width="5.375" style="480" customWidth="1"/>
    <col min="4890" max="4893" width="3.375" style="480" customWidth="1"/>
    <col min="4894" max="4894" width="2.625" style="480" customWidth="1"/>
    <col min="4895" max="4895" width="1.5" style="480" customWidth="1"/>
    <col min="4896" max="4896" width="2.625" style="480" customWidth="1"/>
    <col min="4897" max="4897" width="9" style="480"/>
    <col min="4898" max="4898" width="14.625" style="480" customWidth="1"/>
    <col min="4899" max="4909" width="9" style="480" customWidth="1"/>
    <col min="4910" max="5120" width="9" style="480"/>
    <col min="5121" max="5121" width="2.375" style="480" customWidth="1"/>
    <col min="5122" max="5122" width="2.5" style="480" customWidth="1"/>
    <col min="5123" max="5127" width="3.375" style="480" customWidth="1"/>
    <col min="5128" max="5129" width="2.25" style="480" customWidth="1"/>
    <col min="5130" max="5134" width="3.375" style="480" customWidth="1"/>
    <col min="5135" max="5135" width="2.625" style="480" customWidth="1"/>
    <col min="5136" max="5140" width="3.375" style="480" customWidth="1"/>
    <col min="5141" max="5141" width="2.875" style="480" customWidth="1"/>
    <col min="5142" max="5144" width="3.375" style="480" customWidth="1"/>
    <col min="5145" max="5145" width="5.375" style="480" customWidth="1"/>
    <col min="5146" max="5149" width="3.375" style="480" customWidth="1"/>
    <col min="5150" max="5150" width="2.625" style="480" customWidth="1"/>
    <col min="5151" max="5151" width="1.5" style="480" customWidth="1"/>
    <col min="5152" max="5152" width="2.625" style="480" customWidth="1"/>
    <col min="5153" max="5153" width="9" style="480"/>
    <col min="5154" max="5154" width="14.625" style="480" customWidth="1"/>
    <col min="5155" max="5165" width="9" style="480" customWidth="1"/>
    <col min="5166" max="5376" width="9" style="480"/>
    <col min="5377" max="5377" width="2.375" style="480" customWidth="1"/>
    <col min="5378" max="5378" width="2.5" style="480" customWidth="1"/>
    <col min="5379" max="5383" width="3.375" style="480" customWidth="1"/>
    <col min="5384" max="5385" width="2.25" style="480" customWidth="1"/>
    <col min="5386" max="5390" width="3.375" style="480" customWidth="1"/>
    <col min="5391" max="5391" width="2.625" style="480" customWidth="1"/>
    <col min="5392" max="5396" width="3.375" style="480" customWidth="1"/>
    <col min="5397" max="5397" width="2.875" style="480" customWidth="1"/>
    <col min="5398" max="5400" width="3.375" style="480" customWidth="1"/>
    <col min="5401" max="5401" width="5.375" style="480" customWidth="1"/>
    <col min="5402" max="5405" width="3.375" style="480" customWidth="1"/>
    <col min="5406" max="5406" width="2.625" style="480" customWidth="1"/>
    <col min="5407" max="5407" width="1.5" style="480" customWidth="1"/>
    <col min="5408" max="5408" width="2.625" style="480" customWidth="1"/>
    <col min="5409" max="5409" width="9" style="480"/>
    <col min="5410" max="5410" width="14.625" style="480" customWidth="1"/>
    <col min="5411" max="5421" width="9" style="480" customWidth="1"/>
    <col min="5422" max="5632" width="9" style="480"/>
    <col min="5633" max="5633" width="2.375" style="480" customWidth="1"/>
    <col min="5634" max="5634" width="2.5" style="480" customWidth="1"/>
    <col min="5635" max="5639" width="3.375" style="480" customWidth="1"/>
    <col min="5640" max="5641" width="2.25" style="480" customWidth="1"/>
    <col min="5642" max="5646" width="3.375" style="480" customWidth="1"/>
    <col min="5647" max="5647" width="2.625" style="480" customWidth="1"/>
    <col min="5648" max="5652" width="3.375" style="480" customWidth="1"/>
    <col min="5653" max="5653" width="2.875" style="480" customWidth="1"/>
    <col min="5654" max="5656" width="3.375" style="480" customWidth="1"/>
    <col min="5657" max="5657" width="5.375" style="480" customWidth="1"/>
    <col min="5658" max="5661" width="3.375" style="480" customWidth="1"/>
    <col min="5662" max="5662" width="2.625" style="480" customWidth="1"/>
    <col min="5663" max="5663" width="1.5" style="480" customWidth="1"/>
    <col min="5664" max="5664" width="2.625" style="480" customWidth="1"/>
    <col min="5665" max="5665" width="9" style="480"/>
    <col min="5666" max="5666" width="14.625" style="480" customWidth="1"/>
    <col min="5667" max="5677" width="9" style="480" customWidth="1"/>
    <col min="5678" max="5888" width="9" style="480"/>
    <col min="5889" max="5889" width="2.375" style="480" customWidth="1"/>
    <col min="5890" max="5890" width="2.5" style="480" customWidth="1"/>
    <col min="5891" max="5895" width="3.375" style="480" customWidth="1"/>
    <col min="5896" max="5897" width="2.25" style="480" customWidth="1"/>
    <col min="5898" max="5902" width="3.375" style="480" customWidth="1"/>
    <col min="5903" max="5903" width="2.625" style="480" customWidth="1"/>
    <col min="5904" max="5908" width="3.375" style="480" customWidth="1"/>
    <col min="5909" max="5909" width="2.875" style="480" customWidth="1"/>
    <col min="5910" max="5912" width="3.375" style="480" customWidth="1"/>
    <col min="5913" max="5913" width="5.375" style="480" customWidth="1"/>
    <col min="5914" max="5917" width="3.375" style="480" customWidth="1"/>
    <col min="5918" max="5918" width="2.625" style="480" customWidth="1"/>
    <col min="5919" max="5919" width="1.5" style="480" customWidth="1"/>
    <col min="5920" max="5920" width="2.625" style="480" customWidth="1"/>
    <col min="5921" max="5921" width="9" style="480"/>
    <col min="5922" max="5922" width="14.625" style="480" customWidth="1"/>
    <col min="5923" max="5933" width="9" style="480" customWidth="1"/>
    <col min="5934" max="6144" width="9" style="480"/>
    <col min="6145" max="6145" width="2.375" style="480" customWidth="1"/>
    <col min="6146" max="6146" width="2.5" style="480" customWidth="1"/>
    <col min="6147" max="6151" width="3.375" style="480" customWidth="1"/>
    <col min="6152" max="6153" width="2.25" style="480" customWidth="1"/>
    <col min="6154" max="6158" width="3.375" style="480" customWidth="1"/>
    <col min="6159" max="6159" width="2.625" style="480" customWidth="1"/>
    <col min="6160" max="6164" width="3.375" style="480" customWidth="1"/>
    <col min="6165" max="6165" width="2.875" style="480" customWidth="1"/>
    <col min="6166" max="6168" width="3.375" style="480" customWidth="1"/>
    <col min="6169" max="6169" width="5.375" style="480" customWidth="1"/>
    <col min="6170" max="6173" width="3.375" style="480" customWidth="1"/>
    <col min="6174" max="6174" width="2.625" style="480" customWidth="1"/>
    <col min="6175" max="6175" width="1.5" style="480" customWidth="1"/>
    <col min="6176" max="6176" width="2.625" style="480" customWidth="1"/>
    <col min="6177" max="6177" width="9" style="480"/>
    <col min="6178" max="6178" width="14.625" style="480" customWidth="1"/>
    <col min="6179" max="6189" width="9" style="480" customWidth="1"/>
    <col min="6190" max="6400" width="9" style="480"/>
    <col min="6401" max="6401" width="2.375" style="480" customWidth="1"/>
    <col min="6402" max="6402" width="2.5" style="480" customWidth="1"/>
    <col min="6403" max="6407" width="3.375" style="480" customWidth="1"/>
    <col min="6408" max="6409" width="2.25" style="480" customWidth="1"/>
    <col min="6410" max="6414" width="3.375" style="480" customWidth="1"/>
    <col min="6415" max="6415" width="2.625" style="480" customWidth="1"/>
    <col min="6416" max="6420" width="3.375" style="480" customWidth="1"/>
    <col min="6421" max="6421" width="2.875" style="480" customWidth="1"/>
    <col min="6422" max="6424" width="3.375" style="480" customWidth="1"/>
    <col min="6425" max="6425" width="5.375" style="480" customWidth="1"/>
    <col min="6426" max="6429" width="3.375" style="480" customWidth="1"/>
    <col min="6430" max="6430" width="2.625" style="480" customWidth="1"/>
    <col min="6431" max="6431" width="1.5" style="480" customWidth="1"/>
    <col min="6432" max="6432" width="2.625" style="480" customWidth="1"/>
    <col min="6433" max="6433" width="9" style="480"/>
    <col min="6434" max="6434" width="14.625" style="480" customWidth="1"/>
    <col min="6435" max="6445" width="9" style="480" customWidth="1"/>
    <col min="6446" max="6656" width="9" style="480"/>
    <col min="6657" max="6657" width="2.375" style="480" customWidth="1"/>
    <col min="6658" max="6658" width="2.5" style="480" customWidth="1"/>
    <col min="6659" max="6663" width="3.375" style="480" customWidth="1"/>
    <col min="6664" max="6665" width="2.25" style="480" customWidth="1"/>
    <col min="6666" max="6670" width="3.375" style="480" customWidth="1"/>
    <col min="6671" max="6671" width="2.625" style="480" customWidth="1"/>
    <col min="6672" max="6676" width="3.375" style="480" customWidth="1"/>
    <col min="6677" max="6677" width="2.875" style="480" customWidth="1"/>
    <col min="6678" max="6680" width="3.375" style="480" customWidth="1"/>
    <col min="6681" max="6681" width="5.375" style="480" customWidth="1"/>
    <col min="6682" max="6685" width="3.375" style="480" customWidth="1"/>
    <col min="6686" max="6686" width="2.625" style="480" customWidth="1"/>
    <col min="6687" max="6687" width="1.5" style="480" customWidth="1"/>
    <col min="6688" max="6688" width="2.625" style="480" customWidth="1"/>
    <col min="6689" max="6689" width="9" style="480"/>
    <col min="6690" max="6690" width="14.625" style="480" customWidth="1"/>
    <col min="6691" max="6701" width="9" style="480" customWidth="1"/>
    <col min="6702" max="6912" width="9" style="480"/>
    <col min="6913" max="6913" width="2.375" style="480" customWidth="1"/>
    <col min="6914" max="6914" width="2.5" style="480" customWidth="1"/>
    <col min="6915" max="6919" width="3.375" style="480" customWidth="1"/>
    <col min="6920" max="6921" width="2.25" style="480" customWidth="1"/>
    <col min="6922" max="6926" width="3.375" style="480" customWidth="1"/>
    <col min="6927" max="6927" width="2.625" style="480" customWidth="1"/>
    <col min="6928" max="6932" width="3.375" style="480" customWidth="1"/>
    <col min="6933" max="6933" width="2.875" style="480" customWidth="1"/>
    <col min="6934" max="6936" width="3.375" style="480" customWidth="1"/>
    <col min="6937" max="6937" width="5.375" style="480" customWidth="1"/>
    <col min="6938" max="6941" width="3.375" style="480" customWidth="1"/>
    <col min="6942" max="6942" width="2.625" style="480" customWidth="1"/>
    <col min="6943" max="6943" width="1.5" style="480" customWidth="1"/>
    <col min="6944" max="6944" width="2.625" style="480" customWidth="1"/>
    <col min="6945" max="6945" width="9" style="480"/>
    <col min="6946" max="6946" width="14.625" style="480" customWidth="1"/>
    <col min="6947" max="6957" width="9" style="480" customWidth="1"/>
    <col min="6958" max="7168" width="9" style="480"/>
    <col min="7169" max="7169" width="2.375" style="480" customWidth="1"/>
    <col min="7170" max="7170" width="2.5" style="480" customWidth="1"/>
    <col min="7171" max="7175" width="3.375" style="480" customWidth="1"/>
    <col min="7176" max="7177" width="2.25" style="480" customWidth="1"/>
    <col min="7178" max="7182" width="3.375" style="480" customWidth="1"/>
    <col min="7183" max="7183" width="2.625" style="480" customWidth="1"/>
    <col min="7184" max="7188" width="3.375" style="480" customWidth="1"/>
    <col min="7189" max="7189" width="2.875" style="480" customWidth="1"/>
    <col min="7190" max="7192" width="3.375" style="480" customWidth="1"/>
    <col min="7193" max="7193" width="5.375" style="480" customWidth="1"/>
    <col min="7194" max="7197" width="3.375" style="480" customWidth="1"/>
    <col min="7198" max="7198" width="2.625" style="480" customWidth="1"/>
    <col min="7199" max="7199" width="1.5" style="480" customWidth="1"/>
    <col min="7200" max="7200" width="2.625" style="480" customWidth="1"/>
    <col min="7201" max="7201" width="9" style="480"/>
    <col min="7202" max="7202" width="14.625" style="480" customWidth="1"/>
    <col min="7203" max="7213" width="9" style="480" customWidth="1"/>
    <col min="7214" max="7424" width="9" style="480"/>
    <col min="7425" max="7425" width="2.375" style="480" customWidth="1"/>
    <col min="7426" max="7426" width="2.5" style="480" customWidth="1"/>
    <col min="7427" max="7431" width="3.375" style="480" customWidth="1"/>
    <col min="7432" max="7433" width="2.25" style="480" customWidth="1"/>
    <col min="7434" max="7438" width="3.375" style="480" customWidth="1"/>
    <col min="7439" max="7439" width="2.625" style="480" customWidth="1"/>
    <col min="7440" max="7444" width="3.375" style="480" customWidth="1"/>
    <col min="7445" max="7445" width="2.875" style="480" customWidth="1"/>
    <col min="7446" max="7448" width="3.375" style="480" customWidth="1"/>
    <col min="7449" max="7449" width="5.375" style="480" customWidth="1"/>
    <col min="7450" max="7453" width="3.375" style="480" customWidth="1"/>
    <col min="7454" max="7454" width="2.625" style="480" customWidth="1"/>
    <col min="7455" max="7455" width="1.5" style="480" customWidth="1"/>
    <col min="7456" max="7456" width="2.625" style="480" customWidth="1"/>
    <col min="7457" max="7457" width="9" style="480"/>
    <col min="7458" max="7458" width="14.625" style="480" customWidth="1"/>
    <col min="7459" max="7469" width="9" style="480" customWidth="1"/>
    <col min="7470" max="7680" width="9" style="480"/>
    <col min="7681" max="7681" width="2.375" style="480" customWidth="1"/>
    <col min="7682" max="7682" width="2.5" style="480" customWidth="1"/>
    <col min="7683" max="7687" width="3.375" style="480" customWidth="1"/>
    <col min="7688" max="7689" width="2.25" style="480" customWidth="1"/>
    <col min="7690" max="7694" width="3.375" style="480" customWidth="1"/>
    <col min="7695" max="7695" width="2.625" style="480" customWidth="1"/>
    <col min="7696" max="7700" width="3.375" style="480" customWidth="1"/>
    <col min="7701" max="7701" width="2.875" style="480" customWidth="1"/>
    <col min="7702" max="7704" width="3.375" style="480" customWidth="1"/>
    <col min="7705" max="7705" width="5.375" style="480" customWidth="1"/>
    <col min="7706" max="7709" width="3.375" style="480" customWidth="1"/>
    <col min="7710" max="7710" width="2.625" style="480" customWidth="1"/>
    <col min="7711" max="7711" width="1.5" style="480" customWidth="1"/>
    <col min="7712" max="7712" width="2.625" style="480" customWidth="1"/>
    <col min="7713" max="7713" width="9" style="480"/>
    <col min="7714" max="7714" width="14.625" style="480" customWidth="1"/>
    <col min="7715" max="7725" width="9" style="480" customWidth="1"/>
    <col min="7726" max="7936" width="9" style="480"/>
    <col min="7937" max="7937" width="2.375" style="480" customWidth="1"/>
    <col min="7938" max="7938" width="2.5" style="480" customWidth="1"/>
    <col min="7939" max="7943" width="3.375" style="480" customWidth="1"/>
    <col min="7944" max="7945" width="2.25" style="480" customWidth="1"/>
    <col min="7946" max="7950" width="3.375" style="480" customWidth="1"/>
    <col min="7951" max="7951" width="2.625" style="480" customWidth="1"/>
    <col min="7952" max="7956" width="3.375" style="480" customWidth="1"/>
    <col min="7957" max="7957" width="2.875" style="480" customWidth="1"/>
    <col min="7958" max="7960" width="3.375" style="480" customWidth="1"/>
    <col min="7961" max="7961" width="5.375" style="480" customWidth="1"/>
    <col min="7962" max="7965" width="3.375" style="480" customWidth="1"/>
    <col min="7966" max="7966" width="2.625" style="480" customWidth="1"/>
    <col min="7967" max="7967" width="1.5" style="480" customWidth="1"/>
    <col min="7968" max="7968" width="2.625" style="480" customWidth="1"/>
    <col min="7969" max="7969" width="9" style="480"/>
    <col min="7970" max="7970" width="14.625" style="480" customWidth="1"/>
    <col min="7971" max="7981" width="9" style="480" customWidth="1"/>
    <col min="7982" max="8192" width="9" style="480"/>
    <col min="8193" max="8193" width="2.375" style="480" customWidth="1"/>
    <col min="8194" max="8194" width="2.5" style="480" customWidth="1"/>
    <col min="8195" max="8199" width="3.375" style="480" customWidth="1"/>
    <col min="8200" max="8201" width="2.25" style="480" customWidth="1"/>
    <col min="8202" max="8206" width="3.375" style="480" customWidth="1"/>
    <col min="8207" max="8207" width="2.625" style="480" customWidth="1"/>
    <col min="8208" max="8212" width="3.375" style="480" customWidth="1"/>
    <col min="8213" max="8213" width="2.875" style="480" customWidth="1"/>
    <col min="8214" max="8216" width="3.375" style="480" customWidth="1"/>
    <col min="8217" max="8217" width="5.375" style="480" customWidth="1"/>
    <col min="8218" max="8221" width="3.375" style="480" customWidth="1"/>
    <col min="8222" max="8222" width="2.625" style="480" customWidth="1"/>
    <col min="8223" max="8223" width="1.5" style="480" customWidth="1"/>
    <col min="8224" max="8224" width="2.625" style="480" customWidth="1"/>
    <col min="8225" max="8225" width="9" style="480"/>
    <col min="8226" max="8226" width="14.625" style="480" customWidth="1"/>
    <col min="8227" max="8237" width="9" style="480" customWidth="1"/>
    <col min="8238" max="8448" width="9" style="480"/>
    <col min="8449" max="8449" width="2.375" style="480" customWidth="1"/>
    <col min="8450" max="8450" width="2.5" style="480" customWidth="1"/>
    <col min="8451" max="8455" width="3.375" style="480" customWidth="1"/>
    <col min="8456" max="8457" width="2.25" style="480" customWidth="1"/>
    <col min="8458" max="8462" width="3.375" style="480" customWidth="1"/>
    <col min="8463" max="8463" width="2.625" style="480" customWidth="1"/>
    <col min="8464" max="8468" width="3.375" style="480" customWidth="1"/>
    <col min="8469" max="8469" width="2.875" style="480" customWidth="1"/>
    <col min="8470" max="8472" width="3.375" style="480" customWidth="1"/>
    <col min="8473" max="8473" width="5.375" style="480" customWidth="1"/>
    <col min="8474" max="8477" width="3.375" style="480" customWidth="1"/>
    <col min="8478" max="8478" width="2.625" style="480" customWidth="1"/>
    <col min="8479" max="8479" width="1.5" style="480" customWidth="1"/>
    <col min="8480" max="8480" width="2.625" style="480" customWidth="1"/>
    <col min="8481" max="8481" width="9" style="480"/>
    <col min="8482" max="8482" width="14.625" style="480" customWidth="1"/>
    <col min="8483" max="8493" width="9" style="480" customWidth="1"/>
    <col min="8494" max="8704" width="9" style="480"/>
    <col min="8705" max="8705" width="2.375" style="480" customWidth="1"/>
    <col min="8706" max="8706" width="2.5" style="480" customWidth="1"/>
    <col min="8707" max="8711" width="3.375" style="480" customWidth="1"/>
    <col min="8712" max="8713" width="2.25" style="480" customWidth="1"/>
    <col min="8714" max="8718" width="3.375" style="480" customWidth="1"/>
    <col min="8719" max="8719" width="2.625" style="480" customWidth="1"/>
    <col min="8720" max="8724" width="3.375" style="480" customWidth="1"/>
    <col min="8725" max="8725" width="2.875" style="480" customWidth="1"/>
    <col min="8726" max="8728" width="3.375" style="480" customWidth="1"/>
    <col min="8729" max="8729" width="5.375" style="480" customWidth="1"/>
    <col min="8730" max="8733" width="3.375" style="480" customWidth="1"/>
    <col min="8734" max="8734" width="2.625" style="480" customWidth="1"/>
    <col min="8735" max="8735" width="1.5" style="480" customWidth="1"/>
    <col min="8736" max="8736" width="2.625" style="480" customWidth="1"/>
    <col min="8737" max="8737" width="9" style="480"/>
    <col min="8738" max="8738" width="14.625" style="480" customWidth="1"/>
    <col min="8739" max="8749" width="9" style="480" customWidth="1"/>
    <col min="8750" max="8960" width="9" style="480"/>
    <col min="8961" max="8961" width="2.375" style="480" customWidth="1"/>
    <col min="8962" max="8962" width="2.5" style="480" customWidth="1"/>
    <col min="8963" max="8967" width="3.375" style="480" customWidth="1"/>
    <col min="8968" max="8969" width="2.25" style="480" customWidth="1"/>
    <col min="8970" max="8974" width="3.375" style="480" customWidth="1"/>
    <col min="8975" max="8975" width="2.625" style="480" customWidth="1"/>
    <col min="8976" max="8980" width="3.375" style="480" customWidth="1"/>
    <col min="8981" max="8981" width="2.875" style="480" customWidth="1"/>
    <col min="8982" max="8984" width="3.375" style="480" customWidth="1"/>
    <col min="8985" max="8985" width="5.375" style="480" customWidth="1"/>
    <col min="8986" max="8989" width="3.375" style="480" customWidth="1"/>
    <col min="8990" max="8990" width="2.625" style="480" customWidth="1"/>
    <col min="8991" max="8991" width="1.5" style="480" customWidth="1"/>
    <col min="8992" max="8992" width="2.625" style="480" customWidth="1"/>
    <col min="8993" max="8993" width="9" style="480"/>
    <col min="8994" max="8994" width="14.625" style="480" customWidth="1"/>
    <col min="8995" max="9005" width="9" style="480" customWidth="1"/>
    <col min="9006" max="9216" width="9" style="480"/>
    <col min="9217" max="9217" width="2.375" style="480" customWidth="1"/>
    <col min="9218" max="9218" width="2.5" style="480" customWidth="1"/>
    <col min="9219" max="9223" width="3.375" style="480" customWidth="1"/>
    <col min="9224" max="9225" width="2.25" style="480" customWidth="1"/>
    <col min="9226" max="9230" width="3.375" style="480" customWidth="1"/>
    <col min="9231" max="9231" width="2.625" style="480" customWidth="1"/>
    <col min="9232" max="9236" width="3.375" style="480" customWidth="1"/>
    <col min="9237" max="9237" width="2.875" style="480" customWidth="1"/>
    <col min="9238" max="9240" width="3.375" style="480" customWidth="1"/>
    <col min="9241" max="9241" width="5.375" style="480" customWidth="1"/>
    <col min="9242" max="9245" width="3.375" style="480" customWidth="1"/>
    <col min="9246" max="9246" width="2.625" style="480" customWidth="1"/>
    <col min="9247" max="9247" width="1.5" style="480" customWidth="1"/>
    <col min="9248" max="9248" width="2.625" style="480" customWidth="1"/>
    <col min="9249" max="9249" width="9" style="480"/>
    <col min="9250" max="9250" width="14.625" style="480" customWidth="1"/>
    <col min="9251" max="9261" width="9" style="480" customWidth="1"/>
    <col min="9262" max="9472" width="9" style="480"/>
    <col min="9473" max="9473" width="2.375" style="480" customWidth="1"/>
    <col min="9474" max="9474" width="2.5" style="480" customWidth="1"/>
    <col min="9475" max="9479" width="3.375" style="480" customWidth="1"/>
    <col min="9480" max="9481" width="2.25" style="480" customWidth="1"/>
    <col min="9482" max="9486" width="3.375" style="480" customWidth="1"/>
    <col min="9487" max="9487" width="2.625" style="480" customWidth="1"/>
    <col min="9488" max="9492" width="3.375" style="480" customWidth="1"/>
    <col min="9493" max="9493" width="2.875" style="480" customWidth="1"/>
    <col min="9494" max="9496" width="3.375" style="480" customWidth="1"/>
    <col min="9497" max="9497" width="5.375" style="480" customWidth="1"/>
    <col min="9498" max="9501" width="3.375" style="480" customWidth="1"/>
    <col min="9502" max="9502" width="2.625" style="480" customWidth="1"/>
    <col min="9503" max="9503" width="1.5" style="480" customWidth="1"/>
    <col min="9504" max="9504" width="2.625" style="480" customWidth="1"/>
    <col min="9505" max="9505" width="9" style="480"/>
    <col min="9506" max="9506" width="14.625" style="480" customWidth="1"/>
    <col min="9507" max="9517" width="9" style="480" customWidth="1"/>
    <col min="9518" max="9728" width="9" style="480"/>
    <col min="9729" max="9729" width="2.375" style="480" customWidth="1"/>
    <col min="9730" max="9730" width="2.5" style="480" customWidth="1"/>
    <col min="9731" max="9735" width="3.375" style="480" customWidth="1"/>
    <col min="9736" max="9737" width="2.25" style="480" customWidth="1"/>
    <col min="9738" max="9742" width="3.375" style="480" customWidth="1"/>
    <col min="9743" max="9743" width="2.625" style="480" customWidth="1"/>
    <col min="9744" max="9748" width="3.375" style="480" customWidth="1"/>
    <col min="9749" max="9749" width="2.875" style="480" customWidth="1"/>
    <col min="9750" max="9752" width="3.375" style="480" customWidth="1"/>
    <col min="9753" max="9753" width="5.375" style="480" customWidth="1"/>
    <col min="9754" max="9757" width="3.375" style="480" customWidth="1"/>
    <col min="9758" max="9758" width="2.625" style="480" customWidth="1"/>
    <col min="9759" max="9759" width="1.5" style="480" customWidth="1"/>
    <col min="9760" max="9760" width="2.625" style="480" customWidth="1"/>
    <col min="9761" max="9761" width="9" style="480"/>
    <col min="9762" max="9762" width="14.625" style="480" customWidth="1"/>
    <col min="9763" max="9773" width="9" style="480" customWidth="1"/>
    <col min="9774" max="9984" width="9" style="480"/>
    <col min="9985" max="9985" width="2.375" style="480" customWidth="1"/>
    <col min="9986" max="9986" width="2.5" style="480" customWidth="1"/>
    <col min="9987" max="9991" width="3.375" style="480" customWidth="1"/>
    <col min="9992" max="9993" width="2.25" style="480" customWidth="1"/>
    <col min="9994" max="9998" width="3.375" style="480" customWidth="1"/>
    <col min="9999" max="9999" width="2.625" style="480" customWidth="1"/>
    <col min="10000" max="10004" width="3.375" style="480" customWidth="1"/>
    <col min="10005" max="10005" width="2.875" style="480" customWidth="1"/>
    <col min="10006" max="10008" width="3.375" style="480" customWidth="1"/>
    <col min="10009" max="10009" width="5.375" style="480" customWidth="1"/>
    <col min="10010" max="10013" width="3.375" style="480" customWidth="1"/>
    <col min="10014" max="10014" width="2.625" style="480" customWidth="1"/>
    <col min="10015" max="10015" width="1.5" style="480" customWidth="1"/>
    <col min="10016" max="10016" width="2.625" style="480" customWidth="1"/>
    <col min="10017" max="10017" width="9" style="480"/>
    <col min="10018" max="10018" width="14.625" style="480" customWidth="1"/>
    <col min="10019" max="10029" width="9" style="480" customWidth="1"/>
    <col min="10030" max="10240" width="9" style="480"/>
    <col min="10241" max="10241" width="2.375" style="480" customWidth="1"/>
    <col min="10242" max="10242" width="2.5" style="480" customWidth="1"/>
    <col min="10243" max="10247" width="3.375" style="480" customWidth="1"/>
    <col min="10248" max="10249" width="2.25" style="480" customWidth="1"/>
    <col min="10250" max="10254" width="3.375" style="480" customWidth="1"/>
    <col min="10255" max="10255" width="2.625" style="480" customWidth="1"/>
    <col min="10256" max="10260" width="3.375" style="480" customWidth="1"/>
    <col min="10261" max="10261" width="2.875" style="480" customWidth="1"/>
    <col min="10262" max="10264" width="3.375" style="480" customWidth="1"/>
    <col min="10265" max="10265" width="5.375" style="480" customWidth="1"/>
    <col min="10266" max="10269" width="3.375" style="480" customWidth="1"/>
    <col min="10270" max="10270" width="2.625" style="480" customWidth="1"/>
    <col min="10271" max="10271" width="1.5" style="480" customWidth="1"/>
    <col min="10272" max="10272" width="2.625" style="480" customWidth="1"/>
    <col min="10273" max="10273" width="9" style="480"/>
    <col min="10274" max="10274" width="14.625" style="480" customWidth="1"/>
    <col min="10275" max="10285" width="9" style="480" customWidth="1"/>
    <col min="10286" max="10496" width="9" style="480"/>
    <col min="10497" max="10497" width="2.375" style="480" customWidth="1"/>
    <col min="10498" max="10498" width="2.5" style="480" customWidth="1"/>
    <col min="10499" max="10503" width="3.375" style="480" customWidth="1"/>
    <col min="10504" max="10505" width="2.25" style="480" customWidth="1"/>
    <col min="10506" max="10510" width="3.375" style="480" customWidth="1"/>
    <col min="10511" max="10511" width="2.625" style="480" customWidth="1"/>
    <col min="10512" max="10516" width="3.375" style="480" customWidth="1"/>
    <col min="10517" max="10517" width="2.875" style="480" customWidth="1"/>
    <col min="10518" max="10520" width="3.375" style="480" customWidth="1"/>
    <col min="10521" max="10521" width="5.375" style="480" customWidth="1"/>
    <col min="10522" max="10525" width="3.375" style="480" customWidth="1"/>
    <col min="10526" max="10526" width="2.625" style="480" customWidth="1"/>
    <col min="10527" max="10527" width="1.5" style="480" customWidth="1"/>
    <col min="10528" max="10528" width="2.625" style="480" customWidth="1"/>
    <col min="10529" max="10529" width="9" style="480"/>
    <col min="10530" max="10530" width="14.625" style="480" customWidth="1"/>
    <col min="10531" max="10541" width="9" style="480" customWidth="1"/>
    <col min="10542" max="10752" width="9" style="480"/>
    <col min="10753" max="10753" width="2.375" style="480" customWidth="1"/>
    <col min="10754" max="10754" width="2.5" style="480" customWidth="1"/>
    <col min="10755" max="10759" width="3.375" style="480" customWidth="1"/>
    <col min="10760" max="10761" width="2.25" style="480" customWidth="1"/>
    <col min="10762" max="10766" width="3.375" style="480" customWidth="1"/>
    <col min="10767" max="10767" width="2.625" style="480" customWidth="1"/>
    <col min="10768" max="10772" width="3.375" style="480" customWidth="1"/>
    <col min="10773" max="10773" width="2.875" style="480" customWidth="1"/>
    <col min="10774" max="10776" width="3.375" style="480" customWidth="1"/>
    <col min="10777" max="10777" width="5.375" style="480" customWidth="1"/>
    <col min="10778" max="10781" width="3.375" style="480" customWidth="1"/>
    <col min="10782" max="10782" width="2.625" style="480" customWidth="1"/>
    <col min="10783" max="10783" width="1.5" style="480" customWidth="1"/>
    <col min="10784" max="10784" width="2.625" style="480" customWidth="1"/>
    <col min="10785" max="10785" width="9" style="480"/>
    <col min="10786" max="10786" width="14.625" style="480" customWidth="1"/>
    <col min="10787" max="10797" width="9" style="480" customWidth="1"/>
    <col min="10798" max="11008" width="9" style="480"/>
    <col min="11009" max="11009" width="2.375" style="480" customWidth="1"/>
    <col min="11010" max="11010" width="2.5" style="480" customWidth="1"/>
    <col min="11011" max="11015" width="3.375" style="480" customWidth="1"/>
    <col min="11016" max="11017" width="2.25" style="480" customWidth="1"/>
    <col min="11018" max="11022" width="3.375" style="480" customWidth="1"/>
    <col min="11023" max="11023" width="2.625" style="480" customWidth="1"/>
    <col min="11024" max="11028" width="3.375" style="480" customWidth="1"/>
    <col min="11029" max="11029" width="2.875" style="480" customWidth="1"/>
    <col min="11030" max="11032" width="3.375" style="480" customWidth="1"/>
    <col min="11033" max="11033" width="5.375" style="480" customWidth="1"/>
    <col min="11034" max="11037" width="3.375" style="480" customWidth="1"/>
    <col min="11038" max="11038" width="2.625" style="480" customWidth="1"/>
    <col min="11039" max="11039" width="1.5" style="480" customWidth="1"/>
    <col min="11040" max="11040" width="2.625" style="480" customWidth="1"/>
    <col min="11041" max="11041" width="9" style="480"/>
    <col min="11042" max="11042" width="14.625" style="480" customWidth="1"/>
    <col min="11043" max="11053" width="9" style="480" customWidth="1"/>
    <col min="11054" max="11264" width="9" style="480"/>
    <col min="11265" max="11265" width="2.375" style="480" customWidth="1"/>
    <col min="11266" max="11266" width="2.5" style="480" customWidth="1"/>
    <col min="11267" max="11271" width="3.375" style="480" customWidth="1"/>
    <col min="11272" max="11273" width="2.25" style="480" customWidth="1"/>
    <col min="11274" max="11278" width="3.375" style="480" customWidth="1"/>
    <col min="11279" max="11279" width="2.625" style="480" customWidth="1"/>
    <col min="11280" max="11284" width="3.375" style="480" customWidth="1"/>
    <col min="11285" max="11285" width="2.875" style="480" customWidth="1"/>
    <col min="11286" max="11288" width="3.375" style="480" customWidth="1"/>
    <col min="11289" max="11289" width="5.375" style="480" customWidth="1"/>
    <col min="11290" max="11293" width="3.375" style="480" customWidth="1"/>
    <col min="11294" max="11294" width="2.625" style="480" customWidth="1"/>
    <col min="11295" max="11295" width="1.5" style="480" customWidth="1"/>
    <col min="11296" max="11296" width="2.625" style="480" customWidth="1"/>
    <col min="11297" max="11297" width="9" style="480"/>
    <col min="11298" max="11298" width="14.625" style="480" customWidth="1"/>
    <col min="11299" max="11309" width="9" style="480" customWidth="1"/>
    <col min="11310" max="11520" width="9" style="480"/>
    <col min="11521" max="11521" width="2.375" style="480" customWidth="1"/>
    <col min="11522" max="11522" width="2.5" style="480" customWidth="1"/>
    <col min="11523" max="11527" width="3.375" style="480" customWidth="1"/>
    <col min="11528" max="11529" width="2.25" style="480" customWidth="1"/>
    <col min="11530" max="11534" width="3.375" style="480" customWidth="1"/>
    <col min="11535" max="11535" width="2.625" style="480" customWidth="1"/>
    <col min="11536" max="11540" width="3.375" style="480" customWidth="1"/>
    <col min="11541" max="11541" width="2.875" style="480" customWidth="1"/>
    <col min="11542" max="11544" width="3.375" style="480" customWidth="1"/>
    <col min="11545" max="11545" width="5.375" style="480" customWidth="1"/>
    <col min="11546" max="11549" width="3.375" style="480" customWidth="1"/>
    <col min="11550" max="11550" width="2.625" style="480" customWidth="1"/>
    <col min="11551" max="11551" width="1.5" style="480" customWidth="1"/>
    <col min="11552" max="11552" width="2.625" style="480" customWidth="1"/>
    <col min="11553" max="11553" width="9" style="480"/>
    <col min="11554" max="11554" width="14.625" style="480" customWidth="1"/>
    <col min="11555" max="11565" width="9" style="480" customWidth="1"/>
    <col min="11566" max="11776" width="9" style="480"/>
    <col min="11777" max="11777" width="2.375" style="480" customWidth="1"/>
    <col min="11778" max="11778" width="2.5" style="480" customWidth="1"/>
    <col min="11779" max="11783" width="3.375" style="480" customWidth="1"/>
    <col min="11784" max="11785" width="2.25" style="480" customWidth="1"/>
    <col min="11786" max="11790" width="3.375" style="480" customWidth="1"/>
    <col min="11791" max="11791" width="2.625" style="480" customWidth="1"/>
    <col min="11792" max="11796" width="3.375" style="480" customWidth="1"/>
    <col min="11797" max="11797" width="2.875" style="480" customWidth="1"/>
    <col min="11798" max="11800" width="3.375" style="480" customWidth="1"/>
    <col min="11801" max="11801" width="5.375" style="480" customWidth="1"/>
    <col min="11802" max="11805" width="3.375" style="480" customWidth="1"/>
    <col min="11806" max="11806" width="2.625" style="480" customWidth="1"/>
    <col min="11807" max="11807" width="1.5" style="480" customWidth="1"/>
    <col min="11808" max="11808" width="2.625" style="480" customWidth="1"/>
    <col min="11809" max="11809" width="9" style="480"/>
    <col min="11810" max="11810" width="14.625" style="480" customWidth="1"/>
    <col min="11811" max="11821" width="9" style="480" customWidth="1"/>
    <col min="11822" max="12032" width="9" style="480"/>
    <col min="12033" max="12033" width="2.375" style="480" customWidth="1"/>
    <col min="12034" max="12034" width="2.5" style="480" customWidth="1"/>
    <col min="12035" max="12039" width="3.375" style="480" customWidth="1"/>
    <col min="12040" max="12041" width="2.25" style="480" customWidth="1"/>
    <col min="12042" max="12046" width="3.375" style="480" customWidth="1"/>
    <col min="12047" max="12047" width="2.625" style="480" customWidth="1"/>
    <col min="12048" max="12052" width="3.375" style="480" customWidth="1"/>
    <col min="12053" max="12053" width="2.875" style="480" customWidth="1"/>
    <col min="12054" max="12056" width="3.375" style="480" customWidth="1"/>
    <col min="12057" max="12057" width="5.375" style="480" customWidth="1"/>
    <col min="12058" max="12061" width="3.375" style="480" customWidth="1"/>
    <col min="12062" max="12062" width="2.625" style="480" customWidth="1"/>
    <col min="12063" max="12063" width="1.5" style="480" customWidth="1"/>
    <col min="12064" max="12064" width="2.625" style="480" customWidth="1"/>
    <col min="12065" max="12065" width="9" style="480"/>
    <col min="12066" max="12066" width="14.625" style="480" customWidth="1"/>
    <col min="12067" max="12077" width="9" style="480" customWidth="1"/>
    <col min="12078" max="12288" width="9" style="480"/>
    <col min="12289" max="12289" width="2.375" style="480" customWidth="1"/>
    <col min="12290" max="12290" width="2.5" style="480" customWidth="1"/>
    <col min="12291" max="12295" width="3.375" style="480" customWidth="1"/>
    <col min="12296" max="12297" width="2.25" style="480" customWidth="1"/>
    <col min="12298" max="12302" width="3.375" style="480" customWidth="1"/>
    <col min="12303" max="12303" width="2.625" style="480" customWidth="1"/>
    <col min="12304" max="12308" width="3.375" style="480" customWidth="1"/>
    <col min="12309" max="12309" width="2.875" style="480" customWidth="1"/>
    <col min="12310" max="12312" width="3.375" style="480" customWidth="1"/>
    <col min="12313" max="12313" width="5.375" style="480" customWidth="1"/>
    <col min="12314" max="12317" width="3.375" style="480" customWidth="1"/>
    <col min="12318" max="12318" width="2.625" style="480" customWidth="1"/>
    <col min="12319" max="12319" width="1.5" style="480" customWidth="1"/>
    <col min="12320" max="12320" width="2.625" style="480" customWidth="1"/>
    <col min="12321" max="12321" width="9" style="480"/>
    <col min="12322" max="12322" width="14.625" style="480" customWidth="1"/>
    <col min="12323" max="12333" width="9" style="480" customWidth="1"/>
    <col min="12334" max="12544" width="9" style="480"/>
    <col min="12545" max="12545" width="2.375" style="480" customWidth="1"/>
    <col min="12546" max="12546" width="2.5" style="480" customWidth="1"/>
    <col min="12547" max="12551" width="3.375" style="480" customWidth="1"/>
    <col min="12552" max="12553" width="2.25" style="480" customWidth="1"/>
    <col min="12554" max="12558" width="3.375" style="480" customWidth="1"/>
    <col min="12559" max="12559" width="2.625" style="480" customWidth="1"/>
    <col min="12560" max="12564" width="3.375" style="480" customWidth="1"/>
    <col min="12565" max="12565" width="2.875" style="480" customWidth="1"/>
    <col min="12566" max="12568" width="3.375" style="480" customWidth="1"/>
    <col min="12569" max="12569" width="5.375" style="480" customWidth="1"/>
    <col min="12570" max="12573" width="3.375" style="480" customWidth="1"/>
    <col min="12574" max="12574" width="2.625" style="480" customWidth="1"/>
    <col min="12575" max="12575" width="1.5" style="480" customWidth="1"/>
    <col min="12576" max="12576" width="2.625" style="480" customWidth="1"/>
    <col min="12577" max="12577" width="9" style="480"/>
    <col min="12578" max="12578" width="14.625" style="480" customWidth="1"/>
    <col min="12579" max="12589" width="9" style="480" customWidth="1"/>
    <col min="12590" max="12800" width="9" style="480"/>
    <col min="12801" max="12801" width="2.375" style="480" customWidth="1"/>
    <col min="12802" max="12802" width="2.5" style="480" customWidth="1"/>
    <col min="12803" max="12807" width="3.375" style="480" customWidth="1"/>
    <col min="12808" max="12809" width="2.25" style="480" customWidth="1"/>
    <col min="12810" max="12814" width="3.375" style="480" customWidth="1"/>
    <col min="12815" max="12815" width="2.625" style="480" customWidth="1"/>
    <col min="12816" max="12820" width="3.375" style="480" customWidth="1"/>
    <col min="12821" max="12821" width="2.875" style="480" customWidth="1"/>
    <col min="12822" max="12824" width="3.375" style="480" customWidth="1"/>
    <col min="12825" max="12825" width="5.375" style="480" customWidth="1"/>
    <col min="12826" max="12829" width="3.375" style="480" customWidth="1"/>
    <col min="12830" max="12830" width="2.625" style="480" customWidth="1"/>
    <col min="12831" max="12831" width="1.5" style="480" customWidth="1"/>
    <col min="12832" max="12832" width="2.625" style="480" customWidth="1"/>
    <col min="12833" max="12833" width="9" style="480"/>
    <col min="12834" max="12834" width="14.625" style="480" customWidth="1"/>
    <col min="12835" max="12845" width="9" style="480" customWidth="1"/>
    <col min="12846" max="13056" width="9" style="480"/>
    <col min="13057" max="13057" width="2.375" style="480" customWidth="1"/>
    <col min="13058" max="13058" width="2.5" style="480" customWidth="1"/>
    <col min="13059" max="13063" width="3.375" style="480" customWidth="1"/>
    <col min="13064" max="13065" width="2.25" style="480" customWidth="1"/>
    <col min="13066" max="13070" width="3.375" style="480" customWidth="1"/>
    <col min="13071" max="13071" width="2.625" style="480" customWidth="1"/>
    <col min="13072" max="13076" width="3.375" style="480" customWidth="1"/>
    <col min="13077" max="13077" width="2.875" style="480" customWidth="1"/>
    <col min="13078" max="13080" width="3.375" style="480" customWidth="1"/>
    <col min="13081" max="13081" width="5.375" style="480" customWidth="1"/>
    <col min="13082" max="13085" width="3.375" style="480" customWidth="1"/>
    <col min="13086" max="13086" width="2.625" style="480" customWidth="1"/>
    <col min="13087" max="13087" width="1.5" style="480" customWidth="1"/>
    <col min="13088" max="13088" width="2.625" style="480" customWidth="1"/>
    <col min="13089" max="13089" width="9" style="480"/>
    <col min="13090" max="13090" width="14.625" style="480" customWidth="1"/>
    <col min="13091" max="13101" width="9" style="480" customWidth="1"/>
    <col min="13102" max="13312" width="9" style="480"/>
    <col min="13313" max="13313" width="2.375" style="480" customWidth="1"/>
    <col min="13314" max="13314" width="2.5" style="480" customWidth="1"/>
    <col min="13315" max="13319" width="3.375" style="480" customWidth="1"/>
    <col min="13320" max="13321" width="2.25" style="480" customWidth="1"/>
    <col min="13322" max="13326" width="3.375" style="480" customWidth="1"/>
    <col min="13327" max="13327" width="2.625" style="480" customWidth="1"/>
    <col min="13328" max="13332" width="3.375" style="480" customWidth="1"/>
    <col min="13333" max="13333" width="2.875" style="480" customWidth="1"/>
    <col min="13334" max="13336" width="3.375" style="480" customWidth="1"/>
    <col min="13337" max="13337" width="5.375" style="480" customWidth="1"/>
    <col min="13338" max="13341" width="3.375" style="480" customWidth="1"/>
    <col min="13342" max="13342" width="2.625" style="480" customWidth="1"/>
    <col min="13343" max="13343" width="1.5" style="480" customWidth="1"/>
    <col min="13344" max="13344" width="2.625" style="480" customWidth="1"/>
    <col min="13345" max="13345" width="9" style="480"/>
    <col min="13346" max="13346" width="14.625" style="480" customWidth="1"/>
    <col min="13347" max="13357" width="9" style="480" customWidth="1"/>
    <col min="13358" max="13568" width="9" style="480"/>
    <col min="13569" max="13569" width="2.375" style="480" customWidth="1"/>
    <col min="13570" max="13570" width="2.5" style="480" customWidth="1"/>
    <col min="13571" max="13575" width="3.375" style="480" customWidth="1"/>
    <col min="13576" max="13577" width="2.25" style="480" customWidth="1"/>
    <col min="13578" max="13582" width="3.375" style="480" customWidth="1"/>
    <col min="13583" max="13583" width="2.625" style="480" customWidth="1"/>
    <col min="13584" max="13588" width="3.375" style="480" customWidth="1"/>
    <col min="13589" max="13589" width="2.875" style="480" customWidth="1"/>
    <col min="13590" max="13592" width="3.375" style="480" customWidth="1"/>
    <col min="13593" max="13593" width="5.375" style="480" customWidth="1"/>
    <col min="13594" max="13597" width="3.375" style="480" customWidth="1"/>
    <col min="13598" max="13598" width="2.625" style="480" customWidth="1"/>
    <col min="13599" max="13599" width="1.5" style="480" customWidth="1"/>
    <col min="13600" max="13600" width="2.625" style="480" customWidth="1"/>
    <col min="13601" max="13601" width="9" style="480"/>
    <col min="13602" max="13602" width="14.625" style="480" customWidth="1"/>
    <col min="13603" max="13613" width="9" style="480" customWidth="1"/>
    <col min="13614" max="13824" width="9" style="480"/>
    <col min="13825" max="13825" width="2.375" style="480" customWidth="1"/>
    <col min="13826" max="13826" width="2.5" style="480" customWidth="1"/>
    <col min="13827" max="13831" width="3.375" style="480" customWidth="1"/>
    <col min="13832" max="13833" width="2.25" style="480" customWidth="1"/>
    <col min="13834" max="13838" width="3.375" style="480" customWidth="1"/>
    <col min="13839" max="13839" width="2.625" style="480" customWidth="1"/>
    <col min="13840" max="13844" width="3.375" style="480" customWidth="1"/>
    <col min="13845" max="13845" width="2.875" style="480" customWidth="1"/>
    <col min="13846" max="13848" width="3.375" style="480" customWidth="1"/>
    <col min="13849" max="13849" width="5.375" style="480" customWidth="1"/>
    <col min="13850" max="13853" width="3.375" style="480" customWidth="1"/>
    <col min="13854" max="13854" width="2.625" style="480" customWidth="1"/>
    <col min="13855" max="13855" width="1.5" style="480" customWidth="1"/>
    <col min="13856" max="13856" width="2.625" style="480" customWidth="1"/>
    <col min="13857" max="13857" width="9" style="480"/>
    <col min="13858" max="13858" width="14.625" style="480" customWidth="1"/>
    <col min="13859" max="13869" width="9" style="480" customWidth="1"/>
    <col min="13870" max="14080" width="9" style="480"/>
    <col min="14081" max="14081" width="2.375" style="480" customWidth="1"/>
    <col min="14082" max="14082" width="2.5" style="480" customWidth="1"/>
    <col min="14083" max="14087" width="3.375" style="480" customWidth="1"/>
    <col min="14088" max="14089" width="2.25" style="480" customWidth="1"/>
    <col min="14090" max="14094" width="3.375" style="480" customWidth="1"/>
    <col min="14095" max="14095" width="2.625" style="480" customWidth="1"/>
    <col min="14096" max="14100" width="3.375" style="480" customWidth="1"/>
    <col min="14101" max="14101" width="2.875" style="480" customWidth="1"/>
    <col min="14102" max="14104" width="3.375" style="480" customWidth="1"/>
    <col min="14105" max="14105" width="5.375" style="480" customWidth="1"/>
    <col min="14106" max="14109" width="3.375" style="480" customWidth="1"/>
    <col min="14110" max="14110" width="2.625" style="480" customWidth="1"/>
    <col min="14111" max="14111" width="1.5" style="480" customWidth="1"/>
    <col min="14112" max="14112" width="2.625" style="480" customWidth="1"/>
    <col min="14113" max="14113" width="9" style="480"/>
    <col min="14114" max="14114" width="14.625" style="480" customWidth="1"/>
    <col min="14115" max="14125" width="9" style="480" customWidth="1"/>
    <col min="14126" max="14336" width="9" style="480"/>
    <col min="14337" max="14337" width="2.375" style="480" customWidth="1"/>
    <col min="14338" max="14338" width="2.5" style="480" customWidth="1"/>
    <col min="14339" max="14343" width="3.375" style="480" customWidth="1"/>
    <col min="14344" max="14345" width="2.25" style="480" customWidth="1"/>
    <col min="14346" max="14350" width="3.375" style="480" customWidth="1"/>
    <col min="14351" max="14351" width="2.625" style="480" customWidth="1"/>
    <col min="14352" max="14356" width="3.375" style="480" customWidth="1"/>
    <col min="14357" max="14357" width="2.875" style="480" customWidth="1"/>
    <col min="14358" max="14360" width="3.375" style="480" customWidth="1"/>
    <col min="14361" max="14361" width="5.375" style="480" customWidth="1"/>
    <col min="14362" max="14365" width="3.375" style="480" customWidth="1"/>
    <col min="14366" max="14366" width="2.625" style="480" customWidth="1"/>
    <col min="14367" max="14367" width="1.5" style="480" customWidth="1"/>
    <col min="14368" max="14368" width="2.625" style="480" customWidth="1"/>
    <col min="14369" max="14369" width="9" style="480"/>
    <col min="14370" max="14370" width="14.625" style="480" customWidth="1"/>
    <col min="14371" max="14381" width="9" style="480" customWidth="1"/>
    <col min="14382" max="14592" width="9" style="480"/>
    <col min="14593" max="14593" width="2.375" style="480" customWidth="1"/>
    <col min="14594" max="14594" width="2.5" style="480" customWidth="1"/>
    <col min="14595" max="14599" width="3.375" style="480" customWidth="1"/>
    <col min="14600" max="14601" width="2.25" style="480" customWidth="1"/>
    <col min="14602" max="14606" width="3.375" style="480" customWidth="1"/>
    <col min="14607" max="14607" width="2.625" style="480" customWidth="1"/>
    <col min="14608" max="14612" width="3.375" style="480" customWidth="1"/>
    <col min="14613" max="14613" width="2.875" style="480" customWidth="1"/>
    <col min="14614" max="14616" width="3.375" style="480" customWidth="1"/>
    <col min="14617" max="14617" width="5.375" style="480" customWidth="1"/>
    <col min="14618" max="14621" width="3.375" style="480" customWidth="1"/>
    <col min="14622" max="14622" width="2.625" style="480" customWidth="1"/>
    <col min="14623" max="14623" width="1.5" style="480" customWidth="1"/>
    <col min="14624" max="14624" width="2.625" style="480" customWidth="1"/>
    <col min="14625" max="14625" width="9" style="480"/>
    <col min="14626" max="14626" width="14.625" style="480" customWidth="1"/>
    <col min="14627" max="14637" width="9" style="480" customWidth="1"/>
    <col min="14638" max="14848" width="9" style="480"/>
    <col min="14849" max="14849" width="2.375" style="480" customWidth="1"/>
    <col min="14850" max="14850" width="2.5" style="480" customWidth="1"/>
    <col min="14851" max="14855" width="3.375" style="480" customWidth="1"/>
    <col min="14856" max="14857" width="2.25" style="480" customWidth="1"/>
    <col min="14858" max="14862" width="3.375" style="480" customWidth="1"/>
    <col min="14863" max="14863" width="2.625" style="480" customWidth="1"/>
    <col min="14864" max="14868" width="3.375" style="480" customWidth="1"/>
    <col min="14869" max="14869" width="2.875" style="480" customWidth="1"/>
    <col min="14870" max="14872" width="3.375" style="480" customWidth="1"/>
    <col min="14873" max="14873" width="5.375" style="480" customWidth="1"/>
    <col min="14874" max="14877" width="3.375" style="480" customWidth="1"/>
    <col min="14878" max="14878" width="2.625" style="480" customWidth="1"/>
    <col min="14879" max="14879" width="1.5" style="480" customWidth="1"/>
    <col min="14880" max="14880" width="2.625" style="480" customWidth="1"/>
    <col min="14881" max="14881" width="9" style="480"/>
    <col min="14882" max="14882" width="14.625" style="480" customWidth="1"/>
    <col min="14883" max="14893" width="9" style="480" customWidth="1"/>
    <col min="14894" max="15104" width="9" style="480"/>
    <col min="15105" max="15105" width="2.375" style="480" customWidth="1"/>
    <col min="15106" max="15106" width="2.5" style="480" customWidth="1"/>
    <col min="15107" max="15111" width="3.375" style="480" customWidth="1"/>
    <col min="15112" max="15113" width="2.25" style="480" customWidth="1"/>
    <col min="15114" max="15118" width="3.375" style="480" customWidth="1"/>
    <col min="15119" max="15119" width="2.625" style="480" customWidth="1"/>
    <col min="15120" max="15124" width="3.375" style="480" customWidth="1"/>
    <col min="15125" max="15125" width="2.875" style="480" customWidth="1"/>
    <col min="15126" max="15128" width="3.375" style="480" customWidth="1"/>
    <col min="15129" max="15129" width="5.375" style="480" customWidth="1"/>
    <col min="15130" max="15133" width="3.375" style="480" customWidth="1"/>
    <col min="15134" max="15134" width="2.625" style="480" customWidth="1"/>
    <col min="15135" max="15135" width="1.5" style="480" customWidth="1"/>
    <col min="15136" max="15136" width="2.625" style="480" customWidth="1"/>
    <col min="15137" max="15137" width="9" style="480"/>
    <col min="15138" max="15138" width="14.625" style="480" customWidth="1"/>
    <col min="15139" max="15149" width="9" style="480" customWidth="1"/>
    <col min="15150" max="15360" width="9" style="480"/>
    <col min="15361" max="15361" width="2.375" style="480" customWidth="1"/>
    <col min="15362" max="15362" width="2.5" style="480" customWidth="1"/>
    <col min="15363" max="15367" width="3.375" style="480" customWidth="1"/>
    <col min="15368" max="15369" width="2.25" style="480" customWidth="1"/>
    <col min="15370" max="15374" width="3.375" style="480" customWidth="1"/>
    <col min="15375" max="15375" width="2.625" style="480" customWidth="1"/>
    <col min="15376" max="15380" width="3.375" style="480" customWidth="1"/>
    <col min="15381" max="15381" width="2.875" style="480" customWidth="1"/>
    <col min="15382" max="15384" width="3.375" style="480" customWidth="1"/>
    <col min="15385" max="15385" width="5.375" style="480" customWidth="1"/>
    <col min="15386" max="15389" width="3.375" style="480" customWidth="1"/>
    <col min="15390" max="15390" width="2.625" style="480" customWidth="1"/>
    <col min="15391" max="15391" width="1.5" style="480" customWidth="1"/>
    <col min="15392" max="15392" width="2.625" style="480" customWidth="1"/>
    <col min="15393" max="15393" width="9" style="480"/>
    <col min="15394" max="15394" width="14.625" style="480" customWidth="1"/>
    <col min="15395" max="15405" width="9" style="480" customWidth="1"/>
    <col min="15406" max="15616" width="9" style="480"/>
    <col min="15617" max="15617" width="2.375" style="480" customWidth="1"/>
    <col min="15618" max="15618" width="2.5" style="480" customWidth="1"/>
    <col min="15619" max="15623" width="3.375" style="480" customWidth="1"/>
    <col min="15624" max="15625" width="2.25" style="480" customWidth="1"/>
    <col min="15626" max="15630" width="3.375" style="480" customWidth="1"/>
    <col min="15631" max="15631" width="2.625" style="480" customWidth="1"/>
    <col min="15632" max="15636" width="3.375" style="480" customWidth="1"/>
    <col min="15637" max="15637" width="2.875" style="480" customWidth="1"/>
    <col min="15638" max="15640" width="3.375" style="480" customWidth="1"/>
    <col min="15641" max="15641" width="5.375" style="480" customWidth="1"/>
    <col min="15642" max="15645" width="3.375" style="480" customWidth="1"/>
    <col min="15646" max="15646" width="2.625" style="480" customWidth="1"/>
    <col min="15647" max="15647" width="1.5" style="480" customWidth="1"/>
    <col min="15648" max="15648" width="2.625" style="480" customWidth="1"/>
    <col min="15649" max="15649" width="9" style="480"/>
    <col min="15650" max="15650" width="14.625" style="480" customWidth="1"/>
    <col min="15651" max="15661" width="9" style="480" customWidth="1"/>
    <col min="15662" max="15872" width="9" style="480"/>
    <col min="15873" max="15873" width="2.375" style="480" customWidth="1"/>
    <col min="15874" max="15874" width="2.5" style="480" customWidth="1"/>
    <col min="15875" max="15879" width="3.375" style="480" customWidth="1"/>
    <col min="15880" max="15881" width="2.25" style="480" customWidth="1"/>
    <col min="15882" max="15886" width="3.375" style="480" customWidth="1"/>
    <col min="15887" max="15887" width="2.625" style="480" customWidth="1"/>
    <col min="15888" max="15892" width="3.375" style="480" customWidth="1"/>
    <col min="15893" max="15893" width="2.875" style="480" customWidth="1"/>
    <col min="15894" max="15896" width="3.375" style="480" customWidth="1"/>
    <col min="15897" max="15897" width="5.375" style="480" customWidth="1"/>
    <col min="15898" max="15901" width="3.375" style="480" customWidth="1"/>
    <col min="15902" max="15902" width="2.625" style="480" customWidth="1"/>
    <col min="15903" max="15903" width="1.5" style="480" customWidth="1"/>
    <col min="15904" max="15904" width="2.625" style="480" customWidth="1"/>
    <col min="15905" max="15905" width="9" style="480"/>
    <col min="15906" max="15906" width="14.625" style="480" customWidth="1"/>
    <col min="15907" max="15917" width="9" style="480" customWidth="1"/>
    <col min="15918" max="16128" width="9" style="480"/>
    <col min="16129" max="16129" width="2.375" style="480" customWidth="1"/>
    <col min="16130" max="16130" width="2.5" style="480" customWidth="1"/>
    <col min="16131" max="16135" width="3.375" style="480" customWidth="1"/>
    <col min="16136" max="16137" width="2.25" style="480" customWidth="1"/>
    <col min="16138" max="16142" width="3.375" style="480" customWidth="1"/>
    <col min="16143" max="16143" width="2.625" style="480" customWidth="1"/>
    <col min="16144" max="16148" width="3.375" style="480" customWidth="1"/>
    <col min="16149" max="16149" width="2.875" style="480" customWidth="1"/>
    <col min="16150" max="16152" width="3.375" style="480" customWidth="1"/>
    <col min="16153" max="16153" width="5.375" style="480" customWidth="1"/>
    <col min="16154" max="16157" width="3.375" style="480" customWidth="1"/>
    <col min="16158" max="16158" width="2.625" style="480" customWidth="1"/>
    <col min="16159" max="16159" width="1.5" style="480" customWidth="1"/>
    <col min="16160" max="16160" width="2.625" style="480" customWidth="1"/>
    <col min="16161" max="16161" width="9" style="480"/>
    <col min="16162" max="16162" width="14.625" style="480" customWidth="1"/>
    <col min="16163" max="16173" width="9" style="480" customWidth="1"/>
    <col min="16174" max="16384" width="9" style="480"/>
  </cols>
  <sheetData>
    <row r="1" spans="1:44" ht="12.75" customHeight="1">
      <c r="A1" s="480" t="s">
        <v>506</v>
      </c>
    </row>
    <row r="2" spans="1:44" ht="13.5">
      <c r="C2" s="481"/>
      <c r="D2" s="481"/>
      <c r="E2" s="481"/>
      <c r="F2" s="481"/>
      <c r="G2" s="481"/>
      <c r="H2" s="481"/>
      <c r="I2" s="481"/>
      <c r="J2" s="481"/>
      <c r="K2" s="481"/>
    </row>
    <row r="3" spans="1:44" ht="13.5">
      <c r="C3" s="481"/>
      <c r="D3" s="481"/>
      <c r="E3" s="481"/>
      <c r="F3" s="481"/>
      <c r="G3" s="481"/>
      <c r="H3" s="481"/>
      <c r="I3" s="481"/>
      <c r="J3" s="481"/>
      <c r="K3" s="481"/>
    </row>
    <row r="5" spans="1:44">
      <c r="A5" s="482"/>
      <c r="B5" s="482"/>
      <c r="C5" s="482"/>
      <c r="D5" s="482"/>
      <c r="E5" s="482"/>
      <c r="F5" s="482"/>
      <c r="G5" s="482"/>
      <c r="H5" s="482"/>
      <c r="I5" s="482"/>
      <c r="J5" s="482"/>
      <c r="K5" s="482"/>
      <c r="L5" s="482"/>
      <c r="M5" s="482"/>
      <c r="N5" s="482"/>
      <c r="O5" s="482"/>
      <c r="P5" s="482"/>
      <c r="Q5" s="482"/>
      <c r="R5" s="482"/>
      <c r="S5" s="482"/>
      <c r="T5" s="482"/>
      <c r="U5" s="482"/>
      <c r="V5" s="482"/>
      <c r="W5" s="482"/>
      <c r="X5" s="482"/>
      <c r="Y5" s="482"/>
      <c r="Z5" s="482"/>
      <c r="AA5" s="482"/>
      <c r="AB5" s="482"/>
      <c r="AC5" s="482"/>
      <c r="AD5" s="482"/>
      <c r="AE5" s="482"/>
    </row>
    <row r="6" spans="1:44">
      <c r="A6" s="482"/>
      <c r="B6" s="483"/>
      <c r="C6" s="484"/>
      <c r="D6" s="484"/>
      <c r="E6" s="484"/>
      <c r="F6" s="484"/>
      <c r="G6" s="484"/>
      <c r="H6" s="484"/>
      <c r="I6" s="484"/>
      <c r="J6" s="484"/>
      <c r="K6" s="484"/>
      <c r="L6" s="484"/>
      <c r="M6" s="484"/>
      <c r="N6" s="484"/>
      <c r="O6" s="484"/>
      <c r="P6" s="484"/>
      <c r="Q6" s="484"/>
      <c r="R6" s="484"/>
      <c r="S6" s="484"/>
      <c r="T6" s="484"/>
      <c r="U6" s="484"/>
      <c r="V6" s="484"/>
      <c r="W6" s="484"/>
      <c r="X6" s="484"/>
      <c r="Y6" s="484"/>
      <c r="Z6" s="484"/>
      <c r="AA6" s="484"/>
      <c r="AB6" s="484"/>
      <c r="AC6" s="484"/>
      <c r="AD6" s="485"/>
      <c r="AE6" s="482"/>
    </row>
    <row r="7" spans="1:44">
      <c r="A7" s="482"/>
      <c r="B7" s="486"/>
      <c r="C7" s="487"/>
      <c r="D7" s="487"/>
      <c r="E7" s="487"/>
      <c r="F7" s="487"/>
      <c r="G7" s="487"/>
      <c r="H7" s="487"/>
      <c r="I7" s="487"/>
      <c r="J7" s="487"/>
      <c r="K7" s="487"/>
      <c r="L7" s="487"/>
      <c r="M7" s="487"/>
      <c r="N7" s="487"/>
      <c r="O7" s="487"/>
      <c r="P7" s="487"/>
      <c r="Q7" s="487"/>
      <c r="R7" s="487"/>
      <c r="S7" s="487"/>
      <c r="T7" s="487"/>
      <c r="U7" s="487"/>
      <c r="V7" s="482"/>
      <c r="W7" s="482"/>
      <c r="X7" s="487"/>
      <c r="Y7" s="488" t="s">
        <v>1458</v>
      </c>
      <c r="Z7" s="487"/>
      <c r="AA7" s="487"/>
      <c r="AB7" s="487"/>
      <c r="AC7" s="487"/>
      <c r="AD7" s="489"/>
      <c r="AE7" s="482"/>
      <c r="AI7" s="480" t="s">
        <v>507</v>
      </c>
      <c r="AJ7" s="480" t="s">
        <v>508</v>
      </c>
      <c r="AK7" s="480" t="s">
        <v>509</v>
      </c>
      <c r="AL7" s="2500" t="s">
        <v>510</v>
      </c>
      <c r="AM7" s="2500"/>
      <c r="AN7" s="2500"/>
      <c r="AO7" s="2500"/>
      <c r="AP7" s="480" t="s">
        <v>511</v>
      </c>
      <c r="AQ7" s="480" t="s">
        <v>512</v>
      </c>
      <c r="AR7" s="480" t="s">
        <v>513</v>
      </c>
    </row>
    <row r="8" spans="1:44" ht="12.75" thickBot="1">
      <c r="A8" s="482"/>
      <c r="B8" s="486"/>
      <c r="C8" s="487"/>
      <c r="D8" s="487"/>
      <c r="E8" s="487"/>
      <c r="F8" s="487"/>
      <c r="G8" s="487"/>
      <c r="H8" s="487"/>
      <c r="I8" s="487"/>
      <c r="J8" s="487"/>
      <c r="K8" s="487"/>
      <c r="L8" s="487"/>
      <c r="M8" s="487"/>
      <c r="N8" s="487"/>
      <c r="O8" s="487"/>
      <c r="P8" s="487"/>
      <c r="Q8" s="487"/>
      <c r="R8" s="487"/>
      <c r="S8" s="487"/>
      <c r="T8" s="487"/>
      <c r="U8" s="487"/>
      <c r="V8" s="487"/>
      <c r="W8" s="487"/>
      <c r="X8" s="487"/>
      <c r="Y8" s="487"/>
      <c r="Z8" s="487"/>
      <c r="AA8" s="487"/>
      <c r="AB8" s="487"/>
      <c r="AC8" s="487"/>
      <c r="AD8" s="489"/>
      <c r="AE8" s="482"/>
      <c r="AL8" s="480" t="s">
        <v>514</v>
      </c>
      <c r="AM8" s="480" t="s">
        <v>515</v>
      </c>
      <c r="AN8" s="480" t="s">
        <v>516</v>
      </c>
      <c r="AO8" s="480" t="s">
        <v>517</v>
      </c>
    </row>
    <row r="9" spans="1:44" ht="13.5" thickTop="1" thickBot="1">
      <c r="A9" s="482"/>
      <c r="B9" s="486"/>
      <c r="C9" s="487"/>
      <c r="D9" s="487"/>
      <c r="E9" s="487"/>
      <c r="F9" s="487"/>
      <c r="G9" s="487"/>
      <c r="H9" s="487"/>
      <c r="I9" s="487"/>
      <c r="J9" s="2501" t="s">
        <v>518</v>
      </c>
      <c r="K9" s="2502"/>
      <c r="L9" s="2502"/>
      <c r="M9" s="2503"/>
      <c r="N9" s="487"/>
      <c r="O9" s="487"/>
      <c r="P9" s="487"/>
      <c r="Q9" s="487"/>
      <c r="R9" s="487"/>
      <c r="S9" s="487"/>
      <c r="T9" s="487"/>
      <c r="U9" s="487"/>
      <c r="V9" s="487"/>
      <c r="W9" s="487"/>
      <c r="X9" s="487"/>
      <c r="Y9" s="487"/>
      <c r="Z9" s="2504" t="s">
        <v>519</v>
      </c>
      <c r="AA9" s="2505"/>
      <c r="AB9" s="2505"/>
      <c r="AC9" s="2506"/>
      <c r="AD9" s="489"/>
      <c r="AE9" s="482"/>
      <c r="AI9" s="480" t="s">
        <v>520</v>
      </c>
      <c r="AJ9" s="480" t="s">
        <v>521</v>
      </c>
      <c r="AK9" s="480" t="s">
        <v>522</v>
      </c>
      <c r="AL9" s="480" t="s">
        <v>523</v>
      </c>
      <c r="AM9" s="480" t="s">
        <v>524</v>
      </c>
      <c r="AN9" s="480" t="s">
        <v>525</v>
      </c>
      <c r="AO9" s="480" t="s">
        <v>526</v>
      </c>
      <c r="AP9" s="480" t="s">
        <v>527</v>
      </c>
      <c r="AQ9" s="480" t="s">
        <v>528</v>
      </c>
      <c r="AR9" s="480" t="s">
        <v>529</v>
      </c>
    </row>
    <row r="10" spans="1:44" ht="12.75" thickTop="1">
      <c r="A10" s="482"/>
      <c r="B10" s="486"/>
      <c r="C10" s="2504" t="s">
        <v>530</v>
      </c>
      <c r="D10" s="2505"/>
      <c r="E10" s="2505"/>
      <c r="F10" s="2506"/>
      <c r="G10" s="487"/>
      <c r="H10" s="487"/>
      <c r="I10" s="487"/>
      <c r="J10" s="2507">
        <f>AJ10</f>
        <v>76848.824120880046</v>
      </c>
      <c r="K10" s="2508"/>
      <c r="L10" s="2508"/>
      <c r="M10" s="2509"/>
      <c r="N10" s="487"/>
      <c r="O10" s="487"/>
      <c r="P10" s="487"/>
      <c r="Q10" s="487"/>
      <c r="R10" s="487"/>
      <c r="S10" s="487"/>
      <c r="T10" s="487"/>
      <c r="U10" s="487"/>
      <c r="V10" s="487"/>
      <c r="W10" s="487"/>
      <c r="X10" s="487"/>
      <c r="Y10" s="487"/>
      <c r="Z10" s="2510">
        <f>AP10</f>
        <v>207560.90118049609</v>
      </c>
      <c r="AA10" s="2511"/>
      <c r="AB10" s="2511"/>
      <c r="AC10" s="2512"/>
      <c r="AD10" s="489"/>
      <c r="AE10" s="482"/>
      <c r="AH10" s="480" t="s">
        <v>531</v>
      </c>
      <c r="AI10" s="490">
        <f>AI17</f>
        <v>391184.68207665789</v>
      </c>
      <c r="AJ10" s="490">
        <f>AJ17</f>
        <v>76848.824120880046</v>
      </c>
      <c r="AK10" s="490">
        <f>AK17</f>
        <v>4843.5611108633666</v>
      </c>
      <c r="AL10" s="490">
        <f>AL17</f>
        <v>309492.29684491438</v>
      </c>
      <c r="AM10" s="490">
        <f t="shared" ref="AM10:AR10" si="0">AM17</f>
        <v>135953.75051801803</v>
      </c>
      <c r="AN10" s="490">
        <f t="shared" si="0"/>
        <v>130712.07705961604</v>
      </c>
      <c r="AO10" s="490">
        <f t="shared" si="0"/>
        <v>5241.673458402026</v>
      </c>
      <c r="AP10" s="490">
        <f t="shared" si="0"/>
        <v>207560.90118049609</v>
      </c>
      <c r="AQ10" s="490">
        <f t="shared" si="0"/>
        <v>173538.54632689638</v>
      </c>
      <c r="AR10" s="490">
        <f t="shared" si="0"/>
        <v>10085.234569265391</v>
      </c>
    </row>
    <row r="11" spans="1:44" ht="12.75" thickBot="1">
      <c r="A11" s="482"/>
      <c r="B11" s="486"/>
      <c r="C11" s="2510">
        <f>AI10</f>
        <v>391184.68207665789</v>
      </c>
      <c r="D11" s="2511"/>
      <c r="E11" s="2511"/>
      <c r="F11" s="2512"/>
      <c r="G11" s="487"/>
      <c r="H11" s="487"/>
      <c r="I11" s="487"/>
      <c r="J11" s="2515">
        <f>AJ11</f>
        <v>19.645151674374738</v>
      </c>
      <c r="K11" s="2516"/>
      <c r="L11" s="2516"/>
      <c r="M11" s="2517"/>
      <c r="N11" s="487"/>
      <c r="O11" s="487"/>
      <c r="P11" s="487"/>
      <c r="Q11" s="487"/>
      <c r="R11" s="487"/>
      <c r="S11" s="487"/>
      <c r="T11" s="487"/>
      <c r="U11" s="487"/>
      <c r="V11" s="487"/>
      <c r="W11" s="487"/>
      <c r="X11" s="487"/>
      <c r="Y11" s="487"/>
      <c r="Z11" s="2518">
        <f>AP11</f>
        <v>53.059567690286435</v>
      </c>
      <c r="AA11" s="2519"/>
      <c r="AB11" s="2519"/>
      <c r="AC11" s="2520"/>
      <c r="AD11" s="489"/>
      <c r="AE11" s="482"/>
      <c r="AH11" s="480" t="s">
        <v>532</v>
      </c>
      <c r="AI11" s="2147">
        <f>AI18*100</f>
        <v>100</v>
      </c>
      <c r="AJ11" s="2148">
        <f>AJ18*100</f>
        <v>19.645151674374738</v>
      </c>
      <c r="AK11" s="2148">
        <f>AK18*100</f>
        <v>1.2381776007052867</v>
      </c>
      <c r="AL11" s="2148">
        <f t="shared" ref="AL11:AR11" si="1">AL18*100</f>
        <v>79.116670724919956</v>
      </c>
      <c r="AM11" s="2148">
        <f t="shared" si="1"/>
        <v>34.754364561589881</v>
      </c>
      <c r="AN11" s="2148">
        <f t="shared" si="1"/>
        <v>33.414416015911705</v>
      </c>
      <c r="AO11" s="2148">
        <f t="shared" si="1"/>
        <v>1.3399485456781892</v>
      </c>
      <c r="AP11" s="2148">
        <f t="shared" si="1"/>
        <v>53.059567690286435</v>
      </c>
      <c r="AQ11" s="2148">
        <f t="shared" si="1"/>
        <v>44.362306163330075</v>
      </c>
      <c r="AR11" s="2148">
        <f t="shared" si="1"/>
        <v>2.5781261463834757</v>
      </c>
    </row>
    <row r="12" spans="1:44" ht="13.5" thickTop="1" thickBot="1">
      <c r="A12" s="482"/>
      <c r="B12" s="486"/>
      <c r="C12" s="2521">
        <f>AI11</f>
        <v>100</v>
      </c>
      <c r="D12" s="2522"/>
      <c r="E12" s="2522"/>
      <c r="F12" s="2523"/>
      <c r="G12" s="487"/>
      <c r="H12" s="487"/>
      <c r="I12" s="487"/>
      <c r="J12" s="487"/>
      <c r="K12" s="487"/>
      <c r="L12" s="487"/>
      <c r="M12" s="487"/>
      <c r="N12" s="487"/>
      <c r="O12" s="487"/>
      <c r="P12" s="487"/>
      <c r="Q12" s="487"/>
      <c r="R12" s="487"/>
      <c r="S12" s="487"/>
      <c r="T12" s="487"/>
      <c r="U12" s="487"/>
      <c r="V12" s="487"/>
      <c r="W12" s="487"/>
      <c r="X12" s="487"/>
      <c r="Y12" s="487"/>
      <c r="Z12" s="487"/>
      <c r="AA12" s="487"/>
      <c r="AB12" s="487"/>
      <c r="AC12" s="487"/>
      <c r="AD12" s="489"/>
      <c r="AE12" s="482"/>
    </row>
    <row r="13" spans="1:44" ht="12.75" thickTop="1">
      <c r="A13" s="482"/>
      <c r="B13" s="486"/>
      <c r="C13" s="487"/>
      <c r="D13" s="487"/>
      <c r="E13" s="487"/>
      <c r="F13" s="487"/>
      <c r="G13" s="487"/>
      <c r="H13" s="487"/>
      <c r="I13" s="487"/>
      <c r="J13" s="492"/>
      <c r="K13" s="492"/>
      <c r="L13" s="492"/>
      <c r="M13" s="492"/>
      <c r="N13" s="492"/>
      <c r="O13" s="492"/>
      <c r="P13" s="492"/>
      <c r="Q13" s="492"/>
      <c r="R13" s="492"/>
      <c r="S13" s="492"/>
      <c r="T13" s="492"/>
      <c r="U13" s="492"/>
      <c r="V13" s="492"/>
      <c r="W13" s="492"/>
      <c r="X13" s="492"/>
      <c r="Y13" s="492"/>
      <c r="Z13" s="2524">
        <f>AP28</f>
        <v>209676.42020236081</v>
      </c>
      <c r="AA13" s="2524"/>
      <c r="AB13" s="2524"/>
      <c r="AC13" s="2524"/>
      <c r="AD13" s="489"/>
      <c r="AE13" s="482"/>
    </row>
    <row r="14" spans="1:44">
      <c r="A14" s="482"/>
      <c r="B14" s="486"/>
      <c r="C14" s="2524">
        <f>AI28</f>
        <v>392839.50416906836</v>
      </c>
      <c r="D14" s="2524"/>
      <c r="E14" s="2524"/>
      <c r="F14" s="2524"/>
      <c r="G14" s="487"/>
      <c r="H14" s="487"/>
      <c r="I14" s="487"/>
      <c r="J14" s="492"/>
      <c r="K14" s="492"/>
      <c r="L14" s="492"/>
      <c r="M14" s="492"/>
      <c r="N14" s="492"/>
      <c r="O14" s="492"/>
      <c r="P14" s="492"/>
      <c r="Q14" s="492"/>
      <c r="R14" s="492"/>
      <c r="S14" s="492"/>
      <c r="T14" s="492"/>
      <c r="U14" s="492"/>
      <c r="V14" s="492"/>
      <c r="W14" s="492"/>
      <c r="X14" s="492"/>
      <c r="Y14" s="492"/>
      <c r="Z14" s="2525">
        <f>AP29</f>
        <v>53.374576125144813</v>
      </c>
      <c r="AA14" s="2525"/>
      <c r="AB14" s="2525"/>
      <c r="AC14" s="2525"/>
      <c r="AD14" s="489"/>
      <c r="AE14" s="482"/>
    </row>
    <row r="15" spans="1:44">
      <c r="A15" s="482"/>
      <c r="B15" s="486"/>
      <c r="C15" s="2525">
        <f>AI29</f>
        <v>100</v>
      </c>
      <c r="D15" s="2525"/>
      <c r="E15" s="2525"/>
      <c r="F15" s="2525"/>
      <c r="G15" s="487"/>
      <c r="H15" s="487"/>
      <c r="I15" s="487"/>
      <c r="J15" s="492"/>
      <c r="K15" s="492"/>
      <c r="L15" s="492"/>
      <c r="M15" s="492"/>
      <c r="N15" s="492"/>
      <c r="O15" s="492"/>
      <c r="P15" s="492"/>
      <c r="Q15" s="492"/>
      <c r="R15" s="492"/>
      <c r="S15" s="492"/>
      <c r="T15" s="492"/>
      <c r="U15" s="492"/>
      <c r="V15" s="492"/>
      <c r="W15" s="492"/>
      <c r="X15" s="492"/>
      <c r="Y15" s="492"/>
      <c r="Z15" s="487"/>
      <c r="AA15" s="487"/>
      <c r="AB15" s="487"/>
      <c r="AC15" s="487"/>
      <c r="AD15" s="489"/>
      <c r="AE15" s="482"/>
    </row>
    <row r="16" spans="1:44">
      <c r="A16" s="482"/>
      <c r="B16" s="486"/>
      <c r="C16" s="487"/>
      <c r="D16" s="487"/>
      <c r="E16" s="487"/>
      <c r="F16" s="487"/>
      <c r="G16" s="487"/>
      <c r="H16" s="487"/>
      <c r="I16" s="487"/>
      <c r="J16" s="487"/>
      <c r="K16" s="487"/>
      <c r="L16" s="487"/>
      <c r="M16" s="487"/>
      <c r="N16" s="487"/>
      <c r="O16" s="487"/>
      <c r="P16" s="487"/>
      <c r="Q16" s="487"/>
      <c r="R16" s="487"/>
      <c r="S16" s="487"/>
      <c r="T16" s="487"/>
      <c r="U16" s="487"/>
      <c r="V16" s="2501" t="s">
        <v>533</v>
      </c>
      <c r="W16" s="2502"/>
      <c r="X16" s="2502"/>
      <c r="Y16" s="2503"/>
      <c r="Z16" s="487"/>
      <c r="AA16" s="487"/>
      <c r="AB16" s="487"/>
      <c r="AC16" s="487"/>
      <c r="AD16" s="489"/>
      <c r="AE16" s="482"/>
      <c r="AI16" s="480" t="s">
        <v>534</v>
      </c>
      <c r="AJ16" s="480" t="s">
        <v>535</v>
      </c>
      <c r="AK16" s="480" t="s">
        <v>536</v>
      </c>
      <c r="AL16" s="480" t="s">
        <v>537</v>
      </c>
      <c r="AM16" s="480" t="s">
        <v>538</v>
      </c>
      <c r="AN16" s="480" t="s">
        <v>539</v>
      </c>
      <c r="AO16" s="480" t="s">
        <v>540</v>
      </c>
      <c r="AP16" s="480" t="s">
        <v>541</v>
      </c>
      <c r="AQ16" s="480" t="s">
        <v>542</v>
      </c>
      <c r="AR16" s="480" t="s">
        <v>543</v>
      </c>
    </row>
    <row r="17" spans="1:44">
      <c r="A17" s="482"/>
      <c r="B17" s="486"/>
      <c r="C17" s="487"/>
      <c r="D17" s="487"/>
      <c r="E17" s="487"/>
      <c r="F17" s="487"/>
      <c r="G17" s="487"/>
      <c r="H17" s="487"/>
      <c r="I17" s="487"/>
      <c r="J17" s="487"/>
      <c r="K17" s="487"/>
      <c r="L17" s="487"/>
      <c r="M17" s="487"/>
      <c r="N17" s="487"/>
      <c r="O17" s="487"/>
      <c r="P17" s="487"/>
      <c r="Q17" s="487"/>
      <c r="R17" s="487"/>
      <c r="S17" s="487"/>
      <c r="T17" s="487"/>
      <c r="U17" s="487"/>
      <c r="V17" s="2507">
        <f>AN10</f>
        <v>130712.07705961604</v>
      </c>
      <c r="W17" s="2508"/>
      <c r="X17" s="2508"/>
      <c r="Y17" s="2509"/>
      <c r="Z17" s="487"/>
      <c r="AA17" s="487"/>
      <c r="AB17" s="487"/>
      <c r="AC17" s="487"/>
      <c r="AD17" s="489"/>
      <c r="AE17" s="482"/>
      <c r="AI17" s="493">
        <f>'表Ⅲ・9　180116再'!C43</f>
        <v>391184.68207665789</v>
      </c>
      <c r="AJ17" s="493">
        <f>'表Ⅲ・9　180116再'!D43</f>
        <v>76848.824120880046</v>
      </c>
      <c r="AK17" s="493">
        <f>'表Ⅲ・9　180116再'!E43</f>
        <v>4843.5611108633666</v>
      </c>
      <c r="AL17" s="493">
        <f>'表Ⅲ・9　180116再'!F43</f>
        <v>309492.29684491438</v>
      </c>
      <c r="AM17" s="493">
        <f>'表Ⅲ・9　180116再'!G43</f>
        <v>135953.75051801803</v>
      </c>
      <c r="AN17" s="493">
        <f>'表Ⅲ・9　180116再'!H43</f>
        <v>130712.07705961604</v>
      </c>
      <c r="AO17" s="493">
        <f>'表Ⅲ・9　180116再'!I43</f>
        <v>5241.673458402026</v>
      </c>
      <c r="AP17" s="493">
        <f>'表Ⅲ・9　180116再'!J43</f>
        <v>207560.90118049609</v>
      </c>
      <c r="AQ17" s="493">
        <f>'表Ⅲ・9　180116再'!K43</f>
        <v>173538.54632689638</v>
      </c>
      <c r="AR17" s="493">
        <f>'表Ⅲ・9　180116再'!L43</f>
        <v>10085.234569265391</v>
      </c>
    </row>
    <row r="18" spans="1:44">
      <c r="A18" s="482"/>
      <c r="B18" s="486"/>
      <c r="C18" s="487"/>
      <c r="D18" s="487"/>
      <c r="E18" s="487"/>
      <c r="F18" s="487"/>
      <c r="G18" s="487"/>
      <c r="H18" s="487"/>
      <c r="I18" s="487"/>
      <c r="J18" s="487"/>
      <c r="K18" s="487"/>
      <c r="L18" s="487"/>
      <c r="M18" s="487"/>
      <c r="N18" s="487"/>
      <c r="O18" s="487"/>
      <c r="P18" s="2501" t="s">
        <v>544</v>
      </c>
      <c r="Q18" s="2502"/>
      <c r="R18" s="2502"/>
      <c r="S18" s="2503"/>
      <c r="T18" s="487"/>
      <c r="U18" s="487"/>
      <c r="V18" s="2515">
        <f>AN11</f>
        <v>33.414416015911705</v>
      </c>
      <c r="W18" s="2516"/>
      <c r="X18" s="2516"/>
      <c r="Y18" s="2517"/>
      <c r="Z18" s="487"/>
      <c r="AA18" s="487"/>
      <c r="AB18" s="487"/>
      <c r="AC18" s="487"/>
      <c r="AD18" s="489"/>
      <c r="AE18" s="482"/>
      <c r="AI18" s="2146">
        <f>AI17/$AI$17</f>
        <v>1</v>
      </c>
      <c r="AJ18" s="2146">
        <f t="shared" ref="AJ18:AQ18" si="2">AJ17/$AI$17</f>
        <v>0.19645151674374736</v>
      </c>
      <c r="AK18" s="2146">
        <f t="shared" si="2"/>
        <v>1.2381776007052868E-2</v>
      </c>
      <c r="AL18" s="2146">
        <f t="shared" si="2"/>
        <v>0.79116670724919957</v>
      </c>
      <c r="AM18" s="2146">
        <f t="shared" si="2"/>
        <v>0.34754364561589879</v>
      </c>
      <c r="AN18" s="2146">
        <f t="shared" si="2"/>
        <v>0.33414416015911702</v>
      </c>
      <c r="AO18" s="2146">
        <f t="shared" si="2"/>
        <v>1.3399485456781893E-2</v>
      </c>
      <c r="AP18" s="2146">
        <f t="shared" si="2"/>
        <v>0.53059567690286435</v>
      </c>
      <c r="AQ18" s="2146">
        <f t="shared" si="2"/>
        <v>0.44362306163330079</v>
      </c>
      <c r="AR18" s="2146">
        <f>AR17/$AI$17</f>
        <v>2.5781261463834755E-2</v>
      </c>
    </row>
    <row r="19" spans="1:44">
      <c r="A19" s="482"/>
      <c r="B19" s="486"/>
      <c r="C19" s="487"/>
      <c r="D19" s="487"/>
      <c r="E19" s="487"/>
      <c r="F19" s="487"/>
      <c r="G19" s="487"/>
      <c r="H19" s="487"/>
      <c r="I19" s="487"/>
      <c r="J19" s="487"/>
      <c r="K19" s="487"/>
      <c r="L19" s="487"/>
      <c r="M19" s="487"/>
      <c r="N19" s="487"/>
      <c r="O19" s="487"/>
      <c r="P19" s="2513">
        <f>AM10</f>
        <v>135953.75051801803</v>
      </c>
      <c r="Q19" s="2511"/>
      <c r="R19" s="2511"/>
      <c r="S19" s="2514"/>
      <c r="T19" s="487"/>
      <c r="U19" s="487"/>
      <c r="V19" s="487"/>
      <c r="W19" s="487"/>
      <c r="X19" s="487"/>
      <c r="Y19" s="487"/>
      <c r="Z19" s="487"/>
      <c r="AA19" s="487"/>
      <c r="AB19" s="487"/>
      <c r="AC19" s="487"/>
      <c r="AD19" s="489"/>
      <c r="AE19" s="482"/>
    </row>
    <row r="20" spans="1:44">
      <c r="A20" s="482"/>
      <c r="B20" s="486"/>
      <c r="C20" s="487"/>
      <c r="D20" s="487"/>
      <c r="E20" s="487"/>
      <c r="F20" s="487"/>
      <c r="G20" s="487"/>
      <c r="H20" s="487"/>
      <c r="I20" s="487"/>
      <c r="J20" s="2501" t="s">
        <v>545</v>
      </c>
      <c r="K20" s="2502"/>
      <c r="L20" s="2502"/>
      <c r="M20" s="2503"/>
      <c r="N20" s="487"/>
      <c r="O20" s="487"/>
      <c r="P20" s="2515">
        <f>AM11</f>
        <v>34.754364561589881</v>
      </c>
      <c r="Q20" s="2516"/>
      <c r="R20" s="2516"/>
      <c r="S20" s="2517"/>
      <c r="T20" s="487"/>
      <c r="U20" s="487"/>
      <c r="V20" s="2501" t="s">
        <v>546</v>
      </c>
      <c r="W20" s="2502"/>
      <c r="X20" s="2502"/>
      <c r="Y20" s="2503"/>
      <c r="Z20" s="487"/>
      <c r="AA20" s="487"/>
      <c r="AB20" s="487"/>
      <c r="AC20" s="487"/>
      <c r="AD20" s="489"/>
      <c r="AE20" s="482"/>
    </row>
    <row r="21" spans="1:44" ht="12.75" thickBot="1">
      <c r="A21" s="482"/>
      <c r="B21" s="486"/>
      <c r="C21" s="487"/>
      <c r="D21" s="487"/>
      <c r="E21" s="487"/>
      <c r="F21" s="487"/>
      <c r="G21" s="487"/>
      <c r="H21" s="487"/>
      <c r="I21" s="487"/>
      <c r="J21" s="2513">
        <f>AL10</f>
        <v>309492.29684491438</v>
      </c>
      <c r="K21" s="2511"/>
      <c r="L21" s="2511"/>
      <c r="M21" s="2514"/>
      <c r="N21" s="487"/>
      <c r="O21" s="487"/>
      <c r="P21" s="487"/>
      <c r="Q21" s="487"/>
      <c r="R21" s="487"/>
      <c r="S21" s="487"/>
      <c r="T21" s="487"/>
      <c r="U21" s="487"/>
      <c r="V21" s="2507">
        <f>AO10</f>
        <v>5241.673458402026</v>
      </c>
      <c r="W21" s="2508"/>
      <c r="X21" s="2508"/>
      <c r="Y21" s="2509"/>
      <c r="Z21" s="487"/>
      <c r="AA21" s="487"/>
      <c r="AB21" s="487"/>
      <c r="AC21" s="487"/>
      <c r="AD21" s="489"/>
      <c r="AE21" s="482"/>
      <c r="AI21" s="491"/>
      <c r="AJ21" s="491"/>
      <c r="AK21" s="491"/>
      <c r="AL21" s="491"/>
      <c r="AM21" s="491"/>
      <c r="AN21" s="491"/>
      <c r="AO21" s="491"/>
      <c r="AP21" s="491"/>
      <c r="AQ21" s="491"/>
      <c r="AR21" s="491"/>
    </row>
    <row r="22" spans="1:44" ht="12.75" thickTop="1">
      <c r="A22" s="482"/>
      <c r="B22" s="486"/>
      <c r="C22" s="487"/>
      <c r="D22" s="487"/>
      <c r="E22" s="487"/>
      <c r="F22" s="487"/>
      <c r="G22" s="487"/>
      <c r="H22" s="487"/>
      <c r="I22" s="487"/>
      <c r="J22" s="2515">
        <f>AL11</f>
        <v>79.116670724919956</v>
      </c>
      <c r="K22" s="2516"/>
      <c r="L22" s="2516"/>
      <c r="M22" s="2517"/>
      <c r="N22" s="487"/>
      <c r="O22" s="487"/>
      <c r="P22" s="2504" t="s">
        <v>547</v>
      </c>
      <c r="Q22" s="2505"/>
      <c r="R22" s="2505"/>
      <c r="S22" s="2506"/>
      <c r="T22" s="487"/>
      <c r="U22" s="487"/>
      <c r="V22" s="2515">
        <f>AO11</f>
        <v>1.3399485456781892</v>
      </c>
      <c r="W22" s="2516"/>
      <c r="X22" s="2516"/>
      <c r="Y22" s="2517"/>
      <c r="Z22" s="487"/>
      <c r="AA22" s="487"/>
      <c r="AB22" s="487"/>
      <c r="AC22" s="487"/>
      <c r="AD22" s="489"/>
      <c r="AE22" s="482"/>
    </row>
    <row r="23" spans="1:44">
      <c r="A23" s="482"/>
      <c r="B23" s="486"/>
      <c r="C23" s="487"/>
      <c r="D23" s="487"/>
      <c r="E23" s="487"/>
      <c r="F23" s="487"/>
      <c r="G23" s="487"/>
      <c r="H23" s="487"/>
      <c r="I23" s="487"/>
      <c r="J23" s="487"/>
      <c r="K23" s="487"/>
      <c r="L23" s="487"/>
      <c r="M23" s="487"/>
      <c r="N23" s="487"/>
      <c r="O23" s="487"/>
      <c r="P23" s="2510">
        <f>AQ10</f>
        <v>173538.54632689638</v>
      </c>
      <c r="Q23" s="2511"/>
      <c r="R23" s="2511"/>
      <c r="S23" s="2512"/>
      <c r="T23" s="487"/>
      <c r="U23" s="487"/>
      <c r="V23" s="487"/>
      <c r="W23" s="487"/>
      <c r="X23" s="487"/>
      <c r="Y23" s="487"/>
      <c r="Z23" s="487"/>
      <c r="AA23" s="487"/>
      <c r="AB23" s="487"/>
      <c r="AC23" s="487"/>
      <c r="AD23" s="489"/>
      <c r="AE23" s="482"/>
    </row>
    <row r="24" spans="1:44" ht="12.75" thickBot="1">
      <c r="A24" s="482"/>
      <c r="B24" s="486"/>
      <c r="C24" s="487"/>
      <c r="D24" s="487"/>
      <c r="E24" s="487"/>
      <c r="F24" s="487"/>
      <c r="G24" s="487"/>
      <c r="H24" s="487"/>
      <c r="I24" s="487"/>
      <c r="J24" s="487"/>
      <c r="K24" s="487"/>
      <c r="L24" s="487"/>
      <c r="M24" s="487"/>
      <c r="N24" s="487"/>
      <c r="O24" s="487"/>
      <c r="P24" s="2518">
        <f>AQ11</f>
        <v>44.362306163330075</v>
      </c>
      <c r="Q24" s="2519"/>
      <c r="R24" s="2519"/>
      <c r="S24" s="2520"/>
      <c r="T24" s="487"/>
      <c r="U24" s="487"/>
      <c r="V24" s="487"/>
      <c r="W24" s="487"/>
      <c r="X24" s="487"/>
      <c r="Y24" s="487"/>
      <c r="Z24" s="487"/>
      <c r="AA24" s="487"/>
      <c r="AB24" s="487"/>
      <c r="AC24" s="487"/>
      <c r="AD24" s="489"/>
      <c r="AE24" s="482"/>
      <c r="AH24" s="2101" t="s">
        <v>1438</v>
      </c>
      <c r="AI24" s="2101"/>
      <c r="AJ24" s="2101"/>
      <c r="AK24" s="2101"/>
      <c r="AL24" s="2101"/>
      <c r="AM24" s="2101"/>
      <c r="AN24" s="2101"/>
      <c r="AO24" s="2101"/>
      <c r="AP24" s="2101"/>
      <c r="AQ24" s="2101"/>
      <c r="AR24" s="2101"/>
    </row>
    <row r="25" spans="1:44" ht="12.75" thickTop="1">
      <c r="A25" s="482"/>
      <c r="B25" s="486"/>
      <c r="C25" s="487"/>
      <c r="D25" s="487"/>
      <c r="E25" s="487"/>
      <c r="F25" s="487"/>
      <c r="G25" s="487"/>
      <c r="H25" s="487"/>
      <c r="I25" s="487"/>
      <c r="J25" s="487"/>
      <c r="K25" s="487"/>
      <c r="L25" s="487"/>
      <c r="M25" s="487"/>
      <c r="N25" s="487"/>
      <c r="O25" s="487"/>
      <c r="P25" s="487"/>
      <c r="Q25" s="487"/>
      <c r="R25" s="487"/>
      <c r="S25" s="487"/>
      <c r="T25" s="487"/>
      <c r="U25" s="487"/>
      <c r="V25" s="487"/>
      <c r="W25" s="487"/>
      <c r="X25" s="487"/>
      <c r="Y25" s="487"/>
      <c r="Z25" s="487"/>
      <c r="AA25" s="487"/>
      <c r="AB25" s="487"/>
      <c r="AC25" s="487"/>
      <c r="AD25" s="489"/>
      <c r="AE25" s="482"/>
      <c r="AH25" s="2101"/>
      <c r="AI25" s="2101" t="s">
        <v>507</v>
      </c>
      <c r="AJ25" s="2101" t="s">
        <v>508</v>
      </c>
      <c r="AK25" s="2101" t="s">
        <v>509</v>
      </c>
      <c r="AL25" s="2499" t="s">
        <v>510</v>
      </c>
      <c r="AM25" s="2499"/>
      <c r="AN25" s="2499"/>
      <c r="AO25" s="2499"/>
      <c r="AP25" s="2101" t="s">
        <v>511</v>
      </c>
      <c r="AQ25" s="2101" t="s">
        <v>512</v>
      </c>
      <c r="AR25" s="2101" t="s">
        <v>513</v>
      </c>
    </row>
    <row r="26" spans="1:44">
      <c r="A26" s="482"/>
      <c r="B26" s="486"/>
      <c r="C26" s="487"/>
      <c r="D26" s="487"/>
      <c r="E26" s="487"/>
      <c r="F26" s="487"/>
      <c r="G26" s="487"/>
      <c r="H26" s="487"/>
      <c r="I26" s="487"/>
      <c r="J26" s="487"/>
      <c r="K26" s="487"/>
      <c r="L26" s="487"/>
      <c r="M26" s="487"/>
      <c r="N26" s="487"/>
      <c r="O26" s="487"/>
      <c r="P26" s="2524">
        <f>AQ28</f>
        <v>172763.82970863261</v>
      </c>
      <c r="Q26" s="2524"/>
      <c r="R26" s="2524"/>
      <c r="S26" s="2524"/>
      <c r="T26" s="487"/>
      <c r="U26" s="487"/>
      <c r="V26" s="487"/>
      <c r="W26" s="487"/>
      <c r="X26" s="487"/>
      <c r="Y26" s="487"/>
      <c r="Z26" s="487"/>
      <c r="AA26" s="487"/>
      <c r="AB26" s="487"/>
      <c r="AC26" s="487"/>
      <c r="AD26" s="489"/>
      <c r="AE26" s="482"/>
      <c r="AH26" s="2101"/>
      <c r="AI26" s="2101"/>
      <c r="AJ26" s="2101"/>
      <c r="AK26" s="2101"/>
      <c r="AL26" s="2101" t="s">
        <v>514</v>
      </c>
      <c r="AM26" s="2101" t="s">
        <v>515</v>
      </c>
      <c r="AN26" s="2101" t="s">
        <v>516</v>
      </c>
      <c r="AO26" s="2101" t="s">
        <v>517</v>
      </c>
      <c r="AP26" s="2101"/>
      <c r="AQ26" s="2101"/>
      <c r="AR26" s="2101"/>
    </row>
    <row r="27" spans="1:44" ht="12.75" thickBot="1">
      <c r="A27" s="482"/>
      <c r="B27" s="486"/>
      <c r="C27" s="487"/>
      <c r="D27" s="487"/>
      <c r="E27" s="487"/>
      <c r="F27" s="487"/>
      <c r="G27" s="487"/>
      <c r="H27" s="487"/>
      <c r="I27" s="487"/>
      <c r="J27" s="487"/>
      <c r="K27" s="487"/>
      <c r="L27" s="487"/>
      <c r="M27" s="487"/>
      <c r="N27" s="487"/>
      <c r="O27" s="487"/>
      <c r="P27" s="2525">
        <f>AQ29</f>
        <v>43.978222117467944</v>
      </c>
      <c r="Q27" s="2525"/>
      <c r="R27" s="2525"/>
      <c r="S27" s="2525"/>
      <c r="T27" s="487"/>
      <c r="U27" s="487"/>
      <c r="V27" s="487"/>
      <c r="W27" s="487"/>
      <c r="X27" s="487"/>
      <c r="Y27" s="487"/>
      <c r="Z27" s="487"/>
      <c r="AA27" s="487"/>
      <c r="AB27" s="487"/>
      <c r="AC27" s="487"/>
      <c r="AD27" s="489"/>
      <c r="AE27" s="482"/>
      <c r="AH27" s="2101"/>
      <c r="AI27" s="2101" t="s">
        <v>520</v>
      </c>
      <c r="AJ27" s="2101" t="s">
        <v>521</v>
      </c>
      <c r="AK27" s="2101" t="s">
        <v>522</v>
      </c>
      <c r="AL27" s="2101" t="s">
        <v>523</v>
      </c>
      <c r="AM27" s="2101" t="s">
        <v>524</v>
      </c>
      <c r="AN27" s="2101" t="s">
        <v>525</v>
      </c>
      <c r="AO27" s="2101" t="s">
        <v>526</v>
      </c>
      <c r="AP27" s="2101" t="s">
        <v>527</v>
      </c>
      <c r="AQ27" s="2101" t="s">
        <v>528</v>
      </c>
      <c r="AR27" s="2101" t="s">
        <v>529</v>
      </c>
    </row>
    <row r="28" spans="1:44" ht="12.75" thickTop="1">
      <c r="A28" s="482"/>
      <c r="B28" s="486"/>
      <c r="C28" s="487"/>
      <c r="D28" s="487"/>
      <c r="E28" s="487"/>
      <c r="F28" s="487"/>
      <c r="G28" s="487"/>
      <c r="H28" s="487"/>
      <c r="I28" s="487"/>
      <c r="J28" s="2501" t="s">
        <v>548</v>
      </c>
      <c r="K28" s="2502"/>
      <c r="L28" s="2502"/>
      <c r="M28" s="2503"/>
      <c r="N28" s="487"/>
      <c r="O28" s="487"/>
      <c r="P28" s="487"/>
      <c r="Q28" s="487"/>
      <c r="R28" s="487"/>
      <c r="S28" s="487"/>
      <c r="T28" s="487"/>
      <c r="U28" s="487"/>
      <c r="V28" s="487"/>
      <c r="W28" s="487"/>
      <c r="X28" s="487"/>
      <c r="Y28" s="487"/>
      <c r="Z28" s="2504" t="s">
        <v>549</v>
      </c>
      <c r="AA28" s="2505"/>
      <c r="AB28" s="2505"/>
      <c r="AC28" s="2506"/>
      <c r="AD28" s="489"/>
      <c r="AE28" s="482"/>
      <c r="AH28" s="2101" t="s">
        <v>531</v>
      </c>
      <c r="AI28" s="2149">
        <v>392839.50416906836</v>
      </c>
      <c r="AJ28" s="2149">
        <v>76516.55872430341</v>
      </c>
      <c r="AK28" s="2149">
        <v>5349.8324119745484</v>
      </c>
      <c r="AL28" s="2149">
        <v>310973.11303279037</v>
      </c>
      <c r="AM28" s="2149">
        <v>138209.28332415785</v>
      </c>
      <c r="AN28" s="2149">
        <v>133159.8614780574</v>
      </c>
      <c r="AO28" s="2149">
        <v>5049.4218461004093</v>
      </c>
      <c r="AP28" s="2149">
        <v>209676.42020236081</v>
      </c>
      <c r="AQ28" s="2149">
        <v>172763.82970863261</v>
      </c>
      <c r="AR28" s="2149">
        <v>10399.254258074958</v>
      </c>
    </row>
    <row r="29" spans="1:44">
      <c r="A29" s="482"/>
      <c r="B29" s="486"/>
      <c r="C29" s="487"/>
      <c r="D29" s="487"/>
      <c r="E29" s="487"/>
      <c r="F29" s="487"/>
      <c r="G29" s="487"/>
      <c r="H29" s="487"/>
      <c r="I29" s="487"/>
      <c r="J29" s="2513">
        <f>AK10</f>
        <v>4843.5611108633666</v>
      </c>
      <c r="K29" s="2511"/>
      <c r="L29" s="2511"/>
      <c r="M29" s="2514"/>
      <c r="N29" s="487"/>
      <c r="O29" s="487"/>
      <c r="P29" s="487"/>
      <c r="Q29" s="487"/>
      <c r="R29" s="487"/>
      <c r="S29" s="487"/>
      <c r="T29" s="487"/>
      <c r="U29" s="487"/>
      <c r="V29" s="487"/>
      <c r="W29" s="487"/>
      <c r="X29" s="487"/>
      <c r="Y29" s="487"/>
      <c r="Z29" s="2527">
        <f>AR10</f>
        <v>10085.234569265391</v>
      </c>
      <c r="AA29" s="2508"/>
      <c r="AB29" s="2508"/>
      <c r="AC29" s="2528"/>
      <c r="AD29" s="489"/>
      <c r="AE29" s="482"/>
      <c r="AH29" s="2101" t="s">
        <v>532</v>
      </c>
      <c r="AI29" s="2151">
        <v>100</v>
      </c>
      <c r="AJ29" s="2152">
        <v>19.477816745072712</v>
      </c>
      <c r="AK29" s="2152">
        <v>1.3618366674427207</v>
      </c>
      <c r="AL29" s="2152">
        <v>79.160346587484568</v>
      </c>
      <c r="AM29" s="2152">
        <v>35.182124470016639</v>
      </c>
      <c r="AN29" s="2152">
        <v>33.896759380072098</v>
      </c>
      <c r="AO29" s="2152">
        <v>1.2853650899445346</v>
      </c>
      <c r="AP29" s="2152">
        <v>53.374576125144813</v>
      </c>
      <c r="AQ29" s="2152">
        <v>43.978222117467944</v>
      </c>
      <c r="AR29" s="2152">
        <v>2.6472017573872555</v>
      </c>
    </row>
    <row r="30" spans="1:44" ht="12.75" thickBot="1">
      <c r="A30" s="482"/>
      <c r="B30" s="486"/>
      <c r="C30" s="487"/>
      <c r="D30" s="487"/>
      <c r="E30" s="487"/>
      <c r="F30" s="487"/>
      <c r="G30" s="487"/>
      <c r="H30" s="487"/>
      <c r="I30" s="487"/>
      <c r="J30" s="2515">
        <f>AK11</f>
        <v>1.2381776007052867</v>
      </c>
      <c r="K30" s="2516"/>
      <c r="L30" s="2516"/>
      <c r="M30" s="2517"/>
      <c r="N30" s="487"/>
      <c r="O30" s="487"/>
      <c r="P30" s="487"/>
      <c r="Q30" s="487"/>
      <c r="R30" s="487"/>
      <c r="S30" s="487"/>
      <c r="T30" s="487"/>
      <c r="U30" s="487"/>
      <c r="V30" s="487"/>
      <c r="W30" s="487"/>
      <c r="X30" s="487"/>
      <c r="Y30" s="487"/>
      <c r="Z30" s="2518">
        <f>AR11</f>
        <v>2.5781261463834757</v>
      </c>
      <c r="AA30" s="2519"/>
      <c r="AB30" s="2519"/>
      <c r="AC30" s="2520"/>
      <c r="AD30" s="489"/>
      <c r="AE30" s="482"/>
      <c r="AH30" s="2101"/>
      <c r="AI30" s="2101"/>
      <c r="AJ30" s="2101"/>
      <c r="AK30" s="2101"/>
      <c r="AL30" s="2101"/>
      <c r="AM30" s="2101"/>
      <c r="AN30" s="2101"/>
      <c r="AO30" s="2101"/>
      <c r="AP30" s="2101"/>
      <c r="AQ30" s="2101"/>
      <c r="AR30" s="2101"/>
    </row>
    <row r="31" spans="1:44" ht="12.75" thickTop="1">
      <c r="A31" s="482"/>
      <c r="B31" s="486"/>
      <c r="C31" s="487"/>
      <c r="D31" s="487"/>
      <c r="E31" s="487"/>
      <c r="F31" s="487"/>
      <c r="G31" s="487"/>
      <c r="H31" s="487"/>
      <c r="I31" s="487"/>
      <c r="J31" s="487"/>
      <c r="K31" s="487"/>
      <c r="L31" s="487"/>
      <c r="M31" s="487"/>
      <c r="N31" s="487"/>
      <c r="O31" s="487"/>
      <c r="P31" s="487"/>
      <c r="Q31" s="487"/>
      <c r="R31" s="487"/>
      <c r="S31" s="487"/>
      <c r="T31" s="487"/>
      <c r="U31" s="487"/>
      <c r="V31" s="487"/>
      <c r="W31" s="487"/>
      <c r="X31" s="487"/>
      <c r="Y31" s="487"/>
      <c r="Z31" s="487"/>
      <c r="AA31" s="487"/>
      <c r="AB31" s="487"/>
      <c r="AC31" s="487"/>
      <c r="AD31" s="489"/>
      <c r="AE31" s="482"/>
      <c r="AH31" s="2101"/>
      <c r="AI31" s="2101"/>
      <c r="AJ31" s="2101"/>
      <c r="AK31" s="2101"/>
      <c r="AL31" s="2101"/>
      <c r="AM31" s="2101"/>
      <c r="AN31" s="2101"/>
      <c r="AO31" s="2101"/>
      <c r="AP31" s="2101"/>
      <c r="AQ31" s="2101"/>
      <c r="AR31" s="2101"/>
    </row>
    <row r="32" spans="1:44">
      <c r="A32" s="482"/>
      <c r="B32" s="486"/>
      <c r="C32" s="487"/>
      <c r="D32" s="487"/>
      <c r="E32" s="487"/>
      <c r="F32" s="487"/>
      <c r="G32" s="487"/>
      <c r="H32" s="487"/>
      <c r="I32" s="487"/>
      <c r="J32" s="487"/>
      <c r="K32" s="487"/>
      <c r="L32" s="487"/>
      <c r="M32" s="487"/>
      <c r="N32" s="487"/>
      <c r="O32" s="487"/>
      <c r="P32" s="487"/>
      <c r="Q32" s="487"/>
      <c r="R32" s="487"/>
      <c r="S32" s="487"/>
      <c r="T32" s="487"/>
      <c r="U32" s="487"/>
      <c r="V32" s="487"/>
      <c r="W32" s="487"/>
      <c r="X32" s="487"/>
      <c r="Y32" s="487"/>
      <c r="Z32" s="2524">
        <f>AR28</f>
        <v>10399.254258074958</v>
      </c>
      <c r="AA32" s="2524"/>
      <c r="AB32" s="2524"/>
      <c r="AC32" s="2524"/>
      <c r="AD32" s="489"/>
      <c r="AE32" s="482"/>
      <c r="AH32" s="2101"/>
      <c r="AI32" s="2101"/>
      <c r="AJ32" s="2101"/>
      <c r="AK32" s="2101"/>
      <c r="AL32" s="2101"/>
      <c r="AM32" s="2101"/>
      <c r="AN32" s="2101"/>
      <c r="AO32" s="2101"/>
      <c r="AP32" s="2101"/>
      <c r="AQ32" s="2101"/>
      <c r="AR32" s="2101"/>
    </row>
    <row r="33" spans="1:44">
      <c r="A33" s="482"/>
      <c r="B33" s="486"/>
      <c r="C33" s="487"/>
      <c r="D33" s="487"/>
      <c r="E33" s="487"/>
      <c r="F33" s="487"/>
      <c r="G33" s="487"/>
      <c r="H33" s="487"/>
      <c r="I33" s="487"/>
      <c r="J33" s="487"/>
      <c r="K33" s="487"/>
      <c r="L33" s="487"/>
      <c r="M33" s="487"/>
      <c r="N33" s="487"/>
      <c r="O33" s="487"/>
      <c r="P33" s="487"/>
      <c r="Q33" s="487"/>
      <c r="R33" s="487"/>
      <c r="S33" s="487"/>
      <c r="T33" s="487"/>
      <c r="U33" s="487"/>
      <c r="V33" s="487"/>
      <c r="W33" s="487"/>
      <c r="X33" s="487"/>
      <c r="Y33" s="487"/>
      <c r="Z33" s="2525">
        <f>AR29</f>
        <v>2.6472017573872555</v>
      </c>
      <c r="AA33" s="2525"/>
      <c r="AB33" s="2525"/>
      <c r="AC33" s="2525"/>
      <c r="AD33" s="489"/>
      <c r="AE33" s="482"/>
      <c r="AH33" s="2101"/>
      <c r="AI33" s="2101"/>
      <c r="AJ33" s="2101"/>
      <c r="AK33" s="2101"/>
      <c r="AL33" s="2101"/>
      <c r="AM33" s="2101"/>
      <c r="AN33" s="2101"/>
      <c r="AO33" s="2101"/>
      <c r="AP33" s="2101"/>
      <c r="AQ33" s="2101"/>
      <c r="AR33" s="2101"/>
    </row>
    <row r="34" spans="1:44">
      <c r="A34" s="482"/>
      <c r="B34" s="486"/>
      <c r="C34" s="487"/>
      <c r="D34" s="487"/>
      <c r="E34" s="487"/>
      <c r="F34" s="487"/>
      <c r="G34" s="487"/>
      <c r="H34" s="487"/>
      <c r="I34" s="487"/>
      <c r="J34" s="487"/>
      <c r="K34" s="487"/>
      <c r="L34" s="487"/>
      <c r="M34" s="487"/>
      <c r="N34" s="487"/>
      <c r="O34" s="487"/>
      <c r="P34" s="487"/>
      <c r="Q34" s="487"/>
      <c r="R34" s="487"/>
      <c r="S34" s="487"/>
      <c r="T34" s="487"/>
      <c r="U34" s="487"/>
      <c r="V34" s="487"/>
      <c r="W34" s="487"/>
      <c r="X34" s="487"/>
      <c r="Y34" s="487"/>
      <c r="Z34" s="487"/>
      <c r="AA34" s="487"/>
      <c r="AB34" s="487"/>
      <c r="AC34" s="487"/>
      <c r="AD34" s="489"/>
      <c r="AE34" s="482"/>
      <c r="AH34" s="2101"/>
      <c r="AI34" s="2101"/>
      <c r="AJ34" s="2101"/>
      <c r="AK34" s="2101"/>
      <c r="AL34" s="2101"/>
      <c r="AM34" s="2101"/>
      <c r="AN34" s="2101"/>
      <c r="AO34" s="2101"/>
      <c r="AP34" s="2101"/>
      <c r="AQ34" s="2101"/>
      <c r="AR34" s="2101"/>
    </row>
    <row r="35" spans="1:44">
      <c r="A35" s="482"/>
      <c r="B35" s="494"/>
      <c r="C35" s="495"/>
      <c r="D35" s="495"/>
      <c r="E35" s="495"/>
      <c r="F35" s="495"/>
      <c r="G35" s="495"/>
      <c r="H35" s="495"/>
      <c r="I35" s="495"/>
      <c r="J35" s="495"/>
      <c r="K35" s="495"/>
      <c r="L35" s="495"/>
      <c r="M35" s="495"/>
      <c r="N35" s="495"/>
      <c r="O35" s="495"/>
      <c r="P35" s="495"/>
      <c r="Q35" s="495"/>
      <c r="R35" s="495"/>
      <c r="S35" s="495"/>
      <c r="T35" s="495"/>
      <c r="U35" s="495"/>
      <c r="V35" s="495"/>
      <c r="W35" s="495"/>
      <c r="X35" s="495"/>
      <c r="Y35" s="495"/>
      <c r="Z35" s="495"/>
      <c r="AA35" s="495"/>
      <c r="AB35" s="495"/>
      <c r="AC35" s="495"/>
      <c r="AD35" s="496"/>
      <c r="AE35" s="482"/>
      <c r="AH35" s="2101"/>
      <c r="AI35" s="2150"/>
      <c r="AJ35" s="2150"/>
      <c r="AK35" s="2150"/>
      <c r="AL35" s="2150"/>
      <c r="AM35" s="2150"/>
      <c r="AN35" s="2150"/>
      <c r="AO35" s="2150"/>
      <c r="AP35" s="2150"/>
      <c r="AQ35" s="2150"/>
      <c r="AR35" s="2150"/>
    </row>
    <row r="36" spans="1:44">
      <c r="A36" s="482"/>
      <c r="B36" s="487" t="s">
        <v>550</v>
      </c>
      <c r="C36" s="487"/>
      <c r="D36" s="487"/>
      <c r="E36" s="487"/>
      <c r="F36" s="487"/>
      <c r="G36" s="487"/>
      <c r="H36" s="487"/>
      <c r="I36" s="487"/>
      <c r="J36" s="487"/>
      <c r="K36" s="487"/>
      <c r="L36" s="487"/>
      <c r="M36" s="487"/>
      <c r="N36" s="487"/>
      <c r="O36" s="487"/>
      <c r="P36" s="487"/>
      <c r="Q36" s="487"/>
      <c r="R36" s="487"/>
      <c r="S36" s="487"/>
      <c r="T36" s="487"/>
      <c r="U36" s="487"/>
      <c r="V36" s="487"/>
      <c r="W36" s="487"/>
      <c r="X36" s="487"/>
      <c r="Y36" s="487"/>
      <c r="Z36" s="487"/>
      <c r="AA36" s="487"/>
      <c r="AB36" s="487"/>
      <c r="AC36" s="487"/>
      <c r="AD36" s="487"/>
      <c r="AE36" s="482"/>
      <c r="AH36" s="2101"/>
      <c r="AI36" s="2101"/>
      <c r="AJ36" s="2101"/>
      <c r="AK36" s="2101"/>
      <c r="AL36" s="2101"/>
      <c r="AM36" s="2101"/>
      <c r="AN36" s="2101"/>
      <c r="AO36" s="2101"/>
      <c r="AP36" s="2101"/>
      <c r="AQ36" s="2101"/>
      <c r="AR36" s="2101"/>
    </row>
    <row r="37" spans="1:44">
      <c r="B37" s="497"/>
      <c r="C37" s="497"/>
      <c r="D37" s="497"/>
      <c r="E37" s="497"/>
      <c r="F37" s="497"/>
      <c r="G37" s="497"/>
      <c r="H37" s="497"/>
      <c r="I37" s="497"/>
      <c r="J37" s="497"/>
      <c r="K37" s="497"/>
      <c r="L37" s="497"/>
      <c r="M37" s="497"/>
      <c r="N37" s="497"/>
      <c r="O37" s="497"/>
      <c r="P37" s="497"/>
      <c r="Q37" s="497"/>
      <c r="R37" s="497"/>
      <c r="S37" s="497"/>
      <c r="T37" s="497"/>
      <c r="U37" s="497"/>
      <c r="V37" s="497"/>
      <c r="W37" s="497"/>
      <c r="X37" s="497"/>
      <c r="Y37" s="497"/>
      <c r="Z37" s="497"/>
      <c r="AA37" s="497"/>
      <c r="AB37" s="497"/>
      <c r="AC37" s="497"/>
      <c r="AD37" s="497"/>
    </row>
    <row r="38" spans="1:44">
      <c r="B38" s="497"/>
      <c r="C38" s="497"/>
      <c r="D38" s="497"/>
      <c r="E38" s="497"/>
      <c r="F38" s="497"/>
      <c r="G38" s="497"/>
      <c r="H38" s="497"/>
      <c r="I38" s="497"/>
      <c r="J38" s="497"/>
      <c r="K38" s="497"/>
      <c r="L38" s="497"/>
      <c r="M38" s="497"/>
      <c r="N38" s="497"/>
      <c r="O38" s="497"/>
      <c r="P38" s="497"/>
      <c r="Q38" s="497"/>
      <c r="R38" s="497"/>
      <c r="S38" s="497"/>
      <c r="T38" s="497"/>
      <c r="U38" s="497"/>
      <c r="V38" s="497"/>
      <c r="W38" s="497"/>
      <c r="X38" s="497"/>
      <c r="Y38" s="497"/>
      <c r="Z38" s="497"/>
      <c r="AA38" s="497"/>
      <c r="AB38" s="497"/>
      <c r="AC38" s="497"/>
      <c r="AD38" s="497"/>
    </row>
    <row r="39" spans="1:44" ht="13.5" customHeight="1">
      <c r="A39" s="2526"/>
      <c r="B39" s="2526"/>
      <c r="C39" s="2526"/>
      <c r="D39" s="2526"/>
      <c r="E39" s="2526"/>
      <c r="F39" s="2526"/>
      <c r="G39" s="2526"/>
      <c r="H39" s="2526"/>
      <c r="I39" s="2526"/>
      <c r="J39" s="2526"/>
      <c r="K39" s="2526"/>
      <c r="L39" s="2526"/>
      <c r="M39" s="2526"/>
      <c r="N39" s="2526"/>
      <c r="O39" s="2526"/>
      <c r="P39" s="2526"/>
      <c r="Q39" s="2526"/>
      <c r="R39" s="2526"/>
      <c r="S39" s="2526"/>
      <c r="T39" s="2526"/>
      <c r="U39" s="2526"/>
      <c r="V39" s="2526"/>
      <c r="W39" s="2526"/>
      <c r="X39" s="2526"/>
      <c r="Y39" s="2526"/>
      <c r="Z39" s="2526"/>
      <c r="AA39" s="2526"/>
      <c r="AB39" s="2526"/>
      <c r="AC39" s="2526"/>
      <c r="AD39" s="2526"/>
      <c r="AE39" s="2526"/>
    </row>
  </sheetData>
  <mergeCells count="41">
    <mergeCell ref="J28:M28"/>
    <mergeCell ref="A39:AE39"/>
    <mergeCell ref="J29:M29"/>
    <mergeCell ref="Z29:AC29"/>
    <mergeCell ref="J30:M30"/>
    <mergeCell ref="Z30:AC30"/>
    <mergeCell ref="Z32:AC32"/>
    <mergeCell ref="Z33:AC33"/>
    <mergeCell ref="J22:M22"/>
    <mergeCell ref="P22:S22"/>
    <mergeCell ref="V22:Y22"/>
    <mergeCell ref="P23:S23"/>
    <mergeCell ref="P24:S24"/>
    <mergeCell ref="J20:M20"/>
    <mergeCell ref="P20:S20"/>
    <mergeCell ref="V20:Y20"/>
    <mergeCell ref="J21:M21"/>
    <mergeCell ref="V21:Y21"/>
    <mergeCell ref="V16:Y16"/>
    <mergeCell ref="V17:Y17"/>
    <mergeCell ref="P18:S18"/>
    <mergeCell ref="V18:Y18"/>
    <mergeCell ref="Z28:AC28"/>
    <mergeCell ref="P26:S26"/>
    <mergeCell ref="P27:S27"/>
    <mergeCell ref="AL25:AO25"/>
    <mergeCell ref="AL7:AO7"/>
    <mergeCell ref="J9:M9"/>
    <mergeCell ref="Z9:AC9"/>
    <mergeCell ref="C10:F10"/>
    <mergeCell ref="J10:M10"/>
    <mergeCell ref="Z10:AC10"/>
    <mergeCell ref="P19:S19"/>
    <mergeCell ref="C11:F11"/>
    <mergeCell ref="J11:M11"/>
    <mergeCell ref="Z11:AC11"/>
    <mergeCell ref="C12:F12"/>
    <mergeCell ref="Z13:AC13"/>
    <mergeCell ref="C14:F14"/>
    <mergeCell ref="Z14:AC14"/>
    <mergeCell ref="C15:F15"/>
  </mergeCells>
  <phoneticPr fontId="15"/>
  <pageMargins left="0.39370078740157483" right="0" top="0.74803149606299213" bottom="0.74803149606299213" header="0.31496062992125984" footer="0.31496062992125984"/>
  <pageSetup paperSize="9" scale="64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theme="9" tint="-0.249977111117893"/>
  </sheetPr>
  <dimension ref="A1:DQ188"/>
  <sheetViews>
    <sheetView showGridLines="0" showZeros="0" topLeftCell="U1" zoomScale="55" zoomScaleNormal="55" zoomScaleSheetLayoutView="40" workbookViewId="0">
      <selection activeCell="AF28" sqref="AF28"/>
    </sheetView>
  </sheetViews>
  <sheetFormatPr defaultColWidth="8.875" defaultRowHeight="13.5"/>
  <cols>
    <col min="1" max="1" width="1.25" style="201" customWidth="1"/>
    <col min="2" max="2" width="9.375" style="201" customWidth="1"/>
    <col min="3" max="3" width="4.125" style="101" customWidth="1"/>
    <col min="4" max="4" width="21.5" style="101" customWidth="1"/>
    <col min="5" max="5" width="4.875" style="101" customWidth="1"/>
    <col min="6" max="6" width="10.625" style="101" customWidth="1"/>
    <col min="7" max="7" width="11" style="101" customWidth="1"/>
    <col min="8" max="21" width="10.625" style="101" customWidth="1"/>
    <col min="22" max="22" width="11" style="101" customWidth="1"/>
    <col min="23" max="24" width="10.625" style="101" customWidth="1"/>
    <col min="25" max="25" width="11" style="101" customWidth="1"/>
    <col min="26" max="26" width="0.625" style="101" customWidth="1"/>
    <col min="27" max="119" width="10.625" style="101" customWidth="1"/>
    <col min="120" max="142" width="10.625" style="201" customWidth="1"/>
    <col min="143" max="16384" width="8.875" style="201"/>
  </cols>
  <sheetData>
    <row r="1" spans="1:121" s="48" customFormat="1" ht="21">
      <c r="A1" s="43"/>
      <c r="B1" s="152" t="s">
        <v>1441</v>
      </c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6"/>
      <c r="AA1" s="47"/>
      <c r="AB1" s="47"/>
      <c r="AC1" s="47"/>
      <c r="AD1" s="47"/>
      <c r="AE1" s="47"/>
      <c r="AF1" s="47"/>
      <c r="AG1" s="47"/>
      <c r="AH1" s="47"/>
      <c r="AI1" s="47"/>
      <c r="AJ1" s="47"/>
      <c r="AK1" s="47"/>
      <c r="AM1" s="47"/>
      <c r="AN1" s="47"/>
      <c r="AO1" s="47"/>
      <c r="AP1" s="47"/>
      <c r="AQ1" s="47"/>
      <c r="AR1" s="47"/>
      <c r="AS1" s="47"/>
      <c r="AT1" s="49"/>
      <c r="AU1" s="49"/>
      <c r="AV1" s="49"/>
      <c r="AW1" s="49"/>
      <c r="AX1" s="49"/>
      <c r="AY1" s="49"/>
      <c r="AZ1" s="49"/>
      <c r="BA1" s="49"/>
      <c r="BB1" s="49"/>
      <c r="BC1" s="49"/>
      <c r="BD1" s="49"/>
      <c r="BE1" s="49"/>
      <c r="BF1" s="49"/>
      <c r="BG1" s="49"/>
      <c r="BH1" s="49"/>
      <c r="BI1" s="49"/>
      <c r="BJ1" s="49"/>
      <c r="BK1" s="49"/>
      <c r="BL1" s="49"/>
      <c r="BM1" s="49"/>
      <c r="BN1" s="49"/>
      <c r="BO1" s="49"/>
      <c r="BP1" s="49"/>
      <c r="BQ1" s="49"/>
      <c r="BR1" s="49"/>
      <c r="BS1" s="49"/>
      <c r="BT1" s="49"/>
      <c r="BU1" s="49"/>
      <c r="BV1" s="49"/>
      <c r="BW1" s="49"/>
      <c r="BX1" s="49"/>
      <c r="BY1" s="49"/>
      <c r="BZ1" s="49"/>
      <c r="CA1" s="49"/>
      <c r="CB1" s="49"/>
      <c r="CC1" s="49"/>
      <c r="CD1" s="49"/>
      <c r="CE1" s="49"/>
      <c r="CF1" s="49"/>
      <c r="CG1" s="49"/>
      <c r="CH1" s="49"/>
      <c r="CI1" s="49"/>
      <c r="CJ1" s="49"/>
      <c r="CK1" s="49"/>
      <c r="CL1" s="49"/>
      <c r="CM1" s="49"/>
      <c r="CN1" s="49"/>
      <c r="CO1" s="49"/>
      <c r="CP1" s="49"/>
      <c r="CQ1" s="49"/>
      <c r="CR1" s="49"/>
      <c r="CS1" s="49"/>
      <c r="CT1" s="49"/>
      <c r="CU1" s="49"/>
      <c r="CV1" s="49"/>
      <c r="CW1" s="49"/>
      <c r="CX1" s="49"/>
      <c r="CY1" s="49"/>
      <c r="CZ1" s="49"/>
      <c r="DA1" s="49"/>
      <c r="DB1" s="49"/>
      <c r="DC1" s="49"/>
      <c r="DD1" s="49"/>
      <c r="DE1" s="49"/>
      <c r="DF1" s="49"/>
      <c r="DG1" s="49"/>
      <c r="DH1" s="49"/>
      <c r="DI1" s="49"/>
      <c r="DJ1" s="49"/>
      <c r="DK1" s="49"/>
      <c r="DL1" s="49"/>
      <c r="DM1" s="49"/>
      <c r="DN1" s="49"/>
      <c r="DO1" s="50"/>
    </row>
    <row r="2" spans="1:121" s="48" customFormat="1" ht="12.75" customHeight="1">
      <c r="A2" s="43"/>
      <c r="B2" s="152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6"/>
      <c r="AA2" s="47"/>
      <c r="AB2" s="47" t="s">
        <v>1485</v>
      </c>
      <c r="AC2" s="47"/>
      <c r="AD2" s="47"/>
      <c r="AE2" s="47"/>
      <c r="AF2" s="47"/>
      <c r="AG2" s="47"/>
      <c r="AH2" s="47"/>
      <c r="AI2" s="47"/>
      <c r="AJ2" s="47"/>
      <c r="AK2" s="47"/>
      <c r="AM2" s="47"/>
      <c r="AN2" s="47"/>
      <c r="AO2" s="47"/>
      <c r="AP2" s="47"/>
      <c r="AQ2" s="47"/>
      <c r="AR2" s="47"/>
      <c r="AS2" s="47"/>
      <c r="AT2" s="49"/>
      <c r="AU2" s="49"/>
      <c r="AV2" s="49"/>
      <c r="AW2" s="49"/>
      <c r="AX2" s="49"/>
      <c r="AY2" s="49"/>
      <c r="AZ2" s="49"/>
      <c r="BA2" s="49"/>
      <c r="BB2" s="49"/>
      <c r="BC2" s="49"/>
      <c r="BD2" s="49"/>
      <c r="BE2" s="49"/>
      <c r="BF2" s="49"/>
      <c r="BG2" s="49"/>
      <c r="BH2" s="49"/>
      <c r="BI2" s="49"/>
      <c r="BJ2" s="49"/>
      <c r="BK2" s="49"/>
      <c r="BL2" s="49"/>
      <c r="BM2" s="49"/>
      <c r="BN2" s="49"/>
      <c r="BO2" s="49"/>
      <c r="BP2" s="49"/>
      <c r="BQ2" s="49"/>
      <c r="BR2" s="49"/>
      <c r="BS2" s="49"/>
      <c r="BT2" s="49"/>
      <c r="BU2" s="49"/>
      <c r="BV2" s="49"/>
      <c r="BW2" s="49"/>
      <c r="BX2" s="49"/>
      <c r="BY2" s="49"/>
      <c r="BZ2" s="49"/>
      <c r="CA2" s="49"/>
      <c r="CB2" s="49"/>
      <c r="CC2" s="49"/>
      <c r="CD2" s="49"/>
      <c r="CE2" s="49"/>
      <c r="CF2" s="49"/>
      <c r="CG2" s="49"/>
      <c r="CH2" s="49"/>
      <c r="CI2" s="49"/>
      <c r="CJ2" s="49"/>
      <c r="CK2" s="49"/>
      <c r="CL2" s="49"/>
      <c r="CM2" s="49"/>
      <c r="CN2" s="49"/>
      <c r="CO2" s="49"/>
      <c r="CP2" s="49"/>
      <c r="CQ2" s="49"/>
      <c r="CR2" s="49"/>
      <c r="CS2" s="49"/>
      <c r="CT2" s="49"/>
      <c r="CU2" s="49"/>
      <c r="CV2" s="49"/>
      <c r="CW2" s="49"/>
      <c r="CX2" s="49"/>
      <c r="CY2" s="49"/>
      <c r="CZ2" s="49"/>
      <c r="DA2" s="49"/>
      <c r="DB2" s="49"/>
      <c r="DC2" s="49"/>
      <c r="DD2" s="49"/>
      <c r="DE2" s="49"/>
      <c r="DF2" s="49"/>
      <c r="DG2" s="49"/>
      <c r="DH2" s="49"/>
      <c r="DI2" s="49"/>
      <c r="DJ2" s="49"/>
      <c r="DK2" s="49"/>
      <c r="DL2" s="49"/>
      <c r="DM2" s="49"/>
      <c r="DN2" s="49"/>
      <c r="DO2" s="50"/>
    </row>
    <row r="3" spans="1:121" s="48" customFormat="1" ht="12" customHeight="1" thickBot="1">
      <c r="A3" s="51"/>
      <c r="B3" s="52"/>
      <c r="C3" s="53"/>
      <c r="D3" s="53" t="s">
        <v>286</v>
      </c>
      <c r="E3" s="153"/>
      <c r="F3" s="153" t="s">
        <v>1440</v>
      </c>
      <c r="G3" s="154"/>
      <c r="H3" s="154"/>
      <c r="I3" s="154"/>
      <c r="J3" s="154"/>
      <c r="K3" s="154"/>
      <c r="L3" s="154"/>
      <c r="M3" s="154"/>
      <c r="N3" s="154"/>
      <c r="O3" s="154"/>
      <c r="P3" s="155"/>
      <c r="Q3" s="154"/>
      <c r="R3" s="154"/>
      <c r="S3" s="154"/>
      <c r="T3" s="154"/>
      <c r="U3" s="154"/>
      <c r="V3" s="154"/>
      <c r="W3" s="154"/>
      <c r="X3" s="154"/>
      <c r="Y3" s="54" t="s">
        <v>287</v>
      </c>
      <c r="Z3" s="46"/>
      <c r="AA3" s="47"/>
      <c r="AB3" s="2280" t="s">
        <v>1483</v>
      </c>
      <c r="AC3" s="2280"/>
      <c r="AD3" s="2280"/>
      <c r="AE3" s="2280"/>
      <c r="AF3" s="2280"/>
      <c r="AG3" s="2280"/>
      <c r="AH3" s="2280"/>
      <c r="AI3" s="2280"/>
      <c r="AJ3" s="2280"/>
      <c r="AK3" s="2280"/>
      <c r="AL3" s="2280"/>
      <c r="AM3" s="2280"/>
      <c r="AN3" s="2280"/>
      <c r="AO3" s="2280"/>
      <c r="AP3" s="2280"/>
      <c r="AQ3" s="2280"/>
      <c r="AR3" s="2280"/>
      <c r="AS3" s="2280"/>
      <c r="AT3" s="2280"/>
      <c r="AU3" s="2280"/>
      <c r="AV3" s="2280"/>
      <c r="AW3" s="2280"/>
      <c r="AX3" s="2280"/>
      <c r="AY3" s="2280"/>
      <c r="AZ3" s="2280"/>
      <c r="BA3" s="2280"/>
      <c r="BB3" s="2280"/>
      <c r="BC3" s="2280"/>
      <c r="BD3" s="2280"/>
      <c r="BE3" s="2280"/>
      <c r="BF3" s="2280"/>
      <c r="BG3" s="2280"/>
      <c r="BH3" s="2280"/>
      <c r="BI3" s="2280"/>
      <c r="BJ3" s="2280"/>
      <c r="BK3" s="2280"/>
      <c r="BL3" s="2280"/>
      <c r="BM3" s="2280"/>
      <c r="BN3" s="2280"/>
      <c r="BO3" s="2280"/>
      <c r="BP3" s="2280"/>
      <c r="BQ3" s="2280"/>
      <c r="BR3" s="2280"/>
      <c r="BS3" s="2280"/>
      <c r="BT3" s="2280"/>
      <c r="BU3" s="2280"/>
      <c r="BV3" s="2280"/>
      <c r="BW3" s="2280"/>
      <c r="BX3" s="2280"/>
      <c r="BY3" s="47"/>
      <c r="BZ3" s="47"/>
      <c r="CA3" s="47"/>
      <c r="CB3" s="47"/>
      <c r="CC3" s="47"/>
      <c r="CD3" s="47"/>
      <c r="CE3" s="47"/>
      <c r="CF3" s="47"/>
      <c r="CG3" s="47"/>
      <c r="CH3" s="47"/>
      <c r="CI3" s="47"/>
      <c r="CJ3" s="47"/>
      <c r="CK3" s="47"/>
      <c r="CL3" s="47"/>
      <c r="CM3" s="47"/>
      <c r="CN3" s="47"/>
      <c r="CO3" s="47"/>
      <c r="CP3" s="47"/>
      <c r="CQ3" s="47"/>
      <c r="CR3" s="47"/>
      <c r="CS3" s="47"/>
      <c r="CT3" s="47"/>
      <c r="CU3" s="47"/>
      <c r="CV3" s="47"/>
      <c r="CW3" s="47"/>
      <c r="CX3" s="47"/>
      <c r="CY3" s="47"/>
      <c r="CZ3" s="47"/>
      <c r="DA3" s="47"/>
      <c r="DB3" s="47"/>
      <c r="DC3" s="47"/>
      <c r="DD3" s="47"/>
      <c r="DE3" s="47"/>
      <c r="DF3" s="47"/>
      <c r="DG3" s="47"/>
      <c r="DH3" s="47"/>
      <c r="DI3" s="47"/>
      <c r="DJ3" s="47"/>
      <c r="DK3" s="47"/>
      <c r="DL3" s="47"/>
      <c r="DM3" s="47"/>
      <c r="DN3" s="47"/>
      <c r="DO3" s="47"/>
    </row>
    <row r="4" spans="1:121" s="61" customFormat="1" ht="24.75" thickBot="1">
      <c r="A4" s="55"/>
      <c r="B4" s="156" t="s">
        <v>288</v>
      </c>
      <c r="C4" s="157" t="s">
        <v>289</v>
      </c>
      <c r="D4" s="157" t="s">
        <v>290</v>
      </c>
      <c r="E4" s="158" t="s">
        <v>291</v>
      </c>
      <c r="F4" s="159" t="s">
        <v>207</v>
      </c>
      <c r="G4" s="160" t="s">
        <v>208</v>
      </c>
      <c r="H4" s="160" t="s">
        <v>209</v>
      </c>
      <c r="I4" s="160" t="s">
        <v>210</v>
      </c>
      <c r="J4" s="160" t="s">
        <v>211</v>
      </c>
      <c r="K4" s="161" t="s">
        <v>292</v>
      </c>
      <c r="L4" s="160" t="s">
        <v>213</v>
      </c>
      <c r="M4" s="160" t="s">
        <v>214</v>
      </c>
      <c r="N4" s="160" t="s">
        <v>215</v>
      </c>
      <c r="O4" s="162" t="s">
        <v>293</v>
      </c>
      <c r="P4" s="162" t="s">
        <v>217</v>
      </c>
      <c r="Q4" s="163" t="s">
        <v>218</v>
      </c>
      <c r="R4" s="164" t="s">
        <v>219</v>
      </c>
      <c r="S4" s="165" t="s">
        <v>294</v>
      </c>
      <c r="T4" s="163" t="s">
        <v>220</v>
      </c>
      <c r="U4" s="163" t="s">
        <v>221</v>
      </c>
      <c r="V4" s="162" t="s">
        <v>295</v>
      </c>
      <c r="W4" s="163" t="s">
        <v>223</v>
      </c>
      <c r="X4" s="166" t="s">
        <v>224</v>
      </c>
      <c r="Y4" s="167" t="s">
        <v>225</v>
      </c>
      <c r="Z4" s="168"/>
      <c r="AA4" s="59"/>
      <c r="AB4" s="2281" t="s">
        <v>288</v>
      </c>
      <c r="AC4" s="2282" t="s">
        <v>289</v>
      </c>
      <c r="AD4" s="2282" t="s">
        <v>290</v>
      </c>
      <c r="AE4" s="2283" t="s">
        <v>291</v>
      </c>
      <c r="AF4" s="2284" t="s">
        <v>207</v>
      </c>
      <c r="AG4" s="2285" t="s">
        <v>208</v>
      </c>
      <c r="AH4" s="2285" t="s">
        <v>209</v>
      </c>
      <c r="AI4" s="2285" t="s">
        <v>210</v>
      </c>
      <c r="AJ4" s="2285" t="s">
        <v>211</v>
      </c>
      <c r="AK4" s="2286" t="s">
        <v>292</v>
      </c>
      <c r="AL4" s="2285" t="s">
        <v>213</v>
      </c>
      <c r="AM4" s="2285" t="s">
        <v>214</v>
      </c>
      <c r="AN4" s="2285" t="s">
        <v>215</v>
      </c>
      <c r="AO4" s="2287" t="s">
        <v>293</v>
      </c>
      <c r="AP4" s="2287" t="s">
        <v>217</v>
      </c>
      <c r="AQ4" s="2288" t="s">
        <v>218</v>
      </c>
      <c r="AR4" s="2289" t="s">
        <v>219</v>
      </c>
      <c r="AS4" s="2290" t="s">
        <v>294</v>
      </c>
      <c r="AT4" s="2288" t="s">
        <v>220</v>
      </c>
      <c r="AU4" s="2288" t="s">
        <v>221</v>
      </c>
      <c r="AV4" s="2287" t="s">
        <v>295</v>
      </c>
      <c r="AW4" s="2288" t="s">
        <v>223</v>
      </c>
      <c r="AX4" s="2291" t="s">
        <v>224</v>
      </c>
      <c r="AY4" s="2292" t="s">
        <v>225</v>
      </c>
      <c r="AZ4" s="2293"/>
      <c r="BA4" s="2281" t="s">
        <v>288</v>
      </c>
      <c r="BB4" s="2282" t="s">
        <v>289</v>
      </c>
      <c r="BC4" s="2282" t="s">
        <v>290</v>
      </c>
      <c r="BD4" s="2283" t="s">
        <v>291</v>
      </c>
      <c r="BE4" s="2284" t="s">
        <v>207</v>
      </c>
      <c r="BF4" s="2285" t="s">
        <v>208</v>
      </c>
      <c r="BG4" s="2285" t="s">
        <v>209</v>
      </c>
      <c r="BH4" s="2285" t="s">
        <v>210</v>
      </c>
      <c r="BI4" s="2285" t="s">
        <v>211</v>
      </c>
      <c r="BJ4" s="2286" t="s">
        <v>292</v>
      </c>
      <c r="BK4" s="2285" t="s">
        <v>213</v>
      </c>
      <c r="BL4" s="2285" t="s">
        <v>214</v>
      </c>
      <c r="BM4" s="2285" t="s">
        <v>215</v>
      </c>
      <c r="BN4" s="2287" t="s">
        <v>293</v>
      </c>
      <c r="BO4" s="2287" t="s">
        <v>217</v>
      </c>
      <c r="BP4" s="2288" t="s">
        <v>218</v>
      </c>
      <c r="BQ4" s="2289" t="s">
        <v>219</v>
      </c>
      <c r="BR4" s="2290" t="s">
        <v>294</v>
      </c>
      <c r="BS4" s="2288" t="s">
        <v>220</v>
      </c>
      <c r="BT4" s="2288" t="s">
        <v>221</v>
      </c>
      <c r="BU4" s="2287" t="s">
        <v>295</v>
      </c>
      <c r="BV4" s="2288" t="s">
        <v>223</v>
      </c>
      <c r="BW4" s="2291" t="s">
        <v>224</v>
      </c>
      <c r="BX4" s="2292" t="s">
        <v>225</v>
      </c>
      <c r="BY4" s="59"/>
      <c r="BZ4" s="59"/>
      <c r="CA4" s="59"/>
      <c r="CB4" s="59"/>
      <c r="CC4" s="59"/>
      <c r="CE4" s="59"/>
      <c r="CF4" s="59"/>
      <c r="CG4" s="59"/>
      <c r="CH4" s="59"/>
      <c r="CI4" s="59"/>
      <c r="CJ4" s="59"/>
      <c r="CK4" s="59"/>
      <c r="CL4" s="59"/>
      <c r="CM4" s="59"/>
      <c r="CN4" s="59"/>
      <c r="CO4" s="59"/>
      <c r="CP4" s="59"/>
      <c r="CQ4" s="59"/>
      <c r="CR4" s="59"/>
      <c r="CS4" s="59"/>
      <c r="CT4" s="59"/>
      <c r="CU4" s="59"/>
      <c r="CV4" s="59"/>
      <c r="CW4" s="59"/>
      <c r="CX4" s="59"/>
      <c r="CY4" s="59"/>
      <c r="CZ4" s="59"/>
      <c r="DA4" s="59"/>
      <c r="DB4" s="59"/>
      <c r="DC4" s="59"/>
      <c r="DD4" s="59"/>
      <c r="DE4" s="59"/>
      <c r="DF4" s="59"/>
      <c r="DG4" s="59"/>
      <c r="DH4" s="59"/>
      <c r="DI4" s="59"/>
      <c r="DJ4" s="59"/>
      <c r="DK4" s="59"/>
      <c r="DM4" s="59"/>
      <c r="DN4" s="59"/>
    </row>
    <row r="5" spans="1:121" s="66" customFormat="1" ht="12.75" customHeight="1">
      <c r="A5" s="62"/>
      <c r="B5" s="169" t="s">
        <v>296</v>
      </c>
      <c r="C5" s="385"/>
      <c r="D5" s="386" t="s">
        <v>297</v>
      </c>
      <c r="E5" s="387" t="s">
        <v>298</v>
      </c>
      <c r="F5" s="2250">
        <v>0.37513251646965218</v>
      </c>
      <c r="G5" s="2251">
        <v>4.8877368444273097</v>
      </c>
      <c r="H5" s="2251">
        <v>0.15644162675858786</v>
      </c>
      <c r="I5" s="2251">
        <v>8.0458000000000002E-2</v>
      </c>
      <c r="J5" s="2251">
        <v>2.3749999999999995E-3</v>
      </c>
      <c r="K5" s="2251">
        <v>100.44027363198383</v>
      </c>
      <c r="L5" s="2252">
        <v>0</v>
      </c>
      <c r="M5" s="2253">
        <v>212.11506262198964</v>
      </c>
      <c r="N5" s="2252">
        <v>0</v>
      </c>
      <c r="O5" s="2252">
        <v>0</v>
      </c>
      <c r="P5" s="2252">
        <v>0</v>
      </c>
      <c r="Q5" s="2251">
        <v>3.2999999999999994E-4</v>
      </c>
      <c r="R5" s="2251">
        <v>0.80792201620255355</v>
      </c>
      <c r="S5" s="2251">
        <v>2.8711832413202258</v>
      </c>
      <c r="T5" s="2251">
        <v>0</v>
      </c>
      <c r="U5" s="2251">
        <v>2.3067694331105493</v>
      </c>
      <c r="V5" s="2253">
        <v>80512.450705454496</v>
      </c>
      <c r="W5" s="2253">
        <v>112.41830827101488</v>
      </c>
      <c r="X5" s="2254">
        <v>0.158</v>
      </c>
      <c r="Y5" s="2255">
        <v>80949.070698657786</v>
      </c>
      <c r="Z5" s="170"/>
      <c r="AA5" s="65"/>
      <c r="AB5" s="2294" t="s">
        <v>296</v>
      </c>
      <c r="AC5" s="2295"/>
      <c r="AD5" s="2296" t="s">
        <v>297</v>
      </c>
      <c r="AE5" s="2297" t="s">
        <v>298</v>
      </c>
      <c r="AF5" s="2298">
        <v>0.37513251646965218</v>
      </c>
      <c r="AG5" s="2299">
        <v>4.8877368444273097</v>
      </c>
      <c r="AH5" s="2299">
        <v>0.15644162675858786</v>
      </c>
      <c r="AI5" s="2299">
        <v>8.0458000000000002E-2</v>
      </c>
      <c r="AJ5" s="2299">
        <v>2.3749999999999995E-3</v>
      </c>
      <c r="AK5" s="2299">
        <v>100.44027363198383</v>
      </c>
      <c r="AL5" s="2300">
        <v>0</v>
      </c>
      <c r="AM5" s="2301">
        <v>212.11506262198964</v>
      </c>
      <c r="AN5" s="2300">
        <v>0</v>
      </c>
      <c r="AO5" s="2300">
        <v>0</v>
      </c>
      <c r="AP5" s="2300">
        <v>0</v>
      </c>
      <c r="AQ5" s="2299">
        <v>3.2999999999999994E-4</v>
      </c>
      <c r="AR5" s="2299">
        <v>0.80792201620255355</v>
      </c>
      <c r="AS5" s="2299">
        <v>2.8711832413202258</v>
      </c>
      <c r="AT5" s="2299">
        <v>0</v>
      </c>
      <c r="AU5" s="2299">
        <v>2.3067694331105493</v>
      </c>
      <c r="AV5" s="2301">
        <v>80512.450705454496</v>
      </c>
      <c r="AW5" s="2301">
        <v>112.41830827101488</v>
      </c>
      <c r="AX5" s="2302">
        <v>0.158</v>
      </c>
      <c r="AY5" s="2303">
        <v>80949.070698657786</v>
      </c>
      <c r="AZ5" s="2304"/>
      <c r="BA5" s="2294" t="s">
        <v>296</v>
      </c>
      <c r="BB5" s="2295"/>
      <c r="BC5" s="2296" t="s">
        <v>297</v>
      </c>
      <c r="BD5" s="2297" t="s">
        <v>298</v>
      </c>
      <c r="BE5" s="2464" t="b">
        <f>AF5=F5</f>
        <v>1</v>
      </c>
      <c r="BF5" s="2464" t="b">
        <f t="shared" ref="BF5:BF68" si="0">AG5=G5</f>
        <v>1</v>
      </c>
      <c r="BG5" s="2464" t="b">
        <f t="shared" ref="BG5:BG68" si="1">AH5=H5</f>
        <v>1</v>
      </c>
      <c r="BH5" s="2464" t="b">
        <f t="shared" ref="BH5:BH68" si="2">AI5=I5</f>
        <v>1</v>
      </c>
      <c r="BI5" s="2464" t="b">
        <f t="shared" ref="BI5:BI68" si="3">AJ5=J5</f>
        <v>1</v>
      </c>
      <c r="BJ5" s="2464" t="b">
        <f t="shared" ref="BJ5:BJ68" si="4">AK5=K5</f>
        <v>1</v>
      </c>
      <c r="BK5" s="2464" t="b">
        <f t="shared" ref="BK5:BK68" si="5">AL5=L5</f>
        <v>1</v>
      </c>
      <c r="BL5" s="2464" t="b">
        <f t="shared" ref="BL5:BL68" si="6">AM5=M5</f>
        <v>1</v>
      </c>
      <c r="BM5" s="2464" t="b">
        <f t="shared" ref="BM5:BM68" si="7">AN5=N5</f>
        <v>1</v>
      </c>
      <c r="BN5" s="2464" t="b">
        <f t="shared" ref="BN5:BN68" si="8">AO5=O5</f>
        <v>1</v>
      </c>
      <c r="BO5" s="2464" t="b">
        <f t="shared" ref="BO5:BO68" si="9">AP5=P5</f>
        <v>1</v>
      </c>
      <c r="BP5" s="2464" t="b">
        <f t="shared" ref="BP5:BP68" si="10">AQ5=Q5</f>
        <v>1</v>
      </c>
      <c r="BQ5" s="2464" t="b">
        <f t="shared" ref="BQ5:BQ68" si="11">AR5=R5</f>
        <v>1</v>
      </c>
      <c r="BR5" s="2464" t="b">
        <f t="shared" ref="BR5:BR68" si="12">AS5=S5</f>
        <v>1</v>
      </c>
      <c r="BS5" s="2464" t="b">
        <f t="shared" ref="BS5:BS68" si="13">AT5=T5</f>
        <v>1</v>
      </c>
      <c r="BT5" s="2464" t="b">
        <f t="shared" ref="BT5:BT68" si="14">AU5=U5</f>
        <v>1</v>
      </c>
      <c r="BU5" s="2464" t="b">
        <f t="shared" ref="BU5:BU68" si="15">AV5=V5</f>
        <v>1</v>
      </c>
      <c r="BV5" s="2464" t="b">
        <f t="shared" ref="BV5:BV68" si="16">AW5=W5</f>
        <v>1</v>
      </c>
      <c r="BW5" s="2464" t="b">
        <f t="shared" ref="BW5:BW68" si="17">AX5=X5</f>
        <v>1</v>
      </c>
      <c r="BX5" s="2464" t="b">
        <f t="shared" ref="BX5:BX68" si="18">AY5=Y5</f>
        <v>1</v>
      </c>
      <c r="BY5" s="65"/>
      <c r="BZ5" s="65"/>
      <c r="CA5" s="65"/>
      <c r="CB5" s="65"/>
      <c r="CC5" s="65"/>
      <c r="CD5" s="65"/>
      <c r="CE5" s="65"/>
      <c r="CF5" s="65"/>
      <c r="CG5" s="65"/>
      <c r="CH5" s="65"/>
      <c r="CI5" s="65"/>
      <c r="CJ5" s="65"/>
      <c r="CK5" s="65"/>
      <c r="CL5" s="65"/>
      <c r="CM5" s="65"/>
      <c r="CN5" s="65"/>
      <c r="CO5" s="65"/>
      <c r="CP5" s="65"/>
      <c r="CQ5" s="65"/>
      <c r="CR5" s="65"/>
      <c r="CS5" s="65"/>
      <c r="CT5" s="65"/>
      <c r="CU5" s="65"/>
      <c r="CV5" s="65"/>
      <c r="CW5" s="65"/>
      <c r="CX5" s="65"/>
      <c r="CY5" s="65"/>
      <c r="CZ5" s="65"/>
      <c r="DA5" s="65"/>
      <c r="DB5" s="65"/>
      <c r="DC5" s="65"/>
      <c r="DD5" s="65"/>
      <c r="DE5" s="65"/>
      <c r="DF5" s="65"/>
      <c r="DG5" s="65"/>
      <c r="DH5" s="65"/>
      <c r="DI5" s="65"/>
      <c r="DJ5" s="65"/>
      <c r="DK5" s="65"/>
      <c r="DL5" s="65"/>
      <c r="DM5" s="65"/>
      <c r="DN5" s="65"/>
      <c r="DO5" s="65"/>
      <c r="DP5" s="65"/>
      <c r="DQ5" s="67"/>
    </row>
    <row r="6" spans="1:121" s="71" customFormat="1" ht="12.75" customHeight="1">
      <c r="A6" s="68"/>
      <c r="B6" s="169" t="s">
        <v>299</v>
      </c>
      <c r="C6" s="171">
        <v>1</v>
      </c>
      <c r="D6" s="172" t="s">
        <v>6</v>
      </c>
      <c r="E6" s="173" t="s">
        <v>300</v>
      </c>
      <c r="F6" s="2256">
        <v>0</v>
      </c>
      <c r="G6" s="2257">
        <v>0</v>
      </c>
      <c r="H6" s="2257">
        <v>1.1173860086130507E-5</v>
      </c>
      <c r="I6" s="2258">
        <v>0</v>
      </c>
      <c r="J6" s="2257">
        <v>0</v>
      </c>
      <c r="K6" s="2257">
        <v>68.640247868699404</v>
      </c>
      <c r="L6" s="2259">
        <v>0</v>
      </c>
      <c r="M6" s="2260">
        <v>0.22249749047041226</v>
      </c>
      <c r="N6" s="2259">
        <v>0</v>
      </c>
      <c r="O6" s="2259">
        <v>0</v>
      </c>
      <c r="P6" s="2259">
        <v>0</v>
      </c>
      <c r="Q6" s="2258">
        <v>0</v>
      </c>
      <c r="R6" s="2257">
        <v>2.5576835745305118E-5</v>
      </c>
      <c r="S6" s="2257">
        <v>0.48448597458145498</v>
      </c>
      <c r="T6" s="2257">
        <v>0</v>
      </c>
      <c r="U6" s="2257">
        <v>8.6386679198872918E-6</v>
      </c>
      <c r="V6" s="2259">
        <v>0</v>
      </c>
      <c r="W6" s="2259">
        <v>0</v>
      </c>
      <c r="X6" s="2261">
        <v>0</v>
      </c>
      <c r="Y6" s="2262">
        <v>69.347276723115016</v>
      </c>
      <c r="Z6" s="170"/>
      <c r="AA6" s="65"/>
      <c r="AB6" s="2294" t="s">
        <v>299</v>
      </c>
      <c r="AC6" s="2305">
        <v>1</v>
      </c>
      <c r="AD6" s="2306" t="s">
        <v>6</v>
      </c>
      <c r="AE6" s="2307" t="s">
        <v>300</v>
      </c>
      <c r="AF6" s="2308">
        <v>0</v>
      </c>
      <c r="AG6" s="2309">
        <v>0</v>
      </c>
      <c r="AH6" s="2309">
        <v>1.1173860086130507E-5</v>
      </c>
      <c r="AI6" s="2310">
        <v>0</v>
      </c>
      <c r="AJ6" s="2309">
        <v>0</v>
      </c>
      <c r="AK6" s="2309">
        <v>68.640247868699404</v>
      </c>
      <c r="AL6" s="2311">
        <v>0</v>
      </c>
      <c r="AM6" s="2312">
        <v>0.22249749047041226</v>
      </c>
      <c r="AN6" s="2311">
        <v>0</v>
      </c>
      <c r="AO6" s="2311">
        <v>0</v>
      </c>
      <c r="AP6" s="2311">
        <v>0</v>
      </c>
      <c r="AQ6" s="2310">
        <v>0</v>
      </c>
      <c r="AR6" s="2309">
        <v>2.5576835745305118E-5</v>
      </c>
      <c r="AS6" s="2309">
        <v>0.48448597458145498</v>
      </c>
      <c r="AT6" s="2309">
        <v>0</v>
      </c>
      <c r="AU6" s="2309">
        <v>8.6386679198872918E-6</v>
      </c>
      <c r="AV6" s="2311">
        <v>0</v>
      </c>
      <c r="AW6" s="2311">
        <v>0</v>
      </c>
      <c r="AX6" s="2313">
        <v>0</v>
      </c>
      <c r="AY6" s="2314">
        <v>69.347276723115016</v>
      </c>
      <c r="AZ6" s="2315"/>
      <c r="BA6" s="2294" t="s">
        <v>299</v>
      </c>
      <c r="BB6" s="2305">
        <v>1</v>
      </c>
      <c r="BC6" s="2306" t="s">
        <v>6</v>
      </c>
      <c r="BD6" s="2307" t="s">
        <v>300</v>
      </c>
      <c r="BE6" s="2464" t="b">
        <f t="shared" ref="BE6:BE69" si="19">AF6=F6</f>
        <v>1</v>
      </c>
      <c r="BF6" s="2464" t="b">
        <f t="shared" si="0"/>
        <v>1</v>
      </c>
      <c r="BG6" s="2464" t="b">
        <f t="shared" si="1"/>
        <v>1</v>
      </c>
      <c r="BH6" s="2464" t="b">
        <f t="shared" si="2"/>
        <v>1</v>
      </c>
      <c r="BI6" s="2464" t="b">
        <f t="shared" si="3"/>
        <v>1</v>
      </c>
      <c r="BJ6" s="2464" t="b">
        <f t="shared" si="4"/>
        <v>1</v>
      </c>
      <c r="BK6" s="2464" t="b">
        <f t="shared" si="5"/>
        <v>1</v>
      </c>
      <c r="BL6" s="2464" t="b">
        <f t="shared" si="6"/>
        <v>1</v>
      </c>
      <c r="BM6" s="2464" t="b">
        <f t="shared" si="7"/>
        <v>1</v>
      </c>
      <c r="BN6" s="2464" t="b">
        <f t="shared" si="8"/>
        <v>1</v>
      </c>
      <c r="BO6" s="2464" t="b">
        <f t="shared" si="9"/>
        <v>1</v>
      </c>
      <c r="BP6" s="2464" t="b">
        <f t="shared" si="10"/>
        <v>1</v>
      </c>
      <c r="BQ6" s="2464" t="b">
        <f t="shared" si="11"/>
        <v>1</v>
      </c>
      <c r="BR6" s="2464" t="b">
        <f t="shared" si="12"/>
        <v>1</v>
      </c>
      <c r="BS6" s="2464" t="b">
        <f t="shared" si="13"/>
        <v>1</v>
      </c>
      <c r="BT6" s="2464" t="b">
        <f t="shared" si="14"/>
        <v>1</v>
      </c>
      <c r="BU6" s="2464" t="b">
        <f t="shared" si="15"/>
        <v>1</v>
      </c>
      <c r="BV6" s="2464" t="b">
        <f t="shared" si="16"/>
        <v>1</v>
      </c>
      <c r="BW6" s="2464" t="b">
        <f t="shared" si="17"/>
        <v>1</v>
      </c>
      <c r="BX6" s="2464" t="b">
        <f t="shared" si="18"/>
        <v>1</v>
      </c>
      <c r="BY6" s="70"/>
      <c r="BZ6" s="70"/>
      <c r="CA6" s="70"/>
      <c r="CB6" s="70"/>
      <c r="CC6" s="70"/>
      <c r="CD6" s="70"/>
      <c r="CE6" s="70"/>
      <c r="CF6" s="70"/>
      <c r="CG6" s="70"/>
      <c r="CH6" s="70"/>
      <c r="CI6" s="70"/>
      <c r="CJ6" s="70"/>
      <c r="CK6" s="70"/>
      <c r="CL6" s="70"/>
      <c r="CM6" s="70"/>
      <c r="CN6" s="70"/>
      <c r="CO6" s="70"/>
      <c r="CP6" s="70"/>
      <c r="CQ6" s="70"/>
      <c r="CR6" s="70"/>
      <c r="CS6" s="70"/>
      <c r="CT6" s="70"/>
      <c r="CU6" s="70"/>
      <c r="CV6" s="70"/>
      <c r="CW6" s="70"/>
      <c r="CX6" s="70"/>
      <c r="CY6" s="70"/>
      <c r="CZ6" s="70"/>
      <c r="DA6" s="70"/>
      <c r="DB6" s="70"/>
      <c r="DC6" s="70"/>
      <c r="DD6" s="70"/>
      <c r="DE6" s="70"/>
      <c r="DF6" s="70"/>
      <c r="DG6" s="70"/>
      <c r="DH6" s="70"/>
      <c r="DI6" s="70"/>
      <c r="DJ6" s="70"/>
      <c r="DK6" s="70"/>
      <c r="DL6" s="70"/>
      <c r="DM6" s="70"/>
      <c r="DN6" s="70"/>
      <c r="DO6" s="70"/>
      <c r="DP6" s="70"/>
      <c r="DQ6" s="72"/>
    </row>
    <row r="7" spans="1:121" s="66" customFormat="1" ht="12.75" customHeight="1">
      <c r="A7" s="73"/>
      <c r="B7" s="169"/>
      <c r="C7" s="171">
        <v>2</v>
      </c>
      <c r="D7" s="172" t="s">
        <v>9</v>
      </c>
      <c r="E7" s="173" t="s">
        <v>301</v>
      </c>
      <c r="F7" s="2256">
        <v>1.3572516469652155E-2</v>
      </c>
      <c r="G7" s="2257">
        <v>0.16959744492947951</v>
      </c>
      <c r="H7" s="2257">
        <v>1.1588615527031748E-2</v>
      </c>
      <c r="I7" s="2258">
        <v>0</v>
      </c>
      <c r="J7" s="2257">
        <v>0</v>
      </c>
      <c r="K7" s="2257">
        <v>26.808914778321856</v>
      </c>
      <c r="L7" s="2259">
        <v>0</v>
      </c>
      <c r="M7" s="2260">
        <v>143.14352958551453</v>
      </c>
      <c r="N7" s="2259">
        <v>0</v>
      </c>
      <c r="O7" s="2259">
        <v>0</v>
      </c>
      <c r="P7" s="2259">
        <v>0</v>
      </c>
      <c r="Q7" s="2258">
        <v>0</v>
      </c>
      <c r="R7" s="2257">
        <v>5.1548925648932847E-2</v>
      </c>
      <c r="S7" s="2257">
        <v>5.5778882619097685E-2</v>
      </c>
      <c r="T7" s="2257">
        <v>0</v>
      </c>
      <c r="U7" s="2257">
        <v>8.9836625772222282E-3</v>
      </c>
      <c r="V7" s="174">
        <v>80512.450705454496</v>
      </c>
      <c r="W7" s="174">
        <v>112.41830827101488</v>
      </c>
      <c r="X7" s="2261">
        <v>0</v>
      </c>
      <c r="Y7" s="2262">
        <v>80795.132528137139</v>
      </c>
      <c r="Z7" s="175"/>
      <c r="AA7" s="74"/>
      <c r="AB7" s="2294"/>
      <c r="AC7" s="2305">
        <v>2</v>
      </c>
      <c r="AD7" s="2306" t="s">
        <v>9</v>
      </c>
      <c r="AE7" s="2307" t="s">
        <v>301</v>
      </c>
      <c r="AF7" s="2308">
        <v>1.3572516469652155E-2</v>
      </c>
      <c r="AG7" s="2309">
        <v>0.16959744492947951</v>
      </c>
      <c r="AH7" s="2309">
        <v>1.1588615527031748E-2</v>
      </c>
      <c r="AI7" s="2310">
        <v>0</v>
      </c>
      <c r="AJ7" s="2309">
        <v>0</v>
      </c>
      <c r="AK7" s="2309">
        <v>26.808914778321856</v>
      </c>
      <c r="AL7" s="2311">
        <v>0</v>
      </c>
      <c r="AM7" s="2312">
        <v>143.14352958551453</v>
      </c>
      <c r="AN7" s="2311">
        <v>0</v>
      </c>
      <c r="AO7" s="2311">
        <v>0</v>
      </c>
      <c r="AP7" s="2311">
        <v>0</v>
      </c>
      <c r="AQ7" s="2310">
        <v>0</v>
      </c>
      <c r="AR7" s="2309">
        <v>5.1548925648932847E-2</v>
      </c>
      <c r="AS7" s="2309">
        <v>5.5778882619097685E-2</v>
      </c>
      <c r="AT7" s="2309">
        <v>0</v>
      </c>
      <c r="AU7" s="2309">
        <v>8.9836625772222282E-3</v>
      </c>
      <c r="AV7" s="2316">
        <v>80512.450705454496</v>
      </c>
      <c r="AW7" s="2316">
        <v>112.41830827101488</v>
      </c>
      <c r="AX7" s="2313">
        <v>0</v>
      </c>
      <c r="AY7" s="2314">
        <v>80795.132528137139</v>
      </c>
      <c r="AZ7" s="2317"/>
      <c r="BA7" s="2294"/>
      <c r="BB7" s="2305">
        <v>2</v>
      </c>
      <c r="BC7" s="2306" t="s">
        <v>9</v>
      </c>
      <c r="BD7" s="2307" t="s">
        <v>301</v>
      </c>
      <c r="BE7" s="2464" t="b">
        <f t="shared" si="19"/>
        <v>1</v>
      </c>
      <c r="BF7" s="2464" t="b">
        <f t="shared" si="0"/>
        <v>1</v>
      </c>
      <c r="BG7" s="2464" t="b">
        <f t="shared" si="1"/>
        <v>1</v>
      </c>
      <c r="BH7" s="2464" t="b">
        <f t="shared" si="2"/>
        <v>1</v>
      </c>
      <c r="BI7" s="2464" t="b">
        <f t="shared" si="3"/>
        <v>1</v>
      </c>
      <c r="BJ7" s="2464" t="b">
        <f t="shared" si="4"/>
        <v>1</v>
      </c>
      <c r="BK7" s="2464" t="b">
        <f t="shared" si="5"/>
        <v>1</v>
      </c>
      <c r="BL7" s="2464" t="b">
        <f t="shared" si="6"/>
        <v>1</v>
      </c>
      <c r="BM7" s="2464" t="b">
        <f t="shared" si="7"/>
        <v>1</v>
      </c>
      <c r="BN7" s="2464" t="b">
        <f t="shared" si="8"/>
        <v>1</v>
      </c>
      <c r="BO7" s="2464" t="b">
        <f t="shared" si="9"/>
        <v>1</v>
      </c>
      <c r="BP7" s="2464" t="b">
        <f t="shared" si="10"/>
        <v>1</v>
      </c>
      <c r="BQ7" s="2464" t="b">
        <f t="shared" si="11"/>
        <v>1</v>
      </c>
      <c r="BR7" s="2464" t="b">
        <f t="shared" si="12"/>
        <v>1</v>
      </c>
      <c r="BS7" s="2464" t="b">
        <f t="shared" si="13"/>
        <v>1</v>
      </c>
      <c r="BT7" s="2464" t="b">
        <f t="shared" si="14"/>
        <v>1</v>
      </c>
      <c r="BU7" s="2464" t="b">
        <f t="shared" si="15"/>
        <v>1</v>
      </c>
      <c r="BV7" s="2464" t="b">
        <f t="shared" si="16"/>
        <v>1</v>
      </c>
      <c r="BW7" s="2464" t="b">
        <f t="shared" si="17"/>
        <v>1</v>
      </c>
      <c r="BX7" s="2464" t="b">
        <f t="shared" si="18"/>
        <v>1</v>
      </c>
      <c r="BY7" s="74"/>
      <c r="BZ7" s="74"/>
      <c r="CA7" s="74"/>
      <c r="CB7" s="74"/>
      <c r="CC7" s="74"/>
      <c r="CD7" s="74"/>
      <c r="CE7" s="74"/>
      <c r="CF7" s="74"/>
      <c r="CG7" s="74"/>
      <c r="CH7" s="74"/>
      <c r="CI7" s="74"/>
      <c r="CJ7" s="74"/>
      <c r="CK7" s="74"/>
      <c r="CL7" s="74"/>
      <c r="CM7" s="74"/>
      <c r="CN7" s="74"/>
      <c r="CO7" s="74"/>
      <c r="CP7" s="74"/>
      <c r="CQ7" s="74"/>
      <c r="CR7" s="74"/>
      <c r="CS7" s="74"/>
      <c r="CT7" s="74"/>
      <c r="CU7" s="74"/>
      <c r="CV7" s="74"/>
      <c r="CW7" s="74"/>
      <c r="CX7" s="74"/>
      <c r="CY7" s="74"/>
      <c r="CZ7" s="74"/>
      <c r="DA7" s="74"/>
      <c r="DB7" s="74"/>
      <c r="DC7" s="74"/>
      <c r="DD7" s="74"/>
      <c r="DE7" s="74"/>
      <c r="DF7" s="74"/>
      <c r="DG7" s="74"/>
      <c r="DH7" s="74"/>
      <c r="DI7" s="74"/>
      <c r="DJ7" s="74"/>
      <c r="DK7" s="74"/>
      <c r="DL7" s="74"/>
      <c r="DM7" s="74"/>
      <c r="DN7" s="74"/>
      <c r="DO7" s="74"/>
      <c r="DP7" s="74"/>
      <c r="DQ7" s="67"/>
    </row>
    <row r="8" spans="1:121" s="66" customFormat="1" ht="12.75" customHeight="1">
      <c r="A8" s="75"/>
      <c r="B8" s="169"/>
      <c r="C8" s="171">
        <v>3</v>
      </c>
      <c r="D8" s="176" t="s">
        <v>126</v>
      </c>
      <c r="E8" s="177" t="s">
        <v>302</v>
      </c>
      <c r="F8" s="2256">
        <v>0</v>
      </c>
      <c r="G8" s="2257">
        <v>0.46179938766996703</v>
      </c>
      <c r="H8" s="2257">
        <v>0.14484183737146997</v>
      </c>
      <c r="I8" s="2258">
        <v>0</v>
      </c>
      <c r="J8" s="2258">
        <v>0</v>
      </c>
      <c r="K8" s="2257">
        <v>4.7121109849625933</v>
      </c>
      <c r="L8" s="2259">
        <v>0</v>
      </c>
      <c r="M8" s="2260">
        <v>68.749035546004706</v>
      </c>
      <c r="N8" s="2259">
        <v>0</v>
      </c>
      <c r="O8" s="2259">
        <v>0</v>
      </c>
      <c r="P8" s="2259">
        <v>0</v>
      </c>
      <c r="Q8" s="2258">
        <v>0</v>
      </c>
      <c r="R8" s="2257">
        <v>0.75634751371787534</v>
      </c>
      <c r="S8" s="2257">
        <v>0.42420938411967418</v>
      </c>
      <c r="T8" s="2257">
        <v>0</v>
      </c>
      <c r="U8" s="2257">
        <v>2.2453331318654071</v>
      </c>
      <c r="V8" s="2259">
        <v>0</v>
      </c>
      <c r="W8" s="2259">
        <v>0</v>
      </c>
      <c r="X8" s="2261">
        <v>0</v>
      </c>
      <c r="Y8" s="2262">
        <v>77.493677785711697</v>
      </c>
      <c r="Z8" s="175"/>
      <c r="AA8" s="74"/>
      <c r="AB8" s="2294"/>
      <c r="AC8" s="2305">
        <v>3</v>
      </c>
      <c r="AD8" s="2318" t="s">
        <v>126</v>
      </c>
      <c r="AE8" s="2319" t="s">
        <v>302</v>
      </c>
      <c r="AF8" s="2308">
        <v>0</v>
      </c>
      <c r="AG8" s="2309">
        <v>0.46179938766996703</v>
      </c>
      <c r="AH8" s="2309">
        <v>0.14484183737146997</v>
      </c>
      <c r="AI8" s="2310">
        <v>0</v>
      </c>
      <c r="AJ8" s="2310">
        <v>0</v>
      </c>
      <c r="AK8" s="2309">
        <v>4.7121109849625933</v>
      </c>
      <c r="AL8" s="2311">
        <v>0</v>
      </c>
      <c r="AM8" s="2312">
        <v>68.749035546004706</v>
      </c>
      <c r="AN8" s="2311">
        <v>0</v>
      </c>
      <c r="AO8" s="2311">
        <v>0</v>
      </c>
      <c r="AP8" s="2311">
        <v>0</v>
      </c>
      <c r="AQ8" s="2310">
        <v>0</v>
      </c>
      <c r="AR8" s="2309">
        <v>0.75634751371787534</v>
      </c>
      <c r="AS8" s="2309">
        <v>0.42420938411967418</v>
      </c>
      <c r="AT8" s="2309">
        <v>0</v>
      </c>
      <c r="AU8" s="2309">
        <v>2.2453331318654071</v>
      </c>
      <c r="AV8" s="2311">
        <v>0</v>
      </c>
      <c r="AW8" s="2311">
        <v>0</v>
      </c>
      <c r="AX8" s="2313">
        <v>0</v>
      </c>
      <c r="AY8" s="2314">
        <v>77.493677785711697</v>
      </c>
      <c r="AZ8" s="2317"/>
      <c r="BA8" s="2294"/>
      <c r="BB8" s="2305">
        <v>3</v>
      </c>
      <c r="BC8" s="2318" t="s">
        <v>126</v>
      </c>
      <c r="BD8" s="2319" t="s">
        <v>302</v>
      </c>
      <c r="BE8" s="2464" t="b">
        <f t="shared" si="19"/>
        <v>1</v>
      </c>
      <c r="BF8" s="2464" t="b">
        <f t="shared" si="0"/>
        <v>1</v>
      </c>
      <c r="BG8" s="2464" t="b">
        <f t="shared" si="1"/>
        <v>1</v>
      </c>
      <c r="BH8" s="2464" t="b">
        <f t="shared" si="2"/>
        <v>1</v>
      </c>
      <c r="BI8" s="2464" t="b">
        <f t="shared" si="3"/>
        <v>1</v>
      </c>
      <c r="BJ8" s="2464" t="b">
        <f t="shared" si="4"/>
        <v>1</v>
      </c>
      <c r="BK8" s="2464" t="b">
        <f t="shared" si="5"/>
        <v>1</v>
      </c>
      <c r="BL8" s="2464" t="b">
        <f t="shared" si="6"/>
        <v>1</v>
      </c>
      <c r="BM8" s="2464" t="b">
        <f t="shared" si="7"/>
        <v>1</v>
      </c>
      <c r="BN8" s="2464" t="b">
        <f t="shared" si="8"/>
        <v>1</v>
      </c>
      <c r="BO8" s="2464" t="b">
        <f t="shared" si="9"/>
        <v>1</v>
      </c>
      <c r="BP8" s="2464" t="b">
        <f t="shared" si="10"/>
        <v>1</v>
      </c>
      <c r="BQ8" s="2464" t="b">
        <f t="shared" si="11"/>
        <v>1</v>
      </c>
      <c r="BR8" s="2464" t="b">
        <f t="shared" si="12"/>
        <v>1</v>
      </c>
      <c r="BS8" s="2464" t="b">
        <f t="shared" si="13"/>
        <v>1</v>
      </c>
      <c r="BT8" s="2464" t="b">
        <f t="shared" si="14"/>
        <v>1</v>
      </c>
      <c r="BU8" s="2464" t="b">
        <f t="shared" si="15"/>
        <v>1</v>
      </c>
      <c r="BV8" s="2464" t="b">
        <f t="shared" si="16"/>
        <v>1</v>
      </c>
      <c r="BW8" s="2464" t="b">
        <f t="shared" si="17"/>
        <v>1</v>
      </c>
      <c r="BX8" s="2464" t="b">
        <f t="shared" si="18"/>
        <v>1</v>
      </c>
      <c r="BY8" s="74"/>
      <c r="BZ8" s="74"/>
      <c r="CA8" s="74"/>
      <c r="CB8" s="74"/>
      <c r="CC8" s="74"/>
      <c r="CD8" s="74"/>
      <c r="CE8" s="74"/>
      <c r="CF8" s="74"/>
      <c r="CG8" s="74"/>
      <c r="CH8" s="74"/>
      <c r="CI8" s="74"/>
      <c r="CJ8" s="74"/>
      <c r="CK8" s="74"/>
      <c r="CL8" s="74"/>
      <c r="CM8" s="74"/>
      <c r="CN8" s="74"/>
      <c r="CO8" s="74"/>
      <c r="CP8" s="74"/>
      <c r="CQ8" s="74"/>
      <c r="CR8" s="74"/>
      <c r="CS8" s="74"/>
      <c r="CT8" s="74"/>
      <c r="CU8" s="74"/>
      <c r="CV8" s="74"/>
      <c r="CW8" s="74"/>
      <c r="CX8" s="74"/>
      <c r="CY8" s="74"/>
      <c r="CZ8" s="74"/>
      <c r="DA8" s="74"/>
      <c r="DB8" s="74"/>
      <c r="DC8" s="74"/>
      <c r="DD8" s="74"/>
      <c r="DE8" s="74"/>
      <c r="DF8" s="74"/>
      <c r="DG8" s="74"/>
      <c r="DH8" s="74"/>
      <c r="DI8" s="74"/>
      <c r="DJ8" s="74"/>
      <c r="DK8" s="74"/>
      <c r="DL8" s="74"/>
      <c r="DM8" s="74"/>
      <c r="DN8" s="74"/>
      <c r="DO8" s="74"/>
      <c r="DP8" s="74"/>
      <c r="DQ8" s="67"/>
    </row>
    <row r="9" spans="1:121" s="77" customFormat="1" ht="12.75" customHeight="1">
      <c r="A9" s="75"/>
      <c r="B9" s="178"/>
      <c r="C9" s="171">
        <v>4</v>
      </c>
      <c r="D9" s="172" t="s">
        <v>127</v>
      </c>
      <c r="E9" s="173"/>
      <c r="F9" s="2256">
        <v>0</v>
      </c>
      <c r="G9" s="2257">
        <v>0</v>
      </c>
      <c r="H9" s="2257">
        <v>0</v>
      </c>
      <c r="I9" s="2258">
        <v>0</v>
      </c>
      <c r="J9" s="2257">
        <v>0</v>
      </c>
      <c r="K9" s="2257">
        <v>0</v>
      </c>
      <c r="L9" s="2259">
        <v>0</v>
      </c>
      <c r="M9" s="2260">
        <v>0</v>
      </c>
      <c r="N9" s="2259">
        <v>0</v>
      </c>
      <c r="O9" s="2259">
        <v>0</v>
      </c>
      <c r="P9" s="2259">
        <v>0</v>
      </c>
      <c r="Q9" s="2258">
        <v>0</v>
      </c>
      <c r="R9" s="2257">
        <v>0</v>
      </c>
      <c r="S9" s="2257">
        <v>0</v>
      </c>
      <c r="T9" s="2257">
        <v>0</v>
      </c>
      <c r="U9" s="2257">
        <v>0</v>
      </c>
      <c r="V9" s="2259">
        <v>0</v>
      </c>
      <c r="W9" s="2259">
        <v>0</v>
      </c>
      <c r="X9" s="2261">
        <v>0</v>
      </c>
      <c r="Y9" s="2262"/>
      <c r="Z9" s="175"/>
      <c r="AA9" s="74"/>
      <c r="AB9" s="2320"/>
      <c r="AC9" s="2305">
        <v>4</v>
      </c>
      <c r="AD9" s="2306" t="s">
        <v>127</v>
      </c>
      <c r="AE9" s="2307"/>
      <c r="AF9" s="2308">
        <v>0</v>
      </c>
      <c r="AG9" s="2309">
        <v>0</v>
      </c>
      <c r="AH9" s="2309">
        <v>0</v>
      </c>
      <c r="AI9" s="2310">
        <v>0</v>
      </c>
      <c r="AJ9" s="2309">
        <v>0</v>
      </c>
      <c r="AK9" s="2309">
        <v>0</v>
      </c>
      <c r="AL9" s="2311">
        <v>0</v>
      </c>
      <c r="AM9" s="2312">
        <v>0</v>
      </c>
      <c r="AN9" s="2311">
        <v>0</v>
      </c>
      <c r="AO9" s="2311">
        <v>0</v>
      </c>
      <c r="AP9" s="2311">
        <v>0</v>
      </c>
      <c r="AQ9" s="2310">
        <v>0</v>
      </c>
      <c r="AR9" s="2309">
        <v>0</v>
      </c>
      <c r="AS9" s="2309">
        <v>0</v>
      </c>
      <c r="AT9" s="2309">
        <v>0</v>
      </c>
      <c r="AU9" s="2309">
        <v>0</v>
      </c>
      <c r="AV9" s="2311">
        <v>0</v>
      </c>
      <c r="AW9" s="2311">
        <v>0</v>
      </c>
      <c r="AX9" s="2313">
        <v>0</v>
      </c>
      <c r="AY9" s="2314" t="e">
        <v>#VALUE!</v>
      </c>
      <c r="AZ9" s="2317"/>
      <c r="BA9" s="2320"/>
      <c r="BB9" s="2305">
        <v>4</v>
      </c>
      <c r="BC9" s="2306" t="s">
        <v>127</v>
      </c>
      <c r="BD9" s="2307"/>
      <c r="BE9" s="2464" t="b">
        <f t="shared" si="19"/>
        <v>1</v>
      </c>
      <c r="BF9" s="2464" t="b">
        <f t="shared" si="0"/>
        <v>1</v>
      </c>
      <c r="BG9" s="2464" t="b">
        <f t="shared" si="1"/>
        <v>1</v>
      </c>
      <c r="BH9" s="2464" t="b">
        <f t="shared" si="2"/>
        <v>1</v>
      </c>
      <c r="BI9" s="2464" t="b">
        <f t="shared" si="3"/>
        <v>1</v>
      </c>
      <c r="BJ9" s="2464" t="b">
        <f t="shared" si="4"/>
        <v>1</v>
      </c>
      <c r="BK9" s="2464" t="b">
        <f t="shared" si="5"/>
        <v>1</v>
      </c>
      <c r="BL9" s="2464" t="b">
        <f t="shared" si="6"/>
        <v>1</v>
      </c>
      <c r="BM9" s="2464" t="b">
        <f t="shared" si="7"/>
        <v>1</v>
      </c>
      <c r="BN9" s="2464" t="b">
        <f t="shared" si="8"/>
        <v>1</v>
      </c>
      <c r="BO9" s="2464" t="b">
        <f t="shared" si="9"/>
        <v>1</v>
      </c>
      <c r="BP9" s="2464" t="b">
        <f t="shared" si="10"/>
        <v>1</v>
      </c>
      <c r="BQ9" s="2464" t="b">
        <f t="shared" si="11"/>
        <v>1</v>
      </c>
      <c r="BR9" s="2464" t="b">
        <f t="shared" si="12"/>
        <v>1</v>
      </c>
      <c r="BS9" s="2464" t="b">
        <f t="shared" si="13"/>
        <v>1</v>
      </c>
      <c r="BT9" s="2464" t="b">
        <f t="shared" si="14"/>
        <v>1</v>
      </c>
      <c r="BU9" s="2464" t="b">
        <f t="shared" si="15"/>
        <v>1</v>
      </c>
      <c r="BV9" s="2464" t="b">
        <f t="shared" si="16"/>
        <v>1</v>
      </c>
      <c r="BW9" s="2464" t="b">
        <f t="shared" si="17"/>
        <v>1</v>
      </c>
      <c r="BX9" s="2464" t="e">
        <f t="shared" si="18"/>
        <v>#VALUE!</v>
      </c>
      <c r="BY9" s="74"/>
      <c r="BZ9" s="74"/>
      <c r="CA9" s="74"/>
      <c r="CB9" s="74"/>
      <c r="CC9" s="74"/>
      <c r="CD9" s="74"/>
      <c r="CE9" s="74"/>
      <c r="CF9" s="74"/>
      <c r="CG9" s="74"/>
      <c r="CH9" s="74"/>
      <c r="CI9" s="74"/>
      <c r="CJ9" s="74"/>
      <c r="CK9" s="74"/>
      <c r="CL9" s="74"/>
      <c r="CM9" s="74"/>
      <c r="CN9" s="74"/>
      <c r="CO9" s="74"/>
      <c r="CP9" s="74"/>
      <c r="CQ9" s="74"/>
      <c r="CR9" s="74"/>
      <c r="CS9" s="74"/>
      <c r="CT9" s="74"/>
      <c r="CU9" s="74"/>
      <c r="CV9" s="74"/>
      <c r="CW9" s="74"/>
      <c r="CX9" s="74"/>
      <c r="CY9" s="74"/>
      <c r="CZ9" s="74"/>
      <c r="DA9" s="74"/>
      <c r="DB9" s="74"/>
      <c r="DC9" s="74"/>
      <c r="DD9" s="74"/>
      <c r="DE9" s="74"/>
      <c r="DF9" s="74"/>
      <c r="DG9" s="74"/>
      <c r="DH9" s="74"/>
      <c r="DI9" s="74"/>
      <c r="DJ9" s="74"/>
      <c r="DK9" s="74"/>
      <c r="DL9" s="74"/>
      <c r="DM9" s="74"/>
      <c r="DN9" s="74"/>
      <c r="DO9" s="74"/>
      <c r="DP9" s="74"/>
      <c r="DQ9" s="78"/>
    </row>
    <row r="10" spans="1:121" s="80" customFormat="1" ht="12.75" customHeight="1">
      <c r="A10" s="75"/>
      <c r="B10" s="169" t="s">
        <v>128</v>
      </c>
      <c r="C10" s="385"/>
      <c r="D10" s="386" t="s">
        <v>303</v>
      </c>
      <c r="E10" s="388" t="s">
        <v>304</v>
      </c>
      <c r="F10" s="2263">
        <v>1.3633386321179851E-2</v>
      </c>
      <c r="G10" s="2264">
        <v>0.36450109468904074</v>
      </c>
      <c r="H10" s="2264">
        <v>0.26984718705197336</v>
      </c>
      <c r="I10" s="2264">
        <v>3.4821812618301637E-4</v>
      </c>
      <c r="J10" s="2264">
        <v>1.7502779199585344E-4</v>
      </c>
      <c r="K10" s="2264">
        <v>5.323489263504511</v>
      </c>
      <c r="L10" s="2259">
        <v>0</v>
      </c>
      <c r="M10" s="2265">
        <v>3.5550016800691628E-2</v>
      </c>
      <c r="N10" s="2259">
        <v>0</v>
      </c>
      <c r="O10" s="2259">
        <v>0</v>
      </c>
      <c r="P10" s="2259">
        <v>0</v>
      </c>
      <c r="Q10" s="2264">
        <v>9.3485697695825201E-7</v>
      </c>
      <c r="R10" s="2264">
        <v>0.36108794760394575</v>
      </c>
      <c r="S10" s="2264">
        <v>1.6937152841174807E-2</v>
      </c>
      <c r="T10" s="2264">
        <v>2.2956547067318023E-6</v>
      </c>
      <c r="U10" s="2264">
        <v>1.159757242866166E-2</v>
      </c>
      <c r="V10" s="2259">
        <v>0</v>
      </c>
      <c r="W10" s="2259">
        <v>0</v>
      </c>
      <c r="X10" s="2266">
        <v>0</v>
      </c>
      <c r="Y10" s="2267">
        <v>6.3971700976710402</v>
      </c>
      <c r="Z10" s="175"/>
      <c r="AA10" s="74"/>
      <c r="AB10" s="2294" t="s">
        <v>128</v>
      </c>
      <c r="AC10" s="2295"/>
      <c r="AD10" s="2296" t="s">
        <v>303</v>
      </c>
      <c r="AE10" s="2321" t="s">
        <v>304</v>
      </c>
      <c r="AF10" s="2322">
        <v>1.3633386321179851E-2</v>
      </c>
      <c r="AG10" s="2323">
        <v>0.36450109468904074</v>
      </c>
      <c r="AH10" s="2323">
        <v>0.26984718705197336</v>
      </c>
      <c r="AI10" s="2323">
        <v>3.4821812618301637E-4</v>
      </c>
      <c r="AJ10" s="2323">
        <v>1.7502779199585344E-4</v>
      </c>
      <c r="AK10" s="2323">
        <v>5.323489263504511</v>
      </c>
      <c r="AL10" s="2311">
        <v>0</v>
      </c>
      <c r="AM10" s="2324">
        <v>3.5550016800691628E-2</v>
      </c>
      <c r="AN10" s="2311">
        <v>0</v>
      </c>
      <c r="AO10" s="2311">
        <v>0</v>
      </c>
      <c r="AP10" s="2311">
        <v>0</v>
      </c>
      <c r="AQ10" s="2323">
        <v>9.3485697695825201E-7</v>
      </c>
      <c r="AR10" s="2323">
        <v>0.36108794760394575</v>
      </c>
      <c r="AS10" s="2323">
        <v>1.6937152841174807E-2</v>
      </c>
      <c r="AT10" s="2323">
        <v>2.2956547067318023E-6</v>
      </c>
      <c r="AU10" s="2323">
        <v>1.159757242866166E-2</v>
      </c>
      <c r="AV10" s="2311">
        <v>0</v>
      </c>
      <c r="AW10" s="2311">
        <v>0</v>
      </c>
      <c r="AX10" s="2325">
        <v>0</v>
      </c>
      <c r="AY10" s="2326">
        <v>6.3971700976710402</v>
      </c>
      <c r="AZ10" s="2317"/>
      <c r="BA10" s="2294" t="s">
        <v>128</v>
      </c>
      <c r="BB10" s="2295"/>
      <c r="BC10" s="2296" t="s">
        <v>303</v>
      </c>
      <c r="BD10" s="2321" t="s">
        <v>304</v>
      </c>
      <c r="BE10" s="2464" t="b">
        <f t="shared" si="19"/>
        <v>1</v>
      </c>
      <c r="BF10" s="2464" t="b">
        <f t="shared" si="0"/>
        <v>1</v>
      </c>
      <c r="BG10" s="2464" t="b">
        <f t="shared" si="1"/>
        <v>1</v>
      </c>
      <c r="BH10" s="2464" t="b">
        <f t="shared" si="2"/>
        <v>1</v>
      </c>
      <c r="BI10" s="2464" t="b">
        <f t="shared" si="3"/>
        <v>1</v>
      </c>
      <c r="BJ10" s="2464" t="b">
        <f t="shared" si="4"/>
        <v>1</v>
      </c>
      <c r="BK10" s="2464" t="b">
        <f t="shared" si="5"/>
        <v>1</v>
      </c>
      <c r="BL10" s="2464" t="b">
        <f t="shared" si="6"/>
        <v>1</v>
      </c>
      <c r="BM10" s="2464" t="b">
        <f t="shared" si="7"/>
        <v>1</v>
      </c>
      <c r="BN10" s="2464" t="b">
        <f t="shared" si="8"/>
        <v>1</v>
      </c>
      <c r="BO10" s="2464" t="b">
        <f t="shared" si="9"/>
        <v>1</v>
      </c>
      <c r="BP10" s="2464" t="b">
        <f t="shared" si="10"/>
        <v>1</v>
      </c>
      <c r="BQ10" s="2464" t="b">
        <f t="shared" si="11"/>
        <v>1</v>
      </c>
      <c r="BR10" s="2464" t="b">
        <f t="shared" si="12"/>
        <v>1</v>
      </c>
      <c r="BS10" s="2464" t="b">
        <f t="shared" si="13"/>
        <v>1</v>
      </c>
      <c r="BT10" s="2464" t="b">
        <f t="shared" si="14"/>
        <v>1</v>
      </c>
      <c r="BU10" s="2464" t="b">
        <f t="shared" si="15"/>
        <v>1</v>
      </c>
      <c r="BV10" s="2464" t="b">
        <f t="shared" si="16"/>
        <v>1</v>
      </c>
      <c r="BW10" s="2464" t="b">
        <f t="shared" si="17"/>
        <v>1</v>
      </c>
      <c r="BX10" s="2464" t="b">
        <f t="shared" si="18"/>
        <v>1</v>
      </c>
      <c r="BY10" s="74"/>
      <c r="BZ10" s="74"/>
      <c r="CA10" s="74"/>
      <c r="CB10" s="74"/>
      <c r="CC10" s="74"/>
      <c r="CD10" s="74"/>
      <c r="CE10" s="74"/>
      <c r="CF10" s="74"/>
      <c r="CG10" s="74"/>
      <c r="CH10" s="74"/>
      <c r="CI10" s="74"/>
      <c r="CJ10" s="74"/>
      <c r="CK10" s="74"/>
      <c r="CL10" s="74"/>
      <c r="CM10" s="74"/>
      <c r="CN10" s="74"/>
      <c r="CO10" s="74"/>
      <c r="CP10" s="74"/>
      <c r="CQ10" s="74"/>
      <c r="CR10" s="74"/>
      <c r="CS10" s="74"/>
      <c r="CT10" s="74"/>
      <c r="CU10" s="74"/>
      <c r="CV10" s="74"/>
      <c r="CW10" s="74"/>
      <c r="CX10" s="74"/>
      <c r="CY10" s="74"/>
      <c r="CZ10" s="74"/>
      <c r="DA10" s="74"/>
      <c r="DB10" s="74"/>
      <c r="DC10" s="74"/>
      <c r="DD10" s="74"/>
      <c r="DE10" s="74"/>
      <c r="DF10" s="74"/>
      <c r="DG10" s="74"/>
      <c r="DH10" s="74"/>
      <c r="DI10" s="74"/>
      <c r="DJ10" s="74"/>
      <c r="DK10" s="74"/>
      <c r="DL10" s="74"/>
      <c r="DM10" s="74"/>
      <c r="DN10" s="74"/>
      <c r="DO10" s="74"/>
      <c r="DP10" s="74"/>
      <c r="DQ10" s="81"/>
    </row>
    <row r="11" spans="1:121" s="82" customFormat="1" ht="12.75" customHeight="1">
      <c r="A11" s="75"/>
      <c r="B11" s="169"/>
      <c r="C11" s="171">
        <v>5</v>
      </c>
      <c r="D11" s="172" t="s">
        <v>128</v>
      </c>
      <c r="E11" s="173" t="s">
        <v>305</v>
      </c>
      <c r="F11" s="2256">
        <v>0</v>
      </c>
      <c r="G11" s="2257">
        <v>1.903396226415094E-3</v>
      </c>
      <c r="H11" s="2257">
        <v>0.26984718705197336</v>
      </c>
      <c r="I11" s="2257">
        <v>0</v>
      </c>
      <c r="J11" s="2257">
        <v>0</v>
      </c>
      <c r="K11" s="2257">
        <v>5.0746860668379243</v>
      </c>
      <c r="L11" s="2259">
        <v>0</v>
      </c>
      <c r="M11" s="2260">
        <v>3.5550016800691628E-2</v>
      </c>
      <c r="N11" s="2259">
        <v>0</v>
      </c>
      <c r="O11" s="2259">
        <v>0</v>
      </c>
      <c r="P11" s="2259">
        <v>0</v>
      </c>
      <c r="Q11" s="2264">
        <v>0</v>
      </c>
      <c r="R11" s="2264">
        <v>6.9728976009116622E-2</v>
      </c>
      <c r="S11" s="2264">
        <v>1.9946143429865806E-3</v>
      </c>
      <c r="T11" s="2264">
        <v>0</v>
      </c>
      <c r="U11" s="2264">
        <v>1.094971422693357E-3</v>
      </c>
      <c r="V11" s="2259">
        <v>0</v>
      </c>
      <c r="W11" s="2259">
        <v>0</v>
      </c>
      <c r="X11" s="2261">
        <v>0</v>
      </c>
      <c r="Y11" s="2262">
        <v>5.454805228691801</v>
      </c>
      <c r="Z11" s="175"/>
      <c r="AA11" s="74"/>
      <c r="AB11" s="2294"/>
      <c r="AC11" s="2305">
        <v>5</v>
      </c>
      <c r="AD11" s="2306" t="s">
        <v>128</v>
      </c>
      <c r="AE11" s="2307" t="s">
        <v>305</v>
      </c>
      <c r="AF11" s="2308">
        <v>0</v>
      </c>
      <c r="AG11" s="2309">
        <v>1.903396226415094E-3</v>
      </c>
      <c r="AH11" s="2309">
        <v>0.26984718705197336</v>
      </c>
      <c r="AI11" s="2309">
        <v>0</v>
      </c>
      <c r="AJ11" s="2309">
        <v>0</v>
      </c>
      <c r="AK11" s="2309">
        <v>5.0746860668379243</v>
      </c>
      <c r="AL11" s="2311">
        <v>0</v>
      </c>
      <c r="AM11" s="2312">
        <v>3.5550016800691628E-2</v>
      </c>
      <c r="AN11" s="2311">
        <v>0</v>
      </c>
      <c r="AO11" s="2311">
        <v>0</v>
      </c>
      <c r="AP11" s="2311">
        <v>0</v>
      </c>
      <c r="AQ11" s="2323">
        <v>0</v>
      </c>
      <c r="AR11" s="2323">
        <v>6.9728976009116622E-2</v>
      </c>
      <c r="AS11" s="2323">
        <v>1.9946143429865806E-3</v>
      </c>
      <c r="AT11" s="2323">
        <v>0</v>
      </c>
      <c r="AU11" s="2323">
        <v>1.094971422693357E-3</v>
      </c>
      <c r="AV11" s="2311">
        <v>0</v>
      </c>
      <c r="AW11" s="2311">
        <v>0</v>
      </c>
      <c r="AX11" s="2313">
        <v>0</v>
      </c>
      <c r="AY11" s="2314">
        <v>5.454805228691801</v>
      </c>
      <c r="AZ11" s="2317"/>
      <c r="BA11" s="2294"/>
      <c r="BB11" s="2305">
        <v>5</v>
      </c>
      <c r="BC11" s="2306" t="s">
        <v>128</v>
      </c>
      <c r="BD11" s="2307" t="s">
        <v>305</v>
      </c>
      <c r="BE11" s="2464" t="b">
        <f t="shared" si="19"/>
        <v>1</v>
      </c>
      <c r="BF11" s="2464" t="b">
        <f t="shared" si="0"/>
        <v>1</v>
      </c>
      <c r="BG11" s="2464" t="b">
        <f t="shared" si="1"/>
        <v>1</v>
      </c>
      <c r="BH11" s="2464" t="b">
        <f t="shared" si="2"/>
        <v>1</v>
      </c>
      <c r="BI11" s="2464" t="b">
        <f t="shared" si="3"/>
        <v>1</v>
      </c>
      <c r="BJ11" s="2464" t="b">
        <f t="shared" si="4"/>
        <v>1</v>
      </c>
      <c r="BK11" s="2464" t="b">
        <f t="shared" si="5"/>
        <v>1</v>
      </c>
      <c r="BL11" s="2464" t="b">
        <f t="shared" si="6"/>
        <v>1</v>
      </c>
      <c r="BM11" s="2464" t="b">
        <f t="shared" si="7"/>
        <v>1</v>
      </c>
      <c r="BN11" s="2464" t="b">
        <f t="shared" si="8"/>
        <v>1</v>
      </c>
      <c r="BO11" s="2464" t="b">
        <f t="shared" si="9"/>
        <v>1</v>
      </c>
      <c r="BP11" s="2464" t="b">
        <f t="shared" si="10"/>
        <v>1</v>
      </c>
      <c r="BQ11" s="2464" t="b">
        <f t="shared" si="11"/>
        <v>1</v>
      </c>
      <c r="BR11" s="2464" t="b">
        <f t="shared" si="12"/>
        <v>1</v>
      </c>
      <c r="BS11" s="2464" t="b">
        <f t="shared" si="13"/>
        <v>1</v>
      </c>
      <c r="BT11" s="2464" t="b">
        <f t="shared" si="14"/>
        <v>1</v>
      </c>
      <c r="BU11" s="2464" t="b">
        <f t="shared" si="15"/>
        <v>1</v>
      </c>
      <c r="BV11" s="2464" t="b">
        <f t="shared" si="16"/>
        <v>1</v>
      </c>
      <c r="BW11" s="2464" t="b">
        <f t="shared" si="17"/>
        <v>1</v>
      </c>
      <c r="BX11" s="2464" t="b">
        <f t="shared" si="18"/>
        <v>1</v>
      </c>
      <c r="BY11" s="74"/>
      <c r="BZ11" s="74"/>
      <c r="CA11" s="74"/>
      <c r="CB11" s="74"/>
      <c r="CC11" s="74"/>
      <c r="CD11" s="74"/>
      <c r="CE11" s="74"/>
      <c r="CF11" s="74"/>
      <c r="CG11" s="74"/>
      <c r="CH11" s="74"/>
      <c r="CI11" s="74"/>
      <c r="CJ11" s="74"/>
      <c r="CK11" s="74"/>
      <c r="CL11" s="74"/>
      <c r="CM11" s="74"/>
      <c r="CN11" s="74"/>
      <c r="CO11" s="74"/>
      <c r="CP11" s="74"/>
      <c r="CQ11" s="74"/>
      <c r="CR11" s="74"/>
      <c r="CS11" s="74"/>
      <c r="CT11" s="74"/>
      <c r="CU11" s="74"/>
      <c r="CV11" s="74"/>
      <c r="CW11" s="74"/>
      <c r="CX11" s="74"/>
      <c r="CY11" s="74"/>
      <c r="CZ11" s="74"/>
      <c r="DA11" s="74"/>
      <c r="DB11" s="74"/>
      <c r="DC11" s="74"/>
      <c r="DD11" s="74"/>
      <c r="DE11" s="74"/>
      <c r="DF11" s="74"/>
      <c r="DG11" s="74"/>
      <c r="DH11" s="74"/>
      <c r="DI11" s="74"/>
      <c r="DJ11" s="74"/>
      <c r="DK11" s="74"/>
      <c r="DL11" s="74"/>
      <c r="DM11" s="74"/>
      <c r="DN11" s="74"/>
      <c r="DO11" s="74"/>
      <c r="DP11" s="74"/>
      <c r="DQ11" s="83"/>
    </row>
    <row r="12" spans="1:121" s="82" customFormat="1" ht="12.75" customHeight="1">
      <c r="A12" s="75"/>
      <c r="B12" s="169"/>
      <c r="C12" s="171">
        <v>6</v>
      </c>
      <c r="D12" s="172" t="s">
        <v>129</v>
      </c>
      <c r="E12" s="173" t="s">
        <v>306</v>
      </c>
      <c r="F12" s="2256">
        <v>0</v>
      </c>
      <c r="G12" s="2257">
        <v>0.36259769846262563</v>
      </c>
      <c r="H12" s="2257">
        <v>0</v>
      </c>
      <c r="I12" s="2257">
        <v>0</v>
      </c>
      <c r="J12" s="2257">
        <v>0</v>
      </c>
      <c r="K12" s="2257">
        <v>0.24880319666658668</v>
      </c>
      <c r="L12" s="2259">
        <v>0</v>
      </c>
      <c r="M12" s="2260">
        <v>0</v>
      </c>
      <c r="N12" s="2259">
        <v>0</v>
      </c>
      <c r="O12" s="2259">
        <v>0</v>
      </c>
      <c r="P12" s="2259">
        <v>0</v>
      </c>
      <c r="Q12" s="2257">
        <v>0</v>
      </c>
      <c r="R12" s="2257">
        <v>0.29135897159482915</v>
      </c>
      <c r="S12" s="2257">
        <v>0</v>
      </c>
      <c r="T12" s="2257">
        <v>0</v>
      </c>
      <c r="U12" s="2257">
        <v>0</v>
      </c>
      <c r="V12" s="2259">
        <v>0</v>
      </c>
      <c r="W12" s="2259">
        <v>0</v>
      </c>
      <c r="X12" s="2261">
        <v>0</v>
      </c>
      <c r="Y12" s="2262">
        <v>0.90275986672404129</v>
      </c>
      <c r="Z12" s="175"/>
      <c r="AA12" s="74"/>
      <c r="AB12" s="2294"/>
      <c r="AC12" s="2305">
        <v>6</v>
      </c>
      <c r="AD12" s="2306" t="s">
        <v>129</v>
      </c>
      <c r="AE12" s="2307" t="s">
        <v>306</v>
      </c>
      <c r="AF12" s="2308">
        <v>0</v>
      </c>
      <c r="AG12" s="2309">
        <v>0.36259769846262563</v>
      </c>
      <c r="AH12" s="2309">
        <v>0</v>
      </c>
      <c r="AI12" s="2309">
        <v>0</v>
      </c>
      <c r="AJ12" s="2309">
        <v>0</v>
      </c>
      <c r="AK12" s="2309">
        <v>0.24880319666658668</v>
      </c>
      <c r="AL12" s="2311">
        <v>0</v>
      </c>
      <c r="AM12" s="2312">
        <v>0</v>
      </c>
      <c r="AN12" s="2311">
        <v>0</v>
      </c>
      <c r="AO12" s="2311">
        <v>0</v>
      </c>
      <c r="AP12" s="2311">
        <v>0</v>
      </c>
      <c r="AQ12" s="2309">
        <v>0</v>
      </c>
      <c r="AR12" s="2309">
        <v>0.29135897159482915</v>
      </c>
      <c r="AS12" s="2309">
        <v>0</v>
      </c>
      <c r="AT12" s="2309">
        <v>0</v>
      </c>
      <c r="AU12" s="2309">
        <v>0</v>
      </c>
      <c r="AV12" s="2311">
        <v>0</v>
      </c>
      <c r="AW12" s="2311">
        <v>0</v>
      </c>
      <c r="AX12" s="2313">
        <v>0</v>
      </c>
      <c r="AY12" s="2314">
        <v>0.90275986672404129</v>
      </c>
      <c r="AZ12" s="2317"/>
      <c r="BA12" s="2294"/>
      <c r="BB12" s="2305">
        <v>6</v>
      </c>
      <c r="BC12" s="2306" t="s">
        <v>129</v>
      </c>
      <c r="BD12" s="2307" t="s">
        <v>306</v>
      </c>
      <c r="BE12" s="2464" t="b">
        <f t="shared" si="19"/>
        <v>1</v>
      </c>
      <c r="BF12" s="2464" t="b">
        <f t="shared" si="0"/>
        <v>1</v>
      </c>
      <c r="BG12" s="2464" t="b">
        <f t="shared" si="1"/>
        <v>1</v>
      </c>
      <c r="BH12" s="2464" t="b">
        <f t="shared" si="2"/>
        <v>1</v>
      </c>
      <c r="BI12" s="2464" t="b">
        <f t="shared" si="3"/>
        <v>1</v>
      </c>
      <c r="BJ12" s="2464" t="b">
        <f t="shared" si="4"/>
        <v>1</v>
      </c>
      <c r="BK12" s="2464" t="b">
        <f t="shared" si="5"/>
        <v>1</v>
      </c>
      <c r="BL12" s="2464" t="b">
        <f t="shared" si="6"/>
        <v>1</v>
      </c>
      <c r="BM12" s="2464" t="b">
        <f t="shared" si="7"/>
        <v>1</v>
      </c>
      <c r="BN12" s="2464" t="b">
        <f t="shared" si="8"/>
        <v>1</v>
      </c>
      <c r="BO12" s="2464" t="b">
        <f t="shared" si="9"/>
        <v>1</v>
      </c>
      <c r="BP12" s="2464" t="b">
        <f t="shared" si="10"/>
        <v>1</v>
      </c>
      <c r="BQ12" s="2464" t="b">
        <f t="shared" si="11"/>
        <v>1</v>
      </c>
      <c r="BR12" s="2464" t="b">
        <f t="shared" si="12"/>
        <v>1</v>
      </c>
      <c r="BS12" s="2464" t="b">
        <f t="shared" si="13"/>
        <v>1</v>
      </c>
      <c r="BT12" s="2464" t="b">
        <f t="shared" si="14"/>
        <v>1</v>
      </c>
      <c r="BU12" s="2464" t="b">
        <f t="shared" si="15"/>
        <v>1</v>
      </c>
      <c r="BV12" s="2464" t="b">
        <f t="shared" si="16"/>
        <v>1</v>
      </c>
      <c r="BW12" s="2464" t="b">
        <f t="shared" si="17"/>
        <v>1</v>
      </c>
      <c r="BX12" s="2464" t="b">
        <f t="shared" si="18"/>
        <v>1</v>
      </c>
      <c r="BY12" s="74"/>
      <c r="BZ12" s="74"/>
      <c r="CA12" s="74"/>
      <c r="CB12" s="74"/>
      <c r="CC12" s="74"/>
      <c r="CD12" s="74"/>
      <c r="CE12" s="74"/>
      <c r="CF12" s="74"/>
      <c r="CG12" s="74"/>
      <c r="CH12" s="74"/>
      <c r="CI12" s="74"/>
      <c r="CJ12" s="74"/>
      <c r="CK12" s="74"/>
      <c r="CL12" s="74"/>
      <c r="CM12" s="74"/>
      <c r="CN12" s="74"/>
      <c r="CO12" s="74"/>
      <c r="CP12" s="74"/>
      <c r="CQ12" s="74"/>
      <c r="CR12" s="74"/>
      <c r="CS12" s="74"/>
      <c r="CT12" s="74"/>
      <c r="CU12" s="74"/>
      <c r="CV12" s="74"/>
      <c r="CW12" s="74"/>
      <c r="CX12" s="74"/>
      <c r="CY12" s="74"/>
      <c r="CZ12" s="74"/>
      <c r="DA12" s="74"/>
      <c r="DB12" s="74"/>
      <c r="DC12" s="74"/>
      <c r="DD12" s="74"/>
      <c r="DE12" s="74"/>
      <c r="DF12" s="74"/>
      <c r="DG12" s="74"/>
      <c r="DH12" s="74"/>
      <c r="DI12" s="74"/>
      <c r="DJ12" s="74"/>
      <c r="DK12" s="74"/>
      <c r="DL12" s="74"/>
      <c r="DM12" s="74"/>
      <c r="DN12" s="74"/>
      <c r="DO12" s="74"/>
      <c r="DP12" s="74"/>
      <c r="DQ12" s="83"/>
    </row>
    <row r="13" spans="1:121" s="82" customFormat="1" ht="12.75" customHeight="1">
      <c r="A13" s="75"/>
      <c r="B13" s="179" t="s">
        <v>130</v>
      </c>
      <c r="C13" s="385">
        <v>7</v>
      </c>
      <c r="D13" s="386" t="s">
        <v>307</v>
      </c>
      <c r="E13" s="388" t="s">
        <v>308</v>
      </c>
      <c r="F13" s="2263">
        <v>1.4503428055134282</v>
      </c>
      <c r="G13" s="2264">
        <v>9232.0247619599959</v>
      </c>
      <c r="H13" s="2264">
        <v>6.2192767684672878</v>
      </c>
      <c r="I13" s="2264">
        <v>0.25489769419978608</v>
      </c>
      <c r="J13" s="2264">
        <v>0.30883169119051007</v>
      </c>
      <c r="K13" s="2264">
        <v>12.319674954749813</v>
      </c>
      <c r="L13" s="2259">
        <v>0</v>
      </c>
      <c r="M13" s="2265">
        <v>1.8520182229551498</v>
      </c>
      <c r="N13" s="2259">
        <v>0</v>
      </c>
      <c r="O13" s="2259">
        <v>0</v>
      </c>
      <c r="P13" s="2259">
        <v>0</v>
      </c>
      <c r="Q13" s="2264">
        <v>0.17013791786479379</v>
      </c>
      <c r="R13" s="2264">
        <v>4.0053667083713114</v>
      </c>
      <c r="S13" s="2264">
        <v>88.368980096317188</v>
      </c>
      <c r="T13" s="2264">
        <v>199.69441180186021</v>
      </c>
      <c r="U13" s="2264">
        <v>208.02174905752588</v>
      </c>
      <c r="V13" s="2259">
        <v>0</v>
      </c>
      <c r="W13" s="2259">
        <v>0</v>
      </c>
      <c r="X13" s="2266">
        <v>11.120046963881054</v>
      </c>
      <c r="Y13" s="2267">
        <v>9765.8104966428946</v>
      </c>
      <c r="Z13" s="175"/>
      <c r="AA13" s="74"/>
      <c r="AB13" s="2327" t="s">
        <v>130</v>
      </c>
      <c r="AC13" s="2295">
        <v>7</v>
      </c>
      <c r="AD13" s="2296" t="s">
        <v>307</v>
      </c>
      <c r="AE13" s="2321" t="s">
        <v>308</v>
      </c>
      <c r="AF13" s="2322">
        <v>1.4503428055134282</v>
      </c>
      <c r="AG13" s="2323">
        <v>9232.0247619599959</v>
      </c>
      <c r="AH13" s="2323">
        <v>6.2192767684672878</v>
      </c>
      <c r="AI13" s="2323">
        <v>0.25489769419978608</v>
      </c>
      <c r="AJ13" s="2323">
        <v>0.30883169119051007</v>
      </c>
      <c r="AK13" s="2323">
        <v>12.319674954749813</v>
      </c>
      <c r="AL13" s="2311">
        <v>0</v>
      </c>
      <c r="AM13" s="2324">
        <v>1.8520182229551498</v>
      </c>
      <c r="AN13" s="2311">
        <v>0</v>
      </c>
      <c r="AO13" s="2311">
        <v>0</v>
      </c>
      <c r="AP13" s="2311">
        <v>0</v>
      </c>
      <c r="AQ13" s="2323">
        <v>0.17013791786479379</v>
      </c>
      <c r="AR13" s="2323">
        <v>4.0053667083713114</v>
      </c>
      <c r="AS13" s="2323">
        <v>88.368980096317188</v>
      </c>
      <c r="AT13" s="2323">
        <v>199.69441180186021</v>
      </c>
      <c r="AU13" s="2323">
        <v>208.02174905752588</v>
      </c>
      <c r="AV13" s="2311">
        <v>0</v>
      </c>
      <c r="AW13" s="2311">
        <v>0</v>
      </c>
      <c r="AX13" s="2325">
        <v>11.120046963881054</v>
      </c>
      <c r="AY13" s="2326">
        <v>9765.8104966428946</v>
      </c>
      <c r="AZ13" s="2317"/>
      <c r="BA13" s="2327" t="s">
        <v>130</v>
      </c>
      <c r="BB13" s="2295">
        <v>7</v>
      </c>
      <c r="BC13" s="2296" t="s">
        <v>307</v>
      </c>
      <c r="BD13" s="2321" t="s">
        <v>308</v>
      </c>
      <c r="BE13" s="2464" t="b">
        <f t="shared" si="19"/>
        <v>1</v>
      </c>
      <c r="BF13" s="2464" t="b">
        <f t="shared" si="0"/>
        <v>1</v>
      </c>
      <c r="BG13" s="2464" t="b">
        <f t="shared" si="1"/>
        <v>1</v>
      </c>
      <c r="BH13" s="2464" t="b">
        <f t="shared" si="2"/>
        <v>1</v>
      </c>
      <c r="BI13" s="2464" t="b">
        <f t="shared" si="3"/>
        <v>1</v>
      </c>
      <c r="BJ13" s="2464" t="b">
        <f t="shared" si="4"/>
        <v>1</v>
      </c>
      <c r="BK13" s="2464" t="b">
        <f t="shared" si="5"/>
        <v>1</v>
      </c>
      <c r="BL13" s="2464" t="b">
        <f t="shared" si="6"/>
        <v>1</v>
      </c>
      <c r="BM13" s="2464" t="b">
        <f t="shared" si="7"/>
        <v>1</v>
      </c>
      <c r="BN13" s="2464" t="b">
        <f t="shared" si="8"/>
        <v>1</v>
      </c>
      <c r="BO13" s="2464" t="b">
        <f t="shared" si="9"/>
        <v>1</v>
      </c>
      <c r="BP13" s="2464" t="b">
        <f t="shared" si="10"/>
        <v>1</v>
      </c>
      <c r="BQ13" s="2464" t="b">
        <f t="shared" si="11"/>
        <v>1</v>
      </c>
      <c r="BR13" s="2464" t="b">
        <f t="shared" si="12"/>
        <v>1</v>
      </c>
      <c r="BS13" s="2464" t="b">
        <f t="shared" si="13"/>
        <v>1</v>
      </c>
      <c r="BT13" s="2464" t="b">
        <f t="shared" si="14"/>
        <v>1</v>
      </c>
      <c r="BU13" s="2464" t="b">
        <f t="shared" si="15"/>
        <v>1</v>
      </c>
      <c r="BV13" s="2464" t="b">
        <f t="shared" si="16"/>
        <v>1</v>
      </c>
      <c r="BW13" s="2464" t="b">
        <f t="shared" si="17"/>
        <v>1</v>
      </c>
      <c r="BX13" s="2464" t="b">
        <f t="shared" si="18"/>
        <v>1</v>
      </c>
      <c r="BY13" s="74"/>
      <c r="BZ13" s="74"/>
      <c r="CA13" s="74"/>
      <c r="CB13" s="74"/>
      <c r="CC13" s="74"/>
      <c r="CD13" s="74"/>
      <c r="CE13" s="74"/>
      <c r="CF13" s="74"/>
      <c r="CG13" s="74"/>
      <c r="CH13" s="74"/>
      <c r="CI13" s="74"/>
      <c r="CJ13" s="74"/>
      <c r="CK13" s="74"/>
      <c r="CL13" s="74"/>
      <c r="CM13" s="74"/>
      <c r="CN13" s="74"/>
      <c r="CO13" s="74"/>
      <c r="CP13" s="74"/>
      <c r="CQ13" s="74"/>
      <c r="CR13" s="74"/>
      <c r="CS13" s="74"/>
      <c r="CT13" s="74"/>
      <c r="CU13" s="74"/>
      <c r="CV13" s="74"/>
      <c r="CW13" s="74"/>
      <c r="CX13" s="74"/>
      <c r="CY13" s="74"/>
      <c r="CZ13" s="74"/>
      <c r="DA13" s="74"/>
      <c r="DB13" s="74"/>
      <c r="DC13" s="74"/>
      <c r="DD13" s="74"/>
      <c r="DE13" s="74"/>
      <c r="DF13" s="74"/>
      <c r="DG13" s="74"/>
      <c r="DH13" s="74"/>
      <c r="DI13" s="74"/>
      <c r="DJ13" s="74"/>
      <c r="DK13" s="74"/>
      <c r="DL13" s="74"/>
      <c r="DM13" s="74"/>
      <c r="DN13" s="74"/>
      <c r="DO13" s="74"/>
      <c r="DP13" s="74"/>
      <c r="DQ13" s="83"/>
    </row>
    <row r="14" spans="1:121" s="82" customFormat="1" ht="12.75" customHeight="1">
      <c r="A14" s="75"/>
      <c r="B14" s="178" t="s">
        <v>14</v>
      </c>
      <c r="C14" s="385">
        <v>8</v>
      </c>
      <c r="D14" s="386" t="s">
        <v>14</v>
      </c>
      <c r="E14" s="388" t="s">
        <v>309</v>
      </c>
      <c r="F14" s="2263">
        <v>34.984319160293374</v>
      </c>
      <c r="G14" s="2264">
        <v>10639.886632003299</v>
      </c>
      <c r="H14" s="2264">
        <v>128.25613577144321</v>
      </c>
      <c r="I14" s="2264">
        <v>12.833918814523921</v>
      </c>
      <c r="J14" s="2264">
        <v>19.2674162361551</v>
      </c>
      <c r="K14" s="2264">
        <v>1374.9297343813255</v>
      </c>
      <c r="L14" s="2265">
        <v>286.21013886159687</v>
      </c>
      <c r="M14" s="2265">
        <v>5501.4849064855671</v>
      </c>
      <c r="N14" s="2265">
        <v>69.73827689131609</v>
      </c>
      <c r="O14" s="2259">
        <v>0</v>
      </c>
      <c r="P14" s="2259">
        <v>0</v>
      </c>
      <c r="Q14" s="2264">
        <v>1.1451776420172615</v>
      </c>
      <c r="R14" s="2264">
        <v>992.40428337011338</v>
      </c>
      <c r="S14" s="2264">
        <v>2349.7556182401445</v>
      </c>
      <c r="T14" s="2264">
        <v>67.885556727674327</v>
      </c>
      <c r="U14" s="2264">
        <v>60364.117248033843</v>
      </c>
      <c r="V14" s="2259">
        <v>0</v>
      </c>
      <c r="W14" s="2259">
        <v>0</v>
      </c>
      <c r="X14" s="2266">
        <v>2.3252424815626025</v>
      </c>
      <c r="Y14" s="2267">
        <v>81845.22460510087</v>
      </c>
      <c r="Z14" s="175"/>
      <c r="AA14" s="74"/>
      <c r="AB14" s="2320" t="s">
        <v>14</v>
      </c>
      <c r="AC14" s="2295">
        <v>8</v>
      </c>
      <c r="AD14" s="2296" t="s">
        <v>14</v>
      </c>
      <c r="AE14" s="2321" t="s">
        <v>309</v>
      </c>
      <c r="AF14" s="2322">
        <v>34.984319160293374</v>
      </c>
      <c r="AG14" s="2323">
        <v>10639.886632003299</v>
      </c>
      <c r="AH14" s="2323">
        <v>128.25613577144321</v>
      </c>
      <c r="AI14" s="2323">
        <v>12.833918814523921</v>
      </c>
      <c r="AJ14" s="2323">
        <v>19.2674162361551</v>
      </c>
      <c r="AK14" s="2323">
        <v>1374.9297343813255</v>
      </c>
      <c r="AL14" s="2324">
        <v>286.21013886159687</v>
      </c>
      <c r="AM14" s="2324">
        <v>5501.4849064855671</v>
      </c>
      <c r="AN14" s="2324">
        <v>69.73827689131609</v>
      </c>
      <c r="AO14" s="2311">
        <v>0</v>
      </c>
      <c r="AP14" s="2311">
        <v>0</v>
      </c>
      <c r="AQ14" s="2323">
        <v>1.1451776420172615</v>
      </c>
      <c r="AR14" s="2323">
        <v>992.40428337011338</v>
      </c>
      <c r="AS14" s="2323">
        <v>2349.7556182401445</v>
      </c>
      <c r="AT14" s="2323">
        <v>67.885556727674327</v>
      </c>
      <c r="AU14" s="2323">
        <v>60364.117248033843</v>
      </c>
      <c r="AV14" s="2311">
        <v>0</v>
      </c>
      <c r="AW14" s="2311">
        <v>0</v>
      </c>
      <c r="AX14" s="2325">
        <v>2.3252424815626025</v>
      </c>
      <c r="AY14" s="2326">
        <v>81845.22460510087</v>
      </c>
      <c r="AZ14" s="2317"/>
      <c r="BA14" s="2320" t="s">
        <v>14</v>
      </c>
      <c r="BB14" s="2295">
        <v>8</v>
      </c>
      <c r="BC14" s="2296" t="s">
        <v>14</v>
      </c>
      <c r="BD14" s="2321" t="s">
        <v>309</v>
      </c>
      <c r="BE14" s="2464" t="b">
        <f t="shared" si="19"/>
        <v>1</v>
      </c>
      <c r="BF14" s="2464" t="b">
        <f t="shared" si="0"/>
        <v>1</v>
      </c>
      <c r="BG14" s="2464" t="b">
        <f t="shared" si="1"/>
        <v>1</v>
      </c>
      <c r="BH14" s="2464" t="b">
        <f t="shared" si="2"/>
        <v>1</v>
      </c>
      <c r="BI14" s="2464" t="b">
        <f t="shared" si="3"/>
        <v>1</v>
      </c>
      <c r="BJ14" s="2464" t="b">
        <f t="shared" si="4"/>
        <v>1</v>
      </c>
      <c r="BK14" s="2464" t="b">
        <f t="shared" si="5"/>
        <v>1</v>
      </c>
      <c r="BL14" s="2464" t="b">
        <f t="shared" si="6"/>
        <v>1</v>
      </c>
      <c r="BM14" s="2464" t="b">
        <f t="shared" si="7"/>
        <v>1</v>
      </c>
      <c r="BN14" s="2464" t="b">
        <f t="shared" si="8"/>
        <v>1</v>
      </c>
      <c r="BO14" s="2464" t="b">
        <f t="shared" si="9"/>
        <v>1</v>
      </c>
      <c r="BP14" s="2464" t="b">
        <f t="shared" si="10"/>
        <v>1</v>
      </c>
      <c r="BQ14" s="2464" t="b">
        <f t="shared" si="11"/>
        <v>1</v>
      </c>
      <c r="BR14" s="2464" t="b">
        <f t="shared" si="12"/>
        <v>1</v>
      </c>
      <c r="BS14" s="2464" t="b">
        <f t="shared" si="13"/>
        <v>1</v>
      </c>
      <c r="BT14" s="2464" t="b">
        <f t="shared" si="14"/>
        <v>1</v>
      </c>
      <c r="BU14" s="2464" t="b">
        <f t="shared" si="15"/>
        <v>1</v>
      </c>
      <c r="BV14" s="2464" t="b">
        <f t="shared" si="16"/>
        <v>1</v>
      </c>
      <c r="BW14" s="2464" t="b">
        <f t="shared" si="17"/>
        <v>1</v>
      </c>
      <c r="BX14" s="2464" t="b">
        <f t="shared" si="18"/>
        <v>1</v>
      </c>
      <c r="BY14" s="74"/>
      <c r="BZ14" s="74"/>
      <c r="CA14" s="74"/>
      <c r="CB14" s="74"/>
      <c r="CC14" s="74"/>
      <c r="CD14" s="74"/>
      <c r="CE14" s="74"/>
      <c r="CF14" s="74"/>
      <c r="CG14" s="74"/>
      <c r="CH14" s="74"/>
      <c r="CI14" s="74"/>
      <c r="CJ14" s="74"/>
      <c r="CK14" s="74"/>
      <c r="CL14" s="74"/>
      <c r="CM14" s="74"/>
      <c r="CN14" s="74"/>
      <c r="CO14" s="74"/>
      <c r="CP14" s="74"/>
      <c r="CQ14" s="74"/>
      <c r="CR14" s="74"/>
      <c r="CS14" s="74"/>
      <c r="CT14" s="74"/>
      <c r="CU14" s="74"/>
      <c r="CV14" s="74"/>
      <c r="CW14" s="74"/>
      <c r="CX14" s="74"/>
      <c r="CY14" s="74"/>
      <c r="CZ14" s="74"/>
      <c r="DA14" s="74"/>
      <c r="DB14" s="74"/>
      <c r="DC14" s="74"/>
      <c r="DD14" s="74"/>
      <c r="DE14" s="74"/>
      <c r="DF14" s="74"/>
      <c r="DG14" s="74"/>
      <c r="DH14" s="74"/>
      <c r="DI14" s="74"/>
      <c r="DJ14" s="74"/>
      <c r="DK14" s="74"/>
      <c r="DL14" s="74"/>
      <c r="DM14" s="74"/>
      <c r="DN14" s="74"/>
      <c r="DO14" s="74"/>
      <c r="DP14" s="74"/>
      <c r="DQ14" s="83"/>
    </row>
    <row r="15" spans="1:121" s="82" customFormat="1" ht="12.75" customHeight="1">
      <c r="A15" s="75"/>
      <c r="B15" s="169" t="s">
        <v>18</v>
      </c>
      <c r="C15" s="389"/>
      <c r="D15" s="386" t="s">
        <v>310</v>
      </c>
      <c r="E15" s="387" t="s">
        <v>311</v>
      </c>
      <c r="F15" s="2263">
        <v>895.10819057300444</v>
      </c>
      <c r="G15" s="2264">
        <v>56008.295532098833</v>
      </c>
      <c r="H15" s="2264">
        <v>2255.3533978954492</v>
      </c>
      <c r="I15" s="2264">
        <v>2725.0139945337132</v>
      </c>
      <c r="J15" s="2264">
        <v>2514.3760057924496</v>
      </c>
      <c r="K15" s="2264">
        <v>3238.5620633841881</v>
      </c>
      <c r="L15" s="2265">
        <v>648.68374001718769</v>
      </c>
      <c r="M15" s="2265">
        <v>1155.2204163782246</v>
      </c>
      <c r="N15" s="2265">
        <v>19.969741887411555</v>
      </c>
      <c r="O15" s="2265">
        <v>2557.1544468799484</v>
      </c>
      <c r="P15" s="2265">
        <v>36.481838178111488</v>
      </c>
      <c r="Q15" s="2264">
        <v>19.102345296529755</v>
      </c>
      <c r="R15" s="2264">
        <v>6882.5595294614805</v>
      </c>
      <c r="S15" s="2264">
        <v>4403.0555641210003</v>
      </c>
      <c r="T15" s="2264">
        <v>14842.663792865154</v>
      </c>
      <c r="U15" s="2264">
        <v>2625.9474302654903</v>
      </c>
      <c r="V15" s="2259">
        <v>0</v>
      </c>
      <c r="W15" s="2259">
        <v>0</v>
      </c>
      <c r="X15" s="2266">
        <v>8659.5383113228418</v>
      </c>
      <c r="Y15" s="2267">
        <v>109487.08634095102</v>
      </c>
      <c r="Z15" s="175"/>
      <c r="AA15" s="74"/>
      <c r="AB15" s="2294" t="s">
        <v>18</v>
      </c>
      <c r="AC15" s="2328"/>
      <c r="AD15" s="2296" t="s">
        <v>310</v>
      </c>
      <c r="AE15" s="2297" t="s">
        <v>311</v>
      </c>
      <c r="AF15" s="2322">
        <v>895.10819057300444</v>
      </c>
      <c r="AG15" s="2323">
        <v>56008.295532098833</v>
      </c>
      <c r="AH15" s="2323">
        <v>2255.3533978954492</v>
      </c>
      <c r="AI15" s="2323">
        <v>2725.0139945337132</v>
      </c>
      <c r="AJ15" s="2323">
        <v>2514.3760057924496</v>
      </c>
      <c r="AK15" s="2323">
        <v>3238.5620633841881</v>
      </c>
      <c r="AL15" s="2324">
        <v>648.68374001718769</v>
      </c>
      <c r="AM15" s="2324">
        <v>1155.2204163782246</v>
      </c>
      <c r="AN15" s="2324">
        <v>19.969741887411555</v>
      </c>
      <c r="AO15" s="2324">
        <v>2557.1544468799484</v>
      </c>
      <c r="AP15" s="2324">
        <v>36.481838178111488</v>
      </c>
      <c r="AQ15" s="2323">
        <v>19.102345296529755</v>
      </c>
      <c r="AR15" s="2323">
        <v>6882.5595294614805</v>
      </c>
      <c r="AS15" s="2323">
        <v>4403.0555641210003</v>
      </c>
      <c r="AT15" s="2323">
        <v>14842.663792865154</v>
      </c>
      <c r="AU15" s="2323">
        <v>2625.9474302654903</v>
      </c>
      <c r="AV15" s="2311">
        <v>0</v>
      </c>
      <c r="AW15" s="2311">
        <v>0</v>
      </c>
      <c r="AX15" s="2325">
        <v>8659.5383113228418</v>
      </c>
      <c r="AY15" s="2326">
        <v>109487.08634095102</v>
      </c>
      <c r="AZ15" s="2317"/>
      <c r="BA15" s="2294" t="s">
        <v>18</v>
      </c>
      <c r="BB15" s="2328"/>
      <c r="BC15" s="2296" t="s">
        <v>310</v>
      </c>
      <c r="BD15" s="2297" t="s">
        <v>311</v>
      </c>
      <c r="BE15" s="2464" t="b">
        <f t="shared" si="19"/>
        <v>1</v>
      </c>
      <c r="BF15" s="2464" t="b">
        <f t="shared" si="0"/>
        <v>1</v>
      </c>
      <c r="BG15" s="2464" t="b">
        <f t="shared" si="1"/>
        <v>1</v>
      </c>
      <c r="BH15" s="2464" t="b">
        <f t="shared" si="2"/>
        <v>1</v>
      </c>
      <c r="BI15" s="2464" t="b">
        <f t="shared" si="3"/>
        <v>1</v>
      </c>
      <c r="BJ15" s="2464" t="b">
        <f t="shared" si="4"/>
        <v>1</v>
      </c>
      <c r="BK15" s="2464" t="b">
        <f t="shared" si="5"/>
        <v>1</v>
      </c>
      <c r="BL15" s="2464" t="b">
        <f t="shared" si="6"/>
        <v>1</v>
      </c>
      <c r="BM15" s="2464" t="b">
        <f t="shared" si="7"/>
        <v>1</v>
      </c>
      <c r="BN15" s="2464" t="b">
        <f t="shared" si="8"/>
        <v>1</v>
      </c>
      <c r="BO15" s="2464" t="b">
        <f t="shared" si="9"/>
        <v>1</v>
      </c>
      <c r="BP15" s="2464" t="b">
        <f t="shared" si="10"/>
        <v>1</v>
      </c>
      <c r="BQ15" s="2464" t="b">
        <f t="shared" si="11"/>
        <v>1</v>
      </c>
      <c r="BR15" s="2464" t="b">
        <f t="shared" si="12"/>
        <v>1</v>
      </c>
      <c r="BS15" s="2464" t="b">
        <f t="shared" si="13"/>
        <v>1</v>
      </c>
      <c r="BT15" s="2464" t="b">
        <f t="shared" si="14"/>
        <v>1</v>
      </c>
      <c r="BU15" s="2464" t="b">
        <f t="shared" si="15"/>
        <v>1</v>
      </c>
      <c r="BV15" s="2464" t="b">
        <f t="shared" si="16"/>
        <v>1</v>
      </c>
      <c r="BW15" s="2464" t="b">
        <f t="shared" si="17"/>
        <v>1</v>
      </c>
      <c r="BX15" s="2464" t="b">
        <f t="shared" si="18"/>
        <v>1</v>
      </c>
      <c r="BY15" s="74"/>
      <c r="BZ15" s="74"/>
      <c r="CA15" s="74"/>
      <c r="CB15" s="74"/>
      <c r="CC15" s="74"/>
      <c r="CD15" s="74"/>
      <c r="CE15" s="74"/>
      <c r="CF15" s="74"/>
      <c r="CG15" s="74"/>
      <c r="CH15" s="74"/>
      <c r="CI15" s="74"/>
      <c r="CJ15" s="74"/>
      <c r="CK15" s="74"/>
      <c r="CL15" s="74"/>
      <c r="CM15" s="74"/>
      <c r="CN15" s="74"/>
      <c r="CO15" s="74"/>
      <c r="CP15" s="74"/>
      <c r="CQ15" s="74"/>
      <c r="CR15" s="74"/>
      <c r="CS15" s="74"/>
      <c r="CT15" s="74"/>
      <c r="CU15" s="74"/>
      <c r="CV15" s="74"/>
      <c r="CW15" s="74"/>
      <c r="CX15" s="74"/>
      <c r="CY15" s="74"/>
      <c r="CZ15" s="74"/>
      <c r="DA15" s="74"/>
      <c r="DB15" s="74"/>
      <c r="DC15" s="74"/>
      <c r="DD15" s="74"/>
      <c r="DE15" s="74"/>
      <c r="DF15" s="74"/>
      <c r="DG15" s="74"/>
      <c r="DH15" s="74"/>
      <c r="DI15" s="74"/>
      <c r="DJ15" s="74"/>
      <c r="DK15" s="74"/>
      <c r="DL15" s="74"/>
      <c r="DM15" s="74"/>
      <c r="DN15" s="74"/>
      <c r="DO15" s="74"/>
      <c r="DP15" s="74"/>
      <c r="DQ15" s="83"/>
    </row>
    <row r="16" spans="1:121" s="82" customFormat="1" ht="12.75" customHeight="1">
      <c r="A16" s="75"/>
      <c r="B16" s="169"/>
      <c r="C16" s="180">
        <v>9</v>
      </c>
      <c r="D16" s="172" t="s">
        <v>131</v>
      </c>
      <c r="E16" s="181" t="s">
        <v>312</v>
      </c>
      <c r="F16" s="2256">
        <v>39.793578977755793</v>
      </c>
      <c r="G16" s="2257">
        <v>6264.9839645981147</v>
      </c>
      <c r="H16" s="2257">
        <v>104.06946063682622</v>
      </c>
      <c r="I16" s="2257">
        <v>73.407534804279834</v>
      </c>
      <c r="J16" s="2257">
        <v>57.660284968945568</v>
      </c>
      <c r="K16" s="2257">
        <v>278.21724761369711</v>
      </c>
      <c r="L16" s="2259">
        <v>0</v>
      </c>
      <c r="M16" s="2260">
        <v>15.916181350187838</v>
      </c>
      <c r="N16" s="2259">
        <v>0</v>
      </c>
      <c r="O16" s="2260">
        <v>1703.303743537271</v>
      </c>
      <c r="P16" s="2260">
        <v>36.481838178111488</v>
      </c>
      <c r="Q16" s="2257">
        <v>5.7208900269031977E-2</v>
      </c>
      <c r="R16" s="2257">
        <v>160.31512403884844</v>
      </c>
      <c r="S16" s="2257">
        <v>26.050563285711981</v>
      </c>
      <c r="T16" s="2257">
        <v>151.05806707418807</v>
      </c>
      <c r="U16" s="2257">
        <v>8.8376030563077723</v>
      </c>
      <c r="V16" s="2259">
        <v>0</v>
      </c>
      <c r="W16" s="2259">
        <v>0</v>
      </c>
      <c r="X16" s="2261">
        <v>149.02613540639922</v>
      </c>
      <c r="Y16" s="2262">
        <v>9069.1785364269144</v>
      </c>
      <c r="Z16" s="175"/>
      <c r="AA16" s="74"/>
      <c r="AB16" s="2294"/>
      <c r="AC16" s="2329">
        <v>9</v>
      </c>
      <c r="AD16" s="2306" t="s">
        <v>131</v>
      </c>
      <c r="AE16" s="2330" t="s">
        <v>312</v>
      </c>
      <c r="AF16" s="2308">
        <v>39.793578977755793</v>
      </c>
      <c r="AG16" s="2309">
        <v>6264.9839645981147</v>
      </c>
      <c r="AH16" s="2309">
        <v>104.06946063682622</v>
      </c>
      <c r="AI16" s="2309">
        <v>73.407534804279834</v>
      </c>
      <c r="AJ16" s="2309">
        <v>57.660284968945568</v>
      </c>
      <c r="AK16" s="2309">
        <v>278.21724761369711</v>
      </c>
      <c r="AL16" s="2311">
        <v>0</v>
      </c>
      <c r="AM16" s="2312">
        <v>15.916181350187838</v>
      </c>
      <c r="AN16" s="2311">
        <v>0</v>
      </c>
      <c r="AO16" s="2312">
        <v>1703.303743537271</v>
      </c>
      <c r="AP16" s="2312">
        <v>36.481838178111488</v>
      </c>
      <c r="AQ16" s="2309">
        <v>5.7208900269031977E-2</v>
      </c>
      <c r="AR16" s="2309">
        <v>160.31512403884844</v>
      </c>
      <c r="AS16" s="2309">
        <v>26.050563285711981</v>
      </c>
      <c r="AT16" s="2309">
        <v>151.05806707418807</v>
      </c>
      <c r="AU16" s="2309">
        <v>8.8376030563077723</v>
      </c>
      <c r="AV16" s="2311">
        <v>0</v>
      </c>
      <c r="AW16" s="2311">
        <v>0</v>
      </c>
      <c r="AX16" s="2313">
        <v>149.02613540639922</v>
      </c>
      <c r="AY16" s="2314">
        <v>9069.1785364269144</v>
      </c>
      <c r="AZ16" s="2317"/>
      <c r="BA16" s="2294"/>
      <c r="BB16" s="2329">
        <v>9</v>
      </c>
      <c r="BC16" s="2306" t="s">
        <v>131</v>
      </c>
      <c r="BD16" s="2330" t="s">
        <v>312</v>
      </c>
      <c r="BE16" s="2464" t="b">
        <f t="shared" si="19"/>
        <v>1</v>
      </c>
      <c r="BF16" s="2464" t="b">
        <f t="shared" si="0"/>
        <v>1</v>
      </c>
      <c r="BG16" s="2464" t="b">
        <f t="shared" si="1"/>
        <v>1</v>
      </c>
      <c r="BH16" s="2464" t="b">
        <f t="shared" si="2"/>
        <v>1</v>
      </c>
      <c r="BI16" s="2464" t="b">
        <f t="shared" si="3"/>
        <v>1</v>
      </c>
      <c r="BJ16" s="2464" t="b">
        <f t="shared" si="4"/>
        <v>1</v>
      </c>
      <c r="BK16" s="2464" t="b">
        <f t="shared" si="5"/>
        <v>1</v>
      </c>
      <c r="BL16" s="2464" t="b">
        <f t="shared" si="6"/>
        <v>1</v>
      </c>
      <c r="BM16" s="2464" t="b">
        <f t="shared" si="7"/>
        <v>1</v>
      </c>
      <c r="BN16" s="2464" t="b">
        <f t="shared" si="8"/>
        <v>1</v>
      </c>
      <c r="BO16" s="2464" t="b">
        <f t="shared" si="9"/>
        <v>1</v>
      </c>
      <c r="BP16" s="2464" t="b">
        <f t="shared" si="10"/>
        <v>1</v>
      </c>
      <c r="BQ16" s="2464" t="b">
        <f t="shared" si="11"/>
        <v>1</v>
      </c>
      <c r="BR16" s="2464" t="b">
        <f t="shared" si="12"/>
        <v>1</v>
      </c>
      <c r="BS16" s="2464" t="b">
        <f t="shared" si="13"/>
        <v>1</v>
      </c>
      <c r="BT16" s="2464" t="b">
        <f t="shared" si="14"/>
        <v>1</v>
      </c>
      <c r="BU16" s="2464" t="b">
        <f t="shared" si="15"/>
        <v>1</v>
      </c>
      <c r="BV16" s="2464" t="b">
        <f t="shared" si="16"/>
        <v>1</v>
      </c>
      <c r="BW16" s="2464" t="b">
        <f t="shared" si="17"/>
        <v>1</v>
      </c>
      <c r="BX16" s="2464" t="b">
        <f t="shared" si="18"/>
        <v>1</v>
      </c>
      <c r="BY16" s="74"/>
      <c r="BZ16" s="74"/>
      <c r="CA16" s="74"/>
      <c r="CB16" s="74"/>
      <c r="CC16" s="74"/>
      <c r="CD16" s="74"/>
      <c r="CE16" s="74"/>
      <c r="CF16" s="74"/>
      <c r="CG16" s="74"/>
      <c r="CH16" s="74"/>
      <c r="CI16" s="74"/>
      <c r="CJ16" s="74"/>
      <c r="CK16" s="74"/>
      <c r="CL16" s="74"/>
      <c r="CM16" s="74"/>
      <c r="CN16" s="74"/>
      <c r="CO16" s="74"/>
      <c r="CP16" s="74"/>
      <c r="CQ16" s="74"/>
      <c r="CR16" s="74"/>
      <c r="CS16" s="74"/>
      <c r="CT16" s="74"/>
      <c r="CU16" s="74"/>
      <c r="CV16" s="74"/>
      <c r="CW16" s="74"/>
      <c r="CX16" s="74"/>
      <c r="CY16" s="74"/>
      <c r="CZ16" s="74"/>
      <c r="DA16" s="74"/>
      <c r="DB16" s="74"/>
      <c r="DC16" s="74"/>
      <c r="DD16" s="74"/>
      <c r="DE16" s="74"/>
      <c r="DF16" s="74"/>
      <c r="DG16" s="74"/>
      <c r="DH16" s="74"/>
      <c r="DI16" s="74"/>
      <c r="DJ16" s="74"/>
      <c r="DK16" s="74"/>
      <c r="DL16" s="74"/>
      <c r="DM16" s="74"/>
      <c r="DN16" s="74"/>
      <c r="DO16" s="74"/>
      <c r="DP16" s="74"/>
      <c r="DQ16" s="83"/>
    </row>
    <row r="17" spans="1:121" s="82" customFormat="1" ht="12.75" customHeight="1">
      <c r="A17" s="75"/>
      <c r="B17" s="169"/>
      <c r="C17" s="180">
        <v>10</v>
      </c>
      <c r="D17" s="172" t="s">
        <v>132</v>
      </c>
      <c r="E17" s="181" t="s">
        <v>313</v>
      </c>
      <c r="F17" s="2256">
        <v>1.4036146985808227</v>
      </c>
      <c r="G17" s="2257">
        <v>976.59813107306559</v>
      </c>
      <c r="H17" s="2257">
        <v>9.5032483779168277</v>
      </c>
      <c r="I17" s="2257">
        <v>942.20061254268887</v>
      </c>
      <c r="J17" s="2257">
        <v>8.8335322914546097</v>
      </c>
      <c r="K17" s="2257">
        <v>31.103069003848425</v>
      </c>
      <c r="L17" s="2259">
        <v>0</v>
      </c>
      <c r="M17" s="2260">
        <v>5.6789117033696002</v>
      </c>
      <c r="N17" s="2259">
        <v>0</v>
      </c>
      <c r="O17" s="2260">
        <v>764.48755829796391</v>
      </c>
      <c r="P17" s="2259">
        <v>0</v>
      </c>
      <c r="Q17" s="2257">
        <v>1.2349415213334828E-2</v>
      </c>
      <c r="R17" s="2257">
        <v>27.826478887285884</v>
      </c>
      <c r="S17" s="2257">
        <v>17.942354697197654</v>
      </c>
      <c r="T17" s="2257">
        <v>21.766528209491959</v>
      </c>
      <c r="U17" s="2257">
        <v>1.4399483637259427</v>
      </c>
      <c r="V17" s="2259">
        <v>0</v>
      </c>
      <c r="W17" s="2259">
        <v>0</v>
      </c>
      <c r="X17" s="2261">
        <v>21.093505110749472</v>
      </c>
      <c r="Y17" s="2262">
        <v>2829.8898426725532</v>
      </c>
      <c r="Z17" s="175"/>
      <c r="AA17" s="74"/>
      <c r="AB17" s="2294"/>
      <c r="AC17" s="2329">
        <v>10</v>
      </c>
      <c r="AD17" s="2306" t="s">
        <v>132</v>
      </c>
      <c r="AE17" s="2330" t="s">
        <v>313</v>
      </c>
      <c r="AF17" s="2308">
        <v>1.4036146985808227</v>
      </c>
      <c r="AG17" s="2309">
        <v>976.59813107306559</v>
      </c>
      <c r="AH17" s="2309">
        <v>9.5032483779168277</v>
      </c>
      <c r="AI17" s="2309">
        <v>942.20061254268887</v>
      </c>
      <c r="AJ17" s="2309">
        <v>8.8335322914546097</v>
      </c>
      <c r="AK17" s="2309">
        <v>31.103069003848425</v>
      </c>
      <c r="AL17" s="2311">
        <v>0</v>
      </c>
      <c r="AM17" s="2312">
        <v>5.6789117033696002</v>
      </c>
      <c r="AN17" s="2311">
        <v>0</v>
      </c>
      <c r="AO17" s="2312">
        <v>764.48755829796391</v>
      </c>
      <c r="AP17" s="2311">
        <v>0</v>
      </c>
      <c r="AQ17" s="2309">
        <v>1.2349415213334828E-2</v>
      </c>
      <c r="AR17" s="2309">
        <v>27.826478887285884</v>
      </c>
      <c r="AS17" s="2309">
        <v>17.942354697197654</v>
      </c>
      <c r="AT17" s="2309">
        <v>21.766528209491959</v>
      </c>
      <c r="AU17" s="2309">
        <v>1.4399483637259427</v>
      </c>
      <c r="AV17" s="2311">
        <v>0</v>
      </c>
      <c r="AW17" s="2311">
        <v>0</v>
      </c>
      <c r="AX17" s="2313">
        <v>21.093505110749472</v>
      </c>
      <c r="AY17" s="2314">
        <v>2829.8898426725532</v>
      </c>
      <c r="AZ17" s="2317"/>
      <c r="BA17" s="2294"/>
      <c r="BB17" s="2329">
        <v>10</v>
      </c>
      <c r="BC17" s="2306" t="s">
        <v>132</v>
      </c>
      <c r="BD17" s="2330" t="s">
        <v>313</v>
      </c>
      <c r="BE17" s="2464" t="b">
        <f t="shared" si="19"/>
        <v>1</v>
      </c>
      <c r="BF17" s="2464" t="b">
        <f t="shared" si="0"/>
        <v>1</v>
      </c>
      <c r="BG17" s="2464" t="b">
        <f t="shared" si="1"/>
        <v>1</v>
      </c>
      <c r="BH17" s="2464" t="b">
        <f t="shared" si="2"/>
        <v>1</v>
      </c>
      <c r="BI17" s="2464" t="b">
        <f t="shared" si="3"/>
        <v>1</v>
      </c>
      <c r="BJ17" s="2464" t="b">
        <f t="shared" si="4"/>
        <v>1</v>
      </c>
      <c r="BK17" s="2464" t="b">
        <f t="shared" si="5"/>
        <v>1</v>
      </c>
      <c r="BL17" s="2464" t="b">
        <f t="shared" si="6"/>
        <v>1</v>
      </c>
      <c r="BM17" s="2464" t="b">
        <f t="shared" si="7"/>
        <v>1</v>
      </c>
      <c r="BN17" s="2464" t="b">
        <f t="shared" si="8"/>
        <v>1</v>
      </c>
      <c r="BO17" s="2464" t="b">
        <f t="shared" si="9"/>
        <v>1</v>
      </c>
      <c r="BP17" s="2464" t="b">
        <f t="shared" si="10"/>
        <v>1</v>
      </c>
      <c r="BQ17" s="2464" t="b">
        <f t="shared" si="11"/>
        <v>1</v>
      </c>
      <c r="BR17" s="2464" t="b">
        <f t="shared" si="12"/>
        <v>1</v>
      </c>
      <c r="BS17" s="2464" t="b">
        <f t="shared" si="13"/>
        <v>1</v>
      </c>
      <c r="BT17" s="2464" t="b">
        <f t="shared" si="14"/>
        <v>1</v>
      </c>
      <c r="BU17" s="2464" t="b">
        <f t="shared" si="15"/>
        <v>1</v>
      </c>
      <c r="BV17" s="2464" t="b">
        <f t="shared" si="16"/>
        <v>1</v>
      </c>
      <c r="BW17" s="2464" t="b">
        <f t="shared" si="17"/>
        <v>1</v>
      </c>
      <c r="BX17" s="2464" t="b">
        <f t="shared" si="18"/>
        <v>1</v>
      </c>
      <c r="BY17" s="74"/>
      <c r="BZ17" s="74"/>
      <c r="CA17" s="74"/>
      <c r="CB17" s="74"/>
      <c r="CC17" s="74"/>
      <c r="CD17" s="74"/>
      <c r="CE17" s="74"/>
      <c r="CF17" s="74"/>
      <c r="CG17" s="74"/>
      <c r="CH17" s="74"/>
      <c r="CI17" s="74"/>
      <c r="CJ17" s="74"/>
      <c r="CK17" s="74"/>
      <c r="CL17" s="74"/>
      <c r="CM17" s="74"/>
      <c r="CN17" s="74"/>
      <c r="CO17" s="74"/>
      <c r="CP17" s="74"/>
      <c r="CQ17" s="74"/>
      <c r="CR17" s="74"/>
      <c r="CS17" s="74"/>
      <c r="CT17" s="74"/>
      <c r="CU17" s="74"/>
      <c r="CV17" s="74"/>
      <c r="CW17" s="74"/>
      <c r="CX17" s="74"/>
      <c r="CY17" s="74"/>
      <c r="CZ17" s="74"/>
      <c r="DA17" s="74"/>
      <c r="DB17" s="74"/>
      <c r="DC17" s="74"/>
      <c r="DD17" s="74"/>
      <c r="DE17" s="74"/>
      <c r="DF17" s="74"/>
      <c r="DG17" s="74"/>
      <c r="DH17" s="74"/>
      <c r="DI17" s="74"/>
      <c r="DJ17" s="74"/>
      <c r="DK17" s="74"/>
      <c r="DL17" s="74"/>
      <c r="DM17" s="74"/>
      <c r="DN17" s="74"/>
      <c r="DO17" s="74"/>
      <c r="DP17" s="74"/>
      <c r="DQ17" s="83"/>
    </row>
    <row r="18" spans="1:121" s="82" customFormat="1" ht="12.75" customHeight="1">
      <c r="A18" s="75"/>
      <c r="B18" s="169"/>
      <c r="C18" s="180">
        <v>11</v>
      </c>
      <c r="D18" s="172" t="s">
        <v>133</v>
      </c>
      <c r="E18" s="181" t="s">
        <v>314</v>
      </c>
      <c r="F18" s="2256">
        <v>52.072654295358348</v>
      </c>
      <c r="G18" s="2257">
        <v>552.09790551337085</v>
      </c>
      <c r="H18" s="2257">
        <v>13.933543087277956</v>
      </c>
      <c r="I18" s="2257">
        <v>10.100570234897159</v>
      </c>
      <c r="J18" s="2257">
        <v>3.4188022742439301</v>
      </c>
      <c r="K18" s="2257">
        <v>102.16568765841609</v>
      </c>
      <c r="L18" s="2259">
        <v>0</v>
      </c>
      <c r="M18" s="2260">
        <v>2.0091571111865569</v>
      </c>
      <c r="N18" s="2260">
        <v>19.969741887411555</v>
      </c>
      <c r="O18" s="2259">
        <v>0</v>
      </c>
      <c r="P18" s="2259">
        <v>0</v>
      </c>
      <c r="Q18" s="2257">
        <v>5.6806436661843908E-2</v>
      </c>
      <c r="R18" s="2257">
        <v>5.0547592933895737</v>
      </c>
      <c r="S18" s="2257">
        <v>0.47040664657046616</v>
      </c>
      <c r="T18" s="2257">
        <v>0.17264970704370686</v>
      </c>
      <c r="U18" s="2257">
        <v>0.73127759990307928</v>
      </c>
      <c r="V18" s="2259">
        <v>0</v>
      </c>
      <c r="W18" s="2259">
        <v>0</v>
      </c>
      <c r="X18" s="2261">
        <v>31.601060976921236</v>
      </c>
      <c r="Y18" s="2262">
        <v>793.85502272265228</v>
      </c>
      <c r="Z18" s="175"/>
      <c r="AA18" s="74"/>
      <c r="AB18" s="2294"/>
      <c r="AC18" s="2329">
        <v>11</v>
      </c>
      <c r="AD18" s="2306" t="s">
        <v>133</v>
      </c>
      <c r="AE18" s="2330" t="s">
        <v>314</v>
      </c>
      <c r="AF18" s="2308">
        <v>52.072654295358348</v>
      </c>
      <c r="AG18" s="2309">
        <v>552.09790551337085</v>
      </c>
      <c r="AH18" s="2309">
        <v>13.933543087277956</v>
      </c>
      <c r="AI18" s="2309">
        <v>10.100570234897159</v>
      </c>
      <c r="AJ18" s="2309">
        <v>3.4188022742439301</v>
      </c>
      <c r="AK18" s="2309">
        <v>102.16568765841609</v>
      </c>
      <c r="AL18" s="2311">
        <v>0</v>
      </c>
      <c r="AM18" s="2312">
        <v>2.0091571111865569</v>
      </c>
      <c r="AN18" s="2312">
        <v>19.969741887411555</v>
      </c>
      <c r="AO18" s="2311">
        <v>0</v>
      </c>
      <c r="AP18" s="2311">
        <v>0</v>
      </c>
      <c r="AQ18" s="2309">
        <v>5.6806436661843908E-2</v>
      </c>
      <c r="AR18" s="2309">
        <v>5.0547592933895737</v>
      </c>
      <c r="AS18" s="2309">
        <v>0.47040664657046616</v>
      </c>
      <c r="AT18" s="2309">
        <v>0.17264970704370686</v>
      </c>
      <c r="AU18" s="2309">
        <v>0.73127759990307928</v>
      </c>
      <c r="AV18" s="2311">
        <v>0</v>
      </c>
      <c r="AW18" s="2311">
        <v>0</v>
      </c>
      <c r="AX18" s="2313">
        <v>31.601060976921236</v>
      </c>
      <c r="AY18" s="2314">
        <v>793.85502272265228</v>
      </c>
      <c r="AZ18" s="2317"/>
      <c r="BA18" s="2294"/>
      <c r="BB18" s="2329">
        <v>11</v>
      </c>
      <c r="BC18" s="2306" t="s">
        <v>133</v>
      </c>
      <c r="BD18" s="2330" t="s">
        <v>314</v>
      </c>
      <c r="BE18" s="2464" t="b">
        <f t="shared" si="19"/>
        <v>1</v>
      </c>
      <c r="BF18" s="2464" t="b">
        <f t="shared" si="0"/>
        <v>1</v>
      </c>
      <c r="BG18" s="2464" t="b">
        <f t="shared" si="1"/>
        <v>1</v>
      </c>
      <c r="BH18" s="2464" t="b">
        <f t="shared" si="2"/>
        <v>1</v>
      </c>
      <c r="BI18" s="2464" t="b">
        <f t="shared" si="3"/>
        <v>1</v>
      </c>
      <c r="BJ18" s="2464" t="b">
        <f t="shared" si="4"/>
        <v>1</v>
      </c>
      <c r="BK18" s="2464" t="b">
        <f t="shared" si="5"/>
        <v>1</v>
      </c>
      <c r="BL18" s="2464" t="b">
        <f t="shared" si="6"/>
        <v>1</v>
      </c>
      <c r="BM18" s="2464" t="b">
        <f t="shared" si="7"/>
        <v>1</v>
      </c>
      <c r="BN18" s="2464" t="b">
        <f t="shared" si="8"/>
        <v>1</v>
      </c>
      <c r="BO18" s="2464" t="b">
        <f t="shared" si="9"/>
        <v>1</v>
      </c>
      <c r="BP18" s="2464" t="b">
        <f t="shared" si="10"/>
        <v>1</v>
      </c>
      <c r="BQ18" s="2464" t="b">
        <f t="shared" si="11"/>
        <v>1</v>
      </c>
      <c r="BR18" s="2464" t="b">
        <f t="shared" si="12"/>
        <v>1</v>
      </c>
      <c r="BS18" s="2464" t="b">
        <f t="shared" si="13"/>
        <v>1</v>
      </c>
      <c r="BT18" s="2464" t="b">
        <f t="shared" si="14"/>
        <v>1</v>
      </c>
      <c r="BU18" s="2464" t="b">
        <f t="shared" si="15"/>
        <v>1</v>
      </c>
      <c r="BV18" s="2464" t="b">
        <f t="shared" si="16"/>
        <v>1</v>
      </c>
      <c r="BW18" s="2464" t="b">
        <f t="shared" si="17"/>
        <v>1</v>
      </c>
      <c r="BX18" s="2464" t="b">
        <f t="shared" si="18"/>
        <v>1</v>
      </c>
      <c r="BY18" s="74"/>
      <c r="BZ18" s="74"/>
      <c r="CA18" s="74"/>
      <c r="CB18" s="74"/>
      <c r="CC18" s="74"/>
      <c r="CD18" s="74"/>
      <c r="CE18" s="74"/>
      <c r="CF18" s="74"/>
      <c r="CG18" s="74"/>
      <c r="CH18" s="74"/>
      <c r="CI18" s="74"/>
      <c r="CJ18" s="74"/>
      <c r="CK18" s="74"/>
      <c r="CL18" s="74"/>
      <c r="CM18" s="74"/>
      <c r="CN18" s="74"/>
      <c r="CO18" s="74"/>
      <c r="CP18" s="74"/>
      <c r="CQ18" s="74"/>
      <c r="CR18" s="74"/>
      <c r="CS18" s="74"/>
      <c r="CT18" s="74"/>
      <c r="CU18" s="74"/>
      <c r="CV18" s="74"/>
      <c r="CW18" s="74"/>
      <c r="CX18" s="74"/>
      <c r="CY18" s="74"/>
      <c r="CZ18" s="74"/>
      <c r="DA18" s="74"/>
      <c r="DB18" s="74"/>
      <c r="DC18" s="74"/>
      <c r="DD18" s="74"/>
      <c r="DE18" s="74"/>
      <c r="DF18" s="74"/>
      <c r="DG18" s="74"/>
      <c r="DH18" s="74"/>
      <c r="DI18" s="74"/>
      <c r="DJ18" s="74"/>
      <c r="DK18" s="74"/>
      <c r="DL18" s="74"/>
      <c r="DM18" s="74"/>
      <c r="DN18" s="74"/>
      <c r="DO18" s="74"/>
      <c r="DP18" s="74"/>
      <c r="DQ18" s="83"/>
    </row>
    <row r="19" spans="1:121" s="82" customFormat="1" ht="12.75" customHeight="1">
      <c r="A19" s="75"/>
      <c r="B19" s="169"/>
      <c r="C19" s="180">
        <v>12</v>
      </c>
      <c r="D19" s="172" t="s">
        <v>134</v>
      </c>
      <c r="E19" s="181" t="s">
        <v>315</v>
      </c>
      <c r="F19" s="2256">
        <v>32.977385366363933</v>
      </c>
      <c r="G19" s="2257">
        <v>13.777735837923142</v>
      </c>
      <c r="H19" s="2257">
        <v>2.2151404622900719</v>
      </c>
      <c r="I19" s="2257">
        <v>0.63859518008706384</v>
      </c>
      <c r="J19" s="2257">
        <v>0.66712522518142414</v>
      </c>
      <c r="K19" s="2257">
        <v>21.128213969205625</v>
      </c>
      <c r="L19" s="2259">
        <v>0</v>
      </c>
      <c r="M19" s="2260">
        <v>602.46221851146424</v>
      </c>
      <c r="N19" s="2259">
        <v>0</v>
      </c>
      <c r="O19" s="2259">
        <v>0</v>
      </c>
      <c r="P19" s="2259">
        <v>0</v>
      </c>
      <c r="Q19" s="2257">
        <v>1.6105124770151586E-3</v>
      </c>
      <c r="R19" s="2257">
        <v>13.645774843551992</v>
      </c>
      <c r="S19" s="2257">
        <v>23.780951394063187</v>
      </c>
      <c r="T19" s="2257">
        <v>2.9741850601352793</v>
      </c>
      <c r="U19" s="2257">
        <v>5.712628522689351</v>
      </c>
      <c r="V19" s="2259">
        <v>0</v>
      </c>
      <c r="W19" s="2259">
        <v>0</v>
      </c>
      <c r="X19" s="2261">
        <v>20.280267382464899</v>
      </c>
      <c r="Y19" s="2262">
        <v>740.26183226789738</v>
      </c>
      <c r="Z19" s="175"/>
      <c r="AA19" s="74"/>
      <c r="AB19" s="2294"/>
      <c r="AC19" s="2329">
        <v>12</v>
      </c>
      <c r="AD19" s="2306" t="s">
        <v>134</v>
      </c>
      <c r="AE19" s="2330" t="s">
        <v>315</v>
      </c>
      <c r="AF19" s="2308">
        <v>32.977385366363933</v>
      </c>
      <c r="AG19" s="2309">
        <v>13.777735837923142</v>
      </c>
      <c r="AH19" s="2309">
        <v>2.2151404622900719</v>
      </c>
      <c r="AI19" s="2309">
        <v>0.63859518008706384</v>
      </c>
      <c r="AJ19" s="2309">
        <v>0.66712522518142414</v>
      </c>
      <c r="AK19" s="2309">
        <v>21.128213969205625</v>
      </c>
      <c r="AL19" s="2311">
        <v>0</v>
      </c>
      <c r="AM19" s="2312">
        <v>602.46221851146424</v>
      </c>
      <c r="AN19" s="2311">
        <v>0</v>
      </c>
      <c r="AO19" s="2311">
        <v>0</v>
      </c>
      <c r="AP19" s="2311">
        <v>0</v>
      </c>
      <c r="AQ19" s="2309">
        <v>1.6105124770151586E-3</v>
      </c>
      <c r="AR19" s="2309">
        <v>13.645774843551992</v>
      </c>
      <c r="AS19" s="2309">
        <v>23.780951394063187</v>
      </c>
      <c r="AT19" s="2309">
        <v>2.9741850601352793</v>
      </c>
      <c r="AU19" s="2309">
        <v>5.712628522689351</v>
      </c>
      <c r="AV19" s="2311">
        <v>0</v>
      </c>
      <c r="AW19" s="2311">
        <v>0</v>
      </c>
      <c r="AX19" s="2313">
        <v>20.280267382464899</v>
      </c>
      <c r="AY19" s="2314">
        <v>740.26183226789738</v>
      </c>
      <c r="AZ19" s="2317"/>
      <c r="BA19" s="2294"/>
      <c r="BB19" s="2329">
        <v>12</v>
      </c>
      <c r="BC19" s="2306" t="s">
        <v>134</v>
      </c>
      <c r="BD19" s="2330" t="s">
        <v>315</v>
      </c>
      <c r="BE19" s="2464" t="b">
        <f t="shared" si="19"/>
        <v>1</v>
      </c>
      <c r="BF19" s="2464" t="b">
        <f t="shared" si="0"/>
        <v>1</v>
      </c>
      <c r="BG19" s="2464" t="b">
        <f t="shared" si="1"/>
        <v>1</v>
      </c>
      <c r="BH19" s="2464" t="b">
        <f t="shared" si="2"/>
        <v>1</v>
      </c>
      <c r="BI19" s="2464" t="b">
        <f t="shared" si="3"/>
        <v>1</v>
      </c>
      <c r="BJ19" s="2464" t="b">
        <f t="shared" si="4"/>
        <v>1</v>
      </c>
      <c r="BK19" s="2464" t="b">
        <f t="shared" si="5"/>
        <v>1</v>
      </c>
      <c r="BL19" s="2464" t="b">
        <f t="shared" si="6"/>
        <v>1</v>
      </c>
      <c r="BM19" s="2464" t="b">
        <f t="shared" si="7"/>
        <v>1</v>
      </c>
      <c r="BN19" s="2464" t="b">
        <f t="shared" si="8"/>
        <v>1</v>
      </c>
      <c r="BO19" s="2464" t="b">
        <f t="shared" si="9"/>
        <v>1</v>
      </c>
      <c r="BP19" s="2464" t="b">
        <f t="shared" si="10"/>
        <v>1</v>
      </c>
      <c r="BQ19" s="2464" t="b">
        <f t="shared" si="11"/>
        <v>1</v>
      </c>
      <c r="BR19" s="2464" t="b">
        <f t="shared" si="12"/>
        <v>1</v>
      </c>
      <c r="BS19" s="2464" t="b">
        <f t="shared" si="13"/>
        <v>1</v>
      </c>
      <c r="BT19" s="2464" t="b">
        <f t="shared" si="14"/>
        <v>1</v>
      </c>
      <c r="BU19" s="2464" t="b">
        <f t="shared" si="15"/>
        <v>1</v>
      </c>
      <c r="BV19" s="2464" t="b">
        <f t="shared" si="16"/>
        <v>1</v>
      </c>
      <c r="BW19" s="2464" t="b">
        <f t="shared" si="17"/>
        <v>1</v>
      </c>
      <c r="BX19" s="2464" t="b">
        <f t="shared" si="18"/>
        <v>1</v>
      </c>
      <c r="BY19" s="74"/>
      <c r="BZ19" s="74"/>
      <c r="CA19" s="74"/>
      <c r="CB19" s="74"/>
      <c r="CC19" s="74"/>
      <c r="CD19" s="74"/>
      <c r="CE19" s="74"/>
      <c r="CF19" s="74"/>
      <c r="CG19" s="74"/>
      <c r="CH19" s="74"/>
      <c r="CI19" s="74"/>
      <c r="CJ19" s="74"/>
      <c r="CK19" s="74"/>
      <c r="CL19" s="74"/>
      <c r="CM19" s="74"/>
      <c r="CN19" s="74"/>
      <c r="CO19" s="74"/>
      <c r="CP19" s="74"/>
      <c r="CQ19" s="74"/>
      <c r="CR19" s="74"/>
      <c r="CS19" s="74"/>
      <c r="CT19" s="74"/>
      <c r="CU19" s="74"/>
      <c r="CV19" s="74"/>
      <c r="CW19" s="74"/>
      <c r="CX19" s="74"/>
      <c r="CY19" s="74"/>
      <c r="CZ19" s="74"/>
      <c r="DA19" s="74"/>
      <c r="DB19" s="74"/>
      <c r="DC19" s="74"/>
      <c r="DD19" s="74"/>
      <c r="DE19" s="74"/>
      <c r="DF19" s="74"/>
      <c r="DG19" s="74"/>
      <c r="DH19" s="74"/>
      <c r="DI19" s="74"/>
      <c r="DJ19" s="74"/>
      <c r="DK19" s="74"/>
      <c r="DL19" s="74"/>
      <c r="DM19" s="74"/>
      <c r="DN19" s="74"/>
      <c r="DO19" s="74"/>
      <c r="DP19" s="74"/>
      <c r="DQ19" s="83"/>
    </row>
    <row r="20" spans="1:121" s="82" customFormat="1" ht="12.75" customHeight="1">
      <c r="A20" s="75"/>
      <c r="B20" s="169"/>
      <c r="C20" s="180">
        <v>13</v>
      </c>
      <c r="D20" s="172" t="s">
        <v>135</v>
      </c>
      <c r="E20" s="181" t="s">
        <v>316</v>
      </c>
      <c r="F20" s="2256">
        <v>0.45336607223917352</v>
      </c>
      <c r="G20" s="2257">
        <v>9.716039244351597</v>
      </c>
      <c r="H20" s="2257">
        <v>2.3582993507745433</v>
      </c>
      <c r="I20" s="2257">
        <v>0.75675577313280018</v>
      </c>
      <c r="J20" s="2257">
        <v>1.4724698019118556</v>
      </c>
      <c r="K20" s="2257">
        <v>25.160549240971385</v>
      </c>
      <c r="L20" s="2259">
        <v>0</v>
      </c>
      <c r="M20" s="2260">
        <v>135.96622050851261</v>
      </c>
      <c r="N20" s="2259">
        <v>0</v>
      </c>
      <c r="O20" s="2259">
        <v>0</v>
      </c>
      <c r="P20" s="2259">
        <v>0</v>
      </c>
      <c r="Q20" s="2257">
        <v>1.7515646717241955E-3</v>
      </c>
      <c r="R20" s="2257">
        <v>14.944949277036283</v>
      </c>
      <c r="S20" s="2257">
        <v>4.8398810446810039</v>
      </c>
      <c r="T20" s="2257">
        <v>2.351134109676281</v>
      </c>
      <c r="U20" s="2257">
        <v>0.44024609743616611</v>
      </c>
      <c r="V20" s="2259">
        <v>0</v>
      </c>
      <c r="W20" s="2259">
        <v>0</v>
      </c>
      <c r="X20" s="2261">
        <v>1.8048291455205057</v>
      </c>
      <c r="Y20" s="2262">
        <v>200.26649123091593</v>
      </c>
      <c r="Z20" s="175"/>
      <c r="AA20" s="74"/>
      <c r="AB20" s="2294"/>
      <c r="AC20" s="2329">
        <v>13</v>
      </c>
      <c r="AD20" s="2306" t="s">
        <v>135</v>
      </c>
      <c r="AE20" s="2330" t="s">
        <v>316</v>
      </c>
      <c r="AF20" s="2308">
        <v>0.45336607223917352</v>
      </c>
      <c r="AG20" s="2309">
        <v>9.716039244351597</v>
      </c>
      <c r="AH20" s="2309">
        <v>2.3582993507745433</v>
      </c>
      <c r="AI20" s="2309">
        <v>0.75675577313280018</v>
      </c>
      <c r="AJ20" s="2309">
        <v>1.4724698019118556</v>
      </c>
      <c r="AK20" s="2309">
        <v>25.160549240971385</v>
      </c>
      <c r="AL20" s="2311">
        <v>0</v>
      </c>
      <c r="AM20" s="2312">
        <v>135.96622050851261</v>
      </c>
      <c r="AN20" s="2311">
        <v>0</v>
      </c>
      <c r="AO20" s="2311">
        <v>0</v>
      </c>
      <c r="AP20" s="2311">
        <v>0</v>
      </c>
      <c r="AQ20" s="2309">
        <v>1.7515646717241955E-3</v>
      </c>
      <c r="AR20" s="2309">
        <v>14.944949277036283</v>
      </c>
      <c r="AS20" s="2309">
        <v>4.8398810446810039</v>
      </c>
      <c r="AT20" s="2309">
        <v>2.351134109676281</v>
      </c>
      <c r="AU20" s="2309">
        <v>0.44024609743616611</v>
      </c>
      <c r="AV20" s="2311">
        <v>0</v>
      </c>
      <c r="AW20" s="2311">
        <v>0</v>
      </c>
      <c r="AX20" s="2313">
        <v>1.8048291455205057</v>
      </c>
      <c r="AY20" s="2314">
        <v>200.26649123091593</v>
      </c>
      <c r="AZ20" s="2317"/>
      <c r="BA20" s="2294"/>
      <c r="BB20" s="2329">
        <v>13</v>
      </c>
      <c r="BC20" s="2306" t="s">
        <v>135</v>
      </c>
      <c r="BD20" s="2330" t="s">
        <v>316</v>
      </c>
      <c r="BE20" s="2464" t="b">
        <f t="shared" si="19"/>
        <v>1</v>
      </c>
      <c r="BF20" s="2464" t="b">
        <f t="shared" si="0"/>
        <v>1</v>
      </c>
      <c r="BG20" s="2464" t="b">
        <f t="shared" si="1"/>
        <v>1</v>
      </c>
      <c r="BH20" s="2464" t="b">
        <f t="shared" si="2"/>
        <v>1</v>
      </c>
      <c r="BI20" s="2464" t="b">
        <f t="shared" si="3"/>
        <v>1</v>
      </c>
      <c r="BJ20" s="2464" t="b">
        <f t="shared" si="4"/>
        <v>1</v>
      </c>
      <c r="BK20" s="2464" t="b">
        <f t="shared" si="5"/>
        <v>1</v>
      </c>
      <c r="BL20" s="2464" t="b">
        <f t="shared" si="6"/>
        <v>1</v>
      </c>
      <c r="BM20" s="2464" t="b">
        <f t="shared" si="7"/>
        <v>1</v>
      </c>
      <c r="BN20" s="2464" t="b">
        <f t="shared" si="8"/>
        <v>1</v>
      </c>
      <c r="BO20" s="2464" t="b">
        <f t="shared" si="9"/>
        <v>1</v>
      </c>
      <c r="BP20" s="2464" t="b">
        <f t="shared" si="10"/>
        <v>1</v>
      </c>
      <c r="BQ20" s="2464" t="b">
        <f t="shared" si="11"/>
        <v>1</v>
      </c>
      <c r="BR20" s="2464" t="b">
        <f t="shared" si="12"/>
        <v>1</v>
      </c>
      <c r="BS20" s="2464" t="b">
        <f t="shared" si="13"/>
        <v>1</v>
      </c>
      <c r="BT20" s="2464" t="b">
        <f t="shared" si="14"/>
        <v>1</v>
      </c>
      <c r="BU20" s="2464" t="b">
        <f t="shared" si="15"/>
        <v>1</v>
      </c>
      <c r="BV20" s="2464" t="b">
        <f t="shared" si="16"/>
        <v>1</v>
      </c>
      <c r="BW20" s="2464" t="b">
        <f t="shared" si="17"/>
        <v>1</v>
      </c>
      <c r="BX20" s="2464" t="b">
        <f t="shared" si="18"/>
        <v>1</v>
      </c>
      <c r="BY20" s="74"/>
      <c r="BZ20" s="74"/>
      <c r="CA20" s="74"/>
      <c r="CB20" s="74"/>
      <c r="CC20" s="74"/>
      <c r="CD20" s="74"/>
      <c r="CE20" s="74"/>
      <c r="CF20" s="74"/>
      <c r="CG20" s="74"/>
      <c r="CH20" s="74"/>
      <c r="CI20" s="74"/>
      <c r="CJ20" s="74"/>
      <c r="CK20" s="74"/>
      <c r="CL20" s="74"/>
      <c r="CM20" s="74"/>
      <c r="CN20" s="74"/>
      <c r="CO20" s="74"/>
      <c r="CP20" s="74"/>
      <c r="CQ20" s="74"/>
      <c r="CR20" s="74"/>
      <c r="CS20" s="74"/>
      <c r="CT20" s="74"/>
      <c r="CU20" s="74"/>
      <c r="CV20" s="74"/>
      <c r="CW20" s="74"/>
      <c r="CX20" s="74"/>
      <c r="CY20" s="74"/>
      <c r="CZ20" s="74"/>
      <c r="DA20" s="74"/>
      <c r="DB20" s="74"/>
      <c r="DC20" s="74"/>
      <c r="DD20" s="74"/>
      <c r="DE20" s="74"/>
      <c r="DF20" s="74"/>
      <c r="DG20" s="74"/>
      <c r="DH20" s="74"/>
      <c r="DI20" s="74"/>
      <c r="DJ20" s="74"/>
      <c r="DK20" s="74"/>
      <c r="DL20" s="74"/>
      <c r="DM20" s="74"/>
      <c r="DN20" s="74"/>
      <c r="DO20" s="74"/>
      <c r="DP20" s="74"/>
      <c r="DQ20" s="83"/>
    </row>
    <row r="21" spans="1:121" s="82" customFormat="1" ht="12.75" customHeight="1">
      <c r="A21" s="75"/>
      <c r="B21" s="169"/>
      <c r="C21" s="180">
        <v>14</v>
      </c>
      <c r="D21" s="172" t="s">
        <v>136</v>
      </c>
      <c r="E21" s="181" t="s">
        <v>317</v>
      </c>
      <c r="F21" s="2256">
        <v>362.24821714850316</v>
      </c>
      <c r="G21" s="2257">
        <v>29379.47203332567</v>
      </c>
      <c r="H21" s="2257">
        <v>19.303286642089507</v>
      </c>
      <c r="I21" s="2257">
        <v>9.7540618281023495</v>
      </c>
      <c r="J21" s="2257">
        <v>15.740858380695675</v>
      </c>
      <c r="K21" s="2257">
        <v>431.82384835527046</v>
      </c>
      <c r="L21" s="2260">
        <v>411.0390193325938</v>
      </c>
      <c r="M21" s="2260">
        <v>50.921337216637788</v>
      </c>
      <c r="N21" s="2259">
        <v>0</v>
      </c>
      <c r="O21" s="2259">
        <v>0</v>
      </c>
      <c r="P21" s="2259">
        <v>0</v>
      </c>
      <c r="Q21" s="2257">
        <v>3.3487325273995068E-2</v>
      </c>
      <c r="R21" s="2257">
        <v>105.41378806344812</v>
      </c>
      <c r="S21" s="2257">
        <v>11.36083129636174</v>
      </c>
      <c r="T21" s="2257">
        <v>75.452903123658388</v>
      </c>
      <c r="U21" s="2257">
        <v>7.1075878062483504</v>
      </c>
      <c r="V21" s="2259">
        <v>0</v>
      </c>
      <c r="W21" s="2259">
        <v>0</v>
      </c>
      <c r="X21" s="2261">
        <v>880.86645875355237</v>
      </c>
      <c r="Y21" s="2262">
        <v>31760.537718598101</v>
      </c>
      <c r="Z21" s="175"/>
      <c r="AA21" s="74"/>
      <c r="AB21" s="2294"/>
      <c r="AC21" s="2329">
        <v>14</v>
      </c>
      <c r="AD21" s="2306" t="s">
        <v>136</v>
      </c>
      <c r="AE21" s="2330" t="s">
        <v>317</v>
      </c>
      <c r="AF21" s="2308">
        <v>362.24821714850316</v>
      </c>
      <c r="AG21" s="2309">
        <v>29379.47203332567</v>
      </c>
      <c r="AH21" s="2309">
        <v>19.303286642089507</v>
      </c>
      <c r="AI21" s="2309">
        <v>9.7540618281023495</v>
      </c>
      <c r="AJ21" s="2309">
        <v>15.740858380695675</v>
      </c>
      <c r="AK21" s="2309">
        <v>431.82384835527046</v>
      </c>
      <c r="AL21" s="2312">
        <v>411.0390193325938</v>
      </c>
      <c r="AM21" s="2312">
        <v>50.921337216637788</v>
      </c>
      <c r="AN21" s="2311">
        <v>0</v>
      </c>
      <c r="AO21" s="2311">
        <v>0</v>
      </c>
      <c r="AP21" s="2311">
        <v>0</v>
      </c>
      <c r="AQ21" s="2309">
        <v>3.3487325273995068E-2</v>
      </c>
      <c r="AR21" s="2309">
        <v>105.41378806344812</v>
      </c>
      <c r="AS21" s="2309">
        <v>11.36083129636174</v>
      </c>
      <c r="AT21" s="2309">
        <v>75.452903123658388</v>
      </c>
      <c r="AU21" s="2309">
        <v>7.1075878062483504</v>
      </c>
      <c r="AV21" s="2311">
        <v>0</v>
      </c>
      <c r="AW21" s="2311">
        <v>0</v>
      </c>
      <c r="AX21" s="2313">
        <v>880.86645875355237</v>
      </c>
      <c r="AY21" s="2314">
        <v>31760.537718598101</v>
      </c>
      <c r="AZ21" s="2317"/>
      <c r="BA21" s="2294"/>
      <c r="BB21" s="2329">
        <v>14</v>
      </c>
      <c r="BC21" s="2306" t="s">
        <v>136</v>
      </c>
      <c r="BD21" s="2330" t="s">
        <v>317</v>
      </c>
      <c r="BE21" s="2464" t="b">
        <f t="shared" si="19"/>
        <v>1</v>
      </c>
      <c r="BF21" s="2464" t="b">
        <f t="shared" si="0"/>
        <v>1</v>
      </c>
      <c r="BG21" s="2464" t="b">
        <f t="shared" si="1"/>
        <v>1</v>
      </c>
      <c r="BH21" s="2464" t="b">
        <f t="shared" si="2"/>
        <v>1</v>
      </c>
      <c r="BI21" s="2464" t="b">
        <f t="shared" si="3"/>
        <v>1</v>
      </c>
      <c r="BJ21" s="2464" t="b">
        <f t="shared" si="4"/>
        <v>1</v>
      </c>
      <c r="BK21" s="2464" t="b">
        <f t="shared" si="5"/>
        <v>1</v>
      </c>
      <c r="BL21" s="2464" t="b">
        <f t="shared" si="6"/>
        <v>1</v>
      </c>
      <c r="BM21" s="2464" t="b">
        <f t="shared" si="7"/>
        <v>1</v>
      </c>
      <c r="BN21" s="2464" t="b">
        <f t="shared" si="8"/>
        <v>1</v>
      </c>
      <c r="BO21" s="2464" t="b">
        <f t="shared" si="9"/>
        <v>1</v>
      </c>
      <c r="BP21" s="2464" t="b">
        <f t="shared" si="10"/>
        <v>1</v>
      </c>
      <c r="BQ21" s="2464" t="b">
        <f t="shared" si="11"/>
        <v>1</v>
      </c>
      <c r="BR21" s="2464" t="b">
        <f t="shared" si="12"/>
        <v>1</v>
      </c>
      <c r="BS21" s="2464" t="b">
        <f t="shared" si="13"/>
        <v>1</v>
      </c>
      <c r="BT21" s="2464" t="b">
        <f t="shared" si="14"/>
        <v>1</v>
      </c>
      <c r="BU21" s="2464" t="b">
        <f t="shared" si="15"/>
        <v>1</v>
      </c>
      <c r="BV21" s="2464" t="b">
        <f t="shared" si="16"/>
        <v>1</v>
      </c>
      <c r="BW21" s="2464" t="b">
        <f t="shared" si="17"/>
        <v>1</v>
      </c>
      <c r="BX21" s="2464" t="b">
        <f t="shared" si="18"/>
        <v>1</v>
      </c>
      <c r="BY21" s="74"/>
      <c r="BZ21" s="74"/>
      <c r="CA21" s="74"/>
      <c r="CB21" s="74"/>
      <c r="CC21" s="74"/>
      <c r="CD21" s="74"/>
      <c r="CE21" s="74"/>
      <c r="CF21" s="74"/>
      <c r="CG21" s="74"/>
      <c r="CH21" s="74"/>
      <c r="CI21" s="74"/>
      <c r="CJ21" s="74"/>
      <c r="CK21" s="74"/>
      <c r="CL21" s="74"/>
      <c r="CM21" s="74"/>
      <c r="CN21" s="74"/>
      <c r="CO21" s="74"/>
      <c r="CP21" s="74"/>
      <c r="CQ21" s="74"/>
      <c r="CR21" s="74"/>
      <c r="CS21" s="74"/>
      <c r="CT21" s="74"/>
      <c r="CU21" s="74"/>
      <c r="CV21" s="74"/>
      <c r="CW21" s="74"/>
      <c r="CX21" s="74"/>
      <c r="CY21" s="74"/>
      <c r="CZ21" s="74"/>
      <c r="DA21" s="74"/>
      <c r="DB21" s="74"/>
      <c r="DC21" s="74"/>
      <c r="DD21" s="74"/>
      <c r="DE21" s="74"/>
      <c r="DF21" s="74"/>
      <c r="DG21" s="74"/>
      <c r="DH21" s="74"/>
      <c r="DI21" s="74"/>
      <c r="DJ21" s="74"/>
      <c r="DK21" s="74"/>
      <c r="DL21" s="74"/>
      <c r="DM21" s="74"/>
      <c r="DN21" s="74"/>
      <c r="DO21" s="74"/>
      <c r="DP21" s="74"/>
      <c r="DQ21" s="83"/>
    </row>
    <row r="22" spans="1:121" s="82" customFormat="1" ht="12.75" customHeight="1">
      <c r="A22" s="75"/>
      <c r="B22" s="169"/>
      <c r="C22" s="180">
        <v>15</v>
      </c>
      <c r="D22" s="172" t="s">
        <v>137</v>
      </c>
      <c r="E22" s="181" t="s">
        <v>318</v>
      </c>
      <c r="F22" s="2256">
        <v>0.79449694021779205</v>
      </c>
      <c r="G22" s="2257">
        <v>15.638605876388617</v>
      </c>
      <c r="H22" s="2257">
        <v>29.832853363119401</v>
      </c>
      <c r="I22" s="2257">
        <v>9.8458810524938087</v>
      </c>
      <c r="J22" s="2257">
        <v>19.29095942088675</v>
      </c>
      <c r="K22" s="2257">
        <v>113.93828758067289</v>
      </c>
      <c r="L22" s="2260">
        <v>209.64472068459395</v>
      </c>
      <c r="M22" s="2260">
        <v>2.3730228499142854</v>
      </c>
      <c r="N22" s="2259">
        <v>0</v>
      </c>
      <c r="O22" s="2259">
        <v>0</v>
      </c>
      <c r="P22" s="2259">
        <v>0</v>
      </c>
      <c r="Q22" s="2257">
        <v>2.3310039020562737E-2</v>
      </c>
      <c r="R22" s="2257">
        <v>25.61983283697263</v>
      </c>
      <c r="S22" s="2257">
        <v>0.82283870927659974</v>
      </c>
      <c r="T22" s="2257">
        <v>4.7527873337343323</v>
      </c>
      <c r="U22" s="2257">
        <v>0.7867601334532901</v>
      </c>
      <c r="V22" s="2259">
        <v>0</v>
      </c>
      <c r="W22" s="2259">
        <v>0</v>
      </c>
      <c r="X22" s="2261">
        <v>54.306276712277324</v>
      </c>
      <c r="Y22" s="2262">
        <v>487.67063353302217</v>
      </c>
      <c r="Z22" s="175"/>
      <c r="AA22" s="74"/>
      <c r="AB22" s="2294"/>
      <c r="AC22" s="2329">
        <v>15</v>
      </c>
      <c r="AD22" s="2306" t="s">
        <v>137</v>
      </c>
      <c r="AE22" s="2330" t="s">
        <v>318</v>
      </c>
      <c r="AF22" s="2308">
        <v>0.79449694021779205</v>
      </c>
      <c r="AG22" s="2309">
        <v>15.638605876388617</v>
      </c>
      <c r="AH22" s="2309">
        <v>29.832853363119401</v>
      </c>
      <c r="AI22" s="2309">
        <v>9.8458810524938087</v>
      </c>
      <c r="AJ22" s="2309">
        <v>19.29095942088675</v>
      </c>
      <c r="AK22" s="2309">
        <v>113.93828758067289</v>
      </c>
      <c r="AL22" s="2312">
        <v>209.64472068459395</v>
      </c>
      <c r="AM22" s="2312">
        <v>2.3730228499142854</v>
      </c>
      <c r="AN22" s="2311">
        <v>0</v>
      </c>
      <c r="AO22" s="2311">
        <v>0</v>
      </c>
      <c r="AP22" s="2311">
        <v>0</v>
      </c>
      <c r="AQ22" s="2309">
        <v>2.3310039020562737E-2</v>
      </c>
      <c r="AR22" s="2309">
        <v>25.61983283697263</v>
      </c>
      <c r="AS22" s="2309">
        <v>0.82283870927659974</v>
      </c>
      <c r="AT22" s="2309">
        <v>4.7527873337343323</v>
      </c>
      <c r="AU22" s="2309">
        <v>0.7867601334532901</v>
      </c>
      <c r="AV22" s="2311">
        <v>0</v>
      </c>
      <c r="AW22" s="2311">
        <v>0</v>
      </c>
      <c r="AX22" s="2313">
        <v>54.306276712277324</v>
      </c>
      <c r="AY22" s="2314">
        <v>487.67063353302217</v>
      </c>
      <c r="AZ22" s="2317"/>
      <c r="BA22" s="2294"/>
      <c r="BB22" s="2329">
        <v>15</v>
      </c>
      <c r="BC22" s="2306" t="s">
        <v>137</v>
      </c>
      <c r="BD22" s="2330" t="s">
        <v>318</v>
      </c>
      <c r="BE22" s="2464" t="b">
        <f t="shared" si="19"/>
        <v>1</v>
      </c>
      <c r="BF22" s="2464" t="b">
        <f t="shared" si="0"/>
        <v>1</v>
      </c>
      <c r="BG22" s="2464" t="b">
        <f t="shared" si="1"/>
        <v>1</v>
      </c>
      <c r="BH22" s="2464" t="b">
        <f t="shared" si="2"/>
        <v>1</v>
      </c>
      <c r="BI22" s="2464" t="b">
        <f t="shared" si="3"/>
        <v>1</v>
      </c>
      <c r="BJ22" s="2464" t="b">
        <f t="shared" si="4"/>
        <v>1</v>
      </c>
      <c r="BK22" s="2464" t="b">
        <f t="shared" si="5"/>
        <v>1</v>
      </c>
      <c r="BL22" s="2464" t="b">
        <f t="shared" si="6"/>
        <v>1</v>
      </c>
      <c r="BM22" s="2464" t="b">
        <f t="shared" si="7"/>
        <v>1</v>
      </c>
      <c r="BN22" s="2464" t="b">
        <f t="shared" si="8"/>
        <v>1</v>
      </c>
      <c r="BO22" s="2464" t="b">
        <f t="shared" si="9"/>
        <v>1</v>
      </c>
      <c r="BP22" s="2464" t="b">
        <f t="shared" si="10"/>
        <v>1</v>
      </c>
      <c r="BQ22" s="2464" t="b">
        <f t="shared" si="11"/>
        <v>1</v>
      </c>
      <c r="BR22" s="2464" t="b">
        <f t="shared" si="12"/>
        <v>1</v>
      </c>
      <c r="BS22" s="2464" t="b">
        <f t="shared" si="13"/>
        <v>1</v>
      </c>
      <c r="BT22" s="2464" t="b">
        <f t="shared" si="14"/>
        <v>1</v>
      </c>
      <c r="BU22" s="2464" t="b">
        <f t="shared" si="15"/>
        <v>1</v>
      </c>
      <c r="BV22" s="2464" t="b">
        <f t="shared" si="16"/>
        <v>1</v>
      </c>
      <c r="BW22" s="2464" t="b">
        <f t="shared" si="17"/>
        <v>1</v>
      </c>
      <c r="BX22" s="2464" t="b">
        <f t="shared" si="18"/>
        <v>1</v>
      </c>
      <c r="BY22" s="74"/>
      <c r="BZ22" s="74"/>
      <c r="CA22" s="74"/>
      <c r="CB22" s="74"/>
      <c r="CC22" s="74"/>
      <c r="CD22" s="74"/>
      <c r="CE22" s="74"/>
      <c r="CF22" s="74"/>
      <c r="CG22" s="74"/>
      <c r="CH22" s="74"/>
      <c r="CI22" s="74"/>
      <c r="CJ22" s="74"/>
      <c r="CK22" s="74"/>
      <c r="CL22" s="74"/>
      <c r="CM22" s="74"/>
      <c r="CN22" s="74"/>
      <c r="CO22" s="74"/>
      <c r="CP22" s="74"/>
      <c r="CQ22" s="74"/>
      <c r="CR22" s="74"/>
      <c r="CS22" s="74"/>
      <c r="CT22" s="74"/>
      <c r="CU22" s="74"/>
      <c r="CV22" s="74"/>
      <c r="CW22" s="74"/>
      <c r="CX22" s="74"/>
      <c r="CY22" s="74"/>
      <c r="CZ22" s="74"/>
      <c r="DA22" s="74"/>
      <c r="DB22" s="74"/>
      <c r="DC22" s="74"/>
      <c r="DD22" s="74"/>
      <c r="DE22" s="74"/>
      <c r="DF22" s="74"/>
      <c r="DG22" s="74"/>
      <c r="DH22" s="74"/>
      <c r="DI22" s="74"/>
      <c r="DJ22" s="74"/>
      <c r="DK22" s="74"/>
      <c r="DL22" s="74"/>
      <c r="DM22" s="74"/>
      <c r="DN22" s="74"/>
      <c r="DO22" s="74"/>
      <c r="DP22" s="74"/>
      <c r="DQ22" s="83"/>
    </row>
    <row r="23" spans="1:121" s="82" customFormat="1" ht="12.75" customHeight="1">
      <c r="A23" s="75"/>
      <c r="B23" s="169"/>
      <c r="C23" s="180">
        <v>16</v>
      </c>
      <c r="D23" s="172" t="s">
        <v>138</v>
      </c>
      <c r="E23" s="181" t="s">
        <v>319</v>
      </c>
      <c r="F23" s="2256">
        <v>187.00130830579099</v>
      </c>
      <c r="G23" s="2257">
        <v>6057.0349767791695</v>
      </c>
      <c r="H23" s="2257">
        <v>642.03021118993331</v>
      </c>
      <c r="I23" s="2257">
        <v>390.12467291543953</v>
      </c>
      <c r="J23" s="2257">
        <v>946.05926784675967</v>
      </c>
      <c r="K23" s="2257">
        <v>307.25549829441502</v>
      </c>
      <c r="L23" s="2259">
        <v>0</v>
      </c>
      <c r="M23" s="2260">
        <v>29.353325399719374</v>
      </c>
      <c r="N23" s="2259">
        <v>0</v>
      </c>
      <c r="O23" s="2260">
        <v>71.36314504471342</v>
      </c>
      <c r="P23" s="2259">
        <v>0</v>
      </c>
      <c r="Q23" s="2257">
        <v>0.14879159085577318</v>
      </c>
      <c r="R23" s="2257">
        <v>360.71410359738832</v>
      </c>
      <c r="S23" s="2257">
        <v>62.479123879757601</v>
      </c>
      <c r="T23" s="2257">
        <v>214.97116009233278</v>
      </c>
      <c r="U23" s="2257">
        <v>60.500321738321567</v>
      </c>
      <c r="V23" s="2259">
        <v>0</v>
      </c>
      <c r="W23" s="2259">
        <v>0</v>
      </c>
      <c r="X23" s="2261">
        <v>645.11207361307379</v>
      </c>
      <c r="Y23" s="2262">
        <v>9974.1479802876693</v>
      </c>
      <c r="Z23" s="175"/>
      <c r="AA23" s="74"/>
      <c r="AB23" s="2294"/>
      <c r="AC23" s="2329">
        <v>16</v>
      </c>
      <c r="AD23" s="2306" t="s">
        <v>138</v>
      </c>
      <c r="AE23" s="2330" t="s">
        <v>319</v>
      </c>
      <c r="AF23" s="2308">
        <v>187.00130830579099</v>
      </c>
      <c r="AG23" s="2309">
        <v>6057.0349767791695</v>
      </c>
      <c r="AH23" s="2309">
        <v>642.03021118993331</v>
      </c>
      <c r="AI23" s="2309">
        <v>390.12467291543953</v>
      </c>
      <c r="AJ23" s="2309">
        <v>946.05926784675967</v>
      </c>
      <c r="AK23" s="2309">
        <v>307.25549829441502</v>
      </c>
      <c r="AL23" s="2311">
        <v>0</v>
      </c>
      <c r="AM23" s="2312">
        <v>29.353325399719374</v>
      </c>
      <c r="AN23" s="2311">
        <v>0</v>
      </c>
      <c r="AO23" s="2312">
        <v>71.36314504471342</v>
      </c>
      <c r="AP23" s="2311">
        <v>0</v>
      </c>
      <c r="AQ23" s="2309">
        <v>0.14879159085577318</v>
      </c>
      <c r="AR23" s="2309">
        <v>360.71410359738832</v>
      </c>
      <c r="AS23" s="2309">
        <v>62.479123879757601</v>
      </c>
      <c r="AT23" s="2309">
        <v>214.97116009233278</v>
      </c>
      <c r="AU23" s="2309">
        <v>60.500321738321567</v>
      </c>
      <c r="AV23" s="2311">
        <v>0</v>
      </c>
      <c r="AW23" s="2311">
        <v>0</v>
      </c>
      <c r="AX23" s="2313">
        <v>645.11207361307379</v>
      </c>
      <c r="AY23" s="2314">
        <v>9974.1479802876693</v>
      </c>
      <c r="AZ23" s="2317"/>
      <c r="BA23" s="2294"/>
      <c r="BB23" s="2329">
        <v>16</v>
      </c>
      <c r="BC23" s="2306" t="s">
        <v>138</v>
      </c>
      <c r="BD23" s="2330" t="s">
        <v>319</v>
      </c>
      <c r="BE23" s="2464" t="b">
        <f t="shared" si="19"/>
        <v>1</v>
      </c>
      <c r="BF23" s="2464" t="b">
        <f t="shared" si="0"/>
        <v>1</v>
      </c>
      <c r="BG23" s="2464" t="b">
        <f t="shared" si="1"/>
        <v>1</v>
      </c>
      <c r="BH23" s="2464" t="b">
        <f t="shared" si="2"/>
        <v>1</v>
      </c>
      <c r="BI23" s="2464" t="b">
        <f t="shared" si="3"/>
        <v>1</v>
      </c>
      <c r="BJ23" s="2464" t="b">
        <f t="shared" si="4"/>
        <v>1</v>
      </c>
      <c r="BK23" s="2464" t="b">
        <f t="shared" si="5"/>
        <v>1</v>
      </c>
      <c r="BL23" s="2464" t="b">
        <f t="shared" si="6"/>
        <v>1</v>
      </c>
      <c r="BM23" s="2464" t="b">
        <f t="shared" si="7"/>
        <v>1</v>
      </c>
      <c r="BN23" s="2464" t="b">
        <f t="shared" si="8"/>
        <v>1</v>
      </c>
      <c r="BO23" s="2464" t="b">
        <f t="shared" si="9"/>
        <v>1</v>
      </c>
      <c r="BP23" s="2464" t="b">
        <f t="shared" si="10"/>
        <v>1</v>
      </c>
      <c r="BQ23" s="2464" t="b">
        <f t="shared" si="11"/>
        <v>1</v>
      </c>
      <c r="BR23" s="2464" t="b">
        <f t="shared" si="12"/>
        <v>1</v>
      </c>
      <c r="BS23" s="2464" t="b">
        <f t="shared" si="13"/>
        <v>1</v>
      </c>
      <c r="BT23" s="2464" t="b">
        <f t="shared" si="14"/>
        <v>1</v>
      </c>
      <c r="BU23" s="2464" t="b">
        <f t="shared" si="15"/>
        <v>1</v>
      </c>
      <c r="BV23" s="2464" t="b">
        <f t="shared" si="16"/>
        <v>1</v>
      </c>
      <c r="BW23" s="2464" t="b">
        <f t="shared" si="17"/>
        <v>1</v>
      </c>
      <c r="BX23" s="2464" t="b">
        <f t="shared" si="18"/>
        <v>1</v>
      </c>
      <c r="BY23" s="74"/>
      <c r="BZ23" s="74"/>
      <c r="CA23" s="74"/>
      <c r="CB23" s="74"/>
      <c r="CC23" s="74"/>
      <c r="CD23" s="74"/>
      <c r="CE23" s="74"/>
      <c r="CF23" s="74"/>
      <c r="CG23" s="74"/>
      <c r="CH23" s="74"/>
      <c r="CI23" s="74"/>
      <c r="CJ23" s="74"/>
      <c r="CK23" s="74"/>
      <c r="CL23" s="74"/>
      <c r="CM23" s="74"/>
      <c r="CN23" s="74"/>
      <c r="CO23" s="74"/>
      <c r="CP23" s="74"/>
      <c r="CQ23" s="74"/>
      <c r="CR23" s="74"/>
      <c r="CS23" s="74"/>
      <c r="CT23" s="74"/>
      <c r="CU23" s="74"/>
      <c r="CV23" s="74"/>
      <c r="CW23" s="74"/>
      <c r="CX23" s="74"/>
      <c r="CY23" s="74"/>
      <c r="CZ23" s="74"/>
      <c r="DA23" s="74"/>
      <c r="DB23" s="74"/>
      <c r="DC23" s="74"/>
      <c r="DD23" s="74"/>
      <c r="DE23" s="74"/>
      <c r="DF23" s="74"/>
      <c r="DG23" s="74"/>
      <c r="DH23" s="74"/>
      <c r="DI23" s="74"/>
      <c r="DJ23" s="74"/>
      <c r="DK23" s="74"/>
      <c r="DL23" s="74"/>
      <c r="DM23" s="74"/>
      <c r="DN23" s="74"/>
      <c r="DO23" s="74"/>
      <c r="DP23" s="74"/>
      <c r="DQ23" s="83"/>
    </row>
    <row r="24" spans="1:121" s="82" customFormat="1" ht="12.75" customHeight="1">
      <c r="A24" s="75"/>
      <c r="B24" s="169"/>
      <c r="C24" s="180">
        <v>17</v>
      </c>
      <c r="D24" s="172" t="s">
        <v>139</v>
      </c>
      <c r="E24" s="181" t="s">
        <v>320</v>
      </c>
      <c r="F24" s="2256">
        <v>27.733921429944498</v>
      </c>
      <c r="G24" s="2257">
        <v>397.51692509403733</v>
      </c>
      <c r="H24" s="2257">
        <v>122.86958662164635</v>
      </c>
      <c r="I24" s="2257">
        <v>58.291215979142997</v>
      </c>
      <c r="J24" s="2257">
        <v>49.025995214019311</v>
      </c>
      <c r="K24" s="2257">
        <v>35.219072890775443</v>
      </c>
      <c r="L24" s="2259">
        <v>0</v>
      </c>
      <c r="M24" s="2260">
        <v>3.6598099242921869</v>
      </c>
      <c r="N24" s="2259">
        <v>0</v>
      </c>
      <c r="O24" s="2259">
        <v>0</v>
      </c>
      <c r="P24" s="2259">
        <v>0</v>
      </c>
      <c r="Q24" s="2257">
        <v>0.28769547972216591</v>
      </c>
      <c r="R24" s="2257">
        <v>73.270990615543298</v>
      </c>
      <c r="S24" s="2257">
        <v>32.523404336101862</v>
      </c>
      <c r="T24" s="2257">
        <v>71.778055379512253</v>
      </c>
      <c r="U24" s="2257">
        <v>393.58474307801947</v>
      </c>
      <c r="V24" s="2259">
        <v>0</v>
      </c>
      <c r="W24" s="2259">
        <v>0</v>
      </c>
      <c r="X24" s="2261">
        <v>109.1279794173758</v>
      </c>
      <c r="Y24" s="2262">
        <v>1374.8893954601331</v>
      </c>
      <c r="Z24" s="175"/>
      <c r="AA24" s="74"/>
      <c r="AB24" s="2294"/>
      <c r="AC24" s="2329">
        <v>17</v>
      </c>
      <c r="AD24" s="2306" t="s">
        <v>139</v>
      </c>
      <c r="AE24" s="2330" t="s">
        <v>320</v>
      </c>
      <c r="AF24" s="2308">
        <v>27.733921429944498</v>
      </c>
      <c r="AG24" s="2309">
        <v>397.51692509403733</v>
      </c>
      <c r="AH24" s="2309">
        <v>122.86958662164635</v>
      </c>
      <c r="AI24" s="2309">
        <v>58.291215979142997</v>
      </c>
      <c r="AJ24" s="2309">
        <v>49.025995214019311</v>
      </c>
      <c r="AK24" s="2309">
        <v>35.219072890775443</v>
      </c>
      <c r="AL24" s="2311">
        <v>0</v>
      </c>
      <c r="AM24" s="2312">
        <v>3.6598099242921869</v>
      </c>
      <c r="AN24" s="2311">
        <v>0</v>
      </c>
      <c r="AO24" s="2311">
        <v>0</v>
      </c>
      <c r="AP24" s="2311">
        <v>0</v>
      </c>
      <c r="AQ24" s="2309">
        <v>0.28769547972216591</v>
      </c>
      <c r="AR24" s="2309">
        <v>73.270990615543298</v>
      </c>
      <c r="AS24" s="2309">
        <v>32.523404336101862</v>
      </c>
      <c r="AT24" s="2309">
        <v>71.778055379512253</v>
      </c>
      <c r="AU24" s="2309">
        <v>393.58474307801947</v>
      </c>
      <c r="AV24" s="2311">
        <v>0</v>
      </c>
      <c r="AW24" s="2311">
        <v>0</v>
      </c>
      <c r="AX24" s="2313">
        <v>109.1279794173758</v>
      </c>
      <c r="AY24" s="2314">
        <v>1374.8893954601331</v>
      </c>
      <c r="AZ24" s="2317"/>
      <c r="BA24" s="2294"/>
      <c r="BB24" s="2329">
        <v>17</v>
      </c>
      <c r="BC24" s="2306" t="s">
        <v>139</v>
      </c>
      <c r="BD24" s="2330" t="s">
        <v>320</v>
      </c>
      <c r="BE24" s="2464" t="b">
        <f t="shared" si="19"/>
        <v>1</v>
      </c>
      <c r="BF24" s="2464" t="b">
        <f t="shared" si="0"/>
        <v>1</v>
      </c>
      <c r="BG24" s="2464" t="b">
        <f t="shared" si="1"/>
        <v>1</v>
      </c>
      <c r="BH24" s="2464" t="b">
        <f t="shared" si="2"/>
        <v>1</v>
      </c>
      <c r="BI24" s="2464" t="b">
        <f t="shared" si="3"/>
        <v>1</v>
      </c>
      <c r="BJ24" s="2464" t="b">
        <f t="shared" si="4"/>
        <v>1</v>
      </c>
      <c r="BK24" s="2464" t="b">
        <f t="shared" si="5"/>
        <v>1</v>
      </c>
      <c r="BL24" s="2464" t="b">
        <f t="shared" si="6"/>
        <v>1</v>
      </c>
      <c r="BM24" s="2464" t="b">
        <f t="shared" si="7"/>
        <v>1</v>
      </c>
      <c r="BN24" s="2464" t="b">
        <f t="shared" si="8"/>
        <v>1</v>
      </c>
      <c r="BO24" s="2464" t="b">
        <f t="shared" si="9"/>
        <v>1</v>
      </c>
      <c r="BP24" s="2464" t="b">
        <f t="shared" si="10"/>
        <v>1</v>
      </c>
      <c r="BQ24" s="2464" t="b">
        <f t="shared" si="11"/>
        <v>1</v>
      </c>
      <c r="BR24" s="2464" t="b">
        <f t="shared" si="12"/>
        <v>1</v>
      </c>
      <c r="BS24" s="2464" t="b">
        <f t="shared" si="13"/>
        <v>1</v>
      </c>
      <c r="BT24" s="2464" t="b">
        <f t="shared" si="14"/>
        <v>1</v>
      </c>
      <c r="BU24" s="2464" t="b">
        <f t="shared" si="15"/>
        <v>1</v>
      </c>
      <c r="BV24" s="2464" t="b">
        <f t="shared" si="16"/>
        <v>1</v>
      </c>
      <c r="BW24" s="2464" t="b">
        <f t="shared" si="17"/>
        <v>1</v>
      </c>
      <c r="BX24" s="2464" t="b">
        <f t="shared" si="18"/>
        <v>1</v>
      </c>
      <c r="BY24" s="74"/>
      <c r="BZ24" s="74"/>
      <c r="CA24" s="74"/>
      <c r="CB24" s="74"/>
      <c r="CC24" s="74"/>
      <c r="CD24" s="74"/>
      <c r="CE24" s="74"/>
      <c r="CF24" s="74"/>
      <c r="CG24" s="74"/>
      <c r="CH24" s="74"/>
      <c r="CI24" s="74"/>
      <c r="CJ24" s="74"/>
      <c r="CK24" s="74"/>
      <c r="CL24" s="74"/>
      <c r="CM24" s="74"/>
      <c r="CN24" s="74"/>
      <c r="CO24" s="74"/>
      <c r="CP24" s="74"/>
      <c r="CQ24" s="74"/>
      <c r="CR24" s="74"/>
      <c r="CS24" s="74"/>
      <c r="CT24" s="74"/>
      <c r="CU24" s="74"/>
      <c r="CV24" s="74"/>
      <c r="CW24" s="74"/>
      <c r="CX24" s="74"/>
      <c r="CY24" s="74"/>
      <c r="CZ24" s="74"/>
      <c r="DA24" s="74"/>
      <c r="DB24" s="74"/>
      <c r="DC24" s="74"/>
      <c r="DD24" s="74"/>
      <c r="DE24" s="74"/>
      <c r="DF24" s="74"/>
      <c r="DG24" s="74"/>
      <c r="DH24" s="74"/>
      <c r="DI24" s="74"/>
      <c r="DJ24" s="74"/>
      <c r="DK24" s="74"/>
      <c r="DL24" s="74"/>
      <c r="DM24" s="74"/>
      <c r="DN24" s="74"/>
      <c r="DO24" s="74"/>
      <c r="DP24" s="74"/>
      <c r="DQ24" s="83"/>
    </row>
    <row r="25" spans="1:121" s="82" customFormat="1" ht="12.75" customHeight="1">
      <c r="A25" s="75"/>
      <c r="B25" s="169"/>
      <c r="C25" s="180">
        <v>18</v>
      </c>
      <c r="D25" s="172" t="s">
        <v>140</v>
      </c>
      <c r="E25" s="181" t="s">
        <v>321</v>
      </c>
      <c r="F25" s="2256">
        <v>9.9241003157403682</v>
      </c>
      <c r="G25" s="2257">
        <v>143.20767716588716</v>
      </c>
      <c r="H25" s="2257">
        <v>59.097737351617816</v>
      </c>
      <c r="I25" s="2257">
        <v>33.84250944140534</v>
      </c>
      <c r="J25" s="2257">
        <v>23.599969278953843</v>
      </c>
      <c r="K25" s="2257">
        <v>542.85358291010584</v>
      </c>
      <c r="L25" s="2259">
        <v>0</v>
      </c>
      <c r="M25" s="2260">
        <v>15.127679346289726</v>
      </c>
      <c r="N25" s="2259">
        <v>0</v>
      </c>
      <c r="O25" s="2259">
        <v>0</v>
      </c>
      <c r="P25" s="2259">
        <v>0</v>
      </c>
      <c r="Q25" s="2257">
        <v>0.12762425873577132</v>
      </c>
      <c r="R25" s="2257">
        <v>38.75411189621142</v>
      </c>
      <c r="S25" s="2257">
        <v>18.253303692472119</v>
      </c>
      <c r="T25" s="2257">
        <v>8.9353969527554931</v>
      </c>
      <c r="U25" s="2257">
        <v>4.7974609090977482</v>
      </c>
      <c r="V25" s="2259">
        <v>0</v>
      </c>
      <c r="W25" s="2259">
        <v>0</v>
      </c>
      <c r="X25" s="2261">
        <v>20.852011090692649</v>
      </c>
      <c r="Y25" s="2262">
        <v>919.37316460996533</v>
      </c>
      <c r="Z25" s="175"/>
      <c r="AA25" s="74"/>
      <c r="AB25" s="2294"/>
      <c r="AC25" s="2329">
        <v>18</v>
      </c>
      <c r="AD25" s="2306" t="s">
        <v>140</v>
      </c>
      <c r="AE25" s="2330" t="s">
        <v>321</v>
      </c>
      <c r="AF25" s="2308">
        <v>9.9241003157403682</v>
      </c>
      <c r="AG25" s="2309">
        <v>143.20767716588716</v>
      </c>
      <c r="AH25" s="2309">
        <v>59.097737351617816</v>
      </c>
      <c r="AI25" s="2309">
        <v>33.84250944140534</v>
      </c>
      <c r="AJ25" s="2309">
        <v>23.599969278953843</v>
      </c>
      <c r="AK25" s="2309">
        <v>542.85358291010584</v>
      </c>
      <c r="AL25" s="2311">
        <v>0</v>
      </c>
      <c r="AM25" s="2312">
        <v>15.127679346289726</v>
      </c>
      <c r="AN25" s="2311">
        <v>0</v>
      </c>
      <c r="AO25" s="2311">
        <v>0</v>
      </c>
      <c r="AP25" s="2311">
        <v>0</v>
      </c>
      <c r="AQ25" s="2309">
        <v>0.12762425873577132</v>
      </c>
      <c r="AR25" s="2309">
        <v>38.75411189621142</v>
      </c>
      <c r="AS25" s="2309">
        <v>18.253303692472119</v>
      </c>
      <c r="AT25" s="2309">
        <v>8.9353969527554931</v>
      </c>
      <c r="AU25" s="2309">
        <v>4.7974609090977482</v>
      </c>
      <c r="AV25" s="2311">
        <v>0</v>
      </c>
      <c r="AW25" s="2311">
        <v>0</v>
      </c>
      <c r="AX25" s="2313">
        <v>20.852011090692649</v>
      </c>
      <c r="AY25" s="2314">
        <v>919.37316460996533</v>
      </c>
      <c r="AZ25" s="2317"/>
      <c r="BA25" s="2294"/>
      <c r="BB25" s="2329">
        <v>18</v>
      </c>
      <c r="BC25" s="2306" t="s">
        <v>140</v>
      </c>
      <c r="BD25" s="2330" t="s">
        <v>321</v>
      </c>
      <c r="BE25" s="2464" t="b">
        <f t="shared" si="19"/>
        <v>1</v>
      </c>
      <c r="BF25" s="2464" t="b">
        <f t="shared" si="0"/>
        <v>1</v>
      </c>
      <c r="BG25" s="2464" t="b">
        <f t="shared" si="1"/>
        <v>1</v>
      </c>
      <c r="BH25" s="2464" t="b">
        <f t="shared" si="2"/>
        <v>1</v>
      </c>
      <c r="BI25" s="2464" t="b">
        <f t="shared" si="3"/>
        <v>1</v>
      </c>
      <c r="BJ25" s="2464" t="b">
        <f t="shared" si="4"/>
        <v>1</v>
      </c>
      <c r="BK25" s="2464" t="b">
        <f t="shared" si="5"/>
        <v>1</v>
      </c>
      <c r="BL25" s="2464" t="b">
        <f t="shared" si="6"/>
        <v>1</v>
      </c>
      <c r="BM25" s="2464" t="b">
        <f t="shared" si="7"/>
        <v>1</v>
      </c>
      <c r="BN25" s="2464" t="b">
        <f t="shared" si="8"/>
        <v>1</v>
      </c>
      <c r="BO25" s="2464" t="b">
        <f t="shared" si="9"/>
        <v>1</v>
      </c>
      <c r="BP25" s="2464" t="b">
        <f t="shared" si="10"/>
        <v>1</v>
      </c>
      <c r="BQ25" s="2464" t="b">
        <f t="shared" si="11"/>
        <v>1</v>
      </c>
      <c r="BR25" s="2464" t="b">
        <f t="shared" si="12"/>
        <v>1</v>
      </c>
      <c r="BS25" s="2464" t="b">
        <f t="shared" si="13"/>
        <v>1</v>
      </c>
      <c r="BT25" s="2464" t="b">
        <f t="shared" si="14"/>
        <v>1</v>
      </c>
      <c r="BU25" s="2464" t="b">
        <f t="shared" si="15"/>
        <v>1</v>
      </c>
      <c r="BV25" s="2464" t="b">
        <f t="shared" si="16"/>
        <v>1</v>
      </c>
      <c r="BW25" s="2464" t="b">
        <f t="shared" si="17"/>
        <v>1</v>
      </c>
      <c r="BX25" s="2464" t="b">
        <f t="shared" si="18"/>
        <v>1</v>
      </c>
      <c r="BY25" s="74"/>
      <c r="BZ25" s="74"/>
      <c r="CA25" s="74"/>
      <c r="CB25" s="74"/>
      <c r="CC25" s="74"/>
      <c r="CD25" s="74"/>
      <c r="CE25" s="74"/>
      <c r="CF25" s="74"/>
      <c r="CG25" s="74"/>
      <c r="CH25" s="74"/>
      <c r="CI25" s="74"/>
      <c r="CJ25" s="74"/>
      <c r="CK25" s="74"/>
      <c r="CL25" s="74"/>
      <c r="CM25" s="74"/>
      <c r="CN25" s="74"/>
      <c r="CO25" s="74"/>
      <c r="CP25" s="74"/>
      <c r="CQ25" s="74"/>
      <c r="CR25" s="74"/>
      <c r="CS25" s="74"/>
      <c r="CT25" s="74"/>
      <c r="CU25" s="74"/>
      <c r="CV25" s="74"/>
      <c r="CW25" s="74"/>
      <c r="CX25" s="74"/>
      <c r="CY25" s="74"/>
      <c r="CZ25" s="74"/>
      <c r="DA25" s="74"/>
      <c r="DB25" s="74"/>
      <c r="DC25" s="74"/>
      <c r="DD25" s="74"/>
      <c r="DE25" s="74"/>
      <c r="DF25" s="74"/>
      <c r="DG25" s="74"/>
      <c r="DH25" s="74"/>
      <c r="DI25" s="74"/>
      <c r="DJ25" s="74"/>
      <c r="DK25" s="74"/>
      <c r="DL25" s="74"/>
      <c r="DM25" s="74"/>
      <c r="DN25" s="74"/>
      <c r="DO25" s="74"/>
      <c r="DP25" s="74"/>
      <c r="DQ25" s="83"/>
    </row>
    <row r="26" spans="1:121" s="82" customFormat="1" ht="12.75" customHeight="1">
      <c r="A26" s="75"/>
      <c r="B26" s="169"/>
      <c r="C26" s="180">
        <v>19</v>
      </c>
      <c r="D26" s="172" t="s">
        <v>141</v>
      </c>
      <c r="E26" s="181" t="s">
        <v>322</v>
      </c>
      <c r="F26" s="2256">
        <v>0.37071179926601677</v>
      </c>
      <c r="G26" s="2257">
        <v>44.228514693154189</v>
      </c>
      <c r="H26" s="2257">
        <v>10.003159184181504</v>
      </c>
      <c r="I26" s="2257">
        <v>0.35687799527079866</v>
      </c>
      <c r="J26" s="2257">
        <v>1.7128454907316359</v>
      </c>
      <c r="K26" s="2257">
        <v>159.70804642854984</v>
      </c>
      <c r="L26" s="2259">
        <v>0</v>
      </c>
      <c r="M26" s="2260">
        <v>3.513831069256145</v>
      </c>
      <c r="N26" s="2259">
        <v>0</v>
      </c>
      <c r="O26" s="2259">
        <v>0</v>
      </c>
      <c r="P26" s="2259">
        <v>0</v>
      </c>
      <c r="Q26" s="2257">
        <v>8.9738514376391265</v>
      </c>
      <c r="R26" s="2257">
        <v>9.79946561434455</v>
      </c>
      <c r="S26" s="2257">
        <v>3.3169865357874837</v>
      </c>
      <c r="T26" s="2257">
        <v>0.87607895857720652</v>
      </c>
      <c r="U26" s="2257">
        <v>0.44373714681762044</v>
      </c>
      <c r="V26" s="2259">
        <v>0</v>
      </c>
      <c r="W26" s="2259">
        <v>0</v>
      </c>
      <c r="X26" s="2261">
        <v>0.82264815165747662</v>
      </c>
      <c r="Y26" s="2262">
        <v>244.12675450523361</v>
      </c>
      <c r="Z26" s="175"/>
      <c r="AA26" s="74"/>
      <c r="AB26" s="2294"/>
      <c r="AC26" s="2329">
        <v>19</v>
      </c>
      <c r="AD26" s="2306" t="s">
        <v>141</v>
      </c>
      <c r="AE26" s="2330" t="s">
        <v>322</v>
      </c>
      <c r="AF26" s="2308">
        <v>0.37071179926601677</v>
      </c>
      <c r="AG26" s="2309">
        <v>44.228514693154189</v>
      </c>
      <c r="AH26" s="2309">
        <v>10.003159184181504</v>
      </c>
      <c r="AI26" s="2309">
        <v>0.35687799527079866</v>
      </c>
      <c r="AJ26" s="2309">
        <v>1.7128454907316359</v>
      </c>
      <c r="AK26" s="2309">
        <v>159.70804642854984</v>
      </c>
      <c r="AL26" s="2311">
        <v>0</v>
      </c>
      <c r="AM26" s="2312">
        <v>3.513831069256145</v>
      </c>
      <c r="AN26" s="2311">
        <v>0</v>
      </c>
      <c r="AO26" s="2311">
        <v>0</v>
      </c>
      <c r="AP26" s="2311">
        <v>0</v>
      </c>
      <c r="AQ26" s="2309">
        <v>8.9738514376391265</v>
      </c>
      <c r="AR26" s="2309">
        <v>9.79946561434455</v>
      </c>
      <c r="AS26" s="2309">
        <v>3.3169865357874837</v>
      </c>
      <c r="AT26" s="2309">
        <v>0.87607895857720652</v>
      </c>
      <c r="AU26" s="2309">
        <v>0.44373714681762044</v>
      </c>
      <c r="AV26" s="2311">
        <v>0</v>
      </c>
      <c r="AW26" s="2311">
        <v>0</v>
      </c>
      <c r="AX26" s="2313">
        <v>0.82264815165747662</v>
      </c>
      <c r="AY26" s="2314">
        <v>244.12675450523361</v>
      </c>
      <c r="AZ26" s="2317"/>
      <c r="BA26" s="2294"/>
      <c r="BB26" s="2329">
        <v>19</v>
      </c>
      <c r="BC26" s="2306" t="s">
        <v>141</v>
      </c>
      <c r="BD26" s="2330" t="s">
        <v>322</v>
      </c>
      <c r="BE26" s="2464" t="b">
        <f t="shared" si="19"/>
        <v>1</v>
      </c>
      <c r="BF26" s="2464" t="b">
        <f t="shared" si="0"/>
        <v>1</v>
      </c>
      <c r="BG26" s="2464" t="b">
        <f t="shared" si="1"/>
        <v>1</v>
      </c>
      <c r="BH26" s="2464" t="b">
        <f t="shared" si="2"/>
        <v>1</v>
      </c>
      <c r="BI26" s="2464" t="b">
        <f t="shared" si="3"/>
        <v>1</v>
      </c>
      <c r="BJ26" s="2464" t="b">
        <f t="shared" si="4"/>
        <v>1</v>
      </c>
      <c r="BK26" s="2464" t="b">
        <f t="shared" si="5"/>
        <v>1</v>
      </c>
      <c r="BL26" s="2464" t="b">
        <f t="shared" si="6"/>
        <v>1</v>
      </c>
      <c r="BM26" s="2464" t="b">
        <f t="shared" si="7"/>
        <v>1</v>
      </c>
      <c r="BN26" s="2464" t="b">
        <f t="shared" si="8"/>
        <v>1</v>
      </c>
      <c r="BO26" s="2464" t="b">
        <f t="shared" si="9"/>
        <v>1</v>
      </c>
      <c r="BP26" s="2464" t="b">
        <f t="shared" si="10"/>
        <v>1</v>
      </c>
      <c r="BQ26" s="2464" t="b">
        <f t="shared" si="11"/>
        <v>1</v>
      </c>
      <c r="BR26" s="2464" t="b">
        <f t="shared" si="12"/>
        <v>1</v>
      </c>
      <c r="BS26" s="2464" t="b">
        <f t="shared" si="13"/>
        <v>1</v>
      </c>
      <c r="BT26" s="2464" t="b">
        <f t="shared" si="14"/>
        <v>1</v>
      </c>
      <c r="BU26" s="2464" t="b">
        <f t="shared" si="15"/>
        <v>1</v>
      </c>
      <c r="BV26" s="2464" t="b">
        <f t="shared" si="16"/>
        <v>1</v>
      </c>
      <c r="BW26" s="2464" t="b">
        <f t="shared" si="17"/>
        <v>1</v>
      </c>
      <c r="BX26" s="2464" t="b">
        <f t="shared" si="18"/>
        <v>1</v>
      </c>
      <c r="BY26" s="74"/>
      <c r="BZ26" s="74"/>
      <c r="CA26" s="74"/>
      <c r="CB26" s="74"/>
      <c r="CC26" s="74"/>
      <c r="CD26" s="74"/>
      <c r="CE26" s="74"/>
      <c r="CF26" s="74"/>
      <c r="CG26" s="74"/>
      <c r="CH26" s="74"/>
      <c r="CI26" s="74"/>
      <c r="CJ26" s="74"/>
      <c r="CK26" s="74"/>
      <c r="CL26" s="74"/>
      <c r="CM26" s="74"/>
      <c r="CN26" s="74"/>
      <c r="CO26" s="74"/>
      <c r="CP26" s="74"/>
      <c r="CQ26" s="74"/>
      <c r="CR26" s="74"/>
      <c r="CS26" s="74"/>
      <c r="CT26" s="74"/>
      <c r="CU26" s="74"/>
      <c r="CV26" s="74"/>
      <c r="CW26" s="74"/>
      <c r="CX26" s="74"/>
      <c r="CY26" s="74"/>
      <c r="CZ26" s="74"/>
      <c r="DA26" s="74"/>
      <c r="DB26" s="74"/>
      <c r="DC26" s="74"/>
      <c r="DD26" s="74"/>
      <c r="DE26" s="74"/>
      <c r="DF26" s="74"/>
      <c r="DG26" s="74"/>
      <c r="DH26" s="74"/>
      <c r="DI26" s="74"/>
      <c r="DJ26" s="74"/>
      <c r="DK26" s="74"/>
      <c r="DL26" s="74"/>
      <c r="DM26" s="74"/>
      <c r="DN26" s="74"/>
      <c r="DO26" s="74"/>
      <c r="DP26" s="74"/>
      <c r="DQ26" s="83"/>
    </row>
    <row r="27" spans="1:121" s="82" customFormat="1" ht="12.75" customHeight="1">
      <c r="A27" s="75"/>
      <c r="B27" s="169"/>
      <c r="C27" s="180">
        <v>20</v>
      </c>
      <c r="D27" s="172" t="s">
        <v>142</v>
      </c>
      <c r="E27" s="181" t="s">
        <v>323</v>
      </c>
      <c r="F27" s="2256">
        <v>1.1401737457479696E-3</v>
      </c>
      <c r="G27" s="2257">
        <v>27.387057452050396</v>
      </c>
      <c r="H27" s="2257">
        <v>0.27660418140565385</v>
      </c>
      <c r="I27" s="2257">
        <v>3.1166176364254835E-2</v>
      </c>
      <c r="J27" s="2257">
        <v>3.665176953533935E-2</v>
      </c>
      <c r="K27" s="2257">
        <v>1.8396859890255781</v>
      </c>
      <c r="L27" s="2259">
        <v>0</v>
      </c>
      <c r="M27" s="2260">
        <v>0.29783121322191203</v>
      </c>
      <c r="N27" s="2259">
        <v>0</v>
      </c>
      <c r="O27" s="2259">
        <v>0</v>
      </c>
      <c r="P27" s="2259">
        <v>0</v>
      </c>
      <c r="Q27" s="2257">
        <v>5.9119739940151368E-5</v>
      </c>
      <c r="R27" s="2257">
        <v>0.35120721006890709</v>
      </c>
      <c r="S27" s="2257">
        <v>1.55356141427945E-2</v>
      </c>
      <c r="T27" s="2257">
        <v>0.33069284430703461</v>
      </c>
      <c r="U27" s="2257">
        <v>1.6788435572172748E-2</v>
      </c>
      <c r="V27" s="2259">
        <v>0</v>
      </c>
      <c r="W27" s="2259">
        <v>0</v>
      </c>
      <c r="X27" s="2261">
        <v>0.308630158546363</v>
      </c>
      <c r="Y27" s="2262">
        <v>30.893050337726095</v>
      </c>
      <c r="Z27" s="175"/>
      <c r="AA27" s="74"/>
      <c r="AB27" s="2294"/>
      <c r="AC27" s="2329">
        <v>20</v>
      </c>
      <c r="AD27" s="2306" t="s">
        <v>142</v>
      </c>
      <c r="AE27" s="2330" t="s">
        <v>323</v>
      </c>
      <c r="AF27" s="2308">
        <v>1.1401737457479696E-3</v>
      </c>
      <c r="AG27" s="2309">
        <v>27.387057452050396</v>
      </c>
      <c r="AH27" s="2309">
        <v>0.27660418140565385</v>
      </c>
      <c r="AI27" s="2309">
        <v>3.1166176364254835E-2</v>
      </c>
      <c r="AJ27" s="2309">
        <v>3.665176953533935E-2</v>
      </c>
      <c r="AK27" s="2309">
        <v>1.8396859890255781</v>
      </c>
      <c r="AL27" s="2311">
        <v>0</v>
      </c>
      <c r="AM27" s="2312">
        <v>0.29783121322191203</v>
      </c>
      <c r="AN27" s="2311">
        <v>0</v>
      </c>
      <c r="AO27" s="2311">
        <v>0</v>
      </c>
      <c r="AP27" s="2311">
        <v>0</v>
      </c>
      <c r="AQ27" s="2309">
        <v>5.9119739940151368E-5</v>
      </c>
      <c r="AR27" s="2309">
        <v>0.35120721006890709</v>
      </c>
      <c r="AS27" s="2309">
        <v>1.55356141427945E-2</v>
      </c>
      <c r="AT27" s="2309">
        <v>0.33069284430703461</v>
      </c>
      <c r="AU27" s="2309">
        <v>1.6788435572172748E-2</v>
      </c>
      <c r="AV27" s="2311">
        <v>0</v>
      </c>
      <c r="AW27" s="2311">
        <v>0</v>
      </c>
      <c r="AX27" s="2313">
        <v>0.308630158546363</v>
      </c>
      <c r="AY27" s="2314">
        <v>30.893050337726095</v>
      </c>
      <c r="AZ27" s="2317"/>
      <c r="BA27" s="2294"/>
      <c r="BB27" s="2329">
        <v>20</v>
      </c>
      <c r="BC27" s="2306" t="s">
        <v>142</v>
      </c>
      <c r="BD27" s="2330" t="s">
        <v>323</v>
      </c>
      <c r="BE27" s="2464" t="b">
        <f t="shared" si="19"/>
        <v>1</v>
      </c>
      <c r="BF27" s="2464" t="b">
        <f t="shared" si="0"/>
        <v>1</v>
      </c>
      <c r="BG27" s="2464" t="b">
        <f t="shared" si="1"/>
        <v>1</v>
      </c>
      <c r="BH27" s="2464" t="b">
        <f t="shared" si="2"/>
        <v>1</v>
      </c>
      <c r="BI27" s="2464" t="b">
        <f t="shared" si="3"/>
        <v>1</v>
      </c>
      <c r="BJ27" s="2464" t="b">
        <f t="shared" si="4"/>
        <v>1</v>
      </c>
      <c r="BK27" s="2464" t="b">
        <f t="shared" si="5"/>
        <v>1</v>
      </c>
      <c r="BL27" s="2464" t="b">
        <f t="shared" si="6"/>
        <v>1</v>
      </c>
      <c r="BM27" s="2464" t="b">
        <f t="shared" si="7"/>
        <v>1</v>
      </c>
      <c r="BN27" s="2464" t="b">
        <f t="shared" si="8"/>
        <v>1</v>
      </c>
      <c r="BO27" s="2464" t="b">
        <f t="shared" si="9"/>
        <v>1</v>
      </c>
      <c r="BP27" s="2464" t="b">
        <f t="shared" si="10"/>
        <v>1</v>
      </c>
      <c r="BQ27" s="2464" t="b">
        <f t="shared" si="11"/>
        <v>1</v>
      </c>
      <c r="BR27" s="2464" t="b">
        <f t="shared" si="12"/>
        <v>1</v>
      </c>
      <c r="BS27" s="2464" t="b">
        <f t="shared" si="13"/>
        <v>1</v>
      </c>
      <c r="BT27" s="2464" t="b">
        <f t="shared" si="14"/>
        <v>1</v>
      </c>
      <c r="BU27" s="2464" t="b">
        <f t="shared" si="15"/>
        <v>1</v>
      </c>
      <c r="BV27" s="2464" t="b">
        <f t="shared" si="16"/>
        <v>1</v>
      </c>
      <c r="BW27" s="2464" t="b">
        <f t="shared" si="17"/>
        <v>1</v>
      </c>
      <c r="BX27" s="2464" t="b">
        <f t="shared" si="18"/>
        <v>1</v>
      </c>
      <c r="BY27" s="74"/>
      <c r="BZ27" s="74"/>
      <c r="CA27" s="74"/>
      <c r="CB27" s="74"/>
      <c r="CC27" s="74"/>
      <c r="CD27" s="74"/>
      <c r="CE27" s="74"/>
      <c r="CF27" s="74"/>
      <c r="CG27" s="74"/>
      <c r="CH27" s="74"/>
      <c r="CI27" s="74"/>
      <c r="CJ27" s="74"/>
      <c r="CK27" s="74"/>
      <c r="CL27" s="74"/>
      <c r="CM27" s="74"/>
      <c r="CN27" s="74"/>
      <c r="CO27" s="74"/>
      <c r="CP27" s="74"/>
      <c r="CQ27" s="74"/>
      <c r="CR27" s="74"/>
      <c r="CS27" s="74"/>
      <c r="CT27" s="74"/>
      <c r="CU27" s="74"/>
      <c r="CV27" s="74"/>
      <c r="CW27" s="74"/>
      <c r="CX27" s="74"/>
      <c r="CY27" s="74"/>
      <c r="CZ27" s="74"/>
      <c r="DA27" s="74"/>
      <c r="DB27" s="74"/>
      <c r="DC27" s="74"/>
      <c r="DD27" s="74"/>
      <c r="DE27" s="74"/>
      <c r="DF27" s="74"/>
      <c r="DG27" s="74"/>
      <c r="DH27" s="74"/>
      <c r="DI27" s="74"/>
      <c r="DJ27" s="74"/>
      <c r="DK27" s="74"/>
      <c r="DL27" s="74"/>
      <c r="DM27" s="74"/>
      <c r="DN27" s="74"/>
      <c r="DO27" s="74"/>
      <c r="DP27" s="74"/>
      <c r="DQ27" s="83"/>
    </row>
    <row r="28" spans="1:121" s="82" customFormat="1" ht="12.75" customHeight="1">
      <c r="A28" s="75"/>
      <c r="B28" s="169"/>
      <c r="C28" s="180">
        <v>21</v>
      </c>
      <c r="D28" s="172" t="s">
        <v>143</v>
      </c>
      <c r="E28" s="181" t="s">
        <v>324</v>
      </c>
      <c r="F28" s="2256">
        <v>27.60905655746221</v>
      </c>
      <c r="G28" s="2257">
        <v>3874.5071955380854</v>
      </c>
      <c r="H28" s="2257">
        <v>28.597831471026097</v>
      </c>
      <c r="I28" s="2257">
        <v>32.7627758825275</v>
      </c>
      <c r="J28" s="2257">
        <v>61.493081648528147</v>
      </c>
      <c r="K28" s="2257">
        <v>59.150707072203197</v>
      </c>
      <c r="L28" s="2259">
        <v>0</v>
      </c>
      <c r="M28" s="2260">
        <v>21.54255063089898</v>
      </c>
      <c r="N28" s="2259">
        <v>0</v>
      </c>
      <c r="O28" s="2259">
        <v>0</v>
      </c>
      <c r="P28" s="2259">
        <v>0</v>
      </c>
      <c r="Q28" s="2257">
        <v>0.10496044325050663</v>
      </c>
      <c r="R28" s="2257">
        <v>153.66930055894991</v>
      </c>
      <c r="S28" s="2257">
        <v>3426.5567452623027</v>
      </c>
      <c r="T28" s="2257">
        <v>163.64490423658489</v>
      </c>
      <c r="U28" s="2257">
        <v>1347.8440054537032</v>
      </c>
      <c r="V28" s="2259">
        <v>0</v>
      </c>
      <c r="W28" s="2259">
        <v>0</v>
      </c>
      <c r="X28" s="2261">
        <v>150.51581953433478</v>
      </c>
      <c r="Y28" s="2262">
        <v>9347.9989342898571</v>
      </c>
      <c r="Z28" s="175"/>
      <c r="AA28" s="74"/>
      <c r="AB28" s="2294"/>
      <c r="AC28" s="2329">
        <v>21</v>
      </c>
      <c r="AD28" s="2306" t="s">
        <v>143</v>
      </c>
      <c r="AE28" s="2330" t="s">
        <v>324</v>
      </c>
      <c r="AF28" s="2308">
        <v>27.60905655746221</v>
      </c>
      <c r="AG28" s="2309">
        <v>3874.5071955380854</v>
      </c>
      <c r="AH28" s="2309">
        <v>28.597831471026097</v>
      </c>
      <c r="AI28" s="2309">
        <v>32.7627758825275</v>
      </c>
      <c r="AJ28" s="2309">
        <v>61.493081648528147</v>
      </c>
      <c r="AK28" s="2309">
        <v>59.150707072203197</v>
      </c>
      <c r="AL28" s="2311">
        <v>0</v>
      </c>
      <c r="AM28" s="2312">
        <v>21.54255063089898</v>
      </c>
      <c r="AN28" s="2311">
        <v>0</v>
      </c>
      <c r="AO28" s="2311">
        <v>0</v>
      </c>
      <c r="AP28" s="2311">
        <v>0</v>
      </c>
      <c r="AQ28" s="2309">
        <v>0.10496044325050663</v>
      </c>
      <c r="AR28" s="2309">
        <v>153.66930055894991</v>
      </c>
      <c r="AS28" s="2309">
        <v>3426.5567452623027</v>
      </c>
      <c r="AT28" s="2309">
        <v>163.64490423658489</v>
      </c>
      <c r="AU28" s="2309">
        <v>1347.8440054537032</v>
      </c>
      <c r="AV28" s="2311">
        <v>0</v>
      </c>
      <c r="AW28" s="2311">
        <v>0</v>
      </c>
      <c r="AX28" s="2313">
        <v>150.51581953433478</v>
      </c>
      <c r="AY28" s="2314">
        <v>9347.9989342898571</v>
      </c>
      <c r="AZ28" s="2317"/>
      <c r="BA28" s="2294"/>
      <c r="BB28" s="2329">
        <v>21</v>
      </c>
      <c r="BC28" s="2306" t="s">
        <v>143</v>
      </c>
      <c r="BD28" s="2330" t="s">
        <v>324</v>
      </c>
      <c r="BE28" s="2464" t="b">
        <f t="shared" si="19"/>
        <v>1</v>
      </c>
      <c r="BF28" s="2464" t="b">
        <f t="shared" si="0"/>
        <v>1</v>
      </c>
      <c r="BG28" s="2464" t="b">
        <f t="shared" si="1"/>
        <v>1</v>
      </c>
      <c r="BH28" s="2464" t="b">
        <f t="shared" si="2"/>
        <v>1</v>
      </c>
      <c r="BI28" s="2464" t="b">
        <f t="shared" si="3"/>
        <v>1</v>
      </c>
      <c r="BJ28" s="2464" t="b">
        <f t="shared" si="4"/>
        <v>1</v>
      </c>
      <c r="BK28" s="2464" t="b">
        <f t="shared" si="5"/>
        <v>1</v>
      </c>
      <c r="BL28" s="2464" t="b">
        <f t="shared" si="6"/>
        <v>1</v>
      </c>
      <c r="BM28" s="2464" t="b">
        <f t="shared" si="7"/>
        <v>1</v>
      </c>
      <c r="BN28" s="2464" t="b">
        <f t="shared" si="8"/>
        <v>1</v>
      </c>
      <c r="BO28" s="2464" t="b">
        <f t="shared" si="9"/>
        <v>1</v>
      </c>
      <c r="BP28" s="2464" t="b">
        <f t="shared" si="10"/>
        <v>1</v>
      </c>
      <c r="BQ28" s="2464" t="b">
        <f t="shared" si="11"/>
        <v>1</v>
      </c>
      <c r="BR28" s="2464" t="b">
        <f t="shared" si="12"/>
        <v>1</v>
      </c>
      <c r="BS28" s="2464" t="b">
        <f t="shared" si="13"/>
        <v>1</v>
      </c>
      <c r="BT28" s="2464" t="b">
        <f t="shared" si="14"/>
        <v>1</v>
      </c>
      <c r="BU28" s="2464" t="b">
        <f t="shared" si="15"/>
        <v>1</v>
      </c>
      <c r="BV28" s="2464" t="b">
        <f t="shared" si="16"/>
        <v>1</v>
      </c>
      <c r="BW28" s="2464" t="b">
        <f t="shared" si="17"/>
        <v>1</v>
      </c>
      <c r="BX28" s="2464" t="b">
        <f t="shared" si="18"/>
        <v>1</v>
      </c>
      <c r="BY28" s="74"/>
      <c r="BZ28" s="74"/>
      <c r="CA28" s="74"/>
      <c r="CB28" s="74"/>
      <c r="CC28" s="74"/>
      <c r="CD28" s="74"/>
      <c r="CE28" s="74"/>
      <c r="CF28" s="74"/>
      <c r="CG28" s="74"/>
      <c r="CH28" s="74"/>
      <c r="CI28" s="74"/>
      <c r="CJ28" s="74"/>
      <c r="CK28" s="74"/>
      <c r="CL28" s="74"/>
      <c r="CM28" s="74"/>
      <c r="CN28" s="74"/>
      <c r="CO28" s="74"/>
      <c r="CP28" s="74"/>
      <c r="CQ28" s="74"/>
      <c r="CR28" s="74"/>
      <c r="CS28" s="74"/>
      <c r="CT28" s="74"/>
      <c r="CU28" s="74"/>
      <c r="CV28" s="74"/>
      <c r="CW28" s="74"/>
      <c r="CX28" s="74"/>
      <c r="CY28" s="74"/>
      <c r="CZ28" s="74"/>
      <c r="DA28" s="74"/>
      <c r="DB28" s="74"/>
      <c r="DC28" s="74"/>
      <c r="DD28" s="74"/>
      <c r="DE28" s="74"/>
      <c r="DF28" s="74"/>
      <c r="DG28" s="74"/>
      <c r="DH28" s="74"/>
      <c r="DI28" s="74"/>
      <c r="DJ28" s="74"/>
      <c r="DK28" s="74"/>
      <c r="DL28" s="74"/>
      <c r="DM28" s="74"/>
      <c r="DN28" s="74"/>
      <c r="DO28" s="74"/>
      <c r="DP28" s="74"/>
      <c r="DQ28" s="83"/>
    </row>
    <row r="29" spans="1:121" s="82" customFormat="1" ht="12.75" customHeight="1">
      <c r="A29" s="75"/>
      <c r="B29" s="169"/>
      <c r="C29" s="180">
        <v>22</v>
      </c>
      <c r="D29" s="172" t="s">
        <v>144</v>
      </c>
      <c r="E29" s="181" t="s">
        <v>325</v>
      </c>
      <c r="F29" s="2256">
        <v>126.04106702257948</v>
      </c>
      <c r="G29" s="2257">
        <v>3968.9221091983472</v>
      </c>
      <c r="H29" s="2257">
        <v>493.82410645457162</v>
      </c>
      <c r="I29" s="2257">
        <v>290.04436595754686</v>
      </c>
      <c r="J29" s="2257">
        <v>225.25460503664218</v>
      </c>
      <c r="K29" s="2257">
        <v>264.17569093445616</v>
      </c>
      <c r="L29" s="2259">
        <v>0</v>
      </c>
      <c r="M29" s="2260">
        <v>47.186485149182111</v>
      </c>
      <c r="N29" s="2259">
        <v>0</v>
      </c>
      <c r="O29" s="2259">
        <v>0</v>
      </c>
      <c r="P29" s="2259">
        <v>0</v>
      </c>
      <c r="Q29" s="2257">
        <v>0.66466312942845185</v>
      </c>
      <c r="R29" s="2257">
        <v>4024.9852660782831</v>
      </c>
      <c r="S29" s="2257">
        <v>498.26969525425176</v>
      </c>
      <c r="T29" s="2257">
        <v>12856.082463862489</v>
      </c>
      <c r="U29" s="2257">
        <v>688.98667591559638</v>
      </c>
      <c r="V29" s="2259">
        <v>0</v>
      </c>
      <c r="W29" s="2259">
        <v>0</v>
      </c>
      <c r="X29" s="2261">
        <v>6272.753387314473</v>
      </c>
      <c r="Y29" s="2262">
        <v>29757.190581307848</v>
      </c>
      <c r="Z29" s="175"/>
      <c r="AA29" s="74"/>
      <c r="AB29" s="2294"/>
      <c r="AC29" s="2329">
        <v>22</v>
      </c>
      <c r="AD29" s="2306" t="s">
        <v>144</v>
      </c>
      <c r="AE29" s="2330" t="s">
        <v>325</v>
      </c>
      <c r="AF29" s="2308">
        <v>126.04106702257948</v>
      </c>
      <c r="AG29" s="2309">
        <v>3968.9221091983472</v>
      </c>
      <c r="AH29" s="2309">
        <v>493.82410645457162</v>
      </c>
      <c r="AI29" s="2309">
        <v>290.04436595754686</v>
      </c>
      <c r="AJ29" s="2309">
        <v>225.25460503664218</v>
      </c>
      <c r="AK29" s="2309">
        <v>264.17569093445616</v>
      </c>
      <c r="AL29" s="2311">
        <v>0</v>
      </c>
      <c r="AM29" s="2312">
        <v>47.186485149182111</v>
      </c>
      <c r="AN29" s="2311">
        <v>0</v>
      </c>
      <c r="AO29" s="2311">
        <v>0</v>
      </c>
      <c r="AP29" s="2311">
        <v>0</v>
      </c>
      <c r="AQ29" s="2309">
        <v>0.66466312942845185</v>
      </c>
      <c r="AR29" s="2309">
        <v>4024.9852660782831</v>
      </c>
      <c r="AS29" s="2309">
        <v>498.26969525425176</v>
      </c>
      <c r="AT29" s="2309">
        <v>12856.082463862489</v>
      </c>
      <c r="AU29" s="2309">
        <v>688.98667591559638</v>
      </c>
      <c r="AV29" s="2311">
        <v>0</v>
      </c>
      <c r="AW29" s="2311">
        <v>0</v>
      </c>
      <c r="AX29" s="2313">
        <v>6272.753387314473</v>
      </c>
      <c r="AY29" s="2314">
        <v>29757.190581307848</v>
      </c>
      <c r="AZ29" s="2317"/>
      <c r="BA29" s="2294"/>
      <c r="BB29" s="2329">
        <v>22</v>
      </c>
      <c r="BC29" s="2306" t="s">
        <v>144</v>
      </c>
      <c r="BD29" s="2330" t="s">
        <v>325</v>
      </c>
      <c r="BE29" s="2464" t="b">
        <f t="shared" si="19"/>
        <v>1</v>
      </c>
      <c r="BF29" s="2464" t="b">
        <f t="shared" si="0"/>
        <v>1</v>
      </c>
      <c r="BG29" s="2464" t="b">
        <f t="shared" si="1"/>
        <v>1</v>
      </c>
      <c r="BH29" s="2464" t="b">
        <f t="shared" si="2"/>
        <v>1</v>
      </c>
      <c r="BI29" s="2464" t="b">
        <f t="shared" si="3"/>
        <v>1</v>
      </c>
      <c r="BJ29" s="2464" t="b">
        <f t="shared" si="4"/>
        <v>1</v>
      </c>
      <c r="BK29" s="2464" t="b">
        <f t="shared" si="5"/>
        <v>1</v>
      </c>
      <c r="BL29" s="2464" t="b">
        <f t="shared" si="6"/>
        <v>1</v>
      </c>
      <c r="BM29" s="2464" t="b">
        <f t="shared" si="7"/>
        <v>1</v>
      </c>
      <c r="BN29" s="2464" t="b">
        <f t="shared" si="8"/>
        <v>1</v>
      </c>
      <c r="BO29" s="2464" t="b">
        <f t="shared" si="9"/>
        <v>1</v>
      </c>
      <c r="BP29" s="2464" t="b">
        <f t="shared" si="10"/>
        <v>1</v>
      </c>
      <c r="BQ29" s="2464" t="b">
        <f t="shared" si="11"/>
        <v>1</v>
      </c>
      <c r="BR29" s="2464" t="b">
        <f t="shared" si="12"/>
        <v>1</v>
      </c>
      <c r="BS29" s="2464" t="b">
        <f t="shared" si="13"/>
        <v>1</v>
      </c>
      <c r="BT29" s="2464" t="b">
        <f t="shared" si="14"/>
        <v>1</v>
      </c>
      <c r="BU29" s="2464" t="b">
        <f t="shared" si="15"/>
        <v>1</v>
      </c>
      <c r="BV29" s="2464" t="b">
        <f t="shared" si="16"/>
        <v>1</v>
      </c>
      <c r="BW29" s="2464" t="b">
        <f t="shared" si="17"/>
        <v>1</v>
      </c>
      <c r="BX29" s="2464" t="b">
        <f t="shared" si="18"/>
        <v>1</v>
      </c>
      <c r="BY29" s="74"/>
      <c r="BZ29" s="74"/>
      <c r="CA29" s="74"/>
      <c r="CB29" s="74"/>
      <c r="CC29" s="74"/>
      <c r="CD29" s="74"/>
      <c r="CE29" s="74"/>
      <c r="CF29" s="74"/>
      <c r="CG29" s="74"/>
      <c r="CH29" s="74"/>
      <c r="CI29" s="74"/>
      <c r="CJ29" s="74"/>
      <c r="CK29" s="74"/>
      <c r="CL29" s="74"/>
      <c r="CM29" s="74"/>
      <c r="CN29" s="74"/>
      <c r="CO29" s="74"/>
      <c r="CP29" s="74"/>
      <c r="CQ29" s="74"/>
      <c r="CR29" s="74"/>
      <c r="CS29" s="74"/>
      <c r="CT29" s="74"/>
      <c r="CU29" s="74"/>
      <c r="CV29" s="74"/>
      <c r="CW29" s="74"/>
      <c r="CX29" s="74"/>
      <c r="CY29" s="74"/>
      <c r="CZ29" s="74"/>
      <c r="DA29" s="74"/>
      <c r="DB29" s="74"/>
      <c r="DC29" s="74"/>
      <c r="DD29" s="74"/>
      <c r="DE29" s="74"/>
      <c r="DF29" s="74"/>
      <c r="DG29" s="74"/>
      <c r="DH29" s="74"/>
      <c r="DI29" s="74"/>
      <c r="DJ29" s="74"/>
      <c r="DK29" s="74"/>
      <c r="DL29" s="74"/>
      <c r="DM29" s="74"/>
      <c r="DN29" s="74"/>
      <c r="DO29" s="74"/>
      <c r="DP29" s="74"/>
      <c r="DQ29" s="83"/>
    </row>
    <row r="30" spans="1:121" s="82" customFormat="1" ht="12.75" customHeight="1">
      <c r="A30" s="75"/>
      <c r="B30" s="169"/>
      <c r="C30" s="180">
        <v>23</v>
      </c>
      <c r="D30" s="172" t="s">
        <v>145</v>
      </c>
      <c r="E30" s="181" t="s">
        <v>326</v>
      </c>
      <c r="F30" s="2256">
        <v>2.1434993698402538</v>
      </c>
      <c r="G30" s="2257">
        <v>297.11161128389836</v>
      </c>
      <c r="H30" s="2257">
        <v>33.433198460154145</v>
      </c>
      <c r="I30" s="2257">
        <v>40.326011521159472</v>
      </c>
      <c r="J30" s="2257">
        <v>82.212281697629223</v>
      </c>
      <c r="K30" s="2257">
        <v>43.259789087471866</v>
      </c>
      <c r="L30" s="2259">
        <v>0</v>
      </c>
      <c r="M30" s="2260">
        <v>8.754940688676152</v>
      </c>
      <c r="N30" s="2259">
        <v>0</v>
      </c>
      <c r="O30" s="2259">
        <v>0</v>
      </c>
      <c r="P30" s="2259">
        <v>0</v>
      </c>
      <c r="Q30" s="2257">
        <v>5.2058718407876063E-2</v>
      </c>
      <c r="R30" s="2257">
        <v>88.090791711237543</v>
      </c>
      <c r="S30" s="2257">
        <v>23.422036228668325</v>
      </c>
      <c r="T30" s="2257">
        <v>254.31408947613397</v>
      </c>
      <c r="U30" s="2257">
        <v>10.758547658665307</v>
      </c>
      <c r="V30" s="2259">
        <v>0</v>
      </c>
      <c r="W30" s="2259">
        <v>0</v>
      </c>
      <c r="X30" s="2261">
        <v>15.404038508633702</v>
      </c>
      <c r="Y30" s="2262">
        <v>899.28289441057609</v>
      </c>
      <c r="Z30" s="175"/>
      <c r="AA30" s="74"/>
      <c r="AB30" s="2294"/>
      <c r="AC30" s="2329">
        <v>23</v>
      </c>
      <c r="AD30" s="2306" t="s">
        <v>145</v>
      </c>
      <c r="AE30" s="2330" t="s">
        <v>326</v>
      </c>
      <c r="AF30" s="2308">
        <v>2.1434993698402538</v>
      </c>
      <c r="AG30" s="2309">
        <v>297.11161128389836</v>
      </c>
      <c r="AH30" s="2309">
        <v>33.433198460154145</v>
      </c>
      <c r="AI30" s="2309">
        <v>40.326011521159472</v>
      </c>
      <c r="AJ30" s="2309">
        <v>82.212281697629223</v>
      </c>
      <c r="AK30" s="2309">
        <v>43.259789087471866</v>
      </c>
      <c r="AL30" s="2311">
        <v>0</v>
      </c>
      <c r="AM30" s="2312">
        <v>8.754940688676152</v>
      </c>
      <c r="AN30" s="2311">
        <v>0</v>
      </c>
      <c r="AO30" s="2311">
        <v>0</v>
      </c>
      <c r="AP30" s="2311">
        <v>0</v>
      </c>
      <c r="AQ30" s="2309">
        <v>5.2058718407876063E-2</v>
      </c>
      <c r="AR30" s="2309">
        <v>88.090791711237543</v>
      </c>
      <c r="AS30" s="2309">
        <v>23.422036228668325</v>
      </c>
      <c r="AT30" s="2309">
        <v>254.31408947613397</v>
      </c>
      <c r="AU30" s="2309">
        <v>10.758547658665307</v>
      </c>
      <c r="AV30" s="2311">
        <v>0</v>
      </c>
      <c r="AW30" s="2311">
        <v>0</v>
      </c>
      <c r="AX30" s="2313">
        <v>15.404038508633702</v>
      </c>
      <c r="AY30" s="2314">
        <v>899.28289441057609</v>
      </c>
      <c r="AZ30" s="2317"/>
      <c r="BA30" s="2294"/>
      <c r="BB30" s="2329">
        <v>23</v>
      </c>
      <c r="BC30" s="2306" t="s">
        <v>145</v>
      </c>
      <c r="BD30" s="2330" t="s">
        <v>326</v>
      </c>
      <c r="BE30" s="2464" t="b">
        <f t="shared" si="19"/>
        <v>1</v>
      </c>
      <c r="BF30" s="2464" t="b">
        <f t="shared" si="0"/>
        <v>1</v>
      </c>
      <c r="BG30" s="2464" t="b">
        <f t="shared" si="1"/>
        <v>1</v>
      </c>
      <c r="BH30" s="2464" t="b">
        <f t="shared" si="2"/>
        <v>1</v>
      </c>
      <c r="BI30" s="2464" t="b">
        <f t="shared" si="3"/>
        <v>1</v>
      </c>
      <c r="BJ30" s="2464" t="b">
        <f t="shared" si="4"/>
        <v>1</v>
      </c>
      <c r="BK30" s="2464" t="b">
        <f t="shared" si="5"/>
        <v>1</v>
      </c>
      <c r="BL30" s="2464" t="b">
        <f t="shared" si="6"/>
        <v>1</v>
      </c>
      <c r="BM30" s="2464" t="b">
        <f t="shared" si="7"/>
        <v>1</v>
      </c>
      <c r="BN30" s="2464" t="b">
        <f t="shared" si="8"/>
        <v>1</v>
      </c>
      <c r="BO30" s="2464" t="b">
        <f t="shared" si="9"/>
        <v>1</v>
      </c>
      <c r="BP30" s="2464" t="b">
        <f t="shared" si="10"/>
        <v>1</v>
      </c>
      <c r="BQ30" s="2464" t="b">
        <f t="shared" si="11"/>
        <v>1</v>
      </c>
      <c r="BR30" s="2464" t="b">
        <f t="shared" si="12"/>
        <v>1</v>
      </c>
      <c r="BS30" s="2464" t="b">
        <f t="shared" si="13"/>
        <v>1</v>
      </c>
      <c r="BT30" s="2464" t="b">
        <f t="shared" si="14"/>
        <v>1</v>
      </c>
      <c r="BU30" s="2464" t="b">
        <f t="shared" si="15"/>
        <v>1</v>
      </c>
      <c r="BV30" s="2464" t="b">
        <f t="shared" si="16"/>
        <v>1</v>
      </c>
      <c r="BW30" s="2464" t="b">
        <f t="shared" si="17"/>
        <v>1</v>
      </c>
      <c r="BX30" s="2464" t="b">
        <f t="shared" si="18"/>
        <v>1</v>
      </c>
      <c r="BY30" s="74"/>
      <c r="BZ30" s="74"/>
      <c r="CA30" s="74"/>
      <c r="CB30" s="74"/>
      <c r="CC30" s="74"/>
      <c r="CD30" s="74"/>
      <c r="CE30" s="74"/>
      <c r="CF30" s="74"/>
      <c r="CG30" s="74"/>
      <c r="CH30" s="74"/>
      <c r="CI30" s="74"/>
      <c r="CJ30" s="74"/>
      <c r="CK30" s="74"/>
      <c r="CL30" s="74"/>
      <c r="CM30" s="74"/>
      <c r="CN30" s="74"/>
      <c r="CO30" s="74"/>
      <c r="CP30" s="74"/>
      <c r="CQ30" s="74"/>
      <c r="CR30" s="74"/>
      <c r="CS30" s="74"/>
      <c r="CT30" s="74"/>
      <c r="CU30" s="74"/>
      <c r="CV30" s="74"/>
      <c r="CW30" s="74"/>
      <c r="CX30" s="74"/>
      <c r="CY30" s="74"/>
      <c r="CZ30" s="74"/>
      <c r="DA30" s="74"/>
      <c r="DB30" s="74"/>
      <c r="DC30" s="74"/>
      <c r="DD30" s="74"/>
      <c r="DE30" s="74"/>
      <c r="DF30" s="74"/>
      <c r="DG30" s="74"/>
      <c r="DH30" s="74"/>
      <c r="DI30" s="74"/>
      <c r="DJ30" s="74"/>
      <c r="DK30" s="74"/>
      <c r="DL30" s="74"/>
      <c r="DM30" s="74"/>
      <c r="DN30" s="74"/>
      <c r="DO30" s="74"/>
      <c r="DP30" s="74"/>
      <c r="DQ30" s="83"/>
    </row>
    <row r="31" spans="1:121" s="82" customFormat="1" ht="12.75" customHeight="1">
      <c r="A31" s="75"/>
      <c r="B31" s="169"/>
      <c r="C31" s="180">
        <v>24</v>
      </c>
      <c r="D31" s="172" t="s">
        <v>146</v>
      </c>
      <c r="E31" s="181" t="s">
        <v>327</v>
      </c>
      <c r="F31" s="2256">
        <v>2.1762750629999226</v>
      </c>
      <c r="G31" s="2257">
        <v>1113.2803838168904</v>
      </c>
      <c r="H31" s="2257">
        <v>101.07811985211748</v>
      </c>
      <c r="I31" s="2257">
        <v>175.23979130042042</v>
      </c>
      <c r="J31" s="2257">
        <v>65.847120759082401</v>
      </c>
      <c r="K31" s="2257">
        <v>85.225542144282485</v>
      </c>
      <c r="L31" s="2259">
        <v>0</v>
      </c>
      <c r="M31" s="2260">
        <v>29.359140231302511</v>
      </c>
      <c r="N31" s="2259">
        <v>0</v>
      </c>
      <c r="O31" s="2259">
        <v>0</v>
      </c>
      <c r="P31" s="2259">
        <v>0</v>
      </c>
      <c r="Q31" s="2257">
        <v>1.2522344362982338</v>
      </c>
      <c r="R31" s="2257">
        <v>293.29183917090074</v>
      </c>
      <c r="S31" s="2257">
        <v>99.193221600017452</v>
      </c>
      <c r="T31" s="2257">
        <v>127.12040029894908</v>
      </c>
      <c r="U31" s="2257">
        <v>14.947376920042739</v>
      </c>
      <c r="V31" s="2259">
        <v>0</v>
      </c>
      <c r="W31" s="2259">
        <v>0</v>
      </c>
      <c r="X31" s="2261">
        <v>17.393440491751203</v>
      </c>
      <c r="Y31" s="2262">
        <v>2125.4048860850553</v>
      </c>
      <c r="Z31" s="175"/>
      <c r="AA31" s="74"/>
      <c r="AB31" s="2294"/>
      <c r="AC31" s="2329">
        <v>24</v>
      </c>
      <c r="AD31" s="2306" t="s">
        <v>146</v>
      </c>
      <c r="AE31" s="2330" t="s">
        <v>327</v>
      </c>
      <c r="AF31" s="2308">
        <v>2.1762750629999226</v>
      </c>
      <c r="AG31" s="2309">
        <v>1113.2803838168904</v>
      </c>
      <c r="AH31" s="2309">
        <v>101.07811985211748</v>
      </c>
      <c r="AI31" s="2309">
        <v>175.23979130042042</v>
      </c>
      <c r="AJ31" s="2309">
        <v>65.847120759082401</v>
      </c>
      <c r="AK31" s="2309">
        <v>85.225542144282485</v>
      </c>
      <c r="AL31" s="2311">
        <v>0</v>
      </c>
      <c r="AM31" s="2312">
        <v>29.359140231302511</v>
      </c>
      <c r="AN31" s="2311">
        <v>0</v>
      </c>
      <c r="AO31" s="2311">
        <v>0</v>
      </c>
      <c r="AP31" s="2311">
        <v>0</v>
      </c>
      <c r="AQ31" s="2309">
        <v>1.2522344362982338</v>
      </c>
      <c r="AR31" s="2309">
        <v>293.29183917090074</v>
      </c>
      <c r="AS31" s="2309">
        <v>99.193221600017452</v>
      </c>
      <c r="AT31" s="2309">
        <v>127.12040029894908</v>
      </c>
      <c r="AU31" s="2309">
        <v>14.947376920042739</v>
      </c>
      <c r="AV31" s="2311">
        <v>0</v>
      </c>
      <c r="AW31" s="2311">
        <v>0</v>
      </c>
      <c r="AX31" s="2313">
        <v>17.393440491751203</v>
      </c>
      <c r="AY31" s="2314">
        <v>2125.4048860850553</v>
      </c>
      <c r="AZ31" s="2317"/>
      <c r="BA31" s="2294"/>
      <c r="BB31" s="2329">
        <v>24</v>
      </c>
      <c r="BC31" s="2306" t="s">
        <v>146</v>
      </c>
      <c r="BD31" s="2330" t="s">
        <v>327</v>
      </c>
      <c r="BE31" s="2464" t="b">
        <f t="shared" si="19"/>
        <v>1</v>
      </c>
      <c r="BF31" s="2464" t="b">
        <f t="shared" si="0"/>
        <v>1</v>
      </c>
      <c r="BG31" s="2464" t="b">
        <f t="shared" si="1"/>
        <v>1</v>
      </c>
      <c r="BH31" s="2464" t="b">
        <f t="shared" si="2"/>
        <v>1</v>
      </c>
      <c r="BI31" s="2464" t="b">
        <f t="shared" si="3"/>
        <v>1</v>
      </c>
      <c r="BJ31" s="2464" t="b">
        <f t="shared" si="4"/>
        <v>1</v>
      </c>
      <c r="BK31" s="2464" t="b">
        <f t="shared" si="5"/>
        <v>1</v>
      </c>
      <c r="BL31" s="2464" t="b">
        <f t="shared" si="6"/>
        <v>1</v>
      </c>
      <c r="BM31" s="2464" t="b">
        <f t="shared" si="7"/>
        <v>1</v>
      </c>
      <c r="BN31" s="2464" t="b">
        <f t="shared" si="8"/>
        <v>1</v>
      </c>
      <c r="BO31" s="2464" t="b">
        <f t="shared" si="9"/>
        <v>1</v>
      </c>
      <c r="BP31" s="2464" t="b">
        <f t="shared" si="10"/>
        <v>1</v>
      </c>
      <c r="BQ31" s="2464" t="b">
        <f t="shared" si="11"/>
        <v>1</v>
      </c>
      <c r="BR31" s="2464" t="b">
        <f t="shared" si="12"/>
        <v>1</v>
      </c>
      <c r="BS31" s="2464" t="b">
        <f t="shared" si="13"/>
        <v>1</v>
      </c>
      <c r="BT31" s="2464" t="b">
        <f t="shared" si="14"/>
        <v>1</v>
      </c>
      <c r="BU31" s="2464" t="b">
        <f t="shared" si="15"/>
        <v>1</v>
      </c>
      <c r="BV31" s="2464" t="b">
        <f t="shared" si="16"/>
        <v>1</v>
      </c>
      <c r="BW31" s="2464" t="b">
        <f t="shared" si="17"/>
        <v>1</v>
      </c>
      <c r="BX31" s="2464" t="b">
        <f t="shared" si="18"/>
        <v>1</v>
      </c>
      <c r="BY31" s="74"/>
      <c r="BZ31" s="74"/>
      <c r="CA31" s="74"/>
      <c r="CB31" s="74"/>
      <c r="CC31" s="74"/>
      <c r="CD31" s="74"/>
      <c r="CE31" s="74"/>
      <c r="CF31" s="74"/>
      <c r="CG31" s="74"/>
      <c r="CH31" s="74"/>
      <c r="CI31" s="74"/>
      <c r="CJ31" s="74"/>
      <c r="CK31" s="74"/>
      <c r="CL31" s="74"/>
      <c r="CM31" s="74"/>
      <c r="CN31" s="74"/>
      <c r="CO31" s="74"/>
      <c r="CP31" s="74"/>
      <c r="CQ31" s="74"/>
      <c r="CR31" s="74"/>
      <c r="CS31" s="74"/>
      <c r="CT31" s="74"/>
      <c r="CU31" s="74"/>
      <c r="CV31" s="74"/>
      <c r="CW31" s="74"/>
      <c r="CX31" s="74"/>
      <c r="CY31" s="74"/>
      <c r="CZ31" s="74"/>
      <c r="DA31" s="74"/>
      <c r="DB31" s="74"/>
      <c r="DC31" s="74"/>
      <c r="DD31" s="74"/>
      <c r="DE31" s="74"/>
      <c r="DF31" s="74"/>
      <c r="DG31" s="74"/>
      <c r="DH31" s="74"/>
      <c r="DI31" s="74"/>
      <c r="DJ31" s="74"/>
      <c r="DK31" s="74"/>
      <c r="DL31" s="74"/>
      <c r="DM31" s="74"/>
      <c r="DN31" s="74"/>
      <c r="DO31" s="74"/>
      <c r="DP31" s="74"/>
      <c r="DQ31" s="83"/>
    </row>
    <row r="32" spans="1:121" s="82" customFormat="1" ht="12.75" customHeight="1">
      <c r="A32" s="75"/>
      <c r="B32" s="169"/>
      <c r="C32" s="180">
        <v>25</v>
      </c>
      <c r="D32" s="172" t="s">
        <v>147</v>
      </c>
      <c r="E32" s="181" t="s">
        <v>328</v>
      </c>
      <c r="F32" s="2256">
        <v>0.22692296620918728</v>
      </c>
      <c r="G32" s="2257">
        <v>165.48591755426872</v>
      </c>
      <c r="H32" s="2257">
        <v>151.84188897636048</v>
      </c>
      <c r="I32" s="2257">
        <v>9.6662604144654374</v>
      </c>
      <c r="J32" s="2257">
        <v>11.969600747901724</v>
      </c>
      <c r="K32" s="2257">
        <v>33.465868240736299</v>
      </c>
      <c r="L32" s="2259">
        <v>0</v>
      </c>
      <c r="M32" s="2260">
        <v>32.380981637380572</v>
      </c>
      <c r="N32" s="2259">
        <v>0</v>
      </c>
      <c r="O32" s="2259">
        <v>0</v>
      </c>
      <c r="P32" s="2259">
        <v>0</v>
      </c>
      <c r="Q32" s="2257">
        <v>0.11789483887205525</v>
      </c>
      <c r="R32" s="2257">
        <v>221.2877913465247</v>
      </c>
      <c r="S32" s="2257">
        <v>20.43913356076898</v>
      </c>
      <c r="T32" s="2257">
        <v>30.638139645530071</v>
      </c>
      <c r="U32" s="2257">
        <v>7.6149112559365788</v>
      </c>
      <c r="V32" s="2259">
        <v>0</v>
      </c>
      <c r="W32" s="2259">
        <v>0</v>
      </c>
      <c r="X32" s="2261">
        <v>0.76619711454286799</v>
      </c>
      <c r="Y32" s="2262">
        <v>685.90150829949766</v>
      </c>
      <c r="Z32" s="175"/>
      <c r="AA32" s="74"/>
      <c r="AB32" s="2294"/>
      <c r="AC32" s="2329">
        <v>25</v>
      </c>
      <c r="AD32" s="2306" t="s">
        <v>147</v>
      </c>
      <c r="AE32" s="2330" t="s">
        <v>328</v>
      </c>
      <c r="AF32" s="2308">
        <v>0.22692296620918728</v>
      </c>
      <c r="AG32" s="2309">
        <v>165.48591755426872</v>
      </c>
      <c r="AH32" s="2309">
        <v>151.84188897636048</v>
      </c>
      <c r="AI32" s="2309">
        <v>9.6662604144654374</v>
      </c>
      <c r="AJ32" s="2309">
        <v>11.969600747901724</v>
      </c>
      <c r="AK32" s="2309">
        <v>33.465868240736299</v>
      </c>
      <c r="AL32" s="2311">
        <v>0</v>
      </c>
      <c r="AM32" s="2312">
        <v>32.380981637380572</v>
      </c>
      <c r="AN32" s="2311">
        <v>0</v>
      </c>
      <c r="AO32" s="2311">
        <v>0</v>
      </c>
      <c r="AP32" s="2311">
        <v>0</v>
      </c>
      <c r="AQ32" s="2309">
        <v>0.11789483887205525</v>
      </c>
      <c r="AR32" s="2309">
        <v>221.2877913465247</v>
      </c>
      <c r="AS32" s="2309">
        <v>20.43913356076898</v>
      </c>
      <c r="AT32" s="2309">
        <v>30.638139645530071</v>
      </c>
      <c r="AU32" s="2309">
        <v>7.6149112559365788</v>
      </c>
      <c r="AV32" s="2311">
        <v>0</v>
      </c>
      <c r="AW32" s="2311">
        <v>0</v>
      </c>
      <c r="AX32" s="2313">
        <v>0.76619711454286799</v>
      </c>
      <c r="AY32" s="2314">
        <v>685.90150829949766</v>
      </c>
      <c r="AZ32" s="2317"/>
      <c r="BA32" s="2294"/>
      <c r="BB32" s="2329">
        <v>25</v>
      </c>
      <c r="BC32" s="2306" t="s">
        <v>147</v>
      </c>
      <c r="BD32" s="2330" t="s">
        <v>328</v>
      </c>
      <c r="BE32" s="2464" t="b">
        <f t="shared" si="19"/>
        <v>1</v>
      </c>
      <c r="BF32" s="2464" t="b">
        <f t="shared" si="0"/>
        <v>1</v>
      </c>
      <c r="BG32" s="2464" t="b">
        <f t="shared" si="1"/>
        <v>1</v>
      </c>
      <c r="BH32" s="2464" t="b">
        <f t="shared" si="2"/>
        <v>1</v>
      </c>
      <c r="BI32" s="2464" t="b">
        <f t="shared" si="3"/>
        <v>1</v>
      </c>
      <c r="BJ32" s="2464" t="b">
        <f t="shared" si="4"/>
        <v>1</v>
      </c>
      <c r="BK32" s="2464" t="b">
        <f t="shared" si="5"/>
        <v>1</v>
      </c>
      <c r="BL32" s="2464" t="b">
        <f t="shared" si="6"/>
        <v>1</v>
      </c>
      <c r="BM32" s="2464" t="b">
        <f t="shared" si="7"/>
        <v>1</v>
      </c>
      <c r="BN32" s="2464" t="b">
        <f t="shared" si="8"/>
        <v>1</v>
      </c>
      <c r="BO32" s="2464" t="b">
        <f t="shared" si="9"/>
        <v>1</v>
      </c>
      <c r="BP32" s="2464" t="b">
        <f t="shared" si="10"/>
        <v>1</v>
      </c>
      <c r="BQ32" s="2464" t="b">
        <f t="shared" si="11"/>
        <v>1</v>
      </c>
      <c r="BR32" s="2464" t="b">
        <f t="shared" si="12"/>
        <v>1</v>
      </c>
      <c r="BS32" s="2464" t="b">
        <f t="shared" si="13"/>
        <v>1</v>
      </c>
      <c r="BT32" s="2464" t="b">
        <f t="shared" si="14"/>
        <v>1</v>
      </c>
      <c r="BU32" s="2464" t="b">
        <f t="shared" si="15"/>
        <v>1</v>
      </c>
      <c r="BV32" s="2464" t="b">
        <f t="shared" si="16"/>
        <v>1</v>
      </c>
      <c r="BW32" s="2464" t="b">
        <f t="shared" si="17"/>
        <v>1</v>
      </c>
      <c r="BX32" s="2464" t="b">
        <f t="shared" si="18"/>
        <v>1</v>
      </c>
      <c r="BY32" s="74"/>
      <c r="BZ32" s="74"/>
      <c r="CA32" s="74"/>
      <c r="CB32" s="74"/>
      <c r="CC32" s="74"/>
      <c r="CD32" s="74"/>
      <c r="CE32" s="74"/>
      <c r="CF32" s="74"/>
      <c r="CG32" s="74"/>
      <c r="CH32" s="74"/>
      <c r="CI32" s="74"/>
      <c r="CJ32" s="74"/>
      <c r="CK32" s="74"/>
      <c r="CL32" s="74"/>
      <c r="CM32" s="74"/>
      <c r="CN32" s="74"/>
      <c r="CO32" s="74"/>
      <c r="CP32" s="74"/>
      <c r="CQ32" s="74"/>
      <c r="CR32" s="74"/>
      <c r="CS32" s="74"/>
      <c r="CT32" s="74"/>
      <c r="CU32" s="74"/>
      <c r="CV32" s="74"/>
      <c r="CW32" s="74"/>
      <c r="CX32" s="74"/>
      <c r="CY32" s="74"/>
      <c r="CZ32" s="74"/>
      <c r="DA32" s="74"/>
      <c r="DB32" s="74"/>
      <c r="DC32" s="74"/>
      <c r="DD32" s="74"/>
      <c r="DE32" s="74"/>
      <c r="DF32" s="74"/>
      <c r="DG32" s="74"/>
      <c r="DH32" s="74"/>
      <c r="DI32" s="74"/>
      <c r="DJ32" s="74"/>
      <c r="DK32" s="74"/>
      <c r="DL32" s="74"/>
      <c r="DM32" s="74"/>
      <c r="DN32" s="74"/>
      <c r="DO32" s="74"/>
      <c r="DP32" s="74"/>
      <c r="DQ32" s="83"/>
    </row>
    <row r="33" spans="1:121" s="82" customFormat="1" ht="12.75" customHeight="1">
      <c r="A33" s="75"/>
      <c r="B33" s="169"/>
      <c r="C33" s="180">
        <v>26</v>
      </c>
      <c r="D33" s="172" t="s">
        <v>148</v>
      </c>
      <c r="E33" s="181" t="s">
        <v>329</v>
      </c>
      <c r="F33" s="2256">
        <v>1.296988592632085</v>
      </c>
      <c r="G33" s="2257">
        <v>168.7968218025064</v>
      </c>
      <c r="H33" s="2257">
        <v>89.418952929943103</v>
      </c>
      <c r="I33" s="2257">
        <v>13.108263795017356</v>
      </c>
      <c r="J33" s="2257">
        <v>17.067924696053097</v>
      </c>
      <c r="K33" s="2257">
        <v>109.59184681092709</v>
      </c>
      <c r="L33" s="2259">
        <v>0</v>
      </c>
      <c r="M33" s="2260">
        <v>47.904173519974613</v>
      </c>
      <c r="N33" s="2259">
        <v>0</v>
      </c>
      <c r="O33" s="2259">
        <v>0</v>
      </c>
      <c r="P33" s="2259">
        <v>0</v>
      </c>
      <c r="Q33" s="2257">
        <v>6.8839715836013911</v>
      </c>
      <c r="R33" s="2257">
        <v>257.98384916356042</v>
      </c>
      <c r="S33" s="2257">
        <v>14.549152139864225</v>
      </c>
      <c r="T33" s="2257">
        <v>30.202946819112594</v>
      </c>
      <c r="U33" s="2257">
        <v>9.1212867026861133</v>
      </c>
      <c r="V33" s="2259">
        <v>0</v>
      </c>
      <c r="W33" s="2259">
        <v>0</v>
      </c>
      <c r="X33" s="2261">
        <v>6.8501292260710569</v>
      </c>
      <c r="Y33" s="2262">
        <v>772.77630778194964</v>
      </c>
      <c r="Z33" s="175"/>
      <c r="AA33" s="74"/>
      <c r="AB33" s="2294"/>
      <c r="AC33" s="2329">
        <v>26</v>
      </c>
      <c r="AD33" s="2306" t="s">
        <v>148</v>
      </c>
      <c r="AE33" s="2330" t="s">
        <v>329</v>
      </c>
      <c r="AF33" s="2308">
        <v>1.296988592632085</v>
      </c>
      <c r="AG33" s="2309">
        <v>168.7968218025064</v>
      </c>
      <c r="AH33" s="2309">
        <v>89.418952929943103</v>
      </c>
      <c r="AI33" s="2309">
        <v>13.108263795017356</v>
      </c>
      <c r="AJ33" s="2309">
        <v>17.067924696053097</v>
      </c>
      <c r="AK33" s="2309">
        <v>109.59184681092709</v>
      </c>
      <c r="AL33" s="2311">
        <v>0</v>
      </c>
      <c r="AM33" s="2312">
        <v>47.904173519974613</v>
      </c>
      <c r="AN33" s="2311">
        <v>0</v>
      </c>
      <c r="AO33" s="2311">
        <v>0</v>
      </c>
      <c r="AP33" s="2311">
        <v>0</v>
      </c>
      <c r="AQ33" s="2309">
        <v>6.8839715836013911</v>
      </c>
      <c r="AR33" s="2309">
        <v>257.98384916356042</v>
      </c>
      <c r="AS33" s="2309">
        <v>14.549152139864225</v>
      </c>
      <c r="AT33" s="2309">
        <v>30.202946819112594</v>
      </c>
      <c r="AU33" s="2309">
        <v>9.1212867026861133</v>
      </c>
      <c r="AV33" s="2311">
        <v>0</v>
      </c>
      <c r="AW33" s="2311">
        <v>0</v>
      </c>
      <c r="AX33" s="2313">
        <v>6.8501292260710569</v>
      </c>
      <c r="AY33" s="2314">
        <v>772.77630778194964</v>
      </c>
      <c r="AZ33" s="2317"/>
      <c r="BA33" s="2294"/>
      <c r="BB33" s="2329">
        <v>26</v>
      </c>
      <c r="BC33" s="2306" t="s">
        <v>148</v>
      </c>
      <c r="BD33" s="2330" t="s">
        <v>329</v>
      </c>
      <c r="BE33" s="2464" t="b">
        <f t="shared" si="19"/>
        <v>1</v>
      </c>
      <c r="BF33" s="2464" t="b">
        <f t="shared" si="0"/>
        <v>1</v>
      </c>
      <c r="BG33" s="2464" t="b">
        <f t="shared" si="1"/>
        <v>1</v>
      </c>
      <c r="BH33" s="2464" t="b">
        <f t="shared" si="2"/>
        <v>1</v>
      </c>
      <c r="BI33" s="2464" t="b">
        <f t="shared" si="3"/>
        <v>1</v>
      </c>
      <c r="BJ33" s="2464" t="b">
        <f t="shared" si="4"/>
        <v>1</v>
      </c>
      <c r="BK33" s="2464" t="b">
        <f t="shared" si="5"/>
        <v>1</v>
      </c>
      <c r="BL33" s="2464" t="b">
        <f t="shared" si="6"/>
        <v>1</v>
      </c>
      <c r="BM33" s="2464" t="b">
        <f t="shared" si="7"/>
        <v>1</v>
      </c>
      <c r="BN33" s="2464" t="b">
        <f t="shared" si="8"/>
        <v>1</v>
      </c>
      <c r="BO33" s="2464" t="b">
        <f t="shared" si="9"/>
        <v>1</v>
      </c>
      <c r="BP33" s="2464" t="b">
        <f t="shared" si="10"/>
        <v>1</v>
      </c>
      <c r="BQ33" s="2464" t="b">
        <f t="shared" si="11"/>
        <v>1</v>
      </c>
      <c r="BR33" s="2464" t="b">
        <f t="shared" si="12"/>
        <v>1</v>
      </c>
      <c r="BS33" s="2464" t="b">
        <f t="shared" si="13"/>
        <v>1</v>
      </c>
      <c r="BT33" s="2464" t="b">
        <f t="shared" si="14"/>
        <v>1</v>
      </c>
      <c r="BU33" s="2464" t="b">
        <f t="shared" si="15"/>
        <v>1</v>
      </c>
      <c r="BV33" s="2464" t="b">
        <f t="shared" si="16"/>
        <v>1</v>
      </c>
      <c r="BW33" s="2464" t="b">
        <f t="shared" si="17"/>
        <v>1</v>
      </c>
      <c r="BX33" s="2464" t="b">
        <f t="shared" si="18"/>
        <v>1</v>
      </c>
      <c r="BY33" s="74"/>
      <c r="BZ33" s="74"/>
      <c r="CA33" s="74"/>
      <c r="CB33" s="74"/>
      <c r="CC33" s="74"/>
      <c r="CD33" s="74"/>
      <c r="CE33" s="74"/>
      <c r="CF33" s="74"/>
      <c r="CG33" s="74"/>
      <c r="CH33" s="74"/>
      <c r="CI33" s="74"/>
      <c r="CJ33" s="74"/>
      <c r="CK33" s="74"/>
      <c r="CL33" s="74"/>
      <c r="CM33" s="74"/>
      <c r="CN33" s="74"/>
      <c r="CO33" s="74"/>
      <c r="CP33" s="74"/>
      <c r="CQ33" s="74"/>
      <c r="CR33" s="74"/>
      <c r="CS33" s="74"/>
      <c r="CT33" s="74"/>
      <c r="CU33" s="74"/>
      <c r="CV33" s="74"/>
      <c r="CW33" s="74"/>
      <c r="CX33" s="74"/>
      <c r="CY33" s="74"/>
      <c r="CZ33" s="74"/>
      <c r="DA33" s="74"/>
      <c r="DB33" s="74"/>
      <c r="DC33" s="74"/>
      <c r="DD33" s="74"/>
      <c r="DE33" s="74"/>
      <c r="DF33" s="74"/>
      <c r="DG33" s="74"/>
      <c r="DH33" s="74"/>
      <c r="DI33" s="74"/>
      <c r="DJ33" s="74"/>
      <c r="DK33" s="74"/>
      <c r="DL33" s="74"/>
      <c r="DM33" s="74"/>
      <c r="DN33" s="74"/>
      <c r="DO33" s="74"/>
      <c r="DP33" s="74"/>
      <c r="DQ33" s="83"/>
    </row>
    <row r="34" spans="1:121" s="82" customFormat="1" ht="12.75" customHeight="1">
      <c r="A34" s="75"/>
      <c r="B34" s="169"/>
      <c r="C34" s="180">
        <v>27</v>
      </c>
      <c r="D34" s="172" t="s">
        <v>149</v>
      </c>
      <c r="E34" s="181" t="s">
        <v>330</v>
      </c>
      <c r="F34" s="2256">
        <v>1.1933615361344472</v>
      </c>
      <c r="G34" s="2257">
        <v>325.94466281701352</v>
      </c>
      <c r="H34" s="2257">
        <v>20.497329878936974</v>
      </c>
      <c r="I34" s="2257">
        <v>8.8809283604104863</v>
      </c>
      <c r="J34" s="2257">
        <v>15.488761584752687</v>
      </c>
      <c r="K34" s="2257">
        <v>122.9816660506439</v>
      </c>
      <c r="L34" s="2259">
        <v>0</v>
      </c>
      <c r="M34" s="2260">
        <v>6.9975532166363132</v>
      </c>
      <c r="N34" s="2259">
        <v>0</v>
      </c>
      <c r="O34" s="2259">
        <v>0</v>
      </c>
      <c r="P34" s="2259">
        <v>0</v>
      </c>
      <c r="Q34" s="2257">
        <v>0.14613837898124016</v>
      </c>
      <c r="R34" s="2257">
        <v>30.949865823231892</v>
      </c>
      <c r="S34" s="2257">
        <v>9.6889539397039766</v>
      </c>
      <c r="T34" s="2257">
        <v>26.412594172812625</v>
      </c>
      <c r="U34" s="2257">
        <v>1.774839492710365</v>
      </c>
      <c r="V34" s="2259">
        <v>0</v>
      </c>
      <c r="W34" s="2259">
        <v>0</v>
      </c>
      <c r="X34" s="2261">
        <v>29.095027799965955</v>
      </c>
      <c r="Y34" s="2262">
        <v>600.05168305193433</v>
      </c>
      <c r="Z34" s="175"/>
      <c r="AA34" s="74"/>
      <c r="AB34" s="2294"/>
      <c r="AC34" s="2329">
        <v>27</v>
      </c>
      <c r="AD34" s="2306" t="s">
        <v>149</v>
      </c>
      <c r="AE34" s="2330" t="s">
        <v>330</v>
      </c>
      <c r="AF34" s="2308">
        <v>1.1933615361344472</v>
      </c>
      <c r="AG34" s="2309">
        <v>325.94466281701352</v>
      </c>
      <c r="AH34" s="2309">
        <v>20.497329878936974</v>
      </c>
      <c r="AI34" s="2309">
        <v>8.8809283604104863</v>
      </c>
      <c r="AJ34" s="2309">
        <v>15.488761584752687</v>
      </c>
      <c r="AK34" s="2309">
        <v>122.9816660506439</v>
      </c>
      <c r="AL34" s="2311">
        <v>0</v>
      </c>
      <c r="AM34" s="2312">
        <v>6.9975532166363132</v>
      </c>
      <c r="AN34" s="2311">
        <v>0</v>
      </c>
      <c r="AO34" s="2311">
        <v>0</v>
      </c>
      <c r="AP34" s="2311">
        <v>0</v>
      </c>
      <c r="AQ34" s="2309">
        <v>0.14613837898124016</v>
      </c>
      <c r="AR34" s="2309">
        <v>30.949865823231892</v>
      </c>
      <c r="AS34" s="2309">
        <v>9.6889539397039766</v>
      </c>
      <c r="AT34" s="2309">
        <v>26.412594172812625</v>
      </c>
      <c r="AU34" s="2309">
        <v>1.774839492710365</v>
      </c>
      <c r="AV34" s="2311">
        <v>0</v>
      </c>
      <c r="AW34" s="2311">
        <v>0</v>
      </c>
      <c r="AX34" s="2313">
        <v>29.095027799965955</v>
      </c>
      <c r="AY34" s="2314">
        <v>600.05168305193433</v>
      </c>
      <c r="AZ34" s="2317"/>
      <c r="BA34" s="2294"/>
      <c r="BB34" s="2329">
        <v>27</v>
      </c>
      <c r="BC34" s="2306" t="s">
        <v>149</v>
      </c>
      <c r="BD34" s="2330" t="s">
        <v>330</v>
      </c>
      <c r="BE34" s="2464" t="b">
        <f t="shared" si="19"/>
        <v>1</v>
      </c>
      <c r="BF34" s="2464" t="b">
        <f t="shared" si="0"/>
        <v>1</v>
      </c>
      <c r="BG34" s="2464" t="b">
        <f t="shared" si="1"/>
        <v>1</v>
      </c>
      <c r="BH34" s="2464" t="b">
        <f t="shared" si="2"/>
        <v>1</v>
      </c>
      <c r="BI34" s="2464" t="b">
        <f t="shared" si="3"/>
        <v>1</v>
      </c>
      <c r="BJ34" s="2464" t="b">
        <f t="shared" si="4"/>
        <v>1</v>
      </c>
      <c r="BK34" s="2464" t="b">
        <f t="shared" si="5"/>
        <v>1</v>
      </c>
      <c r="BL34" s="2464" t="b">
        <f t="shared" si="6"/>
        <v>1</v>
      </c>
      <c r="BM34" s="2464" t="b">
        <f t="shared" si="7"/>
        <v>1</v>
      </c>
      <c r="BN34" s="2464" t="b">
        <f t="shared" si="8"/>
        <v>1</v>
      </c>
      <c r="BO34" s="2464" t="b">
        <f t="shared" si="9"/>
        <v>1</v>
      </c>
      <c r="BP34" s="2464" t="b">
        <f t="shared" si="10"/>
        <v>1</v>
      </c>
      <c r="BQ34" s="2464" t="b">
        <f t="shared" si="11"/>
        <v>1</v>
      </c>
      <c r="BR34" s="2464" t="b">
        <f t="shared" si="12"/>
        <v>1</v>
      </c>
      <c r="BS34" s="2464" t="b">
        <f t="shared" si="13"/>
        <v>1</v>
      </c>
      <c r="BT34" s="2464" t="b">
        <f t="shared" si="14"/>
        <v>1</v>
      </c>
      <c r="BU34" s="2464" t="b">
        <f t="shared" si="15"/>
        <v>1</v>
      </c>
      <c r="BV34" s="2464" t="b">
        <f t="shared" si="16"/>
        <v>1</v>
      </c>
      <c r="BW34" s="2464" t="b">
        <f t="shared" si="17"/>
        <v>1</v>
      </c>
      <c r="BX34" s="2464" t="b">
        <f t="shared" si="18"/>
        <v>1</v>
      </c>
      <c r="BY34" s="74"/>
      <c r="BZ34" s="74"/>
      <c r="CA34" s="74"/>
      <c r="CB34" s="74"/>
      <c r="CC34" s="74"/>
      <c r="CD34" s="74"/>
      <c r="CE34" s="74"/>
      <c r="CF34" s="74"/>
      <c r="CG34" s="74"/>
      <c r="CH34" s="74"/>
      <c r="CI34" s="74"/>
      <c r="CJ34" s="74"/>
      <c r="CK34" s="74"/>
      <c r="CL34" s="74"/>
      <c r="CM34" s="74"/>
      <c r="CN34" s="74"/>
      <c r="CO34" s="74"/>
      <c r="CP34" s="74"/>
      <c r="CQ34" s="74"/>
      <c r="CR34" s="74"/>
      <c r="CS34" s="74"/>
      <c r="CT34" s="74"/>
      <c r="CU34" s="74"/>
      <c r="CV34" s="74"/>
      <c r="CW34" s="74"/>
      <c r="CX34" s="74"/>
      <c r="CY34" s="74"/>
      <c r="CZ34" s="74"/>
      <c r="DA34" s="74"/>
      <c r="DB34" s="74"/>
      <c r="DC34" s="74"/>
      <c r="DD34" s="74"/>
      <c r="DE34" s="74"/>
      <c r="DF34" s="74"/>
      <c r="DG34" s="74"/>
      <c r="DH34" s="74"/>
      <c r="DI34" s="74"/>
      <c r="DJ34" s="74"/>
      <c r="DK34" s="74"/>
      <c r="DL34" s="74"/>
      <c r="DM34" s="74"/>
      <c r="DN34" s="74"/>
      <c r="DO34" s="74"/>
      <c r="DP34" s="74"/>
      <c r="DQ34" s="83"/>
    </row>
    <row r="35" spans="1:121" s="82" customFormat="1" ht="12.75" customHeight="1">
      <c r="A35" s="85"/>
      <c r="B35" s="169"/>
      <c r="C35" s="180">
        <v>28</v>
      </c>
      <c r="D35" s="182" t="s">
        <v>150</v>
      </c>
      <c r="E35" s="183" t="s">
        <v>331</v>
      </c>
      <c r="F35" s="2256">
        <v>7.7087479159234515E-2</v>
      </c>
      <c r="G35" s="2257">
        <v>1358.7214196958253</v>
      </c>
      <c r="H35" s="2257">
        <v>59.299081715884064</v>
      </c>
      <c r="I35" s="2257">
        <v>566.4074190117874</v>
      </c>
      <c r="J35" s="2257">
        <v>780.81400628724543</v>
      </c>
      <c r="K35" s="2257">
        <v>94.503970854588999</v>
      </c>
      <c r="L35" s="2268">
        <v>0</v>
      </c>
      <c r="M35" s="2269">
        <v>6.2965094963677206</v>
      </c>
      <c r="N35" s="2268">
        <v>0</v>
      </c>
      <c r="O35" s="2268">
        <v>0</v>
      </c>
      <c r="P35" s="2268">
        <v>0</v>
      </c>
      <c r="Q35" s="2257">
        <v>1.5329321382157384E-2</v>
      </c>
      <c r="R35" s="2257">
        <v>129.94705258005155</v>
      </c>
      <c r="S35" s="2257">
        <v>12.085943370594329</v>
      </c>
      <c r="T35" s="2257">
        <v>9.2757946088127206</v>
      </c>
      <c r="U35" s="2257">
        <v>1.3101531692154231</v>
      </c>
      <c r="V35" s="2268">
        <v>0</v>
      </c>
      <c r="W35" s="2268">
        <v>0</v>
      </c>
      <c r="X35" s="2261">
        <v>7.6531519392724601</v>
      </c>
      <c r="Y35" s="2262">
        <v>3026.4069195301863</v>
      </c>
      <c r="Z35" s="175"/>
      <c r="AA35" s="74"/>
      <c r="AB35" s="2294"/>
      <c r="AC35" s="2329">
        <v>28</v>
      </c>
      <c r="AD35" s="2331" t="s">
        <v>150</v>
      </c>
      <c r="AE35" s="2332" t="s">
        <v>331</v>
      </c>
      <c r="AF35" s="2308">
        <v>7.7087479159234515E-2</v>
      </c>
      <c r="AG35" s="2309">
        <v>1358.7214196958253</v>
      </c>
      <c r="AH35" s="2309">
        <v>59.299081715884064</v>
      </c>
      <c r="AI35" s="2309">
        <v>566.4074190117874</v>
      </c>
      <c r="AJ35" s="2309">
        <v>780.81400628724543</v>
      </c>
      <c r="AK35" s="2309">
        <v>94.503970854588999</v>
      </c>
      <c r="AL35" s="2333">
        <v>0</v>
      </c>
      <c r="AM35" s="2334">
        <v>6.2965094963677206</v>
      </c>
      <c r="AN35" s="2333">
        <v>0</v>
      </c>
      <c r="AO35" s="2333">
        <v>0</v>
      </c>
      <c r="AP35" s="2333">
        <v>0</v>
      </c>
      <c r="AQ35" s="2309">
        <v>1.5329321382157384E-2</v>
      </c>
      <c r="AR35" s="2309">
        <v>129.94705258005155</v>
      </c>
      <c r="AS35" s="2309">
        <v>12.085943370594329</v>
      </c>
      <c r="AT35" s="2309">
        <v>9.2757946088127206</v>
      </c>
      <c r="AU35" s="2309">
        <v>1.3101531692154231</v>
      </c>
      <c r="AV35" s="2333">
        <v>0</v>
      </c>
      <c r="AW35" s="2333">
        <v>0</v>
      </c>
      <c r="AX35" s="2313">
        <v>7.6531519392724601</v>
      </c>
      <c r="AY35" s="2314">
        <v>3026.4069195301863</v>
      </c>
      <c r="AZ35" s="2317"/>
      <c r="BA35" s="2294"/>
      <c r="BB35" s="2329">
        <v>28</v>
      </c>
      <c r="BC35" s="2331" t="s">
        <v>150</v>
      </c>
      <c r="BD35" s="2332" t="s">
        <v>331</v>
      </c>
      <c r="BE35" s="2464" t="b">
        <f t="shared" si="19"/>
        <v>1</v>
      </c>
      <c r="BF35" s="2464" t="b">
        <f t="shared" si="0"/>
        <v>1</v>
      </c>
      <c r="BG35" s="2464" t="b">
        <f t="shared" si="1"/>
        <v>1</v>
      </c>
      <c r="BH35" s="2464" t="b">
        <f t="shared" si="2"/>
        <v>1</v>
      </c>
      <c r="BI35" s="2464" t="b">
        <f t="shared" si="3"/>
        <v>1</v>
      </c>
      <c r="BJ35" s="2464" t="b">
        <f t="shared" si="4"/>
        <v>1</v>
      </c>
      <c r="BK35" s="2464" t="b">
        <f t="shared" si="5"/>
        <v>1</v>
      </c>
      <c r="BL35" s="2464" t="b">
        <f t="shared" si="6"/>
        <v>1</v>
      </c>
      <c r="BM35" s="2464" t="b">
        <f t="shared" si="7"/>
        <v>1</v>
      </c>
      <c r="BN35" s="2464" t="b">
        <f t="shared" si="8"/>
        <v>1</v>
      </c>
      <c r="BO35" s="2464" t="b">
        <f t="shared" si="9"/>
        <v>1</v>
      </c>
      <c r="BP35" s="2464" t="b">
        <f t="shared" si="10"/>
        <v>1</v>
      </c>
      <c r="BQ35" s="2464" t="b">
        <f t="shared" si="11"/>
        <v>1</v>
      </c>
      <c r="BR35" s="2464" t="b">
        <f t="shared" si="12"/>
        <v>1</v>
      </c>
      <c r="BS35" s="2464" t="b">
        <f t="shared" si="13"/>
        <v>1</v>
      </c>
      <c r="BT35" s="2464" t="b">
        <f t="shared" si="14"/>
        <v>1</v>
      </c>
      <c r="BU35" s="2464" t="b">
        <f t="shared" si="15"/>
        <v>1</v>
      </c>
      <c r="BV35" s="2464" t="b">
        <f t="shared" si="16"/>
        <v>1</v>
      </c>
      <c r="BW35" s="2464" t="b">
        <f t="shared" si="17"/>
        <v>1</v>
      </c>
      <c r="BX35" s="2464" t="b">
        <f t="shared" si="18"/>
        <v>1</v>
      </c>
      <c r="BY35" s="74"/>
      <c r="BZ35" s="74"/>
      <c r="CA35" s="74"/>
      <c r="CB35" s="74"/>
      <c r="CC35" s="74"/>
      <c r="CD35" s="74"/>
      <c r="CE35" s="74"/>
      <c r="CF35" s="74"/>
      <c r="CG35" s="74"/>
      <c r="CH35" s="74"/>
      <c r="CI35" s="74"/>
      <c r="CJ35" s="74"/>
      <c r="CK35" s="74"/>
      <c r="CL35" s="74"/>
      <c r="CM35" s="74"/>
      <c r="CN35" s="74"/>
      <c r="CO35" s="74"/>
      <c r="CP35" s="74"/>
      <c r="CQ35" s="74"/>
      <c r="CR35" s="74"/>
      <c r="CS35" s="74"/>
      <c r="CT35" s="74"/>
      <c r="CU35" s="74"/>
      <c r="CV35" s="74"/>
      <c r="CW35" s="74"/>
      <c r="CX35" s="74"/>
      <c r="CY35" s="74"/>
      <c r="CZ35" s="74"/>
      <c r="DA35" s="74"/>
      <c r="DB35" s="74"/>
      <c r="DC35" s="74"/>
      <c r="DD35" s="74"/>
      <c r="DE35" s="74"/>
      <c r="DF35" s="74"/>
      <c r="DG35" s="74"/>
      <c r="DH35" s="74"/>
      <c r="DI35" s="74"/>
      <c r="DJ35" s="74"/>
      <c r="DK35" s="74"/>
      <c r="DL35" s="74"/>
      <c r="DM35" s="74"/>
      <c r="DN35" s="74"/>
      <c r="DO35" s="74"/>
      <c r="DP35" s="74"/>
      <c r="DQ35" s="83"/>
    </row>
    <row r="36" spans="1:121" s="82" customFormat="1" ht="12.75" customHeight="1">
      <c r="A36" s="85"/>
      <c r="B36" s="169"/>
      <c r="C36" s="180">
        <v>29</v>
      </c>
      <c r="D36" s="184" t="s">
        <v>151</v>
      </c>
      <c r="E36" s="185" t="s">
        <v>332</v>
      </c>
      <c r="F36" s="2256">
        <v>0.70212427671074462</v>
      </c>
      <c r="G36" s="2257">
        <v>246.48210796006029</v>
      </c>
      <c r="H36" s="2257">
        <v>26.210182452333697</v>
      </c>
      <c r="I36" s="2257">
        <v>23.451039587561631</v>
      </c>
      <c r="J36" s="2257">
        <v>52.632007413374978</v>
      </c>
      <c r="K36" s="2257">
        <v>60.55114314088857</v>
      </c>
      <c r="L36" s="2259">
        <v>0</v>
      </c>
      <c r="M36" s="2260">
        <v>17.374096762210566</v>
      </c>
      <c r="N36" s="2259">
        <v>0</v>
      </c>
      <c r="O36" s="2259">
        <v>0</v>
      </c>
      <c r="P36" s="2259">
        <v>0</v>
      </c>
      <c r="Q36" s="2257">
        <v>2.8599581732312428E-3</v>
      </c>
      <c r="R36" s="2257">
        <v>82.99229449781474</v>
      </c>
      <c r="S36" s="2257">
        <v>27.660011980185615</v>
      </c>
      <c r="T36" s="2257">
        <v>5.9729374456620921</v>
      </c>
      <c r="U36" s="2257">
        <v>1.8559432415124315</v>
      </c>
      <c r="V36" s="2259">
        <v>0</v>
      </c>
      <c r="W36" s="2259">
        <v>0</v>
      </c>
      <c r="X36" s="2261">
        <v>2.205533168729668</v>
      </c>
      <c r="Y36" s="2262">
        <v>548.0922818852182</v>
      </c>
      <c r="Z36" s="175"/>
      <c r="AA36" s="74"/>
      <c r="AB36" s="2294"/>
      <c r="AC36" s="2329">
        <v>29</v>
      </c>
      <c r="AD36" s="2335" t="s">
        <v>151</v>
      </c>
      <c r="AE36" s="2336" t="s">
        <v>332</v>
      </c>
      <c r="AF36" s="2308">
        <v>0.70212427671074462</v>
      </c>
      <c r="AG36" s="2309">
        <v>246.48210796006029</v>
      </c>
      <c r="AH36" s="2309">
        <v>26.210182452333697</v>
      </c>
      <c r="AI36" s="2309">
        <v>23.451039587561631</v>
      </c>
      <c r="AJ36" s="2309">
        <v>52.632007413374978</v>
      </c>
      <c r="AK36" s="2309">
        <v>60.55114314088857</v>
      </c>
      <c r="AL36" s="2311">
        <v>0</v>
      </c>
      <c r="AM36" s="2312">
        <v>17.374096762210566</v>
      </c>
      <c r="AN36" s="2311">
        <v>0</v>
      </c>
      <c r="AO36" s="2311">
        <v>0</v>
      </c>
      <c r="AP36" s="2311">
        <v>0</v>
      </c>
      <c r="AQ36" s="2309">
        <v>2.8599581732312428E-3</v>
      </c>
      <c r="AR36" s="2309">
        <v>82.99229449781474</v>
      </c>
      <c r="AS36" s="2309">
        <v>27.660011980185615</v>
      </c>
      <c r="AT36" s="2309">
        <v>5.9729374456620921</v>
      </c>
      <c r="AU36" s="2309">
        <v>1.8559432415124315</v>
      </c>
      <c r="AV36" s="2311">
        <v>0</v>
      </c>
      <c r="AW36" s="2311">
        <v>0</v>
      </c>
      <c r="AX36" s="2313">
        <v>2.205533168729668</v>
      </c>
      <c r="AY36" s="2314">
        <v>548.0922818852182</v>
      </c>
      <c r="AZ36" s="2317"/>
      <c r="BA36" s="2294"/>
      <c r="BB36" s="2329">
        <v>29</v>
      </c>
      <c r="BC36" s="2335" t="s">
        <v>151</v>
      </c>
      <c r="BD36" s="2336" t="s">
        <v>332</v>
      </c>
      <c r="BE36" s="2464" t="b">
        <f t="shared" si="19"/>
        <v>1</v>
      </c>
      <c r="BF36" s="2464" t="b">
        <f t="shared" si="0"/>
        <v>1</v>
      </c>
      <c r="BG36" s="2464" t="b">
        <f t="shared" si="1"/>
        <v>1</v>
      </c>
      <c r="BH36" s="2464" t="b">
        <f t="shared" si="2"/>
        <v>1</v>
      </c>
      <c r="BI36" s="2464" t="b">
        <f t="shared" si="3"/>
        <v>1</v>
      </c>
      <c r="BJ36" s="2464" t="b">
        <f t="shared" si="4"/>
        <v>1</v>
      </c>
      <c r="BK36" s="2464" t="b">
        <f t="shared" si="5"/>
        <v>1</v>
      </c>
      <c r="BL36" s="2464" t="b">
        <f t="shared" si="6"/>
        <v>1</v>
      </c>
      <c r="BM36" s="2464" t="b">
        <f t="shared" si="7"/>
        <v>1</v>
      </c>
      <c r="BN36" s="2464" t="b">
        <f t="shared" si="8"/>
        <v>1</v>
      </c>
      <c r="BO36" s="2464" t="b">
        <f t="shared" si="9"/>
        <v>1</v>
      </c>
      <c r="BP36" s="2464" t="b">
        <f t="shared" si="10"/>
        <v>1</v>
      </c>
      <c r="BQ36" s="2464" t="b">
        <f t="shared" si="11"/>
        <v>1</v>
      </c>
      <c r="BR36" s="2464" t="b">
        <f t="shared" si="12"/>
        <v>1</v>
      </c>
      <c r="BS36" s="2464" t="b">
        <f t="shared" si="13"/>
        <v>1</v>
      </c>
      <c r="BT36" s="2464" t="b">
        <f t="shared" si="14"/>
        <v>1</v>
      </c>
      <c r="BU36" s="2464" t="b">
        <f t="shared" si="15"/>
        <v>1</v>
      </c>
      <c r="BV36" s="2464" t="b">
        <f t="shared" si="16"/>
        <v>1</v>
      </c>
      <c r="BW36" s="2464" t="b">
        <f t="shared" si="17"/>
        <v>1</v>
      </c>
      <c r="BX36" s="2464" t="b">
        <f t="shared" si="18"/>
        <v>1</v>
      </c>
      <c r="BY36" s="74"/>
      <c r="BZ36" s="74"/>
      <c r="CA36" s="74"/>
      <c r="CB36" s="74"/>
      <c r="CC36" s="74"/>
      <c r="CD36" s="74"/>
      <c r="CE36" s="74"/>
      <c r="CF36" s="74"/>
      <c r="CG36" s="74"/>
      <c r="CH36" s="74"/>
      <c r="CI36" s="74"/>
      <c r="CJ36" s="74"/>
      <c r="CK36" s="74"/>
      <c r="CL36" s="74"/>
      <c r="CM36" s="74"/>
      <c r="CN36" s="74"/>
      <c r="CO36" s="74"/>
      <c r="CP36" s="74"/>
      <c r="CQ36" s="74"/>
      <c r="CR36" s="74"/>
      <c r="CS36" s="74"/>
      <c r="CT36" s="74"/>
      <c r="CU36" s="74"/>
      <c r="CV36" s="74"/>
      <c r="CW36" s="74"/>
      <c r="CX36" s="74"/>
      <c r="CY36" s="74"/>
      <c r="CZ36" s="74"/>
      <c r="DA36" s="74"/>
      <c r="DB36" s="74"/>
      <c r="DC36" s="74"/>
      <c r="DD36" s="74"/>
      <c r="DE36" s="74"/>
      <c r="DF36" s="74"/>
      <c r="DG36" s="74"/>
      <c r="DH36" s="74"/>
      <c r="DI36" s="74"/>
      <c r="DJ36" s="74"/>
      <c r="DK36" s="74"/>
      <c r="DL36" s="74"/>
      <c r="DM36" s="74"/>
      <c r="DN36" s="74"/>
      <c r="DO36" s="74"/>
      <c r="DP36" s="74"/>
      <c r="DQ36" s="83"/>
    </row>
    <row r="37" spans="1:121" s="82" customFormat="1" ht="12.75" customHeight="1">
      <c r="A37" s="2529"/>
      <c r="B37" s="169"/>
      <c r="C37" s="180">
        <v>30</v>
      </c>
      <c r="D37" s="172" t="s">
        <v>152</v>
      </c>
      <c r="E37" s="181" t="s">
        <v>333</v>
      </c>
      <c r="F37" s="2256">
        <v>1.7875020352647926E-4</v>
      </c>
      <c r="G37" s="2257">
        <v>12.631923549613537</v>
      </c>
      <c r="H37" s="2257">
        <v>4.0706115778003706</v>
      </c>
      <c r="I37" s="2257">
        <v>6.0862770963533901</v>
      </c>
      <c r="J37" s="2257">
        <v>3.3323175369153208</v>
      </c>
      <c r="K37" s="2257">
        <v>21.367750969762671</v>
      </c>
      <c r="L37" s="2259">
        <v>0</v>
      </c>
      <c r="M37" s="2260">
        <v>13.459666684715559</v>
      </c>
      <c r="N37" s="2259">
        <v>0</v>
      </c>
      <c r="O37" s="2259">
        <v>0</v>
      </c>
      <c r="P37" s="2259">
        <v>0</v>
      </c>
      <c r="Q37" s="2257">
        <v>4.1385219140169489E-5</v>
      </c>
      <c r="R37" s="2257">
        <v>13.048713728204458</v>
      </c>
      <c r="S37" s="2257">
        <v>1.6918369086239067</v>
      </c>
      <c r="T37" s="2257">
        <v>6.801384827380005</v>
      </c>
      <c r="U37" s="2257">
        <v>0.25890254199269458</v>
      </c>
      <c r="V37" s="2259">
        <v>0</v>
      </c>
      <c r="W37" s="2259">
        <v>0</v>
      </c>
      <c r="X37" s="2261">
        <v>4.8385348163214534E-2</v>
      </c>
      <c r="Y37" s="2262">
        <v>82.797990904947795</v>
      </c>
      <c r="Z37" s="175"/>
      <c r="AA37" s="74"/>
      <c r="AB37" s="2294"/>
      <c r="AC37" s="2329">
        <v>30</v>
      </c>
      <c r="AD37" s="2306" t="s">
        <v>152</v>
      </c>
      <c r="AE37" s="2330" t="s">
        <v>333</v>
      </c>
      <c r="AF37" s="2308">
        <v>1.7875020352647926E-4</v>
      </c>
      <c r="AG37" s="2309">
        <v>12.631923549613537</v>
      </c>
      <c r="AH37" s="2309">
        <v>4.0706115778003706</v>
      </c>
      <c r="AI37" s="2309">
        <v>6.0862770963533901</v>
      </c>
      <c r="AJ37" s="2309">
        <v>3.3323175369153208</v>
      </c>
      <c r="AK37" s="2309">
        <v>21.367750969762671</v>
      </c>
      <c r="AL37" s="2311">
        <v>0</v>
      </c>
      <c r="AM37" s="2312">
        <v>13.459666684715559</v>
      </c>
      <c r="AN37" s="2311">
        <v>0</v>
      </c>
      <c r="AO37" s="2311">
        <v>0</v>
      </c>
      <c r="AP37" s="2311">
        <v>0</v>
      </c>
      <c r="AQ37" s="2309">
        <v>4.1385219140169489E-5</v>
      </c>
      <c r="AR37" s="2309">
        <v>13.048713728204458</v>
      </c>
      <c r="AS37" s="2309">
        <v>1.6918369086239067</v>
      </c>
      <c r="AT37" s="2309">
        <v>6.801384827380005</v>
      </c>
      <c r="AU37" s="2309">
        <v>0.25890254199269458</v>
      </c>
      <c r="AV37" s="2311">
        <v>0</v>
      </c>
      <c r="AW37" s="2311">
        <v>0</v>
      </c>
      <c r="AX37" s="2313">
        <v>4.8385348163214534E-2</v>
      </c>
      <c r="AY37" s="2314">
        <v>82.797990904947795</v>
      </c>
      <c r="AZ37" s="2317"/>
      <c r="BA37" s="2294"/>
      <c r="BB37" s="2329">
        <v>30</v>
      </c>
      <c r="BC37" s="2306" t="s">
        <v>152</v>
      </c>
      <c r="BD37" s="2330" t="s">
        <v>333</v>
      </c>
      <c r="BE37" s="2464" t="b">
        <f t="shared" si="19"/>
        <v>1</v>
      </c>
      <c r="BF37" s="2464" t="b">
        <f t="shared" si="0"/>
        <v>1</v>
      </c>
      <c r="BG37" s="2464" t="b">
        <f t="shared" si="1"/>
        <v>1</v>
      </c>
      <c r="BH37" s="2464" t="b">
        <f t="shared" si="2"/>
        <v>1</v>
      </c>
      <c r="BI37" s="2464" t="b">
        <f t="shared" si="3"/>
        <v>1</v>
      </c>
      <c r="BJ37" s="2464" t="b">
        <f t="shared" si="4"/>
        <v>1</v>
      </c>
      <c r="BK37" s="2464" t="b">
        <f t="shared" si="5"/>
        <v>1</v>
      </c>
      <c r="BL37" s="2464" t="b">
        <f t="shared" si="6"/>
        <v>1</v>
      </c>
      <c r="BM37" s="2464" t="b">
        <f t="shared" si="7"/>
        <v>1</v>
      </c>
      <c r="BN37" s="2464" t="b">
        <f t="shared" si="8"/>
        <v>1</v>
      </c>
      <c r="BO37" s="2464" t="b">
        <f t="shared" si="9"/>
        <v>1</v>
      </c>
      <c r="BP37" s="2464" t="b">
        <f t="shared" si="10"/>
        <v>1</v>
      </c>
      <c r="BQ37" s="2464" t="b">
        <f t="shared" si="11"/>
        <v>1</v>
      </c>
      <c r="BR37" s="2464" t="b">
        <f t="shared" si="12"/>
        <v>1</v>
      </c>
      <c r="BS37" s="2464" t="b">
        <f t="shared" si="13"/>
        <v>1</v>
      </c>
      <c r="BT37" s="2464" t="b">
        <f t="shared" si="14"/>
        <v>1</v>
      </c>
      <c r="BU37" s="2464" t="b">
        <f t="shared" si="15"/>
        <v>1</v>
      </c>
      <c r="BV37" s="2464" t="b">
        <f t="shared" si="16"/>
        <v>1</v>
      </c>
      <c r="BW37" s="2464" t="b">
        <f t="shared" si="17"/>
        <v>1</v>
      </c>
      <c r="BX37" s="2464" t="b">
        <f t="shared" si="18"/>
        <v>1</v>
      </c>
      <c r="BY37" s="74"/>
      <c r="BZ37" s="74"/>
      <c r="CA37" s="74"/>
      <c r="CB37" s="74"/>
      <c r="CC37" s="74"/>
      <c r="CD37" s="74"/>
      <c r="CE37" s="74"/>
      <c r="CF37" s="74"/>
      <c r="CG37" s="74"/>
      <c r="CH37" s="74"/>
      <c r="CI37" s="74"/>
      <c r="CJ37" s="74"/>
      <c r="CK37" s="74"/>
      <c r="CL37" s="74"/>
      <c r="CM37" s="74"/>
      <c r="CN37" s="74"/>
      <c r="CO37" s="74"/>
      <c r="CP37" s="74"/>
      <c r="CQ37" s="74"/>
      <c r="CR37" s="74"/>
      <c r="CS37" s="74"/>
      <c r="CT37" s="74"/>
      <c r="CU37" s="74"/>
      <c r="CV37" s="74"/>
      <c r="CW37" s="74"/>
      <c r="CX37" s="74"/>
      <c r="CY37" s="74"/>
      <c r="CZ37" s="74"/>
      <c r="DA37" s="74"/>
      <c r="DB37" s="74"/>
      <c r="DC37" s="74"/>
      <c r="DD37" s="74"/>
      <c r="DE37" s="74"/>
      <c r="DF37" s="74"/>
      <c r="DG37" s="74"/>
      <c r="DH37" s="74"/>
      <c r="DI37" s="74"/>
      <c r="DJ37" s="74"/>
      <c r="DK37" s="74"/>
      <c r="DL37" s="74"/>
      <c r="DM37" s="74"/>
      <c r="DN37" s="74"/>
      <c r="DO37" s="74"/>
      <c r="DP37" s="74"/>
      <c r="DQ37" s="83"/>
    </row>
    <row r="38" spans="1:121" s="82" customFormat="1" ht="12.75" customHeight="1">
      <c r="A38" s="2529"/>
      <c r="B38" s="169"/>
      <c r="C38" s="180">
        <v>31</v>
      </c>
      <c r="D38" s="172" t="s">
        <v>153</v>
      </c>
      <c r="E38" s="181" t="s">
        <v>334</v>
      </c>
      <c r="F38" s="2256">
        <v>1.9769308213148928</v>
      </c>
      <c r="G38" s="2257">
        <v>515.13777510606394</v>
      </c>
      <c r="H38" s="2257">
        <v>202.45567224212607</v>
      </c>
      <c r="I38" s="2257">
        <v>21.105774939846878</v>
      </c>
      <c r="J38" s="2257">
        <v>51.65710792362421</v>
      </c>
      <c r="K38" s="2257">
        <v>152.19033518436547</v>
      </c>
      <c r="L38" s="2259">
        <v>0</v>
      </c>
      <c r="M38" s="2260">
        <v>35.528290428470257</v>
      </c>
      <c r="N38" s="2259">
        <v>0</v>
      </c>
      <c r="O38" s="2259">
        <v>0</v>
      </c>
      <c r="P38" s="2259">
        <v>0</v>
      </c>
      <c r="Q38" s="2257">
        <v>4.6000462510272004E-2</v>
      </c>
      <c r="R38" s="2257">
        <v>728.40650140510513</v>
      </c>
      <c r="S38" s="2257">
        <v>20.601501864634027</v>
      </c>
      <c r="T38" s="2257">
        <v>750.3372220547335</v>
      </c>
      <c r="U38" s="2257">
        <v>33.789441039839069</v>
      </c>
      <c r="V38" s="2259">
        <v>0</v>
      </c>
      <c r="W38" s="2259">
        <v>0</v>
      </c>
      <c r="X38" s="2261">
        <v>65.836593471112977</v>
      </c>
      <c r="Y38" s="2262">
        <v>2579.069146943747</v>
      </c>
      <c r="Z38" s="175"/>
      <c r="AA38" s="74"/>
      <c r="AB38" s="2294"/>
      <c r="AC38" s="2329">
        <v>31</v>
      </c>
      <c r="AD38" s="2306" t="s">
        <v>153</v>
      </c>
      <c r="AE38" s="2330" t="s">
        <v>334</v>
      </c>
      <c r="AF38" s="2308">
        <v>1.9769308213148928</v>
      </c>
      <c r="AG38" s="2309">
        <v>515.13777510606394</v>
      </c>
      <c r="AH38" s="2309">
        <v>202.45567224212607</v>
      </c>
      <c r="AI38" s="2309">
        <v>21.105774939846878</v>
      </c>
      <c r="AJ38" s="2309">
        <v>51.65710792362421</v>
      </c>
      <c r="AK38" s="2309">
        <v>152.19033518436547</v>
      </c>
      <c r="AL38" s="2311">
        <v>0</v>
      </c>
      <c r="AM38" s="2312">
        <v>35.528290428470257</v>
      </c>
      <c r="AN38" s="2311">
        <v>0</v>
      </c>
      <c r="AO38" s="2311">
        <v>0</v>
      </c>
      <c r="AP38" s="2311">
        <v>0</v>
      </c>
      <c r="AQ38" s="2309">
        <v>4.6000462510272004E-2</v>
      </c>
      <c r="AR38" s="2309">
        <v>728.40650140510513</v>
      </c>
      <c r="AS38" s="2309">
        <v>20.601501864634027</v>
      </c>
      <c r="AT38" s="2309">
        <v>750.3372220547335</v>
      </c>
      <c r="AU38" s="2309">
        <v>33.789441039839069</v>
      </c>
      <c r="AV38" s="2311">
        <v>0</v>
      </c>
      <c r="AW38" s="2311">
        <v>0</v>
      </c>
      <c r="AX38" s="2313">
        <v>65.836593471112977</v>
      </c>
      <c r="AY38" s="2314">
        <v>2579.069146943747</v>
      </c>
      <c r="AZ38" s="2317"/>
      <c r="BA38" s="2294"/>
      <c r="BB38" s="2329">
        <v>31</v>
      </c>
      <c r="BC38" s="2306" t="s">
        <v>153</v>
      </c>
      <c r="BD38" s="2330" t="s">
        <v>334</v>
      </c>
      <c r="BE38" s="2464" t="b">
        <f t="shared" si="19"/>
        <v>1</v>
      </c>
      <c r="BF38" s="2464" t="b">
        <f t="shared" si="0"/>
        <v>1</v>
      </c>
      <c r="BG38" s="2464" t="b">
        <f t="shared" si="1"/>
        <v>1</v>
      </c>
      <c r="BH38" s="2464" t="b">
        <f t="shared" si="2"/>
        <v>1</v>
      </c>
      <c r="BI38" s="2464" t="b">
        <f t="shared" si="3"/>
        <v>1</v>
      </c>
      <c r="BJ38" s="2464" t="b">
        <f t="shared" si="4"/>
        <v>1</v>
      </c>
      <c r="BK38" s="2464" t="b">
        <f t="shared" si="5"/>
        <v>1</v>
      </c>
      <c r="BL38" s="2464" t="b">
        <f t="shared" si="6"/>
        <v>1</v>
      </c>
      <c r="BM38" s="2464" t="b">
        <f t="shared" si="7"/>
        <v>1</v>
      </c>
      <c r="BN38" s="2464" t="b">
        <f t="shared" si="8"/>
        <v>1</v>
      </c>
      <c r="BO38" s="2464" t="b">
        <f t="shared" si="9"/>
        <v>1</v>
      </c>
      <c r="BP38" s="2464" t="b">
        <f t="shared" si="10"/>
        <v>1</v>
      </c>
      <c r="BQ38" s="2464" t="b">
        <f t="shared" si="11"/>
        <v>1</v>
      </c>
      <c r="BR38" s="2464" t="b">
        <f t="shared" si="12"/>
        <v>1</v>
      </c>
      <c r="BS38" s="2464" t="b">
        <f t="shared" si="13"/>
        <v>1</v>
      </c>
      <c r="BT38" s="2464" t="b">
        <f t="shared" si="14"/>
        <v>1</v>
      </c>
      <c r="BU38" s="2464" t="b">
        <f t="shared" si="15"/>
        <v>1</v>
      </c>
      <c r="BV38" s="2464" t="b">
        <f t="shared" si="16"/>
        <v>1</v>
      </c>
      <c r="BW38" s="2464" t="b">
        <f t="shared" si="17"/>
        <v>1</v>
      </c>
      <c r="BX38" s="2464" t="b">
        <f t="shared" si="18"/>
        <v>1</v>
      </c>
      <c r="BY38" s="74"/>
      <c r="BZ38" s="74"/>
      <c r="CA38" s="74"/>
      <c r="CB38" s="74"/>
      <c r="CC38" s="74"/>
      <c r="CD38" s="74"/>
      <c r="CE38" s="74"/>
      <c r="CF38" s="74"/>
      <c r="CG38" s="74"/>
      <c r="CH38" s="74"/>
      <c r="CI38" s="74"/>
      <c r="CJ38" s="74"/>
      <c r="CK38" s="74"/>
      <c r="CL38" s="74"/>
      <c r="CM38" s="74"/>
      <c r="CN38" s="74"/>
      <c r="CO38" s="74"/>
      <c r="CP38" s="74"/>
      <c r="CQ38" s="74"/>
      <c r="CR38" s="74"/>
      <c r="CS38" s="74"/>
      <c r="CT38" s="74"/>
      <c r="CU38" s="74"/>
      <c r="CV38" s="74"/>
      <c r="CW38" s="74"/>
      <c r="CX38" s="74"/>
      <c r="CY38" s="74"/>
      <c r="CZ38" s="74"/>
      <c r="DA38" s="74"/>
      <c r="DB38" s="74"/>
      <c r="DC38" s="74"/>
      <c r="DD38" s="74"/>
      <c r="DE38" s="74"/>
      <c r="DF38" s="74"/>
      <c r="DG38" s="74"/>
      <c r="DH38" s="74"/>
      <c r="DI38" s="74"/>
      <c r="DJ38" s="74"/>
      <c r="DK38" s="74"/>
      <c r="DL38" s="74"/>
      <c r="DM38" s="74"/>
      <c r="DN38" s="74"/>
      <c r="DO38" s="74"/>
      <c r="DP38" s="74"/>
      <c r="DQ38" s="83"/>
    </row>
    <row r="39" spans="1:121" s="82" customFormat="1" ht="12.75" customHeight="1">
      <c r="A39" s="2529"/>
      <c r="B39" s="178"/>
      <c r="C39" s="180">
        <v>32</v>
      </c>
      <c r="D39" s="182" t="s">
        <v>154</v>
      </c>
      <c r="E39" s="181" t="s">
        <v>335</v>
      </c>
      <c r="F39" s="2256">
        <v>16.890202614251749</v>
      </c>
      <c r="G39" s="2257">
        <v>79.614037123090824</v>
      </c>
      <c r="H39" s="2257">
        <v>29.133291435116341</v>
      </c>
      <c r="I39" s="2257">
        <v>8.5846327433116976</v>
      </c>
      <c r="J39" s="2257">
        <v>19.088428497380484</v>
      </c>
      <c r="K39" s="2257">
        <v>141.68496295890697</v>
      </c>
      <c r="L39" s="2259">
        <v>0</v>
      </c>
      <c r="M39" s="2260">
        <v>21.156501728356854</v>
      </c>
      <c r="N39" s="2259">
        <v>0</v>
      </c>
      <c r="O39" s="2259">
        <v>0</v>
      </c>
      <c r="P39" s="2259">
        <v>0</v>
      </c>
      <c r="Q39" s="2257">
        <v>9.1646560124912194E-2</v>
      </c>
      <c r="R39" s="2257">
        <v>22.195677223526236</v>
      </c>
      <c r="S39" s="2257">
        <v>47.041150879260513</v>
      </c>
      <c r="T39" s="2257">
        <v>26.441276571541312</v>
      </c>
      <c r="U39" s="2257">
        <v>23.286243985996904</v>
      </c>
      <c r="V39" s="2259">
        <v>0</v>
      </c>
      <c r="W39" s="2259">
        <v>0</v>
      </c>
      <c r="X39" s="2261">
        <v>155.81473148655957</v>
      </c>
      <c r="Y39" s="2262">
        <v>591.02278380742439</v>
      </c>
      <c r="Z39" s="175"/>
      <c r="AA39" s="74"/>
      <c r="AB39" s="2320"/>
      <c r="AC39" s="2329">
        <v>32</v>
      </c>
      <c r="AD39" s="2331" t="s">
        <v>154</v>
      </c>
      <c r="AE39" s="2330" t="s">
        <v>335</v>
      </c>
      <c r="AF39" s="2308">
        <v>16.890202614251749</v>
      </c>
      <c r="AG39" s="2309">
        <v>79.614037123090824</v>
      </c>
      <c r="AH39" s="2309">
        <v>29.133291435116341</v>
      </c>
      <c r="AI39" s="2309">
        <v>8.5846327433116976</v>
      </c>
      <c r="AJ39" s="2309">
        <v>19.088428497380484</v>
      </c>
      <c r="AK39" s="2309">
        <v>141.68496295890697</v>
      </c>
      <c r="AL39" s="2311">
        <v>0</v>
      </c>
      <c r="AM39" s="2312">
        <v>21.156501728356854</v>
      </c>
      <c r="AN39" s="2311">
        <v>0</v>
      </c>
      <c r="AO39" s="2311">
        <v>0</v>
      </c>
      <c r="AP39" s="2311">
        <v>0</v>
      </c>
      <c r="AQ39" s="2309">
        <v>9.1646560124912194E-2</v>
      </c>
      <c r="AR39" s="2309">
        <v>22.195677223526236</v>
      </c>
      <c r="AS39" s="2309">
        <v>47.041150879260513</v>
      </c>
      <c r="AT39" s="2309">
        <v>26.441276571541312</v>
      </c>
      <c r="AU39" s="2309">
        <v>23.286243985996904</v>
      </c>
      <c r="AV39" s="2311">
        <v>0</v>
      </c>
      <c r="AW39" s="2311">
        <v>0</v>
      </c>
      <c r="AX39" s="2313">
        <v>155.81473148655957</v>
      </c>
      <c r="AY39" s="2314">
        <v>591.02278380742439</v>
      </c>
      <c r="AZ39" s="2317"/>
      <c r="BA39" s="2320"/>
      <c r="BB39" s="2329">
        <v>32</v>
      </c>
      <c r="BC39" s="2331" t="s">
        <v>154</v>
      </c>
      <c r="BD39" s="2330" t="s">
        <v>335</v>
      </c>
      <c r="BE39" s="2464" t="b">
        <f t="shared" si="19"/>
        <v>1</v>
      </c>
      <c r="BF39" s="2464" t="b">
        <f t="shared" si="0"/>
        <v>1</v>
      </c>
      <c r="BG39" s="2464" t="b">
        <f t="shared" si="1"/>
        <v>1</v>
      </c>
      <c r="BH39" s="2464" t="b">
        <f t="shared" si="2"/>
        <v>1</v>
      </c>
      <c r="BI39" s="2464" t="b">
        <f t="shared" si="3"/>
        <v>1</v>
      </c>
      <c r="BJ39" s="2464" t="b">
        <f t="shared" si="4"/>
        <v>1</v>
      </c>
      <c r="BK39" s="2464" t="b">
        <f t="shared" si="5"/>
        <v>1</v>
      </c>
      <c r="BL39" s="2464" t="b">
        <f t="shared" si="6"/>
        <v>1</v>
      </c>
      <c r="BM39" s="2464" t="b">
        <f t="shared" si="7"/>
        <v>1</v>
      </c>
      <c r="BN39" s="2464" t="b">
        <f t="shared" si="8"/>
        <v>1</v>
      </c>
      <c r="BO39" s="2464" t="b">
        <f t="shared" si="9"/>
        <v>1</v>
      </c>
      <c r="BP39" s="2464" t="b">
        <f t="shared" si="10"/>
        <v>1</v>
      </c>
      <c r="BQ39" s="2464" t="b">
        <f t="shared" si="11"/>
        <v>1</v>
      </c>
      <c r="BR39" s="2464" t="b">
        <f t="shared" si="12"/>
        <v>1</v>
      </c>
      <c r="BS39" s="2464" t="b">
        <f t="shared" si="13"/>
        <v>1</v>
      </c>
      <c r="BT39" s="2464" t="b">
        <f t="shared" si="14"/>
        <v>1</v>
      </c>
      <c r="BU39" s="2464" t="b">
        <f t="shared" si="15"/>
        <v>1</v>
      </c>
      <c r="BV39" s="2464" t="b">
        <f t="shared" si="16"/>
        <v>1</v>
      </c>
      <c r="BW39" s="2464" t="b">
        <f t="shared" si="17"/>
        <v>1</v>
      </c>
      <c r="BX39" s="2464" t="b">
        <f t="shared" si="18"/>
        <v>1</v>
      </c>
      <c r="BY39" s="74"/>
      <c r="BZ39" s="74"/>
      <c r="CA39" s="74"/>
      <c r="CB39" s="74"/>
      <c r="CC39" s="74"/>
      <c r="CD39" s="74"/>
      <c r="CE39" s="74"/>
      <c r="CF39" s="74"/>
      <c r="CG39" s="74"/>
      <c r="CH39" s="74"/>
      <c r="CI39" s="74"/>
      <c r="CJ39" s="74"/>
      <c r="CK39" s="74"/>
      <c r="CL39" s="74"/>
      <c r="CM39" s="74"/>
      <c r="CN39" s="74"/>
      <c r="CO39" s="74"/>
      <c r="CP39" s="74"/>
      <c r="CQ39" s="74"/>
      <c r="CR39" s="74"/>
      <c r="CS39" s="74"/>
      <c r="CT39" s="74"/>
      <c r="CU39" s="74"/>
      <c r="CV39" s="74"/>
      <c r="CW39" s="74"/>
      <c r="CX39" s="74"/>
      <c r="CY39" s="74"/>
      <c r="CZ39" s="74"/>
      <c r="DA39" s="74"/>
      <c r="DB39" s="74"/>
      <c r="DC39" s="74"/>
      <c r="DD39" s="74"/>
      <c r="DE39" s="74"/>
      <c r="DF39" s="74"/>
      <c r="DG39" s="74"/>
      <c r="DH39" s="74"/>
      <c r="DI39" s="74"/>
      <c r="DJ39" s="74"/>
      <c r="DK39" s="74"/>
      <c r="DL39" s="74"/>
      <c r="DM39" s="74"/>
      <c r="DN39" s="74"/>
      <c r="DO39" s="74"/>
      <c r="DP39" s="74"/>
      <c r="DQ39" s="83"/>
    </row>
    <row r="40" spans="1:121" s="82" customFormat="1" ht="12.75" customHeight="1">
      <c r="A40" s="2529"/>
      <c r="B40" s="169" t="s">
        <v>336</v>
      </c>
      <c r="C40" s="390"/>
      <c r="D40" s="391" t="s">
        <v>337</v>
      </c>
      <c r="E40" s="392" t="s">
        <v>338</v>
      </c>
      <c r="F40" s="2263">
        <v>928.67574079706105</v>
      </c>
      <c r="G40" s="2264">
        <v>90269.869562056556</v>
      </c>
      <c r="H40" s="2264">
        <v>8.0201180759912329</v>
      </c>
      <c r="I40" s="2264">
        <v>10.704557957843837</v>
      </c>
      <c r="J40" s="2264">
        <v>7.6304020443295917</v>
      </c>
      <c r="K40" s="2264">
        <v>12.15359648793962</v>
      </c>
      <c r="L40" s="2259">
        <v>0</v>
      </c>
      <c r="M40" s="2265">
        <v>1.6321844528082967</v>
      </c>
      <c r="N40" s="2259">
        <v>0</v>
      </c>
      <c r="O40" s="2259">
        <v>0</v>
      </c>
      <c r="P40" s="2259">
        <v>0</v>
      </c>
      <c r="Q40" s="2264">
        <v>1.3779743415667955E-2</v>
      </c>
      <c r="R40" s="2264">
        <v>11.895960450368966</v>
      </c>
      <c r="S40" s="2264">
        <v>46.223867102193559</v>
      </c>
      <c r="T40" s="2264">
        <v>7.7275488968666579</v>
      </c>
      <c r="U40" s="2264">
        <v>207.65700206392009</v>
      </c>
      <c r="V40" s="2259">
        <v>0</v>
      </c>
      <c r="W40" s="2259">
        <v>0</v>
      </c>
      <c r="X40" s="2266">
        <v>9030.6128463618297</v>
      </c>
      <c r="Y40" s="2267">
        <v>100542.81716649111</v>
      </c>
      <c r="Z40" s="175"/>
      <c r="AA40" s="74"/>
      <c r="AB40" s="2294" t="s">
        <v>336</v>
      </c>
      <c r="AC40" s="2337"/>
      <c r="AD40" s="2338" t="s">
        <v>337</v>
      </c>
      <c r="AE40" s="2339" t="s">
        <v>338</v>
      </c>
      <c r="AF40" s="2322">
        <v>928.67574079706105</v>
      </c>
      <c r="AG40" s="2323">
        <v>90269.869562056556</v>
      </c>
      <c r="AH40" s="2323">
        <v>8.0201180759912329</v>
      </c>
      <c r="AI40" s="2323">
        <v>10.704557957843837</v>
      </c>
      <c r="AJ40" s="2323">
        <v>7.6304020443295917</v>
      </c>
      <c r="AK40" s="2323">
        <v>12.15359648793962</v>
      </c>
      <c r="AL40" s="2311">
        <v>0</v>
      </c>
      <c r="AM40" s="2324">
        <v>1.6321844528082967</v>
      </c>
      <c r="AN40" s="2311">
        <v>0</v>
      </c>
      <c r="AO40" s="2311">
        <v>0</v>
      </c>
      <c r="AP40" s="2311">
        <v>0</v>
      </c>
      <c r="AQ40" s="2323">
        <v>1.3779743415667955E-2</v>
      </c>
      <c r="AR40" s="2323">
        <v>11.895960450368966</v>
      </c>
      <c r="AS40" s="2323">
        <v>46.223867102193559</v>
      </c>
      <c r="AT40" s="2323">
        <v>7.7275488968666579</v>
      </c>
      <c r="AU40" s="2323">
        <v>207.65700206392009</v>
      </c>
      <c r="AV40" s="2311">
        <v>0</v>
      </c>
      <c r="AW40" s="2311">
        <v>0</v>
      </c>
      <c r="AX40" s="2325">
        <v>9030.6128463618297</v>
      </c>
      <c r="AY40" s="2326">
        <v>100542.81716649111</v>
      </c>
      <c r="AZ40" s="2317"/>
      <c r="BA40" s="2294" t="s">
        <v>336</v>
      </c>
      <c r="BB40" s="2337"/>
      <c r="BC40" s="2338" t="s">
        <v>337</v>
      </c>
      <c r="BD40" s="2339" t="s">
        <v>338</v>
      </c>
      <c r="BE40" s="2464" t="b">
        <f t="shared" si="19"/>
        <v>1</v>
      </c>
      <c r="BF40" s="2464" t="b">
        <f t="shared" si="0"/>
        <v>1</v>
      </c>
      <c r="BG40" s="2464" t="b">
        <f t="shared" si="1"/>
        <v>1</v>
      </c>
      <c r="BH40" s="2464" t="b">
        <f t="shared" si="2"/>
        <v>1</v>
      </c>
      <c r="BI40" s="2464" t="b">
        <f t="shared" si="3"/>
        <v>1</v>
      </c>
      <c r="BJ40" s="2464" t="b">
        <f t="shared" si="4"/>
        <v>1</v>
      </c>
      <c r="BK40" s="2464" t="b">
        <f t="shared" si="5"/>
        <v>1</v>
      </c>
      <c r="BL40" s="2464" t="b">
        <f t="shared" si="6"/>
        <v>1</v>
      </c>
      <c r="BM40" s="2464" t="b">
        <f t="shared" si="7"/>
        <v>1</v>
      </c>
      <c r="BN40" s="2464" t="b">
        <f t="shared" si="8"/>
        <v>1</v>
      </c>
      <c r="BO40" s="2464" t="b">
        <f t="shared" si="9"/>
        <v>1</v>
      </c>
      <c r="BP40" s="2464" t="b">
        <f t="shared" si="10"/>
        <v>1</v>
      </c>
      <c r="BQ40" s="2464" t="b">
        <f t="shared" si="11"/>
        <v>1</v>
      </c>
      <c r="BR40" s="2464" t="b">
        <f t="shared" si="12"/>
        <v>1</v>
      </c>
      <c r="BS40" s="2464" t="b">
        <f t="shared" si="13"/>
        <v>1</v>
      </c>
      <c r="BT40" s="2464" t="b">
        <f t="shared" si="14"/>
        <v>1</v>
      </c>
      <c r="BU40" s="2464" t="b">
        <f t="shared" si="15"/>
        <v>1</v>
      </c>
      <c r="BV40" s="2464" t="b">
        <f t="shared" si="16"/>
        <v>1</v>
      </c>
      <c r="BW40" s="2464" t="b">
        <f t="shared" si="17"/>
        <v>1</v>
      </c>
      <c r="BX40" s="2464" t="b">
        <f t="shared" si="18"/>
        <v>1</v>
      </c>
      <c r="BY40" s="74"/>
      <c r="BZ40" s="74"/>
      <c r="CA40" s="74"/>
      <c r="CB40" s="74"/>
      <c r="CC40" s="74"/>
      <c r="CD40" s="74"/>
      <c r="CE40" s="74"/>
      <c r="CF40" s="74"/>
      <c r="CG40" s="74"/>
      <c r="CH40" s="74"/>
      <c r="CI40" s="74"/>
      <c r="CJ40" s="74"/>
      <c r="CK40" s="74"/>
      <c r="CL40" s="74"/>
      <c r="CM40" s="74"/>
      <c r="CN40" s="74"/>
      <c r="CO40" s="74"/>
      <c r="CP40" s="74"/>
      <c r="CQ40" s="74"/>
      <c r="CR40" s="74"/>
      <c r="CS40" s="74"/>
      <c r="CT40" s="74"/>
      <c r="CU40" s="74"/>
      <c r="CV40" s="74"/>
      <c r="CW40" s="74"/>
      <c r="CX40" s="74"/>
      <c r="CY40" s="74"/>
      <c r="CZ40" s="74"/>
      <c r="DA40" s="74"/>
      <c r="DB40" s="74"/>
      <c r="DC40" s="74"/>
      <c r="DD40" s="74"/>
      <c r="DE40" s="74"/>
      <c r="DF40" s="74"/>
      <c r="DG40" s="74"/>
      <c r="DH40" s="74"/>
      <c r="DI40" s="74"/>
      <c r="DJ40" s="74"/>
      <c r="DK40" s="74"/>
      <c r="DL40" s="74"/>
      <c r="DM40" s="74"/>
      <c r="DN40" s="74"/>
      <c r="DO40" s="74"/>
      <c r="DP40" s="74"/>
      <c r="DQ40" s="83"/>
    </row>
    <row r="41" spans="1:121" s="86" customFormat="1" ht="12.75" customHeight="1">
      <c r="A41" s="2529"/>
      <c r="B41" s="186" t="s">
        <v>339</v>
      </c>
      <c r="C41" s="187">
        <v>33</v>
      </c>
      <c r="D41" s="172" t="s">
        <v>156</v>
      </c>
      <c r="E41" s="185" t="s">
        <v>340</v>
      </c>
      <c r="F41" s="2256">
        <v>897.35960797975974</v>
      </c>
      <c r="G41" s="2257">
        <v>1025.5747407587114</v>
      </c>
      <c r="H41" s="2257">
        <v>4.8115661285298028</v>
      </c>
      <c r="I41" s="2257">
        <v>0.67987987357420121</v>
      </c>
      <c r="J41" s="2257">
        <v>4.8792507976754829</v>
      </c>
      <c r="K41" s="2257">
        <v>9.9822858146603011</v>
      </c>
      <c r="L41" s="2259">
        <v>0</v>
      </c>
      <c r="M41" s="2260">
        <v>1.3244458861294519</v>
      </c>
      <c r="N41" s="2259">
        <v>0</v>
      </c>
      <c r="O41" s="2259">
        <v>0</v>
      </c>
      <c r="P41" s="2259">
        <v>0</v>
      </c>
      <c r="Q41" s="2257">
        <v>8.701211170183E-3</v>
      </c>
      <c r="R41" s="2257">
        <v>8.1182158472357511</v>
      </c>
      <c r="S41" s="2257">
        <v>38.841755371026764</v>
      </c>
      <c r="T41" s="2257">
        <v>4.9724786551327353</v>
      </c>
      <c r="U41" s="2257">
        <v>141.51277696498371</v>
      </c>
      <c r="V41" s="2259">
        <v>0</v>
      </c>
      <c r="W41" s="2259">
        <v>0</v>
      </c>
      <c r="X41" s="2261">
        <v>8990.1756040937653</v>
      </c>
      <c r="Y41" s="2262">
        <v>11128.241309382354</v>
      </c>
      <c r="Z41" s="175"/>
      <c r="AA41" s="74"/>
      <c r="AB41" s="2340" t="s">
        <v>339</v>
      </c>
      <c r="AC41" s="2341">
        <v>33</v>
      </c>
      <c r="AD41" s="2306" t="s">
        <v>156</v>
      </c>
      <c r="AE41" s="2336" t="s">
        <v>340</v>
      </c>
      <c r="AF41" s="2308">
        <v>897.35960797975974</v>
      </c>
      <c r="AG41" s="2309">
        <v>1025.5747407587114</v>
      </c>
      <c r="AH41" s="2309">
        <v>4.8115661285298028</v>
      </c>
      <c r="AI41" s="2309">
        <v>0.67987987357420121</v>
      </c>
      <c r="AJ41" s="2309">
        <v>4.8792507976754829</v>
      </c>
      <c r="AK41" s="2309">
        <v>9.9822858146603011</v>
      </c>
      <c r="AL41" s="2311">
        <v>0</v>
      </c>
      <c r="AM41" s="2312">
        <v>1.3244458861294519</v>
      </c>
      <c r="AN41" s="2311">
        <v>0</v>
      </c>
      <c r="AO41" s="2311">
        <v>0</v>
      </c>
      <c r="AP41" s="2311">
        <v>0</v>
      </c>
      <c r="AQ41" s="2309">
        <v>8.701211170183E-3</v>
      </c>
      <c r="AR41" s="2309">
        <v>8.1182158472357511</v>
      </c>
      <c r="AS41" s="2309">
        <v>38.841755371026764</v>
      </c>
      <c r="AT41" s="2309">
        <v>4.9724786551327353</v>
      </c>
      <c r="AU41" s="2309">
        <v>141.51277696498371</v>
      </c>
      <c r="AV41" s="2311">
        <v>0</v>
      </c>
      <c r="AW41" s="2311">
        <v>0</v>
      </c>
      <c r="AX41" s="2313">
        <v>8990.1756040937653</v>
      </c>
      <c r="AY41" s="2314">
        <v>11128.241309382354</v>
      </c>
      <c r="AZ41" s="2317"/>
      <c r="BA41" s="2340" t="s">
        <v>339</v>
      </c>
      <c r="BB41" s="2341">
        <v>33</v>
      </c>
      <c r="BC41" s="2306" t="s">
        <v>156</v>
      </c>
      <c r="BD41" s="2336" t="s">
        <v>340</v>
      </c>
      <c r="BE41" s="2464" t="b">
        <f t="shared" si="19"/>
        <v>1</v>
      </c>
      <c r="BF41" s="2464" t="b">
        <f t="shared" si="0"/>
        <v>1</v>
      </c>
      <c r="BG41" s="2464" t="b">
        <f t="shared" si="1"/>
        <v>1</v>
      </c>
      <c r="BH41" s="2464" t="b">
        <f t="shared" si="2"/>
        <v>1</v>
      </c>
      <c r="BI41" s="2464" t="b">
        <f t="shared" si="3"/>
        <v>1</v>
      </c>
      <c r="BJ41" s="2464" t="b">
        <f t="shared" si="4"/>
        <v>1</v>
      </c>
      <c r="BK41" s="2464" t="b">
        <f t="shared" si="5"/>
        <v>1</v>
      </c>
      <c r="BL41" s="2464" t="b">
        <f t="shared" si="6"/>
        <v>1</v>
      </c>
      <c r="BM41" s="2464" t="b">
        <f t="shared" si="7"/>
        <v>1</v>
      </c>
      <c r="BN41" s="2464" t="b">
        <f t="shared" si="8"/>
        <v>1</v>
      </c>
      <c r="BO41" s="2464" t="b">
        <f t="shared" si="9"/>
        <v>1</v>
      </c>
      <c r="BP41" s="2464" t="b">
        <f t="shared" si="10"/>
        <v>1</v>
      </c>
      <c r="BQ41" s="2464" t="b">
        <f t="shared" si="11"/>
        <v>1</v>
      </c>
      <c r="BR41" s="2464" t="b">
        <f t="shared" si="12"/>
        <v>1</v>
      </c>
      <c r="BS41" s="2464" t="b">
        <f t="shared" si="13"/>
        <v>1</v>
      </c>
      <c r="BT41" s="2464" t="b">
        <f t="shared" si="14"/>
        <v>1</v>
      </c>
      <c r="BU41" s="2464" t="b">
        <f t="shared" si="15"/>
        <v>1</v>
      </c>
      <c r="BV41" s="2464" t="b">
        <f t="shared" si="16"/>
        <v>1</v>
      </c>
      <c r="BW41" s="2464" t="b">
        <f t="shared" si="17"/>
        <v>1</v>
      </c>
      <c r="BX41" s="2464" t="b">
        <f t="shared" si="18"/>
        <v>1</v>
      </c>
      <c r="BY41" s="74"/>
      <c r="BZ41" s="74"/>
      <c r="CA41" s="74"/>
      <c r="CB41" s="74"/>
      <c r="CC41" s="74"/>
      <c r="CD41" s="74"/>
      <c r="CE41" s="74"/>
      <c r="CF41" s="74"/>
      <c r="CG41" s="74"/>
      <c r="CH41" s="74"/>
      <c r="CI41" s="74"/>
      <c r="CJ41" s="74"/>
      <c r="CK41" s="74"/>
      <c r="CL41" s="74"/>
      <c r="CM41" s="74"/>
      <c r="CN41" s="74"/>
      <c r="CO41" s="74"/>
      <c r="CP41" s="74"/>
      <c r="CQ41" s="74"/>
      <c r="CR41" s="74"/>
      <c r="CS41" s="74"/>
      <c r="CT41" s="74"/>
      <c r="CU41" s="74"/>
      <c r="CV41" s="74"/>
      <c r="CW41" s="74"/>
      <c r="CX41" s="74"/>
      <c r="CY41" s="74"/>
      <c r="CZ41" s="74"/>
      <c r="DA41" s="74"/>
      <c r="DB41" s="74"/>
      <c r="DC41" s="74"/>
      <c r="DD41" s="74"/>
      <c r="DE41" s="74"/>
      <c r="DF41" s="74"/>
      <c r="DG41" s="74"/>
      <c r="DH41" s="74"/>
      <c r="DI41" s="74"/>
      <c r="DJ41" s="74"/>
      <c r="DK41" s="74"/>
      <c r="DL41" s="74"/>
      <c r="DM41" s="74"/>
      <c r="DN41" s="74"/>
      <c r="DO41" s="74"/>
      <c r="DP41" s="74"/>
      <c r="DQ41" s="87"/>
    </row>
    <row r="42" spans="1:121" s="89" customFormat="1" ht="12.75" customHeight="1">
      <c r="A42" s="88"/>
      <c r="B42" s="186" t="s">
        <v>341</v>
      </c>
      <c r="C42" s="188">
        <v>34</v>
      </c>
      <c r="D42" s="172" t="s">
        <v>157</v>
      </c>
      <c r="E42" s="181" t="s">
        <v>342</v>
      </c>
      <c r="F42" s="2256">
        <v>1.6066375698682442E-5</v>
      </c>
      <c r="G42" s="2257">
        <v>6.1885375396773119</v>
      </c>
      <c r="H42" s="2257">
        <v>0.54171252814875093</v>
      </c>
      <c r="I42" s="2257">
        <v>3.1098140297812281E-3</v>
      </c>
      <c r="J42" s="2257">
        <v>1.227849083020357E-2</v>
      </c>
      <c r="K42" s="2257">
        <v>0.93241285658321316</v>
      </c>
      <c r="L42" s="2259">
        <v>0</v>
      </c>
      <c r="M42" s="2260">
        <v>0.11719012979998643</v>
      </c>
      <c r="N42" s="2259">
        <v>0</v>
      </c>
      <c r="O42" s="2259">
        <v>0</v>
      </c>
      <c r="P42" s="2259">
        <v>0</v>
      </c>
      <c r="Q42" s="2257">
        <v>2.9739143512451239E-3</v>
      </c>
      <c r="R42" s="2257">
        <v>2.3927613991999404</v>
      </c>
      <c r="S42" s="2257">
        <v>0.72153885728935674</v>
      </c>
      <c r="T42" s="2257">
        <v>8.2035634076717208E-5</v>
      </c>
      <c r="U42" s="2257">
        <v>9.6056297767374836</v>
      </c>
      <c r="V42" s="2259">
        <v>0</v>
      </c>
      <c r="W42" s="2259">
        <v>0</v>
      </c>
      <c r="X42" s="2261">
        <v>6.1184428721125213E-4</v>
      </c>
      <c r="Y42" s="2262">
        <v>20.51885525294426</v>
      </c>
      <c r="Z42" s="175"/>
      <c r="AA42" s="74"/>
      <c r="AB42" s="2340" t="s">
        <v>341</v>
      </c>
      <c r="AC42" s="2342">
        <v>34</v>
      </c>
      <c r="AD42" s="2306" t="s">
        <v>157</v>
      </c>
      <c r="AE42" s="2330" t="s">
        <v>342</v>
      </c>
      <c r="AF42" s="2308">
        <v>1.6066375698682442E-5</v>
      </c>
      <c r="AG42" s="2309">
        <v>6.1885375396773119</v>
      </c>
      <c r="AH42" s="2309">
        <v>0.54171252814875093</v>
      </c>
      <c r="AI42" s="2309">
        <v>3.1098140297812281E-3</v>
      </c>
      <c r="AJ42" s="2309">
        <v>1.227849083020357E-2</v>
      </c>
      <c r="AK42" s="2309">
        <v>0.93241285658321316</v>
      </c>
      <c r="AL42" s="2311">
        <v>0</v>
      </c>
      <c r="AM42" s="2312">
        <v>0.11719012979998643</v>
      </c>
      <c r="AN42" s="2311">
        <v>0</v>
      </c>
      <c r="AO42" s="2311">
        <v>0</v>
      </c>
      <c r="AP42" s="2311">
        <v>0</v>
      </c>
      <c r="AQ42" s="2309">
        <v>2.9739143512451239E-3</v>
      </c>
      <c r="AR42" s="2309">
        <v>2.3927613991999404</v>
      </c>
      <c r="AS42" s="2309">
        <v>0.72153885728935674</v>
      </c>
      <c r="AT42" s="2309">
        <v>8.2035634076717208E-5</v>
      </c>
      <c r="AU42" s="2309">
        <v>9.6056297767374836</v>
      </c>
      <c r="AV42" s="2311">
        <v>0</v>
      </c>
      <c r="AW42" s="2311">
        <v>0</v>
      </c>
      <c r="AX42" s="2313">
        <v>6.1184428721125213E-4</v>
      </c>
      <c r="AY42" s="2314">
        <v>20.51885525294426</v>
      </c>
      <c r="AZ42" s="2317"/>
      <c r="BA42" s="2340" t="s">
        <v>341</v>
      </c>
      <c r="BB42" s="2342">
        <v>34</v>
      </c>
      <c r="BC42" s="2306" t="s">
        <v>157</v>
      </c>
      <c r="BD42" s="2330" t="s">
        <v>342</v>
      </c>
      <c r="BE42" s="2464" t="b">
        <f t="shared" si="19"/>
        <v>1</v>
      </c>
      <c r="BF42" s="2464" t="b">
        <f t="shared" si="0"/>
        <v>1</v>
      </c>
      <c r="BG42" s="2464" t="b">
        <f t="shared" si="1"/>
        <v>1</v>
      </c>
      <c r="BH42" s="2464" t="b">
        <f t="shared" si="2"/>
        <v>1</v>
      </c>
      <c r="BI42" s="2464" t="b">
        <f t="shared" si="3"/>
        <v>1</v>
      </c>
      <c r="BJ42" s="2464" t="b">
        <f t="shared" si="4"/>
        <v>1</v>
      </c>
      <c r="BK42" s="2464" t="b">
        <f t="shared" si="5"/>
        <v>1</v>
      </c>
      <c r="BL42" s="2464" t="b">
        <f t="shared" si="6"/>
        <v>1</v>
      </c>
      <c r="BM42" s="2464" t="b">
        <f t="shared" si="7"/>
        <v>1</v>
      </c>
      <c r="BN42" s="2464" t="b">
        <f t="shared" si="8"/>
        <v>1</v>
      </c>
      <c r="BO42" s="2464" t="b">
        <f t="shared" si="9"/>
        <v>1</v>
      </c>
      <c r="BP42" s="2464" t="b">
        <f t="shared" si="10"/>
        <v>1</v>
      </c>
      <c r="BQ42" s="2464" t="b">
        <f t="shared" si="11"/>
        <v>1</v>
      </c>
      <c r="BR42" s="2464" t="b">
        <f t="shared" si="12"/>
        <v>1</v>
      </c>
      <c r="BS42" s="2464" t="b">
        <f t="shared" si="13"/>
        <v>1</v>
      </c>
      <c r="BT42" s="2464" t="b">
        <f t="shared" si="14"/>
        <v>1</v>
      </c>
      <c r="BU42" s="2464" t="b">
        <f t="shared" si="15"/>
        <v>1</v>
      </c>
      <c r="BV42" s="2464" t="b">
        <f t="shared" si="16"/>
        <v>1</v>
      </c>
      <c r="BW42" s="2464" t="b">
        <f t="shared" si="17"/>
        <v>1</v>
      </c>
      <c r="BX42" s="2464" t="b">
        <f t="shared" si="18"/>
        <v>1</v>
      </c>
      <c r="BY42" s="74"/>
      <c r="BZ42" s="74"/>
      <c r="CA42" s="74"/>
      <c r="CB42" s="74"/>
      <c r="CC42" s="74"/>
      <c r="CD42" s="74"/>
      <c r="CE42" s="74"/>
      <c r="CF42" s="74"/>
      <c r="CG42" s="74"/>
      <c r="CH42" s="74"/>
      <c r="CI42" s="74"/>
      <c r="CJ42" s="74"/>
      <c r="CK42" s="74"/>
      <c r="CL42" s="74"/>
      <c r="CM42" s="74"/>
      <c r="CN42" s="74"/>
      <c r="CO42" s="74"/>
      <c r="CP42" s="74"/>
      <c r="CQ42" s="74"/>
      <c r="CR42" s="74"/>
      <c r="CS42" s="74"/>
      <c r="CT42" s="74"/>
      <c r="CU42" s="74"/>
      <c r="CV42" s="74"/>
      <c r="CW42" s="74"/>
      <c r="CX42" s="74"/>
      <c r="CY42" s="74"/>
      <c r="CZ42" s="74"/>
      <c r="DA42" s="74"/>
      <c r="DB42" s="74"/>
      <c r="DC42" s="74"/>
      <c r="DD42" s="74"/>
      <c r="DE42" s="74"/>
      <c r="DF42" s="74"/>
      <c r="DG42" s="74"/>
      <c r="DH42" s="74"/>
      <c r="DI42" s="74"/>
      <c r="DJ42" s="74"/>
      <c r="DK42" s="74"/>
      <c r="DL42" s="74"/>
      <c r="DM42" s="74"/>
      <c r="DN42" s="74"/>
      <c r="DO42" s="74"/>
      <c r="DP42" s="74"/>
      <c r="DQ42" s="90"/>
    </row>
    <row r="43" spans="1:121" s="89" customFormat="1" ht="12.75" customHeight="1">
      <c r="A43" s="91"/>
      <c r="B43" s="186"/>
      <c r="C43" s="188">
        <v>35</v>
      </c>
      <c r="D43" s="172" t="s">
        <v>158</v>
      </c>
      <c r="E43" s="181" t="s">
        <v>343</v>
      </c>
      <c r="F43" s="2256">
        <v>3.2039146700432415</v>
      </c>
      <c r="G43" s="2257">
        <v>611.81089112921586</v>
      </c>
      <c r="H43" s="2257">
        <v>1.2751667828684947E-2</v>
      </c>
      <c r="I43" s="2257">
        <v>3.2754583880838926E-2</v>
      </c>
      <c r="J43" s="2257">
        <v>6.1129438813159716E-3</v>
      </c>
      <c r="K43" s="2257">
        <v>1.4741854514802524E-2</v>
      </c>
      <c r="L43" s="2259">
        <v>0</v>
      </c>
      <c r="M43" s="2260">
        <v>1.1005856342864702E-2</v>
      </c>
      <c r="N43" s="2259">
        <v>0</v>
      </c>
      <c r="O43" s="2259">
        <v>0</v>
      </c>
      <c r="P43" s="2259">
        <v>0</v>
      </c>
      <c r="Q43" s="2257">
        <v>5.5596513527571194E-8</v>
      </c>
      <c r="R43" s="2257">
        <v>4.2379051370368771E-2</v>
      </c>
      <c r="S43" s="2257">
        <v>0.16006392968254779</v>
      </c>
      <c r="T43" s="2257">
        <v>7.3184256749274005E-5</v>
      </c>
      <c r="U43" s="2257">
        <v>9.9287394200354928E-2</v>
      </c>
      <c r="V43" s="2259">
        <v>0</v>
      </c>
      <c r="W43" s="2259">
        <v>0</v>
      </c>
      <c r="X43" s="2261">
        <v>0.84695051745693684</v>
      </c>
      <c r="Y43" s="2262">
        <v>616.24092683827109</v>
      </c>
      <c r="Z43" s="175"/>
      <c r="AA43" s="74"/>
      <c r="AB43" s="2340"/>
      <c r="AC43" s="2342">
        <v>35</v>
      </c>
      <c r="AD43" s="2306" t="s">
        <v>158</v>
      </c>
      <c r="AE43" s="2330" t="s">
        <v>343</v>
      </c>
      <c r="AF43" s="2308">
        <v>3.2039146700432415</v>
      </c>
      <c r="AG43" s="2309">
        <v>611.81089112921586</v>
      </c>
      <c r="AH43" s="2309">
        <v>1.2751667828684947E-2</v>
      </c>
      <c r="AI43" s="2309">
        <v>3.2754583880838926E-2</v>
      </c>
      <c r="AJ43" s="2309">
        <v>6.1129438813159716E-3</v>
      </c>
      <c r="AK43" s="2309">
        <v>1.4741854514802524E-2</v>
      </c>
      <c r="AL43" s="2311">
        <v>0</v>
      </c>
      <c r="AM43" s="2312">
        <v>1.1005856342864702E-2</v>
      </c>
      <c r="AN43" s="2311">
        <v>0</v>
      </c>
      <c r="AO43" s="2311">
        <v>0</v>
      </c>
      <c r="AP43" s="2311">
        <v>0</v>
      </c>
      <c r="AQ43" s="2309">
        <v>5.5596513527571194E-8</v>
      </c>
      <c r="AR43" s="2309">
        <v>4.2379051370368771E-2</v>
      </c>
      <c r="AS43" s="2309">
        <v>0.16006392968254779</v>
      </c>
      <c r="AT43" s="2309">
        <v>7.3184256749274005E-5</v>
      </c>
      <c r="AU43" s="2309">
        <v>9.9287394200354928E-2</v>
      </c>
      <c r="AV43" s="2311">
        <v>0</v>
      </c>
      <c r="AW43" s="2311">
        <v>0</v>
      </c>
      <c r="AX43" s="2313">
        <v>0.84695051745693684</v>
      </c>
      <c r="AY43" s="2314">
        <v>616.24092683827109</v>
      </c>
      <c r="AZ43" s="2317"/>
      <c r="BA43" s="2340"/>
      <c r="BB43" s="2342">
        <v>35</v>
      </c>
      <c r="BC43" s="2306" t="s">
        <v>158</v>
      </c>
      <c r="BD43" s="2330" t="s">
        <v>343</v>
      </c>
      <c r="BE43" s="2464" t="b">
        <f t="shared" si="19"/>
        <v>1</v>
      </c>
      <c r="BF43" s="2464" t="b">
        <f t="shared" si="0"/>
        <v>1</v>
      </c>
      <c r="BG43" s="2464" t="b">
        <f t="shared" si="1"/>
        <v>1</v>
      </c>
      <c r="BH43" s="2464" t="b">
        <f t="shared" si="2"/>
        <v>1</v>
      </c>
      <c r="BI43" s="2464" t="b">
        <f t="shared" si="3"/>
        <v>1</v>
      </c>
      <c r="BJ43" s="2464" t="b">
        <f t="shared" si="4"/>
        <v>1</v>
      </c>
      <c r="BK43" s="2464" t="b">
        <f t="shared" si="5"/>
        <v>1</v>
      </c>
      <c r="BL43" s="2464" t="b">
        <f t="shared" si="6"/>
        <v>1</v>
      </c>
      <c r="BM43" s="2464" t="b">
        <f t="shared" si="7"/>
        <v>1</v>
      </c>
      <c r="BN43" s="2464" t="b">
        <f t="shared" si="8"/>
        <v>1</v>
      </c>
      <c r="BO43" s="2464" t="b">
        <f t="shared" si="9"/>
        <v>1</v>
      </c>
      <c r="BP43" s="2464" t="b">
        <f t="shared" si="10"/>
        <v>1</v>
      </c>
      <c r="BQ43" s="2464" t="b">
        <f t="shared" si="11"/>
        <v>1</v>
      </c>
      <c r="BR43" s="2464" t="b">
        <f t="shared" si="12"/>
        <v>1</v>
      </c>
      <c r="BS43" s="2464" t="b">
        <f t="shared" si="13"/>
        <v>1</v>
      </c>
      <c r="BT43" s="2464" t="b">
        <f t="shared" si="14"/>
        <v>1</v>
      </c>
      <c r="BU43" s="2464" t="b">
        <f t="shared" si="15"/>
        <v>1</v>
      </c>
      <c r="BV43" s="2464" t="b">
        <f t="shared" si="16"/>
        <v>1</v>
      </c>
      <c r="BW43" s="2464" t="b">
        <f t="shared" si="17"/>
        <v>1</v>
      </c>
      <c r="BX43" s="2464" t="b">
        <f t="shared" si="18"/>
        <v>1</v>
      </c>
      <c r="BY43" s="74"/>
      <c r="BZ43" s="74"/>
      <c r="CA43" s="74"/>
      <c r="CB43" s="74"/>
      <c r="CC43" s="74"/>
      <c r="CD43" s="74"/>
      <c r="CE43" s="74"/>
      <c r="CF43" s="74"/>
      <c r="CG43" s="74"/>
      <c r="CH43" s="74"/>
      <c r="CI43" s="74"/>
      <c r="CJ43" s="74"/>
      <c r="CK43" s="74"/>
      <c r="CL43" s="74"/>
      <c r="CM43" s="74"/>
      <c r="CN43" s="74"/>
      <c r="CO43" s="74"/>
      <c r="CP43" s="74"/>
      <c r="CQ43" s="74"/>
      <c r="CR43" s="74"/>
      <c r="CS43" s="74"/>
      <c r="CT43" s="74"/>
      <c r="CU43" s="74"/>
      <c r="CV43" s="74"/>
      <c r="CW43" s="74"/>
      <c r="CX43" s="74"/>
      <c r="CY43" s="74"/>
      <c r="CZ43" s="74"/>
      <c r="DA43" s="74"/>
      <c r="DB43" s="74"/>
      <c r="DC43" s="74"/>
      <c r="DD43" s="74"/>
      <c r="DE43" s="74"/>
      <c r="DF43" s="74"/>
      <c r="DG43" s="74"/>
      <c r="DH43" s="74"/>
      <c r="DI43" s="74"/>
      <c r="DJ43" s="74"/>
      <c r="DK43" s="74"/>
      <c r="DL43" s="74"/>
      <c r="DM43" s="74"/>
      <c r="DN43" s="74"/>
      <c r="DO43" s="74"/>
      <c r="DP43" s="74"/>
      <c r="DQ43" s="90"/>
    </row>
    <row r="44" spans="1:121" s="86" customFormat="1" ht="12.75" customHeight="1">
      <c r="A44" s="91"/>
      <c r="B44" s="186"/>
      <c r="C44" s="188">
        <v>36</v>
      </c>
      <c r="D44" s="172" t="s">
        <v>22</v>
      </c>
      <c r="E44" s="181" t="s">
        <v>344</v>
      </c>
      <c r="F44" s="2256">
        <v>0.29390879292197253</v>
      </c>
      <c r="G44" s="189">
        <v>10558.853172628942</v>
      </c>
      <c r="H44" s="2257">
        <v>0.41148454783822253</v>
      </c>
      <c r="I44" s="2257">
        <v>1.5579529917310211</v>
      </c>
      <c r="J44" s="2257">
        <v>0.95216663740557594</v>
      </c>
      <c r="K44" s="2257">
        <v>0.87330175764165241</v>
      </c>
      <c r="L44" s="2259">
        <v>0</v>
      </c>
      <c r="M44" s="2260">
        <v>1.4846790097004466E-2</v>
      </c>
      <c r="N44" s="2259">
        <v>0</v>
      </c>
      <c r="O44" s="2259">
        <v>0</v>
      </c>
      <c r="P44" s="2259">
        <v>0</v>
      </c>
      <c r="Q44" s="2257">
        <v>6.6621831153046277E-4</v>
      </c>
      <c r="R44" s="2257">
        <v>1.0943834806385273</v>
      </c>
      <c r="S44" s="2257">
        <v>2.1270680883680315</v>
      </c>
      <c r="T44" s="2257">
        <v>0.86874577499490624</v>
      </c>
      <c r="U44" s="2257">
        <v>36.954636439916982</v>
      </c>
      <c r="V44" s="2259">
        <v>0</v>
      </c>
      <c r="W44" s="2259">
        <v>0</v>
      </c>
      <c r="X44" s="2261">
        <v>6.6538003857508903</v>
      </c>
      <c r="Y44" s="2262">
        <v>10610.656134534562</v>
      </c>
      <c r="Z44" s="175"/>
      <c r="AA44" s="74"/>
      <c r="AB44" s="2340"/>
      <c r="AC44" s="2342">
        <v>36</v>
      </c>
      <c r="AD44" s="2306" t="s">
        <v>22</v>
      </c>
      <c r="AE44" s="2330" t="s">
        <v>344</v>
      </c>
      <c r="AF44" s="2308">
        <v>0.29390879292197253</v>
      </c>
      <c r="AG44" s="2343">
        <v>10558.853172628942</v>
      </c>
      <c r="AH44" s="2309">
        <v>0.41148454783822253</v>
      </c>
      <c r="AI44" s="2309">
        <v>1.5579529917310211</v>
      </c>
      <c r="AJ44" s="2309">
        <v>0.95216663740557594</v>
      </c>
      <c r="AK44" s="2309">
        <v>0.87330175764165241</v>
      </c>
      <c r="AL44" s="2311">
        <v>0</v>
      </c>
      <c r="AM44" s="2312">
        <v>1.4846790097004466E-2</v>
      </c>
      <c r="AN44" s="2311">
        <v>0</v>
      </c>
      <c r="AO44" s="2311">
        <v>0</v>
      </c>
      <c r="AP44" s="2311">
        <v>0</v>
      </c>
      <c r="AQ44" s="2309">
        <v>6.6621831153046277E-4</v>
      </c>
      <c r="AR44" s="2309">
        <v>1.0943834806385273</v>
      </c>
      <c r="AS44" s="2309">
        <v>2.1270680883680315</v>
      </c>
      <c r="AT44" s="2309">
        <v>0.86874577499490624</v>
      </c>
      <c r="AU44" s="2309">
        <v>36.954636439916982</v>
      </c>
      <c r="AV44" s="2311">
        <v>0</v>
      </c>
      <c r="AW44" s="2311">
        <v>0</v>
      </c>
      <c r="AX44" s="2313">
        <v>6.6538003857508903</v>
      </c>
      <c r="AY44" s="2314">
        <v>10610.656134534562</v>
      </c>
      <c r="AZ44" s="2317"/>
      <c r="BA44" s="2340"/>
      <c r="BB44" s="2342">
        <v>36</v>
      </c>
      <c r="BC44" s="2306" t="s">
        <v>22</v>
      </c>
      <c r="BD44" s="2330" t="s">
        <v>344</v>
      </c>
      <c r="BE44" s="2464" t="b">
        <f t="shared" si="19"/>
        <v>1</v>
      </c>
      <c r="BF44" s="2464" t="b">
        <f t="shared" si="0"/>
        <v>1</v>
      </c>
      <c r="BG44" s="2464" t="b">
        <f t="shared" si="1"/>
        <v>1</v>
      </c>
      <c r="BH44" s="2464" t="b">
        <f t="shared" si="2"/>
        <v>1</v>
      </c>
      <c r="BI44" s="2464" t="b">
        <f t="shared" si="3"/>
        <v>1</v>
      </c>
      <c r="BJ44" s="2464" t="b">
        <f t="shared" si="4"/>
        <v>1</v>
      </c>
      <c r="BK44" s="2464" t="b">
        <f t="shared" si="5"/>
        <v>1</v>
      </c>
      <c r="BL44" s="2464" t="b">
        <f t="shared" si="6"/>
        <v>1</v>
      </c>
      <c r="BM44" s="2464" t="b">
        <f t="shared" si="7"/>
        <v>1</v>
      </c>
      <c r="BN44" s="2464" t="b">
        <f t="shared" si="8"/>
        <v>1</v>
      </c>
      <c r="BO44" s="2464" t="b">
        <f t="shared" si="9"/>
        <v>1</v>
      </c>
      <c r="BP44" s="2464" t="b">
        <f t="shared" si="10"/>
        <v>1</v>
      </c>
      <c r="BQ44" s="2464" t="b">
        <f t="shared" si="11"/>
        <v>1</v>
      </c>
      <c r="BR44" s="2464" t="b">
        <f t="shared" si="12"/>
        <v>1</v>
      </c>
      <c r="BS44" s="2464" t="b">
        <f t="shared" si="13"/>
        <v>1</v>
      </c>
      <c r="BT44" s="2464" t="b">
        <f t="shared" si="14"/>
        <v>1</v>
      </c>
      <c r="BU44" s="2464" t="b">
        <f t="shared" si="15"/>
        <v>1</v>
      </c>
      <c r="BV44" s="2464" t="b">
        <f t="shared" si="16"/>
        <v>1</v>
      </c>
      <c r="BW44" s="2464" t="b">
        <f t="shared" si="17"/>
        <v>1</v>
      </c>
      <c r="BX44" s="2464" t="b">
        <f t="shared" si="18"/>
        <v>1</v>
      </c>
      <c r="BY44" s="74"/>
      <c r="BZ44" s="74"/>
      <c r="CA44" s="74"/>
      <c r="CB44" s="74"/>
      <c r="CC44" s="74"/>
      <c r="CD44" s="74"/>
      <c r="CE44" s="74"/>
      <c r="CF44" s="74"/>
      <c r="CG44" s="74"/>
      <c r="CH44" s="74"/>
      <c r="CI44" s="74"/>
      <c r="CJ44" s="74"/>
      <c r="CK44" s="74"/>
      <c r="CL44" s="74"/>
      <c r="CM44" s="74"/>
      <c r="CN44" s="74"/>
      <c r="CO44" s="74"/>
      <c r="CP44" s="74"/>
      <c r="CQ44" s="74"/>
      <c r="CR44" s="74"/>
      <c r="CS44" s="74"/>
      <c r="CT44" s="74"/>
      <c r="CU44" s="74"/>
      <c r="CV44" s="74"/>
      <c r="CW44" s="74"/>
      <c r="CX44" s="74"/>
      <c r="CY44" s="74"/>
      <c r="CZ44" s="74"/>
      <c r="DA44" s="74"/>
      <c r="DB44" s="74"/>
      <c r="DC44" s="74"/>
      <c r="DD44" s="74"/>
      <c r="DE44" s="74"/>
      <c r="DF44" s="74"/>
      <c r="DG44" s="74"/>
      <c r="DH44" s="74"/>
      <c r="DI44" s="74"/>
      <c r="DJ44" s="74"/>
      <c r="DK44" s="74"/>
      <c r="DL44" s="74"/>
      <c r="DM44" s="74"/>
      <c r="DN44" s="74"/>
      <c r="DO44" s="74"/>
      <c r="DP44" s="74"/>
      <c r="DQ44" s="87"/>
    </row>
    <row r="45" spans="1:121" s="86" customFormat="1" ht="12.75" customHeight="1">
      <c r="A45" s="91"/>
      <c r="B45" s="178"/>
      <c r="C45" s="180">
        <v>37</v>
      </c>
      <c r="D45" s="172" t="s">
        <v>159</v>
      </c>
      <c r="E45" s="181" t="s">
        <v>345</v>
      </c>
      <c r="F45" s="2256">
        <v>27.818293287960426</v>
      </c>
      <c r="G45" s="189">
        <v>78067.442219999997</v>
      </c>
      <c r="H45" s="2257">
        <v>2.2426032036457708</v>
      </c>
      <c r="I45" s="2257">
        <v>8.4308606946279969</v>
      </c>
      <c r="J45" s="2257">
        <v>1.7805931745370105</v>
      </c>
      <c r="K45" s="2257">
        <v>0.35085420453965105</v>
      </c>
      <c r="L45" s="2259">
        <v>0</v>
      </c>
      <c r="M45" s="2260">
        <v>0.16469579043898902</v>
      </c>
      <c r="N45" s="2259">
        <v>0</v>
      </c>
      <c r="O45" s="2259">
        <v>0</v>
      </c>
      <c r="P45" s="2259">
        <v>0</v>
      </c>
      <c r="Q45" s="2257">
        <v>1.4383439861958415E-3</v>
      </c>
      <c r="R45" s="2257">
        <v>0.24822067192438166</v>
      </c>
      <c r="S45" s="2257">
        <v>4.373440855826864</v>
      </c>
      <c r="T45" s="2257">
        <v>1.8861692468481905</v>
      </c>
      <c r="U45" s="2257">
        <v>19.484671488081592</v>
      </c>
      <c r="V45" s="2259">
        <v>0</v>
      </c>
      <c r="W45" s="2259">
        <v>0</v>
      </c>
      <c r="X45" s="2261">
        <v>32.935879520566644</v>
      </c>
      <c r="Y45" s="2262">
        <v>78167.159940482976</v>
      </c>
      <c r="Z45" s="175"/>
      <c r="AA45" s="74"/>
      <c r="AB45" s="2320"/>
      <c r="AC45" s="2329">
        <v>37</v>
      </c>
      <c r="AD45" s="2306" t="s">
        <v>159</v>
      </c>
      <c r="AE45" s="2330" t="s">
        <v>345</v>
      </c>
      <c r="AF45" s="2308">
        <v>27.818293287960426</v>
      </c>
      <c r="AG45" s="2343">
        <v>78067.442219999997</v>
      </c>
      <c r="AH45" s="2309">
        <v>2.2426032036457708</v>
      </c>
      <c r="AI45" s="2309">
        <v>8.4308606946279969</v>
      </c>
      <c r="AJ45" s="2309">
        <v>1.7805931745370105</v>
      </c>
      <c r="AK45" s="2309">
        <v>0.35085420453965105</v>
      </c>
      <c r="AL45" s="2311">
        <v>0</v>
      </c>
      <c r="AM45" s="2312">
        <v>0.16469579043898902</v>
      </c>
      <c r="AN45" s="2311">
        <v>0</v>
      </c>
      <c r="AO45" s="2311">
        <v>0</v>
      </c>
      <c r="AP45" s="2311">
        <v>0</v>
      </c>
      <c r="AQ45" s="2309">
        <v>1.4383439861958415E-3</v>
      </c>
      <c r="AR45" s="2309">
        <v>0.24822067192438166</v>
      </c>
      <c r="AS45" s="2309">
        <v>4.373440855826864</v>
      </c>
      <c r="AT45" s="2309">
        <v>1.8861692468481905</v>
      </c>
      <c r="AU45" s="2309">
        <v>19.484671488081592</v>
      </c>
      <c r="AV45" s="2311">
        <v>0</v>
      </c>
      <c r="AW45" s="2311">
        <v>0</v>
      </c>
      <c r="AX45" s="2313">
        <v>32.935879520566644</v>
      </c>
      <c r="AY45" s="2314">
        <v>78167.159940482976</v>
      </c>
      <c r="AZ45" s="2317"/>
      <c r="BA45" s="2320"/>
      <c r="BB45" s="2329">
        <v>37</v>
      </c>
      <c r="BC45" s="2306" t="s">
        <v>159</v>
      </c>
      <c r="BD45" s="2330" t="s">
        <v>345</v>
      </c>
      <c r="BE45" s="2464" t="b">
        <f t="shared" si="19"/>
        <v>1</v>
      </c>
      <c r="BF45" s="2464" t="b">
        <f t="shared" si="0"/>
        <v>1</v>
      </c>
      <c r="BG45" s="2464" t="b">
        <f t="shared" si="1"/>
        <v>1</v>
      </c>
      <c r="BH45" s="2464" t="b">
        <f t="shared" si="2"/>
        <v>1</v>
      </c>
      <c r="BI45" s="2464" t="b">
        <f t="shared" si="3"/>
        <v>1</v>
      </c>
      <c r="BJ45" s="2464" t="b">
        <f t="shared" si="4"/>
        <v>1</v>
      </c>
      <c r="BK45" s="2464" t="b">
        <f t="shared" si="5"/>
        <v>1</v>
      </c>
      <c r="BL45" s="2464" t="b">
        <f t="shared" si="6"/>
        <v>1</v>
      </c>
      <c r="BM45" s="2464" t="b">
        <f t="shared" si="7"/>
        <v>1</v>
      </c>
      <c r="BN45" s="2464" t="b">
        <f t="shared" si="8"/>
        <v>1</v>
      </c>
      <c r="BO45" s="2464" t="b">
        <f t="shared" si="9"/>
        <v>1</v>
      </c>
      <c r="BP45" s="2464" t="b">
        <f t="shared" si="10"/>
        <v>1</v>
      </c>
      <c r="BQ45" s="2464" t="b">
        <f t="shared" si="11"/>
        <v>1</v>
      </c>
      <c r="BR45" s="2464" t="b">
        <f t="shared" si="12"/>
        <v>1</v>
      </c>
      <c r="BS45" s="2464" t="b">
        <f t="shared" si="13"/>
        <v>1</v>
      </c>
      <c r="BT45" s="2464" t="b">
        <f t="shared" si="14"/>
        <v>1</v>
      </c>
      <c r="BU45" s="2464" t="b">
        <f t="shared" si="15"/>
        <v>1</v>
      </c>
      <c r="BV45" s="2464" t="b">
        <f t="shared" si="16"/>
        <v>1</v>
      </c>
      <c r="BW45" s="2464" t="b">
        <f t="shared" si="17"/>
        <v>1</v>
      </c>
      <c r="BX45" s="2464" t="b">
        <f t="shared" si="18"/>
        <v>1</v>
      </c>
      <c r="BY45" s="74"/>
      <c r="BZ45" s="74"/>
      <c r="CA45" s="74"/>
      <c r="CB45" s="74"/>
      <c r="CC45" s="74"/>
      <c r="CD45" s="74"/>
      <c r="CE45" s="74"/>
      <c r="CF45" s="74"/>
      <c r="CG45" s="74"/>
      <c r="CH45" s="74"/>
      <c r="CI45" s="74"/>
      <c r="CJ45" s="74"/>
      <c r="CK45" s="74"/>
      <c r="CL45" s="74"/>
      <c r="CM45" s="74"/>
      <c r="CN45" s="74"/>
      <c r="CO45" s="74"/>
      <c r="CP45" s="74"/>
      <c r="CQ45" s="74"/>
      <c r="CR45" s="74"/>
      <c r="CS45" s="74"/>
      <c r="CT45" s="74"/>
      <c r="CU45" s="74"/>
      <c r="CV45" s="74"/>
      <c r="CW45" s="74"/>
      <c r="CX45" s="74"/>
      <c r="CY45" s="74"/>
      <c r="CZ45" s="74"/>
      <c r="DA45" s="74"/>
      <c r="DB45" s="74"/>
      <c r="DC45" s="74"/>
      <c r="DD45" s="74"/>
      <c r="DE45" s="74"/>
      <c r="DF45" s="74"/>
      <c r="DG45" s="74"/>
      <c r="DH45" s="74"/>
      <c r="DI45" s="74"/>
      <c r="DJ45" s="74"/>
      <c r="DK45" s="74"/>
      <c r="DL45" s="74"/>
      <c r="DM45" s="74"/>
      <c r="DN45" s="74"/>
      <c r="DO45" s="74"/>
      <c r="DP45" s="87"/>
      <c r="DQ45" s="87"/>
    </row>
    <row r="46" spans="1:121" s="86" customFormat="1" ht="12.75" customHeight="1">
      <c r="A46" s="91"/>
      <c r="B46" s="186" t="s">
        <v>160</v>
      </c>
      <c r="C46" s="393"/>
      <c r="D46" s="386" t="s">
        <v>346</v>
      </c>
      <c r="E46" s="387" t="s">
        <v>347</v>
      </c>
      <c r="F46" s="2263">
        <v>2.5574896987446485E-2</v>
      </c>
      <c r="G46" s="2264">
        <v>124.25861316259316</v>
      </c>
      <c r="H46" s="2264">
        <v>2.9557443073157184</v>
      </c>
      <c r="I46" s="2264">
        <v>0.86333398215155932</v>
      </c>
      <c r="J46" s="2264">
        <v>2.3881888841963899</v>
      </c>
      <c r="K46" s="2264">
        <v>12.287398624297634</v>
      </c>
      <c r="L46" s="2265">
        <v>2.7407656031523571</v>
      </c>
      <c r="M46" s="2265">
        <v>1.1458089281030157</v>
      </c>
      <c r="N46" s="2259">
        <v>0</v>
      </c>
      <c r="O46" s="2259">
        <v>0</v>
      </c>
      <c r="P46" s="2259">
        <v>0</v>
      </c>
      <c r="Q46" s="2264">
        <v>1.0246991951302895E-3</v>
      </c>
      <c r="R46" s="2264">
        <v>12.869411079140917</v>
      </c>
      <c r="S46" s="2264">
        <v>11.501122996178033</v>
      </c>
      <c r="T46" s="2264">
        <v>0.34627071104129631</v>
      </c>
      <c r="U46" s="2264">
        <v>83.08306932244092</v>
      </c>
      <c r="V46" s="2259">
        <v>0</v>
      </c>
      <c r="W46" s="2259">
        <v>0</v>
      </c>
      <c r="X46" s="2266">
        <v>2.0403288895992215E-4</v>
      </c>
      <c r="Y46" s="2267">
        <v>254.46653122968249</v>
      </c>
      <c r="Z46" s="175"/>
      <c r="AA46" s="74"/>
      <c r="AB46" s="2340" t="s">
        <v>160</v>
      </c>
      <c r="AC46" s="2344"/>
      <c r="AD46" s="2296" t="s">
        <v>346</v>
      </c>
      <c r="AE46" s="2297" t="s">
        <v>347</v>
      </c>
      <c r="AF46" s="2322">
        <v>2.5574896987446485E-2</v>
      </c>
      <c r="AG46" s="2323">
        <v>124.25861316259316</v>
      </c>
      <c r="AH46" s="2323">
        <v>2.9557443073157184</v>
      </c>
      <c r="AI46" s="2323">
        <v>0.86333398215155932</v>
      </c>
      <c r="AJ46" s="2323">
        <v>2.3881888841963899</v>
      </c>
      <c r="AK46" s="2323">
        <v>12.287398624297634</v>
      </c>
      <c r="AL46" s="2324">
        <v>2.7407656031523571</v>
      </c>
      <c r="AM46" s="2324">
        <v>1.1458089281030157</v>
      </c>
      <c r="AN46" s="2311">
        <v>0</v>
      </c>
      <c r="AO46" s="2311">
        <v>0</v>
      </c>
      <c r="AP46" s="2311">
        <v>0</v>
      </c>
      <c r="AQ46" s="2323">
        <v>1.0246991951302895E-3</v>
      </c>
      <c r="AR46" s="2323">
        <v>12.869411079140917</v>
      </c>
      <c r="AS46" s="2323">
        <v>11.501122996178033</v>
      </c>
      <c r="AT46" s="2323">
        <v>0.34627071104129631</v>
      </c>
      <c r="AU46" s="2323">
        <v>83.08306932244092</v>
      </c>
      <c r="AV46" s="2311">
        <v>0</v>
      </c>
      <c r="AW46" s="2311">
        <v>0</v>
      </c>
      <c r="AX46" s="2325">
        <v>2.0403288895992215E-4</v>
      </c>
      <c r="AY46" s="2326">
        <v>254.46653122968249</v>
      </c>
      <c r="AZ46" s="2317"/>
      <c r="BA46" s="2340" t="s">
        <v>160</v>
      </c>
      <c r="BB46" s="2344"/>
      <c r="BC46" s="2296" t="s">
        <v>346</v>
      </c>
      <c r="BD46" s="2297" t="s">
        <v>347</v>
      </c>
      <c r="BE46" s="2464" t="b">
        <f t="shared" si="19"/>
        <v>1</v>
      </c>
      <c r="BF46" s="2464" t="b">
        <f t="shared" si="0"/>
        <v>1</v>
      </c>
      <c r="BG46" s="2464" t="b">
        <f t="shared" si="1"/>
        <v>1</v>
      </c>
      <c r="BH46" s="2464" t="b">
        <f t="shared" si="2"/>
        <v>1</v>
      </c>
      <c r="BI46" s="2464" t="b">
        <f t="shared" si="3"/>
        <v>1</v>
      </c>
      <c r="BJ46" s="2464" t="b">
        <f t="shared" si="4"/>
        <v>1</v>
      </c>
      <c r="BK46" s="2464" t="b">
        <f t="shared" si="5"/>
        <v>1</v>
      </c>
      <c r="BL46" s="2464" t="b">
        <f t="shared" si="6"/>
        <v>1</v>
      </c>
      <c r="BM46" s="2464" t="b">
        <f t="shared" si="7"/>
        <v>1</v>
      </c>
      <c r="BN46" s="2464" t="b">
        <f t="shared" si="8"/>
        <v>1</v>
      </c>
      <c r="BO46" s="2464" t="b">
        <f t="shared" si="9"/>
        <v>1</v>
      </c>
      <c r="BP46" s="2464" t="b">
        <f t="shared" si="10"/>
        <v>1</v>
      </c>
      <c r="BQ46" s="2464" t="b">
        <f t="shared" si="11"/>
        <v>1</v>
      </c>
      <c r="BR46" s="2464" t="b">
        <f t="shared" si="12"/>
        <v>1</v>
      </c>
      <c r="BS46" s="2464" t="b">
        <f t="shared" si="13"/>
        <v>1</v>
      </c>
      <c r="BT46" s="2464" t="b">
        <f t="shared" si="14"/>
        <v>1</v>
      </c>
      <c r="BU46" s="2464" t="b">
        <f t="shared" si="15"/>
        <v>1</v>
      </c>
      <c r="BV46" s="2464" t="b">
        <f t="shared" si="16"/>
        <v>1</v>
      </c>
      <c r="BW46" s="2464" t="b">
        <f t="shared" si="17"/>
        <v>1</v>
      </c>
      <c r="BX46" s="2464" t="b">
        <f t="shared" si="18"/>
        <v>1</v>
      </c>
      <c r="BY46" s="74"/>
      <c r="BZ46" s="74"/>
      <c r="CA46" s="74"/>
      <c r="CB46" s="74"/>
      <c r="CC46" s="74"/>
      <c r="CD46" s="74"/>
      <c r="CE46" s="74"/>
      <c r="CF46" s="74"/>
      <c r="CG46" s="74"/>
      <c r="CH46" s="74"/>
      <c r="CI46" s="74"/>
      <c r="CJ46" s="74"/>
      <c r="CK46" s="74"/>
      <c r="CL46" s="74"/>
      <c r="CM46" s="74"/>
      <c r="CN46" s="74"/>
      <c r="CO46" s="74"/>
      <c r="CP46" s="74"/>
      <c r="CQ46" s="74"/>
      <c r="CR46" s="74"/>
      <c r="CS46" s="74"/>
      <c r="CT46" s="74"/>
      <c r="CU46" s="74"/>
      <c r="CV46" s="74"/>
      <c r="CW46" s="74"/>
      <c r="CX46" s="74"/>
      <c r="CY46" s="74"/>
      <c r="CZ46" s="74"/>
      <c r="DA46" s="74"/>
      <c r="DB46" s="74"/>
      <c r="DC46" s="74"/>
      <c r="DD46" s="74"/>
      <c r="DE46" s="74"/>
      <c r="DF46" s="74"/>
      <c r="DG46" s="74"/>
      <c r="DH46" s="74"/>
      <c r="DI46" s="74"/>
      <c r="DJ46" s="74"/>
      <c r="DK46" s="74"/>
      <c r="DL46" s="74"/>
      <c r="DM46" s="74"/>
      <c r="DN46" s="74"/>
      <c r="DO46" s="74"/>
      <c r="DP46" s="87"/>
      <c r="DQ46" s="87"/>
    </row>
    <row r="47" spans="1:121" s="48" customFormat="1" ht="12.75" customHeight="1">
      <c r="A47" s="92"/>
      <c r="B47" s="186"/>
      <c r="C47" s="188">
        <v>38</v>
      </c>
      <c r="D47" s="172" t="s">
        <v>161</v>
      </c>
      <c r="E47" s="181" t="s">
        <v>348</v>
      </c>
      <c r="F47" s="2256">
        <v>0</v>
      </c>
      <c r="G47" s="2257">
        <v>2.9709705570513342E-3</v>
      </c>
      <c r="H47" s="2257">
        <v>1.9785795397540249E-2</v>
      </c>
      <c r="I47" s="2257">
        <v>0</v>
      </c>
      <c r="J47" s="2257">
        <v>0</v>
      </c>
      <c r="K47" s="2257">
        <v>3.1189583013593407</v>
      </c>
      <c r="L47" s="2259">
        <v>0</v>
      </c>
      <c r="M47" s="2260">
        <v>0</v>
      </c>
      <c r="N47" s="2259">
        <v>0</v>
      </c>
      <c r="O47" s="2259">
        <v>0</v>
      </c>
      <c r="P47" s="2259">
        <v>0</v>
      </c>
      <c r="Q47" s="2257">
        <v>0</v>
      </c>
      <c r="R47" s="2257">
        <v>4.6553080958663733</v>
      </c>
      <c r="S47" s="2257">
        <v>0.15513923907031565</v>
      </c>
      <c r="T47" s="2257">
        <v>0</v>
      </c>
      <c r="U47" s="2257">
        <v>43.058363622844603</v>
      </c>
      <c r="V47" s="2259">
        <v>0</v>
      </c>
      <c r="W47" s="2259">
        <v>0</v>
      </c>
      <c r="X47" s="2261">
        <v>0</v>
      </c>
      <c r="Y47" s="2262">
        <v>51.010526025095224</v>
      </c>
      <c r="Z47" s="190"/>
      <c r="AA47" s="93"/>
      <c r="AB47" s="2340"/>
      <c r="AC47" s="2342">
        <v>38</v>
      </c>
      <c r="AD47" s="2306" t="s">
        <v>161</v>
      </c>
      <c r="AE47" s="2330" t="s">
        <v>348</v>
      </c>
      <c r="AF47" s="2308">
        <v>0</v>
      </c>
      <c r="AG47" s="2309">
        <v>2.9709705570513342E-3</v>
      </c>
      <c r="AH47" s="2309">
        <v>1.9785795397540249E-2</v>
      </c>
      <c r="AI47" s="2309">
        <v>0</v>
      </c>
      <c r="AJ47" s="2309">
        <v>0</v>
      </c>
      <c r="AK47" s="2309">
        <v>3.1189583013593407</v>
      </c>
      <c r="AL47" s="2311">
        <v>0</v>
      </c>
      <c r="AM47" s="2312">
        <v>0</v>
      </c>
      <c r="AN47" s="2311">
        <v>0</v>
      </c>
      <c r="AO47" s="2311">
        <v>0</v>
      </c>
      <c r="AP47" s="2311">
        <v>0</v>
      </c>
      <c r="AQ47" s="2309">
        <v>0</v>
      </c>
      <c r="AR47" s="2309">
        <v>4.6553080958663733</v>
      </c>
      <c r="AS47" s="2309">
        <v>0.15513923907031565</v>
      </c>
      <c r="AT47" s="2309">
        <v>0</v>
      </c>
      <c r="AU47" s="2309">
        <v>43.058363622844603</v>
      </c>
      <c r="AV47" s="2311">
        <v>0</v>
      </c>
      <c r="AW47" s="2311">
        <v>0</v>
      </c>
      <c r="AX47" s="2313">
        <v>0</v>
      </c>
      <c r="AY47" s="2314">
        <v>51.010526025095224</v>
      </c>
      <c r="AZ47" s="2345"/>
      <c r="BA47" s="2340"/>
      <c r="BB47" s="2342">
        <v>38</v>
      </c>
      <c r="BC47" s="2306" t="s">
        <v>161</v>
      </c>
      <c r="BD47" s="2330" t="s">
        <v>348</v>
      </c>
      <c r="BE47" s="2464" t="b">
        <f t="shared" si="19"/>
        <v>1</v>
      </c>
      <c r="BF47" s="2464" t="b">
        <f t="shared" si="0"/>
        <v>1</v>
      </c>
      <c r="BG47" s="2464" t="b">
        <f t="shared" si="1"/>
        <v>1</v>
      </c>
      <c r="BH47" s="2464" t="b">
        <f t="shared" si="2"/>
        <v>1</v>
      </c>
      <c r="BI47" s="2464" t="b">
        <f t="shared" si="3"/>
        <v>1</v>
      </c>
      <c r="BJ47" s="2464" t="b">
        <f t="shared" si="4"/>
        <v>1</v>
      </c>
      <c r="BK47" s="2464" t="b">
        <f t="shared" si="5"/>
        <v>1</v>
      </c>
      <c r="BL47" s="2464" t="b">
        <f t="shared" si="6"/>
        <v>1</v>
      </c>
      <c r="BM47" s="2464" t="b">
        <f t="shared" si="7"/>
        <v>1</v>
      </c>
      <c r="BN47" s="2464" t="b">
        <f t="shared" si="8"/>
        <v>1</v>
      </c>
      <c r="BO47" s="2464" t="b">
        <f t="shared" si="9"/>
        <v>1</v>
      </c>
      <c r="BP47" s="2464" t="b">
        <f t="shared" si="10"/>
        <v>1</v>
      </c>
      <c r="BQ47" s="2464" t="b">
        <f t="shared" si="11"/>
        <v>1</v>
      </c>
      <c r="BR47" s="2464" t="b">
        <f t="shared" si="12"/>
        <v>1</v>
      </c>
      <c r="BS47" s="2464" t="b">
        <f t="shared" si="13"/>
        <v>1</v>
      </c>
      <c r="BT47" s="2464" t="b">
        <f t="shared" si="14"/>
        <v>1</v>
      </c>
      <c r="BU47" s="2464" t="b">
        <f t="shared" si="15"/>
        <v>1</v>
      </c>
      <c r="BV47" s="2464" t="b">
        <f t="shared" si="16"/>
        <v>1</v>
      </c>
      <c r="BW47" s="2464" t="b">
        <f t="shared" si="17"/>
        <v>1</v>
      </c>
      <c r="BX47" s="2464" t="b">
        <f t="shared" si="18"/>
        <v>1</v>
      </c>
      <c r="BY47" s="93"/>
      <c r="BZ47" s="93"/>
      <c r="CA47" s="93"/>
      <c r="CB47" s="93"/>
      <c r="CC47" s="93"/>
      <c r="CD47" s="93"/>
      <c r="CE47" s="93"/>
      <c r="CF47" s="93"/>
      <c r="CG47" s="93"/>
      <c r="CH47" s="93"/>
      <c r="CI47" s="93"/>
      <c r="CJ47" s="93"/>
      <c r="CK47" s="93"/>
      <c r="CL47" s="93"/>
      <c r="CM47" s="93"/>
      <c r="CN47" s="93"/>
      <c r="CO47" s="93"/>
      <c r="CP47" s="93"/>
      <c r="CQ47" s="93"/>
      <c r="CR47" s="93"/>
      <c r="CS47" s="93"/>
      <c r="CT47" s="93"/>
      <c r="CU47" s="93"/>
      <c r="CV47" s="93"/>
      <c r="CW47" s="93"/>
      <c r="CX47" s="93"/>
      <c r="CY47" s="93"/>
      <c r="CZ47" s="93"/>
      <c r="DA47" s="93"/>
      <c r="DB47" s="93"/>
      <c r="DC47" s="93"/>
      <c r="DD47" s="93"/>
      <c r="DE47" s="93"/>
      <c r="DF47" s="93"/>
      <c r="DG47" s="93"/>
      <c r="DH47" s="93"/>
      <c r="DI47" s="93"/>
      <c r="DJ47" s="93"/>
      <c r="DK47" s="93"/>
      <c r="DL47" s="93"/>
      <c r="DM47" s="93"/>
      <c r="DN47" s="93"/>
      <c r="DO47" s="93"/>
      <c r="DP47" s="94"/>
      <c r="DQ47" s="94"/>
    </row>
    <row r="48" spans="1:121" s="48" customFormat="1" ht="12.75" customHeight="1">
      <c r="A48" s="92"/>
      <c r="B48" s="169"/>
      <c r="C48" s="180">
        <v>39</v>
      </c>
      <c r="D48" s="172" t="s">
        <v>162</v>
      </c>
      <c r="E48" s="181" t="s">
        <v>349</v>
      </c>
      <c r="F48" s="2256">
        <v>0</v>
      </c>
      <c r="G48" s="2257">
        <v>16.727860825352515</v>
      </c>
      <c r="H48" s="2257">
        <v>0</v>
      </c>
      <c r="I48" s="2257">
        <v>0</v>
      </c>
      <c r="J48" s="2257">
        <v>1.323118665853023E-3</v>
      </c>
      <c r="K48" s="2257">
        <v>4.3458936996406017</v>
      </c>
      <c r="L48" s="2259">
        <v>0</v>
      </c>
      <c r="M48" s="2260">
        <v>1.1236152945372591</v>
      </c>
      <c r="N48" s="2259">
        <v>0</v>
      </c>
      <c r="O48" s="2259">
        <v>0</v>
      </c>
      <c r="P48" s="2259">
        <v>0</v>
      </c>
      <c r="Q48" s="2257">
        <v>0</v>
      </c>
      <c r="R48" s="2257">
        <v>4.0707864308272361</v>
      </c>
      <c r="S48" s="2257">
        <v>10.065944859163038</v>
      </c>
      <c r="T48" s="2257">
        <v>0</v>
      </c>
      <c r="U48" s="2257">
        <v>40.024705699596332</v>
      </c>
      <c r="V48" s="2259">
        <v>0</v>
      </c>
      <c r="W48" s="2259">
        <v>0</v>
      </c>
      <c r="X48" s="2261">
        <v>0</v>
      </c>
      <c r="Y48" s="2262">
        <v>76.360129927782836</v>
      </c>
      <c r="Z48" s="190"/>
      <c r="AA48" s="93"/>
      <c r="AB48" s="2294"/>
      <c r="AC48" s="2329">
        <v>39</v>
      </c>
      <c r="AD48" s="2306" t="s">
        <v>162</v>
      </c>
      <c r="AE48" s="2330" t="s">
        <v>349</v>
      </c>
      <c r="AF48" s="2308">
        <v>0</v>
      </c>
      <c r="AG48" s="2309">
        <v>16.727860825352515</v>
      </c>
      <c r="AH48" s="2309">
        <v>0</v>
      </c>
      <c r="AI48" s="2309">
        <v>0</v>
      </c>
      <c r="AJ48" s="2309">
        <v>1.323118665853023E-3</v>
      </c>
      <c r="AK48" s="2309">
        <v>4.3458936996406017</v>
      </c>
      <c r="AL48" s="2311">
        <v>0</v>
      </c>
      <c r="AM48" s="2312">
        <v>1.1236152945372591</v>
      </c>
      <c r="AN48" s="2311">
        <v>0</v>
      </c>
      <c r="AO48" s="2311">
        <v>0</v>
      </c>
      <c r="AP48" s="2311">
        <v>0</v>
      </c>
      <c r="AQ48" s="2309">
        <v>0</v>
      </c>
      <c r="AR48" s="2309">
        <v>4.0707864308272361</v>
      </c>
      <c r="AS48" s="2309">
        <v>10.065944859163038</v>
      </c>
      <c r="AT48" s="2309">
        <v>0</v>
      </c>
      <c r="AU48" s="2309">
        <v>40.024705699596332</v>
      </c>
      <c r="AV48" s="2311">
        <v>0</v>
      </c>
      <c r="AW48" s="2311">
        <v>0</v>
      </c>
      <c r="AX48" s="2313">
        <v>0</v>
      </c>
      <c r="AY48" s="2314">
        <v>76.360129927782836</v>
      </c>
      <c r="AZ48" s="2345"/>
      <c r="BA48" s="2294"/>
      <c r="BB48" s="2329">
        <v>39</v>
      </c>
      <c r="BC48" s="2306" t="s">
        <v>162</v>
      </c>
      <c r="BD48" s="2330" t="s">
        <v>349</v>
      </c>
      <c r="BE48" s="2464" t="b">
        <f t="shared" si="19"/>
        <v>1</v>
      </c>
      <c r="BF48" s="2464" t="b">
        <f t="shared" si="0"/>
        <v>1</v>
      </c>
      <c r="BG48" s="2464" t="b">
        <f t="shared" si="1"/>
        <v>1</v>
      </c>
      <c r="BH48" s="2464" t="b">
        <f t="shared" si="2"/>
        <v>1</v>
      </c>
      <c r="BI48" s="2464" t="b">
        <f t="shared" si="3"/>
        <v>1</v>
      </c>
      <c r="BJ48" s="2464" t="b">
        <f t="shared" si="4"/>
        <v>1</v>
      </c>
      <c r="BK48" s="2464" t="b">
        <f t="shared" si="5"/>
        <v>1</v>
      </c>
      <c r="BL48" s="2464" t="b">
        <f t="shared" si="6"/>
        <v>1</v>
      </c>
      <c r="BM48" s="2464" t="b">
        <f t="shared" si="7"/>
        <v>1</v>
      </c>
      <c r="BN48" s="2464" t="b">
        <f t="shared" si="8"/>
        <v>1</v>
      </c>
      <c r="BO48" s="2464" t="b">
        <f t="shared" si="9"/>
        <v>1</v>
      </c>
      <c r="BP48" s="2464" t="b">
        <f t="shared" si="10"/>
        <v>1</v>
      </c>
      <c r="BQ48" s="2464" t="b">
        <f t="shared" si="11"/>
        <v>1</v>
      </c>
      <c r="BR48" s="2464" t="b">
        <f t="shared" si="12"/>
        <v>1</v>
      </c>
      <c r="BS48" s="2464" t="b">
        <f t="shared" si="13"/>
        <v>1</v>
      </c>
      <c r="BT48" s="2464" t="b">
        <f t="shared" si="14"/>
        <v>1</v>
      </c>
      <c r="BU48" s="2464" t="b">
        <f t="shared" si="15"/>
        <v>1</v>
      </c>
      <c r="BV48" s="2464" t="b">
        <f t="shared" si="16"/>
        <v>1</v>
      </c>
      <c r="BW48" s="2464" t="b">
        <f t="shared" si="17"/>
        <v>1</v>
      </c>
      <c r="BX48" s="2464" t="b">
        <f t="shared" si="18"/>
        <v>1</v>
      </c>
      <c r="BY48" s="93"/>
      <c r="BZ48" s="93"/>
      <c r="CA48" s="93"/>
      <c r="CB48" s="93"/>
      <c r="CC48" s="93"/>
      <c r="CD48" s="93"/>
      <c r="CE48" s="93"/>
      <c r="CF48" s="93"/>
      <c r="CG48" s="93"/>
      <c r="CH48" s="93"/>
      <c r="CI48" s="93"/>
      <c r="CJ48" s="93"/>
      <c r="CK48" s="93"/>
      <c r="CL48" s="93"/>
      <c r="CM48" s="93"/>
      <c r="CN48" s="93"/>
      <c r="CO48" s="93"/>
      <c r="CP48" s="93"/>
      <c r="CQ48" s="93"/>
      <c r="CR48" s="93"/>
      <c r="CS48" s="93"/>
      <c r="CT48" s="93"/>
      <c r="CU48" s="93"/>
      <c r="CV48" s="93"/>
      <c r="CW48" s="93"/>
      <c r="CX48" s="93"/>
      <c r="CY48" s="93"/>
      <c r="CZ48" s="93"/>
      <c r="DA48" s="93"/>
      <c r="DB48" s="93"/>
      <c r="DC48" s="93"/>
      <c r="DD48" s="93"/>
      <c r="DE48" s="93"/>
      <c r="DF48" s="93"/>
      <c r="DG48" s="93"/>
      <c r="DH48" s="93"/>
      <c r="DI48" s="93"/>
      <c r="DJ48" s="93"/>
      <c r="DK48" s="93"/>
      <c r="DL48" s="93"/>
      <c r="DM48" s="93"/>
      <c r="DN48" s="93"/>
      <c r="DO48" s="93"/>
      <c r="DP48" s="94"/>
      <c r="DQ48" s="94"/>
    </row>
    <row r="49" spans="1:121" s="82" customFormat="1" ht="12.75" customHeight="1">
      <c r="A49" s="92"/>
      <c r="B49" s="169"/>
      <c r="C49" s="180">
        <v>40</v>
      </c>
      <c r="D49" s="172" t="s">
        <v>163</v>
      </c>
      <c r="E49" s="181" t="s">
        <v>350</v>
      </c>
      <c r="F49" s="2256">
        <v>0</v>
      </c>
      <c r="G49" s="2257">
        <v>106.98453608038132</v>
      </c>
      <c r="H49" s="2257">
        <v>1.2693320979660618</v>
      </c>
      <c r="I49" s="2257">
        <v>5.0017854329768912E-3</v>
      </c>
      <c r="J49" s="2257">
        <v>0.45507681495731633</v>
      </c>
      <c r="K49" s="2257">
        <v>3.1891095333137951</v>
      </c>
      <c r="L49" s="2259">
        <v>0</v>
      </c>
      <c r="M49" s="2260">
        <v>2.1718117261408522E-2</v>
      </c>
      <c r="N49" s="2259">
        <v>0</v>
      </c>
      <c r="O49" s="2259">
        <v>0</v>
      </c>
      <c r="P49" s="2259">
        <v>0</v>
      </c>
      <c r="Q49" s="2257">
        <v>0</v>
      </c>
      <c r="R49" s="2257">
        <v>3.8070382855195604</v>
      </c>
      <c r="S49" s="2257">
        <v>0.93412528034676334</v>
      </c>
      <c r="T49" s="2257">
        <v>0</v>
      </c>
      <c r="U49" s="2257">
        <v>0</v>
      </c>
      <c r="V49" s="2259">
        <v>0</v>
      </c>
      <c r="W49" s="2259">
        <v>0</v>
      </c>
      <c r="X49" s="2261">
        <v>0</v>
      </c>
      <c r="Y49" s="2262">
        <v>116.66593799517921</v>
      </c>
      <c r="Z49" s="190"/>
      <c r="AA49" s="93"/>
      <c r="AB49" s="2294"/>
      <c r="AC49" s="2329">
        <v>40</v>
      </c>
      <c r="AD49" s="2306" t="s">
        <v>163</v>
      </c>
      <c r="AE49" s="2330" t="s">
        <v>350</v>
      </c>
      <c r="AF49" s="2308">
        <v>0</v>
      </c>
      <c r="AG49" s="2309">
        <v>106.98453608038132</v>
      </c>
      <c r="AH49" s="2309">
        <v>1.2693320979660618</v>
      </c>
      <c r="AI49" s="2309">
        <v>5.0017854329768912E-3</v>
      </c>
      <c r="AJ49" s="2309">
        <v>0.45507681495731633</v>
      </c>
      <c r="AK49" s="2309">
        <v>3.1891095333137951</v>
      </c>
      <c r="AL49" s="2311">
        <v>0</v>
      </c>
      <c r="AM49" s="2312">
        <v>2.1718117261408522E-2</v>
      </c>
      <c r="AN49" s="2311">
        <v>0</v>
      </c>
      <c r="AO49" s="2311">
        <v>0</v>
      </c>
      <c r="AP49" s="2311">
        <v>0</v>
      </c>
      <c r="AQ49" s="2309">
        <v>0</v>
      </c>
      <c r="AR49" s="2309">
        <v>3.8070382855195604</v>
      </c>
      <c r="AS49" s="2309">
        <v>0.93412528034676334</v>
      </c>
      <c r="AT49" s="2309">
        <v>0</v>
      </c>
      <c r="AU49" s="2309">
        <v>0</v>
      </c>
      <c r="AV49" s="2311">
        <v>0</v>
      </c>
      <c r="AW49" s="2311">
        <v>0</v>
      </c>
      <c r="AX49" s="2313">
        <v>0</v>
      </c>
      <c r="AY49" s="2314">
        <v>116.66593799517921</v>
      </c>
      <c r="AZ49" s="2345"/>
      <c r="BA49" s="2294"/>
      <c r="BB49" s="2329">
        <v>40</v>
      </c>
      <c r="BC49" s="2306" t="s">
        <v>163</v>
      </c>
      <c r="BD49" s="2330" t="s">
        <v>350</v>
      </c>
      <c r="BE49" s="2464" t="b">
        <f t="shared" si="19"/>
        <v>1</v>
      </c>
      <c r="BF49" s="2464" t="b">
        <f t="shared" si="0"/>
        <v>1</v>
      </c>
      <c r="BG49" s="2464" t="b">
        <f t="shared" si="1"/>
        <v>1</v>
      </c>
      <c r="BH49" s="2464" t="b">
        <f t="shared" si="2"/>
        <v>1</v>
      </c>
      <c r="BI49" s="2464" t="b">
        <f t="shared" si="3"/>
        <v>1</v>
      </c>
      <c r="BJ49" s="2464" t="b">
        <f t="shared" si="4"/>
        <v>1</v>
      </c>
      <c r="BK49" s="2464" t="b">
        <f t="shared" si="5"/>
        <v>1</v>
      </c>
      <c r="BL49" s="2464" t="b">
        <f t="shared" si="6"/>
        <v>1</v>
      </c>
      <c r="BM49" s="2464" t="b">
        <f t="shared" si="7"/>
        <v>1</v>
      </c>
      <c r="BN49" s="2464" t="b">
        <f t="shared" si="8"/>
        <v>1</v>
      </c>
      <c r="BO49" s="2464" t="b">
        <f t="shared" si="9"/>
        <v>1</v>
      </c>
      <c r="BP49" s="2464" t="b">
        <f t="shared" si="10"/>
        <v>1</v>
      </c>
      <c r="BQ49" s="2464" t="b">
        <f t="shared" si="11"/>
        <v>1</v>
      </c>
      <c r="BR49" s="2464" t="b">
        <f t="shared" si="12"/>
        <v>1</v>
      </c>
      <c r="BS49" s="2464" t="b">
        <f t="shared" si="13"/>
        <v>1</v>
      </c>
      <c r="BT49" s="2464" t="b">
        <f t="shared" si="14"/>
        <v>1</v>
      </c>
      <c r="BU49" s="2464" t="b">
        <f t="shared" si="15"/>
        <v>1</v>
      </c>
      <c r="BV49" s="2464" t="b">
        <f t="shared" si="16"/>
        <v>1</v>
      </c>
      <c r="BW49" s="2464" t="b">
        <f t="shared" si="17"/>
        <v>1</v>
      </c>
      <c r="BX49" s="2464" t="b">
        <f t="shared" si="18"/>
        <v>1</v>
      </c>
      <c r="BY49" s="93"/>
      <c r="BZ49" s="93"/>
      <c r="CA49" s="93"/>
      <c r="CB49" s="93"/>
      <c r="CC49" s="93"/>
      <c r="CD49" s="93"/>
      <c r="CE49" s="93"/>
      <c r="CF49" s="93"/>
      <c r="CG49" s="93"/>
      <c r="CH49" s="93"/>
      <c r="CI49" s="93"/>
      <c r="CJ49" s="93"/>
      <c r="CK49" s="93"/>
      <c r="CL49" s="93"/>
      <c r="CM49" s="93"/>
      <c r="CN49" s="93"/>
      <c r="CO49" s="93"/>
      <c r="CP49" s="93"/>
      <c r="CQ49" s="93"/>
      <c r="CR49" s="93"/>
      <c r="CS49" s="93"/>
      <c r="CT49" s="93"/>
      <c r="CU49" s="93"/>
      <c r="CV49" s="93"/>
      <c r="CW49" s="93"/>
      <c r="CX49" s="93"/>
      <c r="CY49" s="93"/>
      <c r="CZ49" s="93"/>
      <c r="DA49" s="93"/>
      <c r="DB49" s="93"/>
      <c r="DC49" s="93"/>
      <c r="DD49" s="93"/>
      <c r="DE49" s="93"/>
      <c r="DF49" s="93"/>
      <c r="DG49" s="93"/>
      <c r="DH49" s="93"/>
      <c r="DI49" s="93"/>
      <c r="DJ49" s="93"/>
      <c r="DK49" s="93"/>
      <c r="DL49" s="93"/>
      <c r="DM49" s="93"/>
      <c r="DN49" s="93"/>
      <c r="DO49" s="93"/>
      <c r="DP49" s="83"/>
      <c r="DQ49" s="83"/>
    </row>
    <row r="50" spans="1:121" s="48" customFormat="1" ht="12.75" customHeight="1">
      <c r="A50" s="92"/>
      <c r="B50" s="169"/>
      <c r="C50" s="180">
        <v>41</v>
      </c>
      <c r="D50" s="172" t="s">
        <v>164</v>
      </c>
      <c r="E50" s="181" t="s">
        <v>351</v>
      </c>
      <c r="F50" s="2256">
        <v>0</v>
      </c>
      <c r="G50" s="2257">
        <v>0</v>
      </c>
      <c r="H50" s="2257">
        <v>0.10403101545295555</v>
      </c>
      <c r="I50" s="2257">
        <v>0</v>
      </c>
      <c r="J50" s="2257">
        <v>1.1382811108299118</v>
      </c>
      <c r="K50" s="2257">
        <v>0.36054550398328022</v>
      </c>
      <c r="L50" s="2259">
        <v>0</v>
      </c>
      <c r="M50" s="2260">
        <v>0</v>
      </c>
      <c r="N50" s="2259">
        <v>0</v>
      </c>
      <c r="O50" s="2259">
        <v>0</v>
      </c>
      <c r="P50" s="2259">
        <v>0</v>
      </c>
      <c r="Q50" s="2257">
        <v>0</v>
      </c>
      <c r="R50" s="2257">
        <v>1.603213634392014E-3</v>
      </c>
      <c r="S50" s="2257">
        <v>0</v>
      </c>
      <c r="T50" s="2257">
        <v>0</v>
      </c>
      <c r="U50" s="2257">
        <v>0</v>
      </c>
      <c r="V50" s="2259">
        <v>0</v>
      </c>
      <c r="W50" s="2259">
        <v>0</v>
      </c>
      <c r="X50" s="2261">
        <v>0</v>
      </c>
      <c r="Y50" s="2262">
        <v>1.6044608439005394</v>
      </c>
      <c r="Z50" s="190"/>
      <c r="AA50" s="93"/>
      <c r="AB50" s="2294"/>
      <c r="AC50" s="2329">
        <v>41</v>
      </c>
      <c r="AD50" s="2306" t="s">
        <v>164</v>
      </c>
      <c r="AE50" s="2330" t="s">
        <v>351</v>
      </c>
      <c r="AF50" s="2308">
        <v>0</v>
      </c>
      <c r="AG50" s="2309">
        <v>0</v>
      </c>
      <c r="AH50" s="2309">
        <v>0.10403101545295555</v>
      </c>
      <c r="AI50" s="2309">
        <v>0</v>
      </c>
      <c r="AJ50" s="2309">
        <v>1.1382811108299118</v>
      </c>
      <c r="AK50" s="2309">
        <v>0.36054550398328022</v>
      </c>
      <c r="AL50" s="2311">
        <v>0</v>
      </c>
      <c r="AM50" s="2312">
        <v>0</v>
      </c>
      <c r="AN50" s="2311">
        <v>0</v>
      </c>
      <c r="AO50" s="2311">
        <v>0</v>
      </c>
      <c r="AP50" s="2311">
        <v>0</v>
      </c>
      <c r="AQ50" s="2309">
        <v>0</v>
      </c>
      <c r="AR50" s="2309">
        <v>1.603213634392014E-3</v>
      </c>
      <c r="AS50" s="2309">
        <v>0</v>
      </c>
      <c r="AT50" s="2309">
        <v>0</v>
      </c>
      <c r="AU50" s="2309">
        <v>0</v>
      </c>
      <c r="AV50" s="2311">
        <v>0</v>
      </c>
      <c r="AW50" s="2311">
        <v>0</v>
      </c>
      <c r="AX50" s="2313">
        <v>0</v>
      </c>
      <c r="AY50" s="2314">
        <v>1.6044608439005394</v>
      </c>
      <c r="AZ50" s="2345"/>
      <c r="BA50" s="2294"/>
      <c r="BB50" s="2329">
        <v>41</v>
      </c>
      <c r="BC50" s="2306" t="s">
        <v>164</v>
      </c>
      <c r="BD50" s="2330" t="s">
        <v>351</v>
      </c>
      <c r="BE50" s="2464" t="b">
        <f t="shared" si="19"/>
        <v>1</v>
      </c>
      <c r="BF50" s="2464" t="b">
        <f t="shared" si="0"/>
        <v>1</v>
      </c>
      <c r="BG50" s="2464" t="b">
        <f t="shared" si="1"/>
        <v>1</v>
      </c>
      <c r="BH50" s="2464" t="b">
        <f t="shared" si="2"/>
        <v>1</v>
      </c>
      <c r="BI50" s="2464" t="b">
        <f t="shared" si="3"/>
        <v>1</v>
      </c>
      <c r="BJ50" s="2464" t="b">
        <f t="shared" si="4"/>
        <v>1</v>
      </c>
      <c r="BK50" s="2464" t="b">
        <f t="shared" si="5"/>
        <v>1</v>
      </c>
      <c r="BL50" s="2464" t="b">
        <f t="shared" si="6"/>
        <v>1</v>
      </c>
      <c r="BM50" s="2464" t="b">
        <f t="shared" si="7"/>
        <v>1</v>
      </c>
      <c r="BN50" s="2464" t="b">
        <f t="shared" si="8"/>
        <v>1</v>
      </c>
      <c r="BO50" s="2464" t="b">
        <f t="shared" si="9"/>
        <v>1</v>
      </c>
      <c r="BP50" s="2464" t="b">
        <f t="shared" si="10"/>
        <v>1</v>
      </c>
      <c r="BQ50" s="2464" t="b">
        <f t="shared" si="11"/>
        <v>1</v>
      </c>
      <c r="BR50" s="2464" t="b">
        <f t="shared" si="12"/>
        <v>1</v>
      </c>
      <c r="BS50" s="2464" t="b">
        <f t="shared" si="13"/>
        <v>1</v>
      </c>
      <c r="BT50" s="2464" t="b">
        <f t="shared" si="14"/>
        <v>1</v>
      </c>
      <c r="BU50" s="2464" t="b">
        <f t="shared" si="15"/>
        <v>1</v>
      </c>
      <c r="BV50" s="2464" t="b">
        <f t="shared" si="16"/>
        <v>1</v>
      </c>
      <c r="BW50" s="2464" t="b">
        <f t="shared" si="17"/>
        <v>1</v>
      </c>
      <c r="BX50" s="2464" t="b">
        <f t="shared" si="18"/>
        <v>1</v>
      </c>
      <c r="BY50" s="93"/>
      <c r="BZ50" s="93"/>
      <c r="CA50" s="93"/>
      <c r="CB50" s="93"/>
      <c r="CC50" s="93"/>
      <c r="CD50" s="93"/>
      <c r="CE50" s="93"/>
      <c r="CF50" s="93"/>
      <c r="CG50" s="93"/>
      <c r="CH50" s="93"/>
      <c r="CI50" s="93"/>
      <c r="CJ50" s="93"/>
      <c r="CK50" s="93"/>
      <c r="CL50" s="93"/>
      <c r="CM50" s="93"/>
      <c r="CN50" s="93"/>
      <c r="CO50" s="93"/>
      <c r="CP50" s="93"/>
      <c r="CQ50" s="93"/>
      <c r="CR50" s="93"/>
      <c r="CS50" s="93"/>
      <c r="CT50" s="93"/>
      <c r="CU50" s="93"/>
      <c r="CV50" s="93"/>
      <c r="CW50" s="93"/>
      <c r="CX50" s="93"/>
      <c r="CY50" s="93"/>
      <c r="CZ50" s="93"/>
      <c r="DA50" s="93"/>
      <c r="DB50" s="93"/>
      <c r="DC50" s="93"/>
      <c r="DD50" s="93"/>
      <c r="DE50" s="93"/>
      <c r="DF50" s="93"/>
      <c r="DG50" s="93"/>
      <c r="DH50" s="93"/>
      <c r="DI50" s="93"/>
      <c r="DJ50" s="93"/>
      <c r="DK50" s="93"/>
      <c r="DL50" s="93"/>
      <c r="DM50" s="93"/>
      <c r="DN50" s="93"/>
      <c r="DO50" s="93"/>
      <c r="DP50" s="94"/>
      <c r="DQ50" s="94"/>
    </row>
    <row r="51" spans="1:121" s="48" customFormat="1" ht="12.75" customHeight="1">
      <c r="A51" s="92"/>
      <c r="B51" s="191"/>
      <c r="C51" s="180">
        <v>42</v>
      </c>
      <c r="D51" s="172" t="s">
        <v>165</v>
      </c>
      <c r="E51" s="181" t="s">
        <v>352</v>
      </c>
      <c r="F51" s="2256">
        <v>0</v>
      </c>
      <c r="G51" s="2257">
        <v>0.54324528630228008</v>
      </c>
      <c r="H51" s="2257">
        <v>1.562595398499161</v>
      </c>
      <c r="I51" s="2257">
        <v>0.85833219671858263</v>
      </c>
      <c r="J51" s="2257">
        <v>0.79350783974330785</v>
      </c>
      <c r="K51" s="2257">
        <v>1.272891586000614</v>
      </c>
      <c r="L51" s="2260">
        <v>2.5868641208028196</v>
      </c>
      <c r="M51" s="2260">
        <v>0</v>
      </c>
      <c r="N51" s="2259">
        <v>0</v>
      </c>
      <c r="O51" s="2259">
        <v>0</v>
      </c>
      <c r="P51" s="2259">
        <v>0</v>
      </c>
      <c r="Q51" s="2257">
        <v>0</v>
      </c>
      <c r="R51" s="2257">
        <v>0.33467505329335639</v>
      </c>
      <c r="S51" s="2257">
        <v>0.34591361759791733</v>
      </c>
      <c r="T51" s="2257">
        <v>0</v>
      </c>
      <c r="U51" s="2257">
        <v>0</v>
      </c>
      <c r="V51" s="2259">
        <v>0</v>
      </c>
      <c r="W51" s="2259">
        <v>0</v>
      </c>
      <c r="X51" s="2261">
        <v>0</v>
      </c>
      <c r="Y51" s="2262">
        <v>8.2980250989580373</v>
      </c>
      <c r="Z51" s="190"/>
      <c r="AA51" s="93"/>
      <c r="AB51" s="2346"/>
      <c r="AC51" s="2329">
        <v>42</v>
      </c>
      <c r="AD51" s="2306" t="s">
        <v>165</v>
      </c>
      <c r="AE51" s="2330" t="s">
        <v>352</v>
      </c>
      <c r="AF51" s="2308">
        <v>0</v>
      </c>
      <c r="AG51" s="2309">
        <v>0.54324528630228008</v>
      </c>
      <c r="AH51" s="2309">
        <v>1.562595398499161</v>
      </c>
      <c r="AI51" s="2309">
        <v>0.85833219671858263</v>
      </c>
      <c r="AJ51" s="2309">
        <v>0.79350783974330785</v>
      </c>
      <c r="AK51" s="2309">
        <v>1.272891586000614</v>
      </c>
      <c r="AL51" s="2312">
        <v>2.5868641208028196</v>
      </c>
      <c r="AM51" s="2312">
        <v>0</v>
      </c>
      <c r="AN51" s="2311">
        <v>0</v>
      </c>
      <c r="AO51" s="2311">
        <v>0</v>
      </c>
      <c r="AP51" s="2311">
        <v>0</v>
      </c>
      <c r="AQ51" s="2309">
        <v>0</v>
      </c>
      <c r="AR51" s="2309">
        <v>0.33467505329335639</v>
      </c>
      <c r="AS51" s="2309">
        <v>0.34591361759791733</v>
      </c>
      <c r="AT51" s="2309">
        <v>0</v>
      </c>
      <c r="AU51" s="2309">
        <v>0</v>
      </c>
      <c r="AV51" s="2311">
        <v>0</v>
      </c>
      <c r="AW51" s="2311">
        <v>0</v>
      </c>
      <c r="AX51" s="2313">
        <v>0</v>
      </c>
      <c r="AY51" s="2314">
        <v>8.2980250989580373</v>
      </c>
      <c r="AZ51" s="2345"/>
      <c r="BA51" s="2346"/>
      <c r="BB51" s="2329">
        <v>42</v>
      </c>
      <c r="BC51" s="2306" t="s">
        <v>165</v>
      </c>
      <c r="BD51" s="2330" t="s">
        <v>352</v>
      </c>
      <c r="BE51" s="2464" t="b">
        <f t="shared" si="19"/>
        <v>1</v>
      </c>
      <c r="BF51" s="2464" t="b">
        <f t="shared" si="0"/>
        <v>1</v>
      </c>
      <c r="BG51" s="2464" t="b">
        <f t="shared" si="1"/>
        <v>1</v>
      </c>
      <c r="BH51" s="2464" t="b">
        <f t="shared" si="2"/>
        <v>1</v>
      </c>
      <c r="BI51" s="2464" t="b">
        <f t="shared" si="3"/>
        <v>1</v>
      </c>
      <c r="BJ51" s="2464" t="b">
        <f t="shared" si="4"/>
        <v>1</v>
      </c>
      <c r="BK51" s="2464" t="b">
        <f t="shared" si="5"/>
        <v>1</v>
      </c>
      <c r="BL51" s="2464" t="b">
        <f t="shared" si="6"/>
        <v>1</v>
      </c>
      <c r="BM51" s="2464" t="b">
        <f t="shared" si="7"/>
        <v>1</v>
      </c>
      <c r="BN51" s="2464" t="b">
        <f t="shared" si="8"/>
        <v>1</v>
      </c>
      <c r="BO51" s="2464" t="b">
        <f t="shared" si="9"/>
        <v>1</v>
      </c>
      <c r="BP51" s="2464" t="b">
        <f t="shared" si="10"/>
        <v>1</v>
      </c>
      <c r="BQ51" s="2464" t="b">
        <f t="shared" si="11"/>
        <v>1</v>
      </c>
      <c r="BR51" s="2464" t="b">
        <f t="shared" si="12"/>
        <v>1</v>
      </c>
      <c r="BS51" s="2464" t="b">
        <f t="shared" si="13"/>
        <v>1</v>
      </c>
      <c r="BT51" s="2464" t="b">
        <f t="shared" si="14"/>
        <v>1</v>
      </c>
      <c r="BU51" s="2464" t="b">
        <f t="shared" si="15"/>
        <v>1</v>
      </c>
      <c r="BV51" s="2464" t="b">
        <f t="shared" si="16"/>
        <v>1</v>
      </c>
      <c r="BW51" s="2464" t="b">
        <f t="shared" si="17"/>
        <v>1</v>
      </c>
      <c r="BX51" s="2464" t="b">
        <f t="shared" si="18"/>
        <v>1</v>
      </c>
      <c r="BY51" s="93"/>
      <c r="BZ51" s="93"/>
      <c r="CA51" s="93"/>
      <c r="CB51" s="93"/>
      <c r="CC51" s="93"/>
      <c r="CD51" s="93"/>
      <c r="CE51" s="93"/>
      <c r="CF51" s="93"/>
      <c r="CG51" s="93"/>
      <c r="CH51" s="93"/>
      <c r="CI51" s="93"/>
      <c r="CJ51" s="93"/>
      <c r="CK51" s="93"/>
      <c r="CL51" s="93"/>
      <c r="CM51" s="93"/>
      <c r="CN51" s="93"/>
      <c r="CO51" s="93"/>
      <c r="CP51" s="93"/>
      <c r="CQ51" s="93"/>
      <c r="CR51" s="93"/>
      <c r="CS51" s="93"/>
      <c r="CT51" s="93"/>
      <c r="CU51" s="93"/>
      <c r="CV51" s="93"/>
      <c r="CW51" s="93"/>
      <c r="CX51" s="93"/>
      <c r="CY51" s="93"/>
      <c r="CZ51" s="93"/>
      <c r="DA51" s="93"/>
      <c r="DB51" s="93"/>
      <c r="DC51" s="93"/>
      <c r="DD51" s="93"/>
      <c r="DE51" s="93"/>
      <c r="DF51" s="93"/>
      <c r="DG51" s="93"/>
      <c r="DH51" s="93"/>
      <c r="DI51" s="93"/>
      <c r="DJ51" s="93"/>
      <c r="DK51" s="93"/>
      <c r="DL51" s="93"/>
      <c r="DM51" s="93"/>
      <c r="DN51" s="93"/>
      <c r="DO51" s="93"/>
      <c r="DP51" s="94"/>
      <c r="DQ51" s="94"/>
    </row>
    <row r="52" spans="1:121" s="48" customFormat="1" ht="12.75" customHeight="1">
      <c r="A52" s="92"/>
      <c r="B52" s="186" t="s">
        <v>166</v>
      </c>
      <c r="C52" s="393"/>
      <c r="D52" s="386" t="s">
        <v>353</v>
      </c>
      <c r="E52" s="387" t="s">
        <v>354</v>
      </c>
      <c r="F52" s="2263">
        <v>1.8079679036893401</v>
      </c>
      <c r="G52" s="2264">
        <v>292.01028456307449</v>
      </c>
      <c r="H52" s="2264">
        <v>39.819335073080815</v>
      </c>
      <c r="I52" s="2264">
        <v>2.5660157756765472</v>
      </c>
      <c r="J52" s="2264">
        <v>5.1739630330936262</v>
      </c>
      <c r="K52" s="2264">
        <v>207.25759710177329</v>
      </c>
      <c r="L52" s="2259">
        <v>0</v>
      </c>
      <c r="M52" s="2265">
        <v>129.13329310520106</v>
      </c>
      <c r="N52" s="2259">
        <v>0</v>
      </c>
      <c r="O52" s="2259">
        <v>0</v>
      </c>
      <c r="P52" s="2259">
        <v>0</v>
      </c>
      <c r="Q52" s="2264">
        <v>2.6075349430668332E-2</v>
      </c>
      <c r="R52" s="2264">
        <v>64.98252463195837</v>
      </c>
      <c r="S52" s="2264">
        <v>27.9330010775613</v>
      </c>
      <c r="T52" s="2264">
        <v>2.7811099959637677</v>
      </c>
      <c r="U52" s="2264">
        <v>97.835905698757401</v>
      </c>
      <c r="V52" s="2259">
        <v>0</v>
      </c>
      <c r="W52" s="2259">
        <v>0</v>
      </c>
      <c r="X52" s="2266">
        <v>0.20214677998531239</v>
      </c>
      <c r="Y52" s="2267">
        <v>871.52922008924588</v>
      </c>
      <c r="Z52" s="190"/>
      <c r="AA52" s="93"/>
      <c r="AB52" s="2340" t="s">
        <v>166</v>
      </c>
      <c r="AC52" s="2344"/>
      <c r="AD52" s="2296" t="s">
        <v>353</v>
      </c>
      <c r="AE52" s="2297" t="s">
        <v>354</v>
      </c>
      <c r="AF52" s="2322">
        <v>1.8079679036893401</v>
      </c>
      <c r="AG52" s="2323">
        <v>292.01028456307449</v>
      </c>
      <c r="AH52" s="2323">
        <v>39.819335073080815</v>
      </c>
      <c r="AI52" s="2323">
        <v>2.5660157756765472</v>
      </c>
      <c r="AJ52" s="2323">
        <v>5.1739630330936262</v>
      </c>
      <c r="AK52" s="2323">
        <v>207.25759710177329</v>
      </c>
      <c r="AL52" s="2311">
        <v>0</v>
      </c>
      <c r="AM52" s="2324">
        <v>129.13329310520106</v>
      </c>
      <c r="AN52" s="2311">
        <v>0</v>
      </c>
      <c r="AO52" s="2311">
        <v>0</v>
      </c>
      <c r="AP52" s="2311">
        <v>0</v>
      </c>
      <c r="AQ52" s="2323">
        <v>2.6075349430668332E-2</v>
      </c>
      <c r="AR52" s="2323">
        <v>64.98252463195837</v>
      </c>
      <c r="AS52" s="2323">
        <v>27.9330010775613</v>
      </c>
      <c r="AT52" s="2323">
        <v>2.7811099959637677</v>
      </c>
      <c r="AU52" s="2323">
        <v>97.835905698757401</v>
      </c>
      <c r="AV52" s="2311">
        <v>0</v>
      </c>
      <c r="AW52" s="2311">
        <v>0</v>
      </c>
      <c r="AX52" s="2325">
        <v>0.20214677998531239</v>
      </c>
      <c r="AY52" s="2326">
        <v>871.52922008924588</v>
      </c>
      <c r="AZ52" s="2345"/>
      <c r="BA52" s="2340" t="s">
        <v>166</v>
      </c>
      <c r="BB52" s="2344"/>
      <c r="BC52" s="2296" t="s">
        <v>353</v>
      </c>
      <c r="BD52" s="2297" t="s">
        <v>354</v>
      </c>
      <c r="BE52" s="2464" t="b">
        <f t="shared" si="19"/>
        <v>1</v>
      </c>
      <c r="BF52" s="2464" t="b">
        <f t="shared" si="0"/>
        <v>1</v>
      </c>
      <c r="BG52" s="2464" t="b">
        <f t="shared" si="1"/>
        <v>1</v>
      </c>
      <c r="BH52" s="2464" t="b">
        <f t="shared" si="2"/>
        <v>1</v>
      </c>
      <c r="BI52" s="2464" t="b">
        <f t="shared" si="3"/>
        <v>1</v>
      </c>
      <c r="BJ52" s="2464" t="b">
        <f t="shared" si="4"/>
        <v>1</v>
      </c>
      <c r="BK52" s="2464" t="b">
        <f t="shared" si="5"/>
        <v>1</v>
      </c>
      <c r="BL52" s="2464" t="b">
        <f t="shared" si="6"/>
        <v>1</v>
      </c>
      <c r="BM52" s="2464" t="b">
        <f t="shared" si="7"/>
        <v>1</v>
      </c>
      <c r="BN52" s="2464" t="b">
        <f t="shared" si="8"/>
        <v>1</v>
      </c>
      <c r="BO52" s="2464" t="b">
        <f t="shared" si="9"/>
        <v>1</v>
      </c>
      <c r="BP52" s="2464" t="b">
        <f t="shared" si="10"/>
        <v>1</v>
      </c>
      <c r="BQ52" s="2464" t="b">
        <f t="shared" si="11"/>
        <v>1</v>
      </c>
      <c r="BR52" s="2464" t="b">
        <f t="shared" si="12"/>
        <v>1</v>
      </c>
      <c r="BS52" s="2464" t="b">
        <f t="shared" si="13"/>
        <v>1</v>
      </c>
      <c r="BT52" s="2464" t="b">
        <f t="shared" si="14"/>
        <v>1</v>
      </c>
      <c r="BU52" s="2464" t="b">
        <f t="shared" si="15"/>
        <v>1</v>
      </c>
      <c r="BV52" s="2464" t="b">
        <f t="shared" si="16"/>
        <v>1</v>
      </c>
      <c r="BW52" s="2464" t="b">
        <f t="shared" si="17"/>
        <v>1</v>
      </c>
      <c r="BX52" s="2464" t="b">
        <f t="shared" si="18"/>
        <v>1</v>
      </c>
      <c r="BY52" s="93"/>
      <c r="BZ52" s="93"/>
      <c r="CA52" s="93"/>
      <c r="CB52" s="93"/>
      <c r="CC52" s="93"/>
      <c r="CD52" s="93"/>
      <c r="CE52" s="93"/>
      <c r="CF52" s="93"/>
      <c r="CG52" s="93"/>
      <c r="CH52" s="93"/>
      <c r="CI52" s="93"/>
      <c r="CJ52" s="93"/>
      <c r="CK52" s="93"/>
      <c r="CL52" s="93"/>
      <c r="CM52" s="93"/>
      <c r="CN52" s="93"/>
      <c r="CO52" s="93"/>
      <c r="CP52" s="93"/>
      <c r="CQ52" s="93"/>
      <c r="CR52" s="93"/>
      <c r="CS52" s="93"/>
      <c r="CT52" s="93"/>
      <c r="CU52" s="93"/>
      <c r="CV52" s="93"/>
      <c r="CW52" s="93"/>
      <c r="CX52" s="93"/>
      <c r="CY52" s="93"/>
      <c r="CZ52" s="93"/>
      <c r="DA52" s="93"/>
      <c r="DB52" s="93"/>
      <c r="DC52" s="93"/>
      <c r="DD52" s="93"/>
      <c r="DE52" s="93"/>
      <c r="DF52" s="93"/>
      <c r="DG52" s="93"/>
      <c r="DH52" s="93"/>
      <c r="DI52" s="93"/>
      <c r="DJ52" s="93"/>
      <c r="DK52" s="93"/>
      <c r="DL52" s="93"/>
      <c r="DM52" s="93"/>
      <c r="DN52" s="93"/>
      <c r="DO52" s="93"/>
      <c r="DP52" s="94"/>
      <c r="DQ52" s="94"/>
    </row>
    <row r="53" spans="1:121" s="48" customFormat="1" ht="12.75" customHeight="1">
      <c r="A53" s="92"/>
      <c r="B53" s="169"/>
      <c r="C53" s="180">
        <v>43</v>
      </c>
      <c r="D53" s="172" t="s">
        <v>167</v>
      </c>
      <c r="E53" s="181" t="s">
        <v>355</v>
      </c>
      <c r="F53" s="2256">
        <v>0.27865730453699522</v>
      </c>
      <c r="G53" s="2257">
        <v>193.31512568721752</v>
      </c>
      <c r="H53" s="2257">
        <v>2.7016482177390992</v>
      </c>
      <c r="I53" s="2257">
        <v>6.5377758940394853E-2</v>
      </c>
      <c r="J53" s="2257">
        <v>0.62323567335156038</v>
      </c>
      <c r="K53" s="2257">
        <v>10.794357414375114</v>
      </c>
      <c r="L53" s="2259">
        <v>0</v>
      </c>
      <c r="M53" s="2260">
        <v>4.7877817407187919</v>
      </c>
      <c r="N53" s="2259">
        <v>0</v>
      </c>
      <c r="O53" s="2259">
        <v>0</v>
      </c>
      <c r="P53" s="2259">
        <v>0</v>
      </c>
      <c r="Q53" s="2257">
        <v>1.4366660225923504E-2</v>
      </c>
      <c r="R53" s="2257">
        <v>16.170901077169265</v>
      </c>
      <c r="S53" s="2257">
        <v>2.725900664254755</v>
      </c>
      <c r="T53" s="2257">
        <v>0.24543707358933847</v>
      </c>
      <c r="U53" s="2257">
        <v>2.7713507211515696</v>
      </c>
      <c r="V53" s="2259">
        <v>0</v>
      </c>
      <c r="W53" s="2259">
        <v>0</v>
      </c>
      <c r="X53" s="2261">
        <v>0</v>
      </c>
      <c r="Y53" s="2262">
        <v>234.4941399932703</v>
      </c>
      <c r="Z53" s="190"/>
      <c r="AA53" s="93"/>
      <c r="AB53" s="2294"/>
      <c r="AC53" s="2329">
        <v>43</v>
      </c>
      <c r="AD53" s="2306" t="s">
        <v>167</v>
      </c>
      <c r="AE53" s="2330" t="s">
        <v>355</v>
      </c>
      <c r="AF53" s="2308">
        <v>0.27865730453699522</v>
      </c>
      <c r="AG53" s="2309">
        <v>193.31512568721752</v>
      </c>
      <c r="AH53" s="2309">
        <v>2.7016482177390992</v>
      </c>
      <c r="AI53" s="2309">
        <v>6.5377758940394853E-2</v>
      </c>
      <c r="AJ53" s="2309">
        <v>0.62323567335156038</v>
      </c>
      <c r="AK53" s="2309">
        <v>10.794357414375114</v>
      </c>
      <c r="AL53" s="2311">
        <v>0</v>
      </c>
      <c r="AM53" s="2312">
        <v>4.7877817407187919</v>
      </c>
      <c r="AN53" s="2311">
        <v>0</v>
      </c>
      <c r="AO53" s="2311">
        <v>0</v>
      </c>
      <c r="AP53" s="2311">
        <v>0</v>
      </c>
      <c r="AQ53" s="2309">
        <v>1.4366660225923504E-2</v>
      </c>
      <c r="AR53" s="2309">
        <v>16.170901077169265</v>
      </c>
      <c r="AS53" s="2309">
        <v>2.725900664254755</v>
      </c>
      <c r="AT53" s="2309">
        <v>0.24543707358933847</v>
      </c>
      <c r="AU53" s="2309">
        <v>2.7713507211515696</v>
      </c>
      <c r="AV53" s="2311">
        <v>0</v>
      </c>
      <c r="AW53" s="2311">
        <v>0</v>
      </c>
      <c r="AX53" s="2313">
        <v>0</v>
      </c>
      <c r="AY53" s="2314">
        <v>234.4941399932703</v>
      </c>
      <c r="AZ53" s="2345"/>
      <c r="BA53" s="2294"/>
      <c r="BB53" s="2329">
        <v>43</v>
      </c>
      <c r="BC53" s="2306" t="s">
        <v>167</v>
      </c>
      <c r="BD53" s="2330" t="s">
        <v>355</v>
      </c>
      <c r="BE53" s="2464" t="b">
        <f t="shared" si="19"/>
        <v>1</v>
      </c>
      <c r="BF53" s="2464" t="b">
        <f t="shared" si="0"/>
        <v>1</v>
      </c>
      <c r="BG53" s="2464" t="b">
        <f t="shared" si="1"/>
        <v>1</v>
      </c>
      <c r="BH53" s="2464" t="b">
        <f t="shared" si="2"/>
        <v>1</v>
      </c>
      <c r="BI53" s="2464" t="b">
        <f t="shared" si="3"/>
        <v>1</v>
      </c>
      <c r="BJ53" s="2464" t="b">
        <f t="shared" si="4"/>
        <v>1</v>
      </c>
      <c r="BK53" s="2464" t="b">
        <f t="shared" si="5"/>
        <v>1</v>
      </c>
      <c r="BL53" s="2464" t="b">
        <f t="shared" si="6"/>
        <v>1</v>
      </c>
      <c r="BM53" s="2464" t="b">
        <f t="shared" si="7"/>
        <v>1</v>
      </c>
      <c r="BN53" s="2464" t="b">
        <f t="shared" si="8"/>
        <v>1</v>
      </c>
      <c r="BO53" s="2464" t="b">
        <f t="shared" si="9"/>
        <v>1</v>
      </c>
      <c r="BP53" s="2464" t="b">
        <f t="shared" si="10"/>
        <v>1</v>
      </c>
      <c r="BQ53" s="2464" t="b">
        <f t="shared" si="11"/>
        <v>1</v>
      </c>
      <c r="BR53" s="2464" t="b">
        <f t="shared" si="12"/>
        <v>1</v>
      </c>
      <c r="BS53" s="2464" t="b">
        <f t="shared" si="13"/>
        <v>1</v>
      </c>
      <c r="BT53" s="2464" t="b">
        <f t="shared" si="14"/>
        <v>1</v>
      </c>
      <c r="BU53" s="2464" t="b">
        <f t="shared" si="15"/>
        <v>1</v>
      </c>
      <c r="BV53" s="2464" t="b">
        <f t="shared" si="16"/>
        <v>1</v>
      </c>
      <c r="BW53" s="2464" t="b">
        <f t="shared" si="17"/>
        <v>1</v>
      </c>
      <c r="BX53" s="2464" t="b">
        <f t="shared" si="18"/>
        <v>1</v>
      </c>
      <c r="BY53" s="93"/>
      <c r="BZ53" s="93"/>
      <c r="CA53" s="93"/>
      <c r="CB53" s="93"/>
      <c r="CC53" s="93"/>
      <c r="CD53" s="93"/>
      <c r="CE53" s="93"/>
      <c r="CF53" s="93"/>
      <c r="CG53" s="93"/>
      <c r="CH53" s="93"/>
      <c r="CI53" s="93"/>
      <c r="CJ53" s="93"/>
      <c r="CK53" s="93"/>
      <c r="CL53" s="93"/>
      <c r="CM53" s="93"/>
      <c r="CN53" s="93"/>
      <c r="CO53" s="93"/>
      <c r="CP53" s="93"/>
      <c r="CQ53" s="93"/>
      <c r="CR53" s="93"/>
      <c r="CS53" s="93"/>
      <c r="CT53" s="93"/>
      <c r="CU53" s="93"/>
      <c r="CV53" s="93"/>
      <c r="CW53" s="93"/>
      <c r="CX53" s="93"/>
      <c r="CY53" s="93"/>
      <c r="CZ53" s="93"/>
      <c r="DA53" s="93"/>
      <c r="DB53" s="93"/>
      <c r="DC53" s="93"/>
      <c r="DD53" s="93"/>
      <c r="DE53" s="93"/>
      <c r="DF53" s="93"/>
      <c r="DG53" s="93"/>
      <c r="DH53" s="93"/>
      <c r="DI53" s="93"/>
      <c r="DJ53" s="93"/>
      <c r="DK53" s="93"/>
      <c r="DL53" s="93"/>
      <c r="DM53" s="93"/>
      <c r="DN53" s="93"/>
      <c r="DO53" s="93"/>
      <c r="DP53" s="94"/>
      <c r="DQ53" s="94"/>
    </row>
    <row r="54" spans="1:121" s="48" customFormat="1" ht="12.75" customHeight="1">
      <c r="A54" s="92"/>
      <c r="B54" s="169"/>
      <c r="C54" s="180">
        <v>44</v>
      </c>
      <c r="D54" s="172" t="s">
        <v>168</v>
      </c>
      <c r="E54" s="181" t="s">
        <v>356</v>
      </c>
      <c r="F54" s="2256">
        <v>0</v>
      </c>
      <c r="G54" s="2257">
        <v>8.1645577422886166</v>
      </c>
      <c r="H54" s="2257">
        <v>13.132223639084279</v>
      </c>
      <c r="I54" s="2257">
        <v>0</v>
      </c>
      <c r="J54" s="2257">
        <v>0.63931417956745218</v>
      </c>
      <c r="K54" s="2257">
        <v>23.349934774114327</v>
      </c>
      <c r="L54" s="2270">
        <v>0</v>
      </c>
      <c r="M54" s="2271">
        <v>2.443524484768406E-2</v>
      </c>
      <c r="N54" s="2270">
        <v>0</v>
      </c>
      <c r="O54" s="2270">
        <v>0</v>
      </c>
      <c r="P54" s="2270">
        <v>0</v>
      </c>
      <c r="Q54" s="2257">
        <v>7.8381032234206525E-3</v>
      </c>
      <c r="R54" s="2257">
        <v>5.5913052511319998</v>
      </c>
      <c r="S54" s="2257">
        <v>0.78335353629849425</v>
      </c>
      <c r="T54" s="2257">
        <v>0</v>
      </c>
      <c r="U54" s="2257">
        <v>0.19480418129563917</v>
      </c>
      <c r="V54" s="2270">
        <v>0</v>
      </c>
      <c r="W54" s="2270">
        <v>0</v>
      </c>
      <c r="X54" s="2261">
        <v>0</v>
      </c>
      <c r="Y54" s="2262">
        <v>51.887766651851905</v>
      </c>
      <c r="Z54" s="190"/>
      <c r="AA54" s="93"/>
      <c r="AB54" s="2294"/>
      <c r="AC54" s="2329">
        <v>44</v>
      </c>
      <c r="AD54" s="2306" t="s">
        <v>168</v>
      </c>
      <c r="AE54" s="2330" t="s">
        <v>356</v>
      </c>
      <c r="AF54" s="2308">
        <v>0</v>
      </c>
      <c r="AG54" s="2309">
        <v>8.1645577422886166</v>
      </c>
      <c r="AH54" s="2309">
        <v>13.132223639084279</v>
      </c>
      <c r="AI54" s="2309">
        <v>0</v>
      </c>
      <c r="AJ54" s="2309">
        <v>0.63931417956745218</v>
      </c>
      <c r="AK54" s="2309">
        <v>23.349934774114327</v>
      </c>
      <c r="AL54" s="2347">
        <v>0</v>
      </c>
      <c r="AM54" s="2348">
        <v>2.443524484768406E-2</v>
      </c>
      <c r="AN54" s="2347">
        <v>0</v>
      </c>
      <c r="AO54" s="2347">
        <v>0</v>
      </c>
      <c r="AP54" s="2347">
        <v>0</v>
      </c>
      <c r="AQ54" s="2309">
        <v>7.8381032234206525E-3</v>
      </c>
      <c r="AR54" s="2309">
        <v>5.5913052511319998</v>
      </c>
      <c r="AS54" s="2309">
        <v>0.78335353629849425</v>
      </c>
      <c r="AT54" s="2309">
        <v>0</v>
      </c>
      <c r="AU54" s="2309">
        <v>0.19480418129563917</v>
      </c>
      <c r="AV54" s="2347">
        <v>0</v>
      </c>
      <c r="AW54" s="2347">
        <v>0</v>
      </c>
      <c r="AX54" s="2313">
        <v>0</v>
      </c>
      <c r="AY54" s="2314">
        <v>51.887766651851905</v>
      </c>
      <c r="AZ54" s="2345"/>
      <c r="BA54" s="2294"/>
      <c r="BB54" s="2329">
        <v>44</v>
      </c>
      <c r="BC54" s="2306" t="s">
        <v>168</v>
      </c>
      <c r="BD54" s="2330" t="s">
        <v>356</v>
      </c>
      <c r="BE54" s="2464" t="b">
        <f t="shared" si="19"/>
        <v>1</v>
      </c>
      <c r="BF54" s="2464" t="b">
        <f t="shared" si="0"/>
        <v>1</v>
      </c>
      <c r="BG54" s="2464" t="b">
        <f t="shared" si="1"/>
        <v>1</v>
      </c>
      <c r="BH54" s="2464" t="b">
        <f t="shared" si="2"/>
        <v>1</v>
      </c>
      <c r="BI54" s="2464" t="b">
        <f t="shared" si="3"/>
        <v>1</v>
      </c>
      <c r="BJ54" s="2464" t="b">
        <f t="shared" si="4"/>
        <v>1</v>
      </c>
      <c r="BK54" s="2464" t="b">
        <f t="shared" si="5"/>
        <v>1</v>
      </c>
      <c r="BL54" s="2464" t="b">
        <f t="shared" si="6"/>
        <v>1</v>
      </c>
      <c r="BM54" s="2464" t="b">
        <f t="shared" si="7"/>
        <v>1</v>
      </c>
      <c r="BN54" s="2464" t="b">
        <f t="shared" si="8"/>
        <v>1</v>
      </c>
      <c r="BO54" s="2464" t="b">
        <f t="shared" si="9"/>
        <v>1</v>
      </c>
      <c r="BP54" s="2464" t="b">
        <f t="shared" si="10"/>
        <v>1</v>
      </c>
      <c r="BQ54" s="2464" t="b">
        <f t="shared" si="11"/>
        <v>1</v>
      </c>
      <c r="BR54" s="2464" t="b">
        <f t="shared" si="12"/>
        <v>1</v>
      </c>
      <c r="BS54" s="2464" t="b">
        <f t="shared" si="13"/>
        <v>1</v>
      </c>
      <c r="BT54" s="2464" t="b">
        <f t="shared" si="14"/>
        <v>1</v>
      </c>
      <c r="BU54" s="2464" t="b">
        <f t="shared" si="15"/>
        <v>1</v>
      </c>
      <c r="BV54" s="2464" t="b">
        <f t="shared" si="16"/>
        <v>1</v>
      </c>
      <c r="BW54" s="2464" t="b">
        <f t="shared" si="17"/>
        <v>1</v>
      </c>
      <c r="BX54" s="2464" t="b">
        <f t="shared" si="18"/>
        <v>1</v>
      </c>
      <c r="BY54" s="93"/>
      <c r="BZ54" s="93"/>
      <c r="CA54" s="93"/>
      <c r="CB54" s="93"/>
      <c r="CC54" s="93"/>
      <c r="CD54" s="93"/>
      <c r="CE54" s="93"/>
      <c r="CF54" s="93"/>
      <c r="CG54" s="93"/>
      <c r="CH54" s="93"/>
      <c r="CI54" s="93"/>
      <c r="CJ54" s="93"/>
      <c r="CK54" s="93"/>
      <c r="CL54" s="93"/>
      <c r="CM54" s="93"/>
      <c r="CN54" s="93"/>
      <c r="CO54" s="93"/>
      <c r="CP54" s="93"/>
      <c r="CQ54" s="93"/>
      <c r="CR54" s="93"/>
      <c r="CS54" s="93"/>
      <c r="CT54" s="93"/>
      <c r="CU54" s="93"/>
      <c r="CV54" s="93"/>
      <c r="CW54" s="93"/>
      <c r="CX54" s="93"/>
      <c r="CY54" s="93"/>
      <c r="CZ54" s="93"/>
      <c r="DA54" s="93"/>
      <c r="DB54" s="93"/>
      <c r="DC54" s="93"/>
      <c r="DD54" s="93"/>
      <c r="DE54" s="93"/>
      <c r="DF54" s="93"/>
      <c r="DG54" s="93"/>
      <c r="DH54" s="93"/>
      <c r="DI54" s="93"/>
      <c r="DJ54" s="93"/>
      <c r="DK54" s="93"/>
      <c r="DL54" s="93"/>
      <c r="DM54" s="93"/>
      <c r="DN54" s="93"/>
      <c r="DO54" s="93"/>
      <c r="DP54" s="94"/>
      <c r="DQ54" s="94"/>
    </row>
    <row r="55" spans="1:121" s="48" customFormat="1" ht="12.75" customHeight="1">
      <c r="A55" s="92"/>
      <c r="B55" s="169"/>
      <c r="C55" s="180">
        <v>45</v>
      </c>
      <c r="D55" s="172" t="s">
        <v>169</v>
      </c>
      <c r="E55" s="181" t="s">
        <v>357</v>
      </c>
      <c r="F55" s="2256">
        <v>0</v>
      </c>
      <c r="G55" s="2257">
        <v>29.565338489951987</v>
      </c>
      <c r="H55" s="2257">
        <v>22.497590934783563</v>
      </c>
      <c r="I55" s="2257">
        <v>1.4329277217673972</v>
      </c>
      <c r="J55" s="2257">
        <v>2.5950672334086571</v>
      </c>
      <c r="K55" s="2257">
        <v>138.06109538769661</v>
      </c>
      <c r="L55" s="2270">
        <v>0</v>
      </c>
      <c r="M55" s="2271">
        <v>111.03234823613339</v>
      </c>
      <c r="N55" s="2270">
        <v>0</v>
      </c>
      <c r="O55" s="2270">
        <v>0</v>
      </c>
      <c r="P55" s="2270">
        <v>0</v>
      </c>
      <c r="Q55" s="2257">
        <v>3.7525859813241822E-3</v>
      </c>
      <c r="R55" s="2257">
        <v>34.408612223095155</v>
      </c>
      <c r="S55" s="2257">
        <v>20.931470223060689</v>
      </c>
      <c r="T55" s="2257">
        <v>0</v>
      </c>
      <c r="U55" s="2257">
        <v>6.1113648727011265</v>
      </c>
      <c r="V55" s="2270">
        <v>0</v>
      </c>
      <c r="W55" s="2270">
        <v>0</v>
      </c>
      <c r="X55" s="2261">
        <v>0</v>
      </c>
      <c r="Y55" s="2262">
        <v>366.63956790857986</v>
      </c>
      <c r="Z55" s="190"/>
      <c r="AA55" s="93"/>
      <c r="AB55" s="2294"/>
      <c r="AC55" s="2329">
        <v>45</v>
      </c>
      <c r="AD55" s="2306" t="s">
        <v>169</v>
      </c>
      <c r="AE55" s="2330" t="s">
        <v>357</v>
      </c>
      <c r="AF55" s="2308">
        <v>0</v>
      </c>
      <c r="AG55" s="2309">
        <v>29.565338489951987</v>
      </c>
      <c r="AH55" s="2309">
        <v>22.497590934783563</v>
      </c>
      <c r="AI55" s="2309">
        <v>1.4329277217673972</v>
      </c>
      <c r="AJ55" s="2309">
        <v>2.5950672334086571</v>
      </c>
      <c r="AK55" s="2309">
        <v>138.06109538769661</v>
      </c>
      <c r="AL55" s="2347">
        <v>0</v>
      </c>
      <c r="AM55" s="2348">
        <v>111.03234823613339</v>
      </c>
      <c r="AN55" s="2347">
        <v>0</v>
      </c>
      <c r="AO55" s="2347">
        <v>0</v>
      </c>
      <c r="AP55" s="2347">
        <v>0</v>
      </c>
      <c r="AQ55" s="2309">
        <v>3.7525859813241822E-3</v>
      </c>
      <c r="AR55" s="2309">
        <v>34.408612223095155</v>
      </c>
      <c r="AS55" s="2309">
        <v>20.931470223060689</v>
      </c>
      <c r="AT55" s="2309">
        <v>0</v>
      </c>
      <c r="AU55" s="2309">
        <v>6.1113648727011265</v>
      </c>
      <c r="AV55" s="2347">
        <v>0</v>
      </c>
      <c r="AW55" s="2347">
        <v>0</v>
      </c>
      <c r="AX55" s="2313">
        <v>0</v>
      </c>
      <c r="AY55" s="2314">
        <v>366.63956790857986</v>
      </c>
      <c r="AZ55" s="2345"/>
      <c r="BA55" s="2294"/>
      <c r="BB55" s="2329">
        <v>45</v>
      </c>
      <c r="BC55" s="2306" t="s">
        <v>169</v>
      </c>
      <c r="BD55" s="2330" t="s">
        <v>357</v>
      </c>
      <c r="BE55" s="2464" t="b">
        <f t="shared" si="19"/>
        <v>1</v>
      </c>
      <c r="BF55" s="2464" t="b">
        <f t="shared" si="0"/>
        <v>1</v>
      </c>
      <c r="BG55" s="2464" t="b">
        <f t="shared" si="1"/>
        <v>1</v>
      </c>
      <c r="BH55" s="2464" t="b">
        <f t="shared" si="2"/>
        <v>1</v>
      </c>
      <c r="BI55" s="2464" t="b">
        <f t="shared" si="3"/>
        <v>1</v>
      </c>
      <c r="BJ55" s="2464" t="b">
        <f t="shared" si="4"/>
        <v>1</v>
      </c>
      <c r="BK55" s="2464" t="b">
        <f t="shared" si="5"/>
        <v>1</v>
      </c>
      <c r="BL55" s="2464" t="b">
        <f t="shared" si="6"/>
        <v>1</v>
      </c>
      <c r="BM55" s="2464" t="b">
        <f t="shared" si="7"/>
        <v>1</v>
      </c>
      <c r="BN55" s="2464" t="b">
        <f t="shared" si="8"/>
        <v>1</v>
      </c>
      <c r="BO55" s="2464" t="b">
        <f t="shared" si="9"/>
        <v>1</v>
      </c>
      <c r="BP55" s="2464" t="b">
        <f t="shared" si="10"/>
        <v>1</v>
      </c>
      <c r="BQ55" s="2464" t="b">
        <f t="shared" si="11"/>
        <v>1</v>
      </c>
      <c r="BR55" s="2464" t="b">
        <f t="shared" si="12"/>
        <v>1</v>
      </c>
      <c r="BS55" s="2464" t="b">
        <f t="shared" si="13"/>
        <v>1</v>
      </c>
      <c r="BT55" s="2464" t="b">
        <f t="shared" si="14"/>
        <v>1</v>
      </c>
      <c r="BU55" s="2464" t="b">
        <f t="shared" si="15"/>
        <v>1</v>
      </c>
      <c r="BV55" s="2464" t="b">
        <f t="shared" si="16"/>
        <v>1</v>
      </c>
      <c r="BW55" s="2464" t="b">
        <f t="shared" si="17"/>
        <v>1</v>
      </c>
      <c r="BX55" s="2464" t="b">
        <f t="shared" si="18"/>
        <v>1</v>
      </c>
      <c r="BY55" s="93"/>
      <c r="BZ55" s="93"/>
      <c r="CA55" s="93"/>
      <c r="CB55" s="93"/>
      <c r="CC55" s="93"/>
      <c r="CD55" s="93"/>
      <c r="CE55" s="93"/>
      <c r="CF55" s="93"/>
      <c r="CG55" s="93"/>
      <c r="CH55" s="93"/>
      <c r="CI55" s="93"/>
      <c r="CJ55" s="93"/>
      <c r="CK55" s="93"/>
      <c r="CL55" s="93"/>
      <c r="CM55" s="93"/>
      <c r="CN55" s="93"/>
      <c r="CO55" s="93"/>
      <c r="CP55" s="93"/>
      <c r="CQ55" s="93"/>
      <c r="CR55" s="93"/>
      <c r="CS55" s="93"/>
      <c r="CT55" s="93"/>
      <c r="CU55" s="93"/>
      <c r="CV55" s="93"/>
      <c r="CW55" s="93"/>
      <c r="CX55" s="93"/>
      <c r="CY55" s="93"/>
      <c r="CZ55" s="93"/>
      <c r="DA55" s="93"/>
      <c r="DB55" s="93"/>
      <c r="DC55" s="93"/>
      <c r="DD55" s="93"/>
      <c r="DE55" s="93"/>
      <c r="DF55" s="93"/>
      <c r="DG55" s="93"/>
      <c r="DH55" s="93"/>
      <c r="DI55" s="93"/>
      <c r="DJ55" s="93"/>
      <c r="DK55" s="93"/>
      <c r="DL55" s="93"/>
      <c r="DM55" s="93"/>
      <c r="DN55" s="93"/>
      <c r="DO55" s="93"/>
      <c r="DP55" s="94"/>
      <c r="DQ55" s="94"/>
    </row>
    <row r="56" spans="1:121" s="48" customFormat="1" ht="12.75" customHeight="1">
      <c r="A56" s="92"/>
      <c r="B56" s="178"/>
      <c r="C56" s="180">
        <v>46</v>
      </c>
      <c r="D56" s="172" t="s">
        <v>170</v>
      </c>
      <c r="E56" s="181"/>
      <c r="F56" s="2256">
        <v>0.13235174448422199</v>
      </c>
      <c r="G56" s="2257">
        <v>60.965262643616256</v>
      </c>
      <c r="H56" s="2257">
        <v>1.4878722814738756</v>
      </c>
      <c r="I56" s="2257">
        <v>1.0677102949687545</v>
      </c>
      <c r="J56" s="2257">
        <v>1.3163459467659575</v>
      </c>
      <c r="K56" s="2257">
        <v>35.052209525587301</v>
      </c>
      <c r="L56" s="2270">
        <v>0</v>
      </c>
      <c r="M56" s="2271">
        <v>13.288727883501204</v>
      </c>
      <c r="N56" s="2270">
        <v>0</v>
      </c>
      <c r="O56" s="2270">
        <v>0</v>
      </c>
      <c r="P56" s="2270">
        <v>0</v>
      </c>
      <c r="Q56" s="2257">
        <v>0</v>
      </c>
      <c r="R56" s="2257">
        <v>8.811706080561958</v>
      </c>
      <c r="S56" s="2257">
        <v>3.4922766539473749</v>
      </c>
      <c r="T56" s="2257">
        <v>0</v>
      </c>
      <c r="U56" s="2257">
        <v>88.758385923609069</v>
      </c>
      <c r="V56" s="2270">
        <v>0</v>
      </c>
      <c r="W56" s="2270">
        <v>0</v>
      </c>
      <c r="X56" s="2261">
        <v>0</v>
      </c>
      <c r="Y56" s="2262">
        <v>214.37284897851595</v>
      </c>
      <c r="Z56" s="190"/>
      <c r="AA56" s="93"/>
      <c r="AB56" s="2320"/>
      <c r="AC56" s="2329">
        <v>46</v>
      </c>
      <c r="AD56" s="2306" t="s">
        <v>170</v>
      </c>
      <c r="AE56" s="2330"/>
      <c r="AF56" s="2308">
        <v>0.13235174448422199</v>
      </c>
      <c r="AG56" s="2309">
        <v>60.965262643616256</v>
      </c>
      <c r="AH56" s="2309">
        <v>1.4878722814738756</v>
      </c>
      <c r="AI56" s="2309">
        <v>1.0677102949687545</v>
      </c>
      <c r="AJ56" s="2309">
        <v>1.3163459467659575</v>
      </c>
      <c r="AK56" s="2309">
        <v>35.052209525587301</v>
      </c>
      <c r="AL56" s="2347">
        <v>0</v>
      </c>
      <c r="AM56" s="2348">
        <v>13.288727883501204</v>
      </c>
      <c r="AN56" s="2347">
        <v>0</v>
      </c>
      <c r="AO56" s="2347">
        <v>0</v>
      </c>
      <c r="AP56" s="2347">
        <v>0</v>
      </c>
      <c r="AQ56" s="2309">
        <v>0</v>
      </c>
      <c r="AR56" s="2309">
        <v>8.811706080561958</v>
      </c>
      <c r="AS56" s="2309">
        <v>3.4922766539473749</v>
      </c>
      <c r="AT56" s="2309">
        <v>0</v>
      </c>
      <c r="AU56" s="2309">
        <v>88.758385923609069</v>
      </c>
      <c r="AV56" s="2347">
        <v>0</v>
      </c>
      <c r="AW56" s="2347">
        <v>0</v>
      </c>
      <c r="AX56" s="2313">
        <v>0</v>
      </c>
      <c r="AY56" s="2314">
        <v>214.37284897851595</v>
      </c>
      <c r="AZ56" s="2345"/>
      <c r="BA56" s="2320"/>
      <c r="BB56" s="2329">
        <v>46</v>
      </c>
      <c r="BC56" s="2306" t="s">
        <v>170</v>
      </c>
      <c r="BD56" s="2330"/>
      <c r="BE56" s="2464" t="b">
        <f t="shared" si="19"/>
        <v>1</v>
      </c>
      <c r="BF56" s="2464" t="b">
        <f t="shared" si="0"/>
        <v>1</v>
      </c>
      <c r="BG56" s="2464" t="b">
        <f t="shared" si="1"/>
        <v>1</v>
      </c>
      <c r="BH56" s="2464" t="b">
        <f t="shared" si="2"/>
        <v>1</v>
      </c>
      <c r="BI56" s="2464" t="b">
        <f t="shared" si="3"/>
        <v>1</v>
      </c>
      <c r="BJ56" s="2464" t="b">
        <f t="shared" si="4"/>
        <v>1</v>
      </c>
      <c r="BK56" s="2464" t="b">
        <f t="shared" si="5"/>
        <v>1</v>
      </c>
      <c r="BL56" s="2464" t="b">
        <f t="shared" si="6"/>
        <v>1</v>
      </c>
      <c r="BM56" s="2464" t="b">
        <f t="shared" si="7"/>
        <v>1</v>
      </c>
      <c r="BN56" s="2464" t="b">
        <f t="shared" si="8"/>
        <v>1</v>
      </c>
      <c r="BO56" s="2464" t="b">
        <f t="shared" si="9"/>
        <v>1</v>
      </c>
      <c r="BP56" s="2464" t="b">
        <f t="shared" si="10"/>
        <v>1</v>
      </c>
      <c r="BQ56" s="2464" t="b">
        <f t="shared" si="11"/>
        <v>1</v>
      </c>
      <c r="BR56" s="2464" t="b">
        <f t="shared" si="12"/>
        <v>1</v>
      </c>
      <c r="BS56" s="2464" t="b">
        <f t="shared" si="13"/>
        <v>1</v>
      </c>
      <c r="BT56" s="2464" t="b">
        <f t="shared" si="14"/>
        <v>1</v>
      </c>
      <c r="BU56" s="2464" t="b">
        <f t="shared" si="15"/>
        <v>1</v>
      </c>
      <c r="BV56" s="2464" t="b">
        <f t="shared" si="16"/>
        <v>1</v>
      </c>
      <c r="BW56" s="2464" t="b">
        <f t="shared" si="17"/>
        <v>1</v>
      </c>
      <c r="BX56" s="2464" t="b">
        <f t="shared" si="18"/>
        <v>1</v>
      </c>
      <c r="BY56" s="93"/>
      <c r="BZ56" s="93"/>
      <c r="CA56" s="93"/>
      <c r="CB56" s="93"/>
      <c r="CC56" s="93"/>
      <c r="CD56" s="93"/>
      <c r="CE56" s="93"/>
      <c r="CF56" s="93"/>
      <c r="CG56" s="93"/>
      <c r="CH56" s="93"/>
      <c r="CI56" s="93"/>
      <c r="CJ56" s="93"/>
      <c r="CK56" s="93"/>
      <c r="CL56" s="93"/>
      <c r="CM56" s="93"/>
      <c r="CN56" s="93"/>
      <c r="CO56" s="93"/>
      <c r="CP56" s="93"/>
      <c r="CQ56" s="93"/>
      <c r="CR56" s="93"/>
      <c r="CS56" s="93"/>
      <c r="CT56" s="93"/>
      <c r="CU56" s="93"/>
      <c r="CV56" s="93"/>
      <c r="CW56" s="93"/>
      <c r="CX56" s="93"/>
      <c r="CY56" s="93"/>
      <c r="CZ56" s="93"/>
      <c r="DA56" s="93"/>
      <c r="DB56" s="93"/>
      <c r="DC56" s="93"/>
      <c r="DD56" s="93"/>
      <c r="DE56" s="93"/>
      <c r="DF56" s="93"/>
      <c r="DG56" s="93"/>
      <c r="DH56" s="93"/>
      <c r="DI56" s="93"/>
      <c r="DJ56" s="93"/>
      <c r="DK56" s="93"/>
      <c r="DL56" s="93"/>
      <c r="DM56" s="93"/>
      <c r="DN56" s="93"/>
      <c r="DO56" s="93"/>
      <c r="DP56" s="94"/>
      <c r="DQ56" s="94"/>
    </row>
    <row r="57" spans="1:121" s="48" customFormat="1" ht="12.75" customHeight="1">
      <c r="A57" s="92"/>
      <c r="B57" s="169" t="s">
        <v>171</v>
      </c>
      <c r="C57" s="394"/>
      <c r="D57" s="386" t="s">
        <v>358</v>
      </c>
      <c r="E57" s="387" t="s">
        <v>359</v>
      </c>
      <c r="F57" s="2263">
        <v>0.5914432119527564</v>
      </c>
      <c r="G57" s="2264">
        <v>286.308594631549</v>
      </c>
      <c r="H57" s="2264">
        <v>221.11374954231977</v>
      </c>
      <c r="I57" s="2264">
        <v>4.5706022291424695</v>
      </c>
      <c r="J57" s="2264">
        <v>27.706205674214686</v>
      </c>
      <c r="K57" s="2264">
        <v>695.71240621154266</v>
      </c>
      <c r="L57" s="2270">
        <v>0</v>
      </c>
      <c r="M57" s="2272">
        <v>75.225499736880934</v>
      </c>
      <c r="N57" s="2270">
        <v>0</v>
      </c>
      <c r="O57" s="2270">
        <v>0</v>
      </c>
      <c r="P57" s="2270">
        <v>0</v>
      </c>
      <c r="Q57" s="2264">
        <v>1.039017416436171</v>
      </c>
      <c r="R57" s="2264">
        <v>334.73671102499497</v>
      </c>
      <c r="S57" s="2264">
        <v>189.04768776191204</v>
      </c>
      <c r="T57" s="2264">
        <v>1.7794794072058377</v>
      </c>
      <c r="U57" s="2264">
        <v>245.19806900444715</v>
      </c>
      <c r="V57" s="2270">
        <v>0</v>
      </c>
      <c r="W57" s="2270">
        <v>0</v>
      </c>
      <c r="X57" s="2266">
        <v>5.0234749946265287E-3</v>
      </c>
      <c r="Y57" s="2267">
        <v>2083.0344893275928</v>
      </c>
      <c r="Z57" s="190"/>
      <c r="AA57" s="93"/>
      <c r="AB57" s="2294" t="s">
        <v>171</v>
      </c>
      <c r="AC57" s="2349"/>
      <c r="AD57" s="2296" t="s">
        <v>358</v>
      </c>
      <c r="AE57" s="2297" t="s">
        <v>359</v>
      </c>
      <c r="AF57" s="2322">
        <v>0.5914432119527564</v>
      </c>
      <c r="AG57" s="2323">
        <v>286.308594631549</v>
      </c>
      <c r="AH57" s="2323">
        <v>221.11374954231977</v>
      </c>
      <c r="AI57" s="2323">
        <v>4.5706022291424695</v>
      </c>
      <c r="AJ57" s="2323">
        <v>27.706205674214686</v>
      </c>
      <c r="AK57" s="2323">
        <v>695.71240621154266</v>
      </c>
      <c r="AL57" s="2347">
        <v>0</v>
      </c>
      <c r="AM57" s="2350">
        <v>75.225499736880934</v>
      </c>
      <c r="AN57" s="2347">
        <v>0</v>
      </c>
      <c r="AO57" s="2347">
        <v>0</v>
      </c>
      <c r="AP57" s="2347">
        <v>0</v>
      </c>
      <c r="AQ57" s="2323">
        <v>1.039017416436171</v>
      </c>
      <c r="AR57" s="2323">
        <v>334.73671102499497</v>
      </c>
      <c r="AS57" s="2323">
        <v>189.04768776191204</v>
      </c>
      <c r="AT57" s="2323">
        <v>1.7794794072058377</v>
      </c>
      <c r="AU57" s="2323">
        <v>245.19806900444715</v>
      </c>
      <c r="AV57" s="2347">
        <v>0</v>
      </c>
      <c r="AW57" s="2347">
        <v>0</v>
      </c>
      <c r="AX57" s="2325">
        <v>5.0234749946265287E-3</v>
      </c>
      <c r="AY57" s="2326">
        <v>2083.0344893275928</v>
      </c>
      <c r="AZ57" s="2345"/>
      <c r="BA57" s="2294" t="s">
        <v>171</v>
      </c>
      <c r="BB57" s="2349"/>
      <c r="BC57" s="2296" t="s">
        <v>358</v>
      </c>
      <c r="BD57" s="2297" t="s">
        <v>359</v>
      </c>
      <c r="BE57" s="2464" t="b">
        <f t="shared" si="19"/>
        <v>1</v>
      </c>
      <c r="BF57" s="2464" t="b">
        <f t="shared" si="0"/>
        <v>1</v>
      </c>
      <c r="BG57" s="2464" t="b">
        <f t="shared" si="1"/>
        <v>1</v>
      </c>
      <c r="BH57" s="2464" t="b">
        <f t="shared" si="2"/>
        <v>1</v>
      </c>
      <c r="BI57" s="2464" t="b">
        <f t="shared" si="3"/>
        <v>1</v>
      </c>
      <c r="BJ57" s="2464" t="b">
        <f t="shared" si="4"/>
        <v>1</v>
      </c>
      <c r="BK57" s="2464" t="b">
        <f t="shared" si="5"/>
        <v>1</v>
      </c>
      <c r="BL57" s="2464" t="b">
        <f t="shared" si="6"/>
        <v>1</v>
      </c>
      <c r="BM57" s="2464" t="b">
        <f t="shared" si="7"/>
        <v>1</v>
      </c>
      <c r="BN57" s="2464" t="b">
        <f t="shared" si="8"/>
        <v>1</v>
      </c>
      <c r="BO57" s="2464" t="b">
        <f t="shared" si="9"/>
        <v>1</v>
      </c>
      <c r="BP57" s="2464" t="b">
        <f t="shared" si="10"/>
        <v>1</v>
      </c>
      <c r="BQ57" s="2464" t="b">
        <f t="shared" si="11"/>
        <v>1</v>
      </c>
      <c r="BR57" s="2464" t="b">
        <f t="shared" si="12"/>
        <v>1</v>
      </c>
      <c r="BS57" s="2464" t="b">
        <f t="shared" si="13"/>
        <v>1</v>
      </c>
      <c r="BT57" s="2464" t="b">
        <f t="shared" si="14"/>
        <v>1</v>
      </c>
      <c r="BU57" s="2464" t="b">
        <f t="shared" si="15"/>
        <v>1</v>
      </c>
      <c r="BV57" s="2464" t="b">
        <f t="shared" si="16"/>
        <v>1</v>
      </c>
      <c r="BW57" s="2464" t="b">
        <f t="shared" si="17"/>
        <v>1</v>
      </c>
      <c r="BX57" s="2464" t="b">
        <f t="shared" si="18"/>
        <v>1</v>
      </c>
      <c r="BY57" s="93"/>
      <c r="BZ57" s="93"/>
      <c r="CA57" s="93"/>
      <c r="CB57" s="93"/>
      <c r="CC57" s="93"/>
      <c r="CD57" s="93"/>
      <c r="CE57" s="93"/>
      <c r="CF57" s="93"/>
      <c r="CG57" s="93"/>
      <c r="CH57" s="93"/>
      <c r="CI57" s="93"/>
      <c r="CJ57" s="93"/>
      <c r="CK57" s="93"/>
      <c r="CL57" s="93"/>
      <c r="CM57" s="93"/>
      <c r="CN57" s="93"/>
      <c r="CO57" s="93"/>
      <c r="CP57" s="93"/>
      <c r="CQ57" s="93"/>
      <c r="CR57" s="93"/>
      <c r="CS57" s="93"/>
      <c r="CT57" s="93"/>
      <c r="CU57" s="93"/>
      <c r="CV57" s="93"/>
      <c r="CW57" s="93"/>
      <c r="CX57" s="93"/>
      <c r="CY57" s="93"/>
      <c r="CZ57" s="93"/>
      <c r="DA57" s="93"/>
      <c r="DB57" s="93"/>
      <c r="DC57" s="93"/>
      <c r="DD57" s="93"/>
      <c r="DE57" s="93"/>
      <c r="DF57" s="93"/>
      <c r="DG57" s="93"/>
      <c r="DH57" s="93"/>
      <c r="DI57" s="93"/>
      <c r="DJ57" s="93"/>
      <c r="DK57" s="93"/>
      <c r="DL57" s="93"/>
      <c r="DM57" s="93"/>
      <c r="DN57" s="93"/>
      <c r="DO57" s="93"/>
      <c r="DP57" s="94"/>
      <c r="DQ57" s="94"/>
    </row>
    <row r="58" spans="1:121" s="48" customFormat="1" ht="12.75" customHeight="1">
      <c r="A58" s="92"/>
      <c r="B58" s="169"/>
      <c r="C58" s="180">
        <v>47</v>
      </c>
      <c r="D58" s="172" t="s">
        <v>172</v>
      </c>
      <c r="E58" s="181" t="s">
        <v>360</v>
      </c>
      <c r="F58" s="2256">
        <v>0</v>
      </c>
      <c r="G58" s="2257">
        <v>8.9975393376457209</v>
      </c>
      <c r="H58" s="2257">
        <v>6.7246792243266933</v>
      </c>
      <c r="I58" s="2257">
        <v>1.8577640149198153E-2</v>
      </c>
      <c r="J58" s="2257">
        <v>4.7772676667921692</v>
      </c>
      <c r="K58" s="2257">
        <v>37.719959094647322</v>
      </c>
      <c r="L58" s="2270">
        <v>0</v>
      </c>
      <c r="M58" s="2271">
        <v>1.7383234240887939</v>
      </c>
      <c r="N58" s="2270">
        <v>0</v>
      </c>
      <c r="O58" s="2270">
        <v>0</v>
      </c>
      <c r="P58" s="2270">
        <v>0</v>
      </c>
      <c r="Q58" s="2257">
        <v>4.3719172694664618E-2</v>
      </c>
      <c r="R58" s="2257">
        <v>13.794802187530239</v>
      </c>
      <c r="S58" s="2257">
        <v>1.0069534511532827</v>
      </c>
      <c r="T58" s="2258">
        <v>0</v>
      </c>
      <c r="U58" s="2257">
        <v>2.7727021312975733E-2</v>
      </c>
      <c r="V58" s="2270">
        <v>0</v>
      </c>
      <c r="W58" s="2270">
        <v>0</v>
      </c>
      <c r="X58" s="2273">
        <v>0</v>
      </c>
      <c r="Y58" s="2262">
        <v>74.849548220341063</v>
      </c>
      <c r="Z58" s="190"/>
      <c r="AA58" s="93"/>
      <c r="AB58" s="2294"/>
      <c r="AC58" s="2329">
        <v>47</v>
      </c>
      <c r="AD58" s="2306" t="s">
        <v>172</v>
      </c>
      <c r="AE58" s="2330" t="s">
        <v>360</v>
      </c>
      <c r="AF58" s="2308">
        <v>0</v>
      </c>
      <c r="AG58" s="2309">
        <v>8.9975393376457209</v>
      </c>
      <c r="AH58" s="2309">
        <v>6.7246792243266933</v>
      </c>
      <c r="AI58" s="2309">
        <v>1.8577640149198153E-2</v>
      </c>
      <c r="AJ58" s="2309">
        <v>4.7772676667921692</v>
      </c>
      <c r="AK58" s="2309">
        <v>37.719959094647322</v>
      </c>
      <c r="AL58" s="2347">
        <v>0</v>
      </c>
      <c r="AM58" s="2348">
        <v>1.7383234240887939</v>
      </c>
      <c r="AN58" s="2347">
        <v>0</v>
      </c>
      <c r="AO58" s="2347">
        <v>0</v>
      </c>
      <c r="AP58" s="2347">
        <v>0</v>
      </c>
      <c r="AQ58" s="2309">
        <v>4.3719172694664618E-2</v>
      </c>
      <c r="AR58" s="2309">
        <v>13.794802187530239</v>
      </c>
      <c r="AS58" s="2309">
        <v>1.0069534511532827</v>
      </c>
      <c r="AT58" s="2310">
        <v>0</v>
      </c>
      <c r="AU58" s="2309">
        <v>2.7727021312975733E-2</v>
      </c>
      <c r="AV58" s="2347">
        <v>0</v>
      </c>
      <c r="AW58" s="2347">
        <v>0</v>
      </c>
      <c r="AX58" s="2351">
        <v>0</v>
      </c>
      <c r="AY58" s="2314">
        <v>74.849548220341063</v>
      </c>
      <c r="AZ58" s="2345"/>
      <c r="BA58" s="2294"/>
      <c r="BB58" s="2329">
        <v>47</v>
      </c>
      <c r="BC58" s="2306" t="s">
        <v>172</v>
      </c>
      <c r="BD58" s="2330" t="s">
        <v>360</v>
      </c>
      <c r="BE58" s="2464" t="b">
        <f t="shared" si="19"/>
        <v>1</v>
      </c>
      <c r="BF58" s="2464" t="b">
        <f t="shared" si="0"/>
        <v>1</v>
      </c>
      <c r="BG58" s="2464" t="b">
        <f t="shared" si="1"/>
        <v>1</v>
      </c>
      <c r="BH58" s="2464" t="b">
        <f t="shared" si="2"/>
        <v>1</v>
      </c>
      <c r="BI58" s="2464" t="b">
        <f t="shared" si="3"/>
        <v>1</v>
      </c>
      <c r="BJ58" s="2464" t="b">
        <f t="shared" si="4"/>
        <v>1</v>
      </c>
      <c r="BK58" s="2464" t="b">
        <f t="shared" si="5"/>
        <v>1</v>
      </c>
      <c r="BL58" s="2464" t="b">
        <f t="shared" si="6"/>
        <v>1</v>
      </c>
      <c r="BM58" s="2464" t="b">
        <f t="shared" si="7"/>
        <v>1</v>
      </c>
      <c r="BN58" s="2464" t="b">
        <f t="shared" si="8"/>
        <v>1</v>
      </c>
      <c r="BO58" s="2464" t="b">
        <f t="shared" si="9"/>
        <v>1</v>
      </c>
      <c r="BP58" s="2464" t="b">
        <f t="shared" si="10"/>
        <v>1</v>
      </c>
      <c r="BQ58" s="2464" t="b">
        <f t="shared" si="11"/>
        <v>1</v>
      </c>
      <c r="BR58" s="2464" t="b">
        <f t="shared" si="12"/>
        <v>1</v>
      </c>
      <c r="BS58" s="2464" t="b">
        <f t="shared" si="13"/>
        <v>1</v>
      </c>
      <c r="BT58" s="2464" t="b">
        <f t="shared" si="14"/>
        <v>1</v>
      </c>
      <c r="BU58" s="2464" t="b">
        <f t="shared" si="15"/>
        <v>1</v>
      </c>
      <c r="BV58" s="2464" t="b">
        <f t="shared" si="16"/>
        <v>1</v>
      </c>
      <c r="BW58" s="2464" t="b">
        <f t="shared" si="17"/>
        <v>1</v>
      </c>
      <c r="BX58" s="2464" t="b">
        <f t="shared" si="18"/>
        <v>1</v>
      </c>
      <c r="BY58" s="93"/>
      <c r="BZ58" s="93"/>
      <c r="CA58" s="93"/>
      <c r="CB58" s="93"/>
      <c r="CC58" s="93"/>
      <c r="CD58" s="93"/>
      <c r="CE58" s="93"/>
      <c r="CF58" s="93"/>
      <c r="CG58" s="93"/>
      <c r="CH58" s="93"/>
      <c r="CI58" s="93"/>
      <c r="CJ58" s="93"/>
      <c r="CK58" s="93"/>
      <c r="CL58" s="93"/>
      <c r="CM58" s="93"/>
      <c r="CN58" s="93"/>
      <c r="CO58" s="93"/>
      <c r="CP58" s="93"/>
      <c r="CQ58" s="93"/>
      <c r="CR58" s="93"/>
      <c r="CS58" s="93"/>
      <c r="CT58" s="93"/>
      <c r="CU58" s="93"/>
      <c r="CV58" s="93"/>
      <c r="CW58" s="93"/>
      <c r="CX58" s="93"/>
      <c r="CY58" s="93"/>
      <c r="CZ58" s="93"/>
      <c r="DA58" s="93"/>
      <c r="DB58" s="93"/>
      <c r="DC58" s="93"/>
      <c r="DD58" s="93"/>
      <c r="DE58" s="93"/>
      <c r="DF58" s="93"/>
      <c r="DG58" s="93"/>
      <c r="DH58" s="93"/>
      <c r="DI58" s="93"/>
      <c r="DJ58" s="93"/>
      <c r="DK58" s="93"/>
      <c r="DL58" s="93"/>
      <c r="DM58" s="93"/>
      <c r="DN58" s="93"/>
      <c r="DO58" s="93"/>
      <c r="DP58" s="94"/>
      <c r="DQ58" s="94"/>
    </row>
    <row r="59" spans="1:121" s="48" customFormat="1" ht="12.75" customHeight="1">
      <c r="A59" s="92"/>
      <c r="B59" s="192"/>
      <c r="C59" s="180">
        <v>48</v>
      </c>
      <c r="D59" s="182" t="s">
        <v>173</v>
      </c>
      <c r="E59" s="183" t="s">
        <v>361</v>
      </c>
      <c r="F59" s="2256">
        <v>2.6986140650205126E-3</v>
      </c>
      <c r="G59" s="2257">
        <v>1.1089911994267709</v>
      </c>
      <c r="H59" s="2257">
        <v>7.0780429531421801E-2</v>
      </c>
      <c r="I59" s="2257">
        <v>0</v>
      </c>
      <c r="J59" s="2257">
        <v>0</v>
      </c>
      <c r="K59" s="2257">
        <v>18.094683082949565</v>
      </c>
      <c r="L59" s="2270">
        <v>0</v>
      </c>
      <c r="M59" s="2271">
        <v>28.574646215315752</v>
      </c>
      <c r="N59" s="2270">
        <v>0</v>
      </c>
      <c r="O59" s="2270">
        <v>0</v>
      </c>
      <c r="P59" s="2270">
        <v>0</v>
      </c>
      <c r="Q59" s="2257">
        <v>1.8074939757400891E-3</v>
      </c>
      <c r="R59" s="2257">
        <v>9.1748816457442466</v>
      </c>
      <c r="S59" s="2257">
        <v>40.677917221236662</v>
      </c>
      <c r="T59" s="2258">
        <v>0</v>
      </c>
      <c r="U59" s="2257">
        <v>70.318738600105419</v>
      </c>
      <c r="V59" s="2270">
        <v>0</v>
      </c>
      <c r="W59" s="2270">
        <v>0</v>
      </c>
      <c r="X59" s="2273">
        <v>0</v>
      </c>
      <c r="Y59" s="2262">
        <v>168.0251445023506</v>
      </c>
      <c r="Z59" s="190"/>
      <c r="AA59" s="93"/>
      <c r="AB59" s="2352"/>
      <c r="AC59" s="2329">
        <v>48</v>
      </c>
      <c r="AD59" s="2331" t="s">
        <v>173</v>
      </c>
      <c r="AE59" s="2332" t="s">
        <v>361</v>
      </c>
      <c r="AF59" s="2308">
        <v>2.6986140650205126E-3</v>
      </c>
      <c r="AG59" s="2309">
        <v>1.1089911994267709</v>
      </c>
      <c r="AH59" s="2309">
        <v>7.0780429531421801E-2</v>
      </c>
      <c r="AI59" s="2309">
        <v>0</v>
      </c>
      <c r="AJ59" s="2309">
        <v>0</v>
      </c>
      <c r="AK59" s="2309">
        <v>18.094683082949565</v>
      </c>
      <c r="AL59" s="2347">
        <v>0</v>
      </c>
      <c r="AM59" s="2348">
        <v>28.574646215315752</v>
      </c>
      <c r="AN59" s="2347">
        <v>0</v>
      </c>
      <c r="AO59" s="2347">
        <v>0</v>
      </c>
      <c r="AP59" s="2347">
        <v>0</v>
      </c>
      <c r="AQ59" s="2309">
        <v>1.8074939757400891E-3</v>
      </c>
      <c r="AR59" s="2309">
        <v>9.1748816457442466</v>
      </c>
      <c r="AS59" s="2309">
        <v>40.677917221236662</v>
      </c>
      <c r="AT59" s="2310">
        <v>0</v>
      </c>
      <c r="AU59" s="2309">
        <v>70.318738600105419</v>
      </c>
      <c r="AV59" s="2347">
        <v>0</v>
      </c>
      <c r="AW59" s="2347">
        <v>0</v>
      </c>
      <c r="AX59" s="2351">
        <v>0</v>
      </c>
      <c r="AY59" s="2314">
        <v>168.0251445023506</v>
      </c>
      <c r="AZ59" s="2345"/>
      <c r="BA59" s="2352"/>
      <c r="BB59" s="2329">
        <v>48</v>
      </c>
      <c r="BC59" s="2331" t="s">
        <v>173</v>
      </c>
      <c r="BD59" s="2332" t="s">
        <v>361</v>
      </c>
      <c r="BE59" s="2464" t="b">
        <f t="shared" si="19"/>
        <v>1</v>
      </c>
      <c r="BF59" s="2464" t="b">
        <f t="shared" si="0"/>
        <v>1</v>
      </c>
      <c r="BG59" s="2464" t="b">
        <f t="shared" si="1"/>
        <v>1</v>
      </c>
      <c r="BH59" s="2464" t="b">
        <f t="shared" si="2"/>
        <v>1</v>
      </c>
      <c r="BI59" s="2464" t="b">
        <f t="shared" si="3"/>
        <v>1</v>
      </c>
      <c r="BJ59" s="2464" t="b">
        <f t="shared" si="4"/>
        <v>1</v>
      </c>
      <c r="BK59" s="2464" t="b">
        <f t="shared" si="5"/>
        <v>1</v>
      </c>
      <c r="BL59" s="2464" t="b">
        <f t="shared" si="6"/>
        <v>1</v>
      </c>
      <c r="BM59" s="2464" t="b">
        <f t="shared" si="7"/>
        <v>1</v>
      </c>
      <c r="BN59" s="2464" t="b">
        <f t="shared" si="8"/>
        <v>1</v>
      </c>
      <c r="BO59" s="2464" t="b">
        <f t="shared" si="9"/>
        <v>1</v>
      </c>
      <c r="BP59" s="2464" t="b">
        <f t="shared" si="10"/>
        <v>1</v>
      </c>
      <c r="BQ59" s="2464" t="b">
        <f t="shared" si="11"/>
        <v>1</v>
      </c>
      <c r="BR59" s="2464" t="b">
        <f t="shared" si="12"/>
        <v>1</v>
      </c>
      <c r="BS59" s="2464" t="b">
        <f t="shared" si="13"/>
        <v>1</v>
      </c>
      <c r="BT59" s="2464" t="b">
        <f t="shared" si="14"/>
        <v>1</v>
      </c>
      <c r="BU59" s="2464" t="b">
        <f t="shared" si="15"/>
        <v>1</v>
      </c>
      <c r="BV59" s="2464" t="b">
        <f t="shared" si="16"/>
        <v>1</v>
      </c>
      <c r="BW59" s="2464" t="b">
        <f t="shared" si="17"/>
        <v>1</v>
      </c>
      <c r="BX59" s="2464" t="b">
        <f t="shared" si="18"/>
        <v>1</v>
      </c>
      <c r="BY59" s="93"/>
      <c r="BZ59" s="93"/>
      <c r="CA59" s="93"/>
      <c r="CB59" s="93"/>
      <c r="CC59" s="93"/>
      <c r="CD59" s="93"/>
      <c r="CE59" s="93"/>
      <c r="CF59" s="93"/>
      <c r="CG59" s="93"/>
      <c r="CH59" s="93"/>
      <c r="CI59" s="93"/>
      <c r="CJ59" s="93"/>
      <c r="CK59" s="93"/>
      <c r="CL59" s="93"/>
      <c r="CM59" s="93"/>
      <c r="CN59" s="93"/>
      <c r="CO59" s="93"/>
      <c r="CP59" s="93"/>
      <c r="CQ59" s="93"/>
      <c r="CR59" s="93"/>
      <c r="CS59" s="93"/>
      <c r="CT59" s="93"/>
      <c r="CU59" s="93"/>
      <c r="CV59" s="93"/>
      <c r="CW59" s="93"/>
      <c r="CX59" s="93"/>
      <c r="CY59" s="93"/>
      <c r="CZ59" s="93"/>
      <c r="DA59" s="93"/>
      <c r="DB59" s="93"/>
      <c r="DC59" s="93"/>
      <c r="DD59" s="93"/>
      <c r="DE59" s="93"/>
      <c r="DF59" s="93"/>
      <c r="DG59" s="93"/>
      <c r="DH59" s="93"/>
      <c r="DI59" s="93"/>
      <c r="DJ59" s="93"/>
      <c r="DK59" s="93"/>
      <c r="DL59" s="93"/>
      <c r="DM59" s="93"/>
      <c r="DN59" s="93"/>
      <c r="DO59" s="93"/>
      <c r="DP59" s="94"/>
      <c r="DQ59" s="94"/>
    </row>
    <row r="60" spans="1:121" s="48" customFormat="1" ht="12.75" customHeight="1">
      <c r="A60" s="92"/>
      <c r="B60" s="169"/>
      <c r="C60" s="180">
        <v>49</v>
      </c>
      <c r="D60" s="184" t="s">
        <v>174</v>
      </c>
      <c r="E60" s="185" t="s">
        <v>362</v>
      </c>
      <c r="F60" s="2256">
        <v>0</v>
      </c>
      <c r="G60" s="2257">
        <v>39.114097083166556</v>
      </c>
      <c r="H60" s="2257">
        <v>9.2848847079074499</v>
      </c>
      <c r="I60" s="2257">
        <v>8.3281381315389758E-4</v>
      </c>
      <c r="J60" s="2257">
        <v>0.45118666489828718</v>
      </c>
      <c r="K60" s="2257">
        <v>54.536788861097229</v>
      </c>
      <c r="L60" s="2270">
        <v>0</v>
      </c>
      <c r="M60" s="2271">
        <v>10.074042063718636</v>
      </c>
      <c r="N60" s="2270">
        <v>0</v>
      </c>
      <c r="O60" s="2270">
        <v>0</v>
      </c>
      <c r="P60" s="2270">
        <v>0</v>
      </c>
      <c r="Q60" s="2257">
        <v>7.1817598414730807E-4</v>
      </c>
      <c r="R60" s="2257">
        <v>8.9522251821539314</v>
      </c>
      <c r="S60" s="2257">
        <v>5.6606319406421726</v>
      </c>
      <c r="T60" s="2258">
        <v>0</v>
      </c>
      <c r="U60" s="2257">
        <v>12.909988147189377</v>
      </c>
      <c r="V60" s="2270">
        <v>0</v>
      </c>
      <c r="W60" s="2270">
        <v>0</v>
      </c>
      <c r="X60" s="2273">
        <v>0</v>
      </c>
      <c r="Y60" s="2262">
        <v>140.98539564057094</v>
      </c>
      <c r="Z60" s="190"/>
      <c r="AA60" s="93"/>
      <c r="AB60" s="2294"/>
      <c r="AC60" s="2329">
        <v>49</v>
      </c>
      <c r="AD60" s="2335" t="s">
        <v>174</v>
      </c>
      <c r="AE60" s="2336" t="s">
        <v>362</v>
      </c>
      <c r="AF60" s="2308">
        <v>0</v>
      </c>
      <c r="AG60" s="2309">
        <v>39.114097083166556</v>
      </c>
      <c r="AH60" s="2309">
        <v>9.2848847079074499</v>
      </c>
      <c r="AI60" s="2309">
        <v>8.3281381315389758E-4</v>
      </c>
      <c r="AJ60" s="2309">
        <v>0.45118666489828718</v>
      </c>
      <c r="AK60" s="2309">
        <v>54.536788861097229</v>
      </c>
      <c r="AL60" s="2347">
        <v>0</v>
      </c>
      <c r="AM60" s="2348">
        <v>10.074042063718636</v>
      </c>
      <c r="AN60" s="2347">
        <v>0</v>
      </c>
      <c r="AO60" s="2347">
        <v>0</v>
      </c>
      <c r="AP60" s="2347">
        <v>0</v>
      </c>
      <c r="AQ60" s="2309">
        <v>7.1817598414730807E-4</v>
      </c>
      <c r="AR60" s="2309">
        <v>8.9522251821539314</v>
      </c>
      <c r="AS60" s="2309">
        <v>5.6606319406421726</v>
      </c>
      <c r="AT60" s="2310">
        <v>0</v>
      </c>
      <c r="AU60" s="2309">
        <v>12.909988147189377</v>
      </c>
      <c r="AV60" s="2347">
        <v>0</v>
      </c>
      <c r="AW60" s="2347">
        <v>0</v>
      </c>
      <c r="AX60" s="2351">
        <v>0</v>
      </c>
      <c r="AY60" s="2314">
        <v>140.98539564057094</v>
      </c>
      <c r="AZ60" s="2345"/>
      <c r="BA60" s="2294"/>
      <c r="BB60" s="2329">
        <v>49</v>
      </c>
      <c r="BC60" s="2335" t="s">
        <v>174</v>
      </c>
      <c r="BD60" s="2336" t="s">
        <v>362</v>
      </c>
      <c r="BE60" s="2464" t="b">
        <f t="shared" si="19"/>
        <v>1</v>
      </c>
      <c r="BF60" s="2464" t="b">
        <f t="shared" si="0"/>
        <v>1</v>
      </c>
      <c r="BG60" s="2464" t="b">
        <f t="shared" si="1"/>
        <v>1</v>
      </c>
      <c r="BH60" s="2464" t="b">
        <f t="shared" si="2"/>
        <v>1</v>
      </c>
      <c r="BI60" s="2464" t="b">
        <f t="shared" si="3"/>
        <v>1</v>
      </c>
      <c r="BJ60" s="2464" t="b">
        <f t="shared" si="4"/>
        <v>1</v>
      </c>
      <c r="BK60" s="2464" t="b">
        <f t="shared" si="5"/>
        <v>1</v>
      </c>
      <c r="BL60" s="2464" t="b">
        <f t="shared" si="6"/>
        <v>1</v>
      </c>
      <c r="BM60" s="2464" t="b">
        <f t="shared" si="7"/>
        <v>1</v>
      </c>
      <c r="BN60" s="2464" t="b">
        <f t="shared" si="8"/>
        <v>1</v>
      </c>
      <c r="BO60" s="2464" t="b">
        <f t="shared" si="9"/>
        <v>1</v>
      </c>
      <c r="BP60" s="2464" t="b">
        <f t="shared" si="10"/>
        <v>1</v>
      </c>
      <c r="BQ60" s="2464" t="b">
        <f t="shared" si="11"/>
        <v>1</v>
      </c>
      <c r="BR60" s="2464" t="b">
        <f t="shared" si="12"/>
        <v>1</v>
      </c>
      <c r="BS60" s="2464" t="b">
        <f t="shared" si="13"/>
        <v>1</v>
      </c>
      <c r="BT60" s="2464" t="b">
        <f t="shared" si="14"/>
        <v>1</v>
      </c>
      <c r="BU60" s="2464" t="b">
        <f t="shared" si="15"/>
        <v>1</v>
      </c>
      <c r="BV60" s="2464" t="b">
        <f t="shared" si="16"/>
        <v>1</v>
      </c>
      <c r="BW60" s="2464" t="b">
        <f t="shared" si="17"/>
        <v>1</v>
      </c>
      <c r="BX60" s="2464" t="b">
        <f t="shared" si="18"/>
        <v>1</v>
      </c>
      <c r="BY60" s="93"/>
      <c r="BZ60" s="93"/>
      <c r="CA60" s="93"/>
      <c r="CB60" s="93"/>
      <c r="CC60" s="93"/>
      <c r="CD60" s="93"/>
      <c r="CE60" s="93"/>
      <c r="CF60" s="93"/>
      <c r="CG60" s="93"/>
      <c r="CH60" s="93"/>
      <c r="CI60" s="93"/>
      <c r="CJ60" s="93"/>
      <c r="CK60" s="93"/>
      <c r="CL60" s="93"/>
      <c r="CM60" s="93"/>
      <c r="CN60" s="93"/>
      <c r="CO60" s="93"/>
      <c r="CP60" s="93"/>
      <c r="CQ60" s="93"/>
      <c r="CR60" s="93"/>
      <c r="CS60" s="93"/>
      <c r="CT60" s="93"/>
      <c r="CU60" s="93"/>
      <c r="CV60" s="93"/>
      <c r="CW60" s="93"/>
      <c r="CX60" s="93"/>
      <c r="CY60" s="93"/>
      <c r="CZ60" s="93"/>
      <c r="DA60" s="93"/>
      <c r="DB60" s="93"/>
      <c r="DC60" s="93"/>
      <c r="DD60" s="93"/>
      <c r="DE60" s="93"/>
      <c r="DF60" s="93"/>
      <c r="DG60" s="93"/>
      <c r="DH60" s="93"/>
      <c r="DI60" s="93"/>
      <c r="DJ60" s="93"/>
      <c r="DK60" s="93"/>
      <c r="DL60" s="93"/>
      <c r="DM60" s="93"/>
      <c r="DN60" s="93"/>
      <c r="DO60" s="93"/>
      <c r="DP60" s="94"/>
      <c r="DQ60" s="94"/>
    </row>
    <row r="61" spans="1:121" s="48" customFormat="1" ht="12.75" customHeight="1">
      <c r="A61" s="92"/>
      <c r="B61" s="193"/>
      <c r="C61" s="180">
        <v>50</v>
      </c>
      <c r="D61" s="172" t="s">
        <v>175</v>
      </c>
      <c r="E61" s="194" t="s">
        <v>363</v>
      </c>
      <c r="F61" s="2256">
        <v>0.26686248106882338</v>
      </c>
      <c r="G61" s="2257">
        <v>105.32300616930431</v>
      </c>
      <c r="H61" s="2257">
        <v>102.68008233919539</v>
      </c>
      <c r="I61" s="2257">
        <v>0.74217712967870952</v>
      </c>
      <c r="J61" s="2257">
        <v>15.965259325416325</v>
      </c>
      <c r="K61" s="2257">
        <v>256.07882632948343</v>
      </c>
      <c r="L61" s="2270">
        <v>0</v>
      </c>
      <c r="M61" s="2271">
        <v>0.44692181062784164</v>
      </c>
      <c r="N61" s="2270">
        <v>0</v>
      </c>
      <c r="O61" s="2270">
        <v>0</v>
      </c>
      <c r="P61" s="2270">
        <v>0</v>
      </c>
      <c r="Q61" s="2257">
        <v>0.51479134692886475</v>
      </c>
      <c r="R61" s="2257">
        <v>89.867271248914406</v>
      </c>
      <c r="S61" s="2257">
        <v>8.2774749010255579</v>
      </c>
      <c r="T61" s="2258">
        <v>0</v>
      </c>
      <c r="U61" s="2257">
        <v>9.4810879801474925</v>
      </c>
      <c r="V61" s="2270">
        <v>0</v>
      </c>
      <c r="W61" s="2270">
        <v>0</v>
      </c>
      <c r="X61" s="2273">
        <v>0</v>
      </c>
      <c r="Y61" s="2262">
        <v>589.64376106179111</v>
      </c>
      <c r="Z61" s="190"/>
      <c r="AA61" s="93"/>
      <c r="AB61" s="2353"/>
      <c r="AC61" s="2329">
        <v>50</v>
      </c>
      <c r="AD61" s="2306" t="s">
        <v>175</v>
      </c>
      <c r="AE61" s="2354" t="s">
        <v>363</v>
      </c>
      <c r="AF61" s="2308">
        <v>0.26686248106882338</v>
      </c>
      <c r="AG61" s="2309">
        <v>105.32300616930431</v>
      </c>
      <c r="AH61" s="2309">
        <v>102.68008233919539</v>
      </c>
      <c r="AI61" s="2309">
        <v>0.74217712967870952</v>
      </c>
      <c r="AJ61" s="2309">
        <v>15.965259325416325</v>
      </c>
      <c r="AK61" s="2309">
        <v>256.07882632948343</v>
      </c>
      <c r="AL61" s="2347">
        <v>0</v>
      </c>
      <c r="AM61" s="2348">
        <v>0.44692181062784164</v>
      </c>
      <c r="AN61" s="2347">
        <v>0</v>
      </c>
      <c r="AO61" s="2347">
        <v>0</v>
      </c>
      <c r="AP61" s="2347">
        <v>0</v>
      </c>
      <c r="AQ61" s="2309">
        <v>0.51479134692886475</v>
      </c>
      <c r="AR61" s="2309">
        <v>89.867271248914406</v>
      </c>
      <c r="AS61" s="2309">
        <v>8.2774749010255579</v>
      </c>
      <c r="AT61" s="2310">
        <v>0</v>
      </c>
      <c r="AU61" s="2309">
        <v>9.4810879801474925</v>
      </c>
      <c r="AV61" s="2347">
        <v>0</v>
      </c>
      <c r="AW61" s="2347">
        <v>0</v>
      </c>
      <c r="AX61" s="2351">
        <v>0</v>
      </c>
      <c r="AY61" s="2314">
        <v>589.64376106179111</v>
      </c>
      <c r="AZ61" s="2345"/>
      <c r="BA61" s="2353"/>
      <c r="BB61" s="2329">
        <v>50</v>
      </c>
      <c r="BC61" s="2306" t="s">
        <v>175</v>
      </c>
      <c r="BD61" s="2354" t="s">
        <v>363</v>
      </c>
      <c r="BE61" s="2464" t="b">
        <f t="shared" si="19"/>
        <v>1</v>
      </c>
      <c r="BF61" s="2464" t="b">
        <f t="shared" si="0"/>
        <v>1</v>
      </c>
      <c r="BG61" s="2464" t="b">
        <f t="shared" si="1"/>
        <v>1</v>
      </c>
      <c r="BH61" s="2464" t="b">
        <f t="shared" si="2"/>
        <v>1</v>
      </c>
      <c r="BI61" s="2464" t="b">
        <f t="shared" si="3"/>
        <v>1</v>
      </c>
      <c r="BJ61" s="2464" t="b">
        <f t="shared" si="4"/>
        <v>1</v>
      </c>
      <c r="BK61" s="2464" t="b">
        <f t="shared" si="5"/>
        <v>1</v>
      </c>
      <c r="BL61" s="2464" t="b">
        <f t="shared" si="6"/>
        <v>1</v>
      </c>
      <c r="BM61" s="2464" t="b">
        <f t="shared" si="7"/>
        <v>1</v>
      </c>
      <c r="BN61" s="2464" t="b">
        <f t="shared" si="8"/>
        <v>1</v>
      </c>
      <c r="BO61" s="2464" t="b">
        <f t="shared" si="9"/>
        <v>1</v>
      </c>
      <c r="BP61" s="2464" t="b">
        <f t="shared" si="10"/>
        <v>1</v>
      </c>
      <c r="BQ61" s="2464" t="b">
        <f t="shared" si="11"/>
        <v>1</v>
      </c>
      <c r="BR61" s="2464" t="b">
        <f t="shared" si="12"/>
        <v>1</v>
      </c>
      <c r="BS61" s="2464" t="b">
        <f t="shared" si="13"/>
        <v>1</v>
      </c>
      <c r="BT61" s="2464" t="b">
        <f t="shared" si="14"/>
        <v>1</v>
      </c>
      <c r="BU61" s="2464" t="b">
        <f t="shared" si="15"/>
        <v>1</v>
      </c>
      <c r="BV61" s="2464" t="b">
        <f t="shared" si="16"/>
        <v>1</v>
      </c>
      <c r="BW61" s="2464" t="b">
        <f t="shared" si="17"/>
        <v>1</v>
      </c>
      <c r="BX61" s="2464" t="b">
        <f t="shared" si="18"/>
        <v>1</v>
      </c>
      <c r="BY61" s="93"/>
      <c r="BZ61" s="93"/>
      <c r="CA61" s="93"/>
      <c r="CB61" s="93"/>
      <c r="CC61" s="93"/>
      <c r="CD61" s="93"/>
      <c r="CE61" s="93"/>
      <c r="CF61" s="93"/>
      <c r="CG61" s="93"/>
      <c r="CH61" s="93"/>
      <c r="CI61" s="93"/>
      <c r="CJ61" s="93"/>
      <c r="CK61" s="93"/>
      <c r="CL61" s="93"/>
      <c r="CM61" s="93"/>
      <c r="CN61" s="93"/>
      <c r="CO61" s="93"/>
      <c r="CP61" s="93"/>
      <c r="CQ61" s="93"/>
      <c r="CR61" s="93"/>
      <c r="CS61" s="93"/>
      <c r="CT61" s="93"/>
      <c r="CU61" s="93"/>
      <c r="CV61" s="93"/>
      <c r="CW61" s="93"/>
      <c r="CX61" s="93"/>
      <c r="CY61" s="93"/>
      <c r="CZ61" s="93"/>
      <c r="DA61" s="93"/>
      <c r="DB61" s="93"/>
      <c r="DC61" s="93"/>
      <c r="DD61" s="93"/>
      <c r="DE61" s="93"/>
      <c r="DF61" s="93"/>
      <c r="DG61" s="93"/>
      <c r="DH61" s="93"/>
      <c r="DI61" s="93"/>
      <c r="DJ61" s="93"/>
      <c r="DK61" s="93"/>
      <c r="DL61" s="93"/>
      <c r="DM61" s="93"/>
      <c r="DN61" s="93"/>
      <c r="DO61" s="93"/>
      <c r="DP61" s="94"/>
      <c r="DQ61" s="94"/>
    </row>
    <row r="62" spans="1:121" s="48" customFormat="1" ht="12.75" customHeight="1">
      <c r="A62" s="92"/>
      <c r="B62" s="193"/>
      <c r="C62" s="180">
        <v>51</v>
      </c>
      <c r="D62" s="172" t="s">
        <v>176</v>
      </c>
      <c r="E62" s="181" t="s">
        <v>364</v>
      </c>
      <c r="F62" s="2256">
        <v>9.566948739505407E-3</v>
      </c>
      <c r="G62" s="2257">
        <v>13.575478266770164</v>
      </c>
      <c r="H62" s="2257">
        <v>12.576213455985441</v>
      </c>
      <c r="I62" s="2257">
        <v>7.8133635844815415E-3</v>
      </c>
      <c r="J62" s="2257">
        <v>0.88897944741208723</v>
      </c>
      <c r="K62" s="2257">
        <v>57.208572274119632</v>
      </c>
      <c r="L62" s="2270">
        <v>0</v>
      </c>
      <c r="M62" s="2271">
        <v>1.5655042308247902</v>
      </c>
      <c r="N62" s="2270">
        <v>0</v>
      </c>
      <c r="O62" s="2270">
        <v>0</v>
      </c>
      <c r="P62" s="2270">
        <v>0</v>
      </c>
      <c r="Q62" s="2257">
        <v>0.45860357273516644</v>
      </c>
      <c r="R62" s="2257">
        <v>30.969547605807143</v>
      </c>
      <c r="S62" s="2257">
        <v>3.8564622710248848</v>
      </c>
      <c r="T62" s="2258">
        <v>0</v>
      </c>
      <c r="U62" s="2257">
        <v>23.811788037357918</v>
      </c>
      <c r="V62" s="2270">
        <v>0</v>
      </c>
      <c r="W62" s="2270">
        <v>0</v>
      </c>
      <c r="X62" s="2273">
        <v>0</v>
      </c>
      <c r="Y62" s="2262">
        <v>144.92852947436123</v>
      </c>
      <c r="Z62" s="190"/>
      <c r="AA62" s="93"/>
      <c r="AB62" s="2353"/>
      <c r="AC62" s="2329">
        <v>51</v>
      </c>
      <c r="AD62" s="2306" t="s">
        <v>176</v>
      </c>
      <c r="AE62" s="2330" t="s">
        <v>364</v>
      </c>
      <c r="AF62" s="2308">
        <v>9.566948739505407E-3</v>
      </c>
      <c r="AG62" s="2309">
        <v>13.575478266770164</v>
      </c>
      <c r="AH62" s="2309">
        <v>12.576213455985441</v>
      </c>
      <c r="AI62" s="2309">
        <v>7.8133635844815415E-3</v>
      </c>
      <c r="AJ62" s="2309">
        <v>0.88897944741208723</v>
      </c>
      <c r="AK62" s="2309">
        <v>57.208572274119632</v>
      </c>
      <c r="AL62" s="2347">
        <v>0</v>
      </c>
      <c r="AM62" s="2348">
        <v>1.5655042308247902</v>
      </c>
      <c r="AN62" s="2347">
        <v>0</v>
      </c>
      <c r="AO62" s="2347">
        <v>0</v>
      </c>
      <c r="AP62" s="2347">
        <v>0</v>
      </c>
      <c r="AQ62" s="2309">
        <v>0.45860357273516644</v>
      </c>
      <c r="AR62" s="2309">
        <v>30.969547605807143</v>
      </c>
      <c r="AS62" s="2309">
        <v>3.8564622710248848</v>
      </c>
      <c r="AT62" s="2310">
        <v>0</v>
      </c>
      <c r="AU62" s="2309">
        <v>23.811788037357918</v>
      </c>
      <c r="AV62" s="2347">
        <v>0</v>
      </c>
      <c r="AW62" s="2347">
        <v>0</v>
      </c>
      <c r="AX62" s="2351">
        <v>0</v>
      </c>
      <c r="AY62" s="2314">
        <v>144.92852947436123</v>
      </c>
      <c r="AZ62" s="2345"/>
      <c r="BA62" s="2353"/>
      <c r="BB62" s="2329">
        <v>51</v>
      </c>
      <c r="BC62" s="2306" t="s">
        <v>176</v>
      </c>
      <c r="BD62" s="2330" t="s">
        <v>364</v>
      </c>
      <c r="BE62" s="2464" t="b">
        <f t="shared" si="19"/>
        <v>1</v>
      </c>
      <c r="BF62" s="2464" t="b">
        <f t="shared" si="0"/>
        <v>1</v>
      </c>
      <c r="BG62" s="2464" t="b">
        <f t="shared" si="1"/>
        <v>1</v>
      </c>
      <c r="BH62" s="2464" t="b">
        <f t="shared" si="2"/>
        <v>1</v>
      </c>
      <c r="BI62" s="2464" t="b">
        <f t="shared" si="3"/>
        <v>1</v>
      </c>
      <c r="BJ62" s="2464" t="b">
        <f t="shared" si="4"/>
        <v>1</v>
      </c>
      <c r="BK62" s="2464" t="b">
        <f t="shared" si="5"/>
        <v>1</v>
      </c>
      <c r="BL62" s="2464" t="b">
        <f t="shared" si="6"/>
        <v>1</v>
      </c>
      <c r="BM62" s="2464" t="b">
        <f t="shared" si="7"/>
        <v>1</v>
      </c>
      <c r="BN62" s="2464" t="b">
        <f t="shared" si="8"/>
        <v>1</v>
      </c>
      <c r="BO62" s="2464" t="b">
        <f t="shared" si="9"/>
        <v>1</v>
      </c>
      <c r="BP62" s="2464" t="b">
        <f t="shared" si="10"/>
        <v>1</v>
      </c>
      <c r="BQ62" s="2464" t="b">
        <f t="shared" si="11"/>
        <v>1</v>
      </c>
      <c r="BR62" s="2464" t="b">
        <f t="shared" si="12"/>
        <v>1</v>
      </c>
      <c r="BS62" s="2464" t="b">
        <f t="shared" si="13"/>
        <v>1</v>
      </c>
      <c r="BT62" s="2464" t="b">
        <f t="shared" si="14"/>
        <v>1</v>
      </c>
      <c r="BU62" s="2464" t="b">
        <f t="shared" si="15"/>
        <v>1</v>
      </c>
      <c r="BV62" s="2464" t="b">
        <f t="shared" si="16"/>
        <v>1</v>
      </c>
      <c r="BW62" s="2464" t="b">
        <f t="shared" si="17"/>
        <v>1</v>
      </c>
      <c r="BX62" s="2464" t="b">
        <f t="shared" si="18"/>
        <v>1</v>
      </c>
      <c r="BY62" s="93"/>
      <c r="BZ62" s="93"/>
      <c r="CA62" s="93"/>
      <c r="CB62" s="93"/>
      <c r="CC62" s="93"/>
      <c r="CD62" s="93"/>
      <c r="CE62" s="93"/>
      <c r="CF62" s="93"/>
      <c r="CG62" s="93"/>
      <c r="CH62" s="93"/>
      <c r="CI62" s="93"/>
      <c r="CJ62" s="93"/>
      <c r="CK62" s="93"/>
      <c r="CL62" s="93"/>
      <c r="CM62" s="93"/>
      <c r="CN62" s="93"/>
      <c r="CO62" s="93"/>
      <c r="CP62" s="93"/>
      <c r="CQ62" s="93"/>
      <c r="CR62" s="93"/>
      <c r="CS62" s="93"/>
      <c r="CT62" s="93"/>
      <c r="CU62" s="93"/>
      <c r="CV62" s="93"/>
      <c r="CW62" s="93"/>
      <c r="CX62" s="93"/>
      <c r="CY62" s="93"/>
      <c r="CZ62" s="93"/>
      <c r="DA62" s="93"/>
      <c r="DB62" s="93"/>
      <c r="DC62" s="93"/>
      <c r="DD62" s="93"/>
      <c r="DE62" s="93"/>
      <c r="DF62" s="93"/>
      <c r="DG62" s="93"/>
      <c r="DH62" s="93"/>
      <c r="DI62" s="93"/>
      <c r="DJ62" s="93"/>
      <c r="DK62" s="93"/>
      <c r="DL62" s="93"/>
      <c r="DM62" s="93"/>
      <c r="DN62" s="93"/>
      <c r="DO62" s="93"/>
      <c r="DP62" s="94"/>
      <c r="DQ62" s="94"/>
    </row>
    <row r="63" spans="1:121" s="48" customFormat="1" ht="12.75" customHeight="1">
      <c r="A63" s="92"/>
      <c r="B63" s="193"/>
      <c r="C63" s="180">
        <v>52</v>
      </c>
      <c r="D63" s="172" t="s">
        <v>177</v>
      </c>
      <c r="E63" s="181" t="s">
        <v>365</v>
      </c>
      <c r="F63" s="2256">
        <v>0.14561732184989828</v>
      </c>
      <c r="G63" s="2257">
        <v>4.6797149662181736</v>
      </c>
      <c r="H63" s="2257">
        <v>1.2962368556155308E-2</v>
      </c>
      <c r="I63" s="2257">
        <v>0</v>
      </c>
      <c r="J63" s="2257">
        <v>0</v>
      </c>
      <c r="K63" s="2257">
        <v>6.843123563967298</v>
      </c>
      <c r="L63" s="2270">
        <v>0</v>
      </c>
      <c r="M63" s="2271">
        <v>1.6337084418356156</v>
      </c>
      <c r="N63" s="2270">
        <v>0</v>
      </c>
      <c r="O63" s="2270">
        <v>0</v>
      </c>
      <c r="P63" s="2270">
        <v>0</v>
      </c>
      <c r="Q63" s="2257">
        <v>0</v>
      </c>
      <c r="R63" s="2257">
        <v>0.71340427542146845</v>
      </c>
      <c r="S63" s="2257">
        <v>2.8077923405760963</v>
      </c>
      <c r="T63" s="2258">
        <v>0</v>
      </c>
      <c r="U63" s="2257">
        <v>2.8347315381720755</v>
      </c>
      <c r="V63" s="2270">
        <v>0</v>
      </c>
      <c r="W63" s="2270">
        <v>0</v>
      </c>
      <c r="X63" s="2273">
        <v>0</v>
      </c>
      <c r="Y63" s="2262">
        <v>19.671054816596783</v>
      </c>
      <c r="Z63" s="190"/>
      <c r="AA63" s="93"/>
      <c r="AB63" s="2353"/>
      <c r="AC63" s="2329">
        <v>52</v>
      </c>
      <c r="AD63" s="2306" t="s">
        <v>177</v>
      </c>
      <c r="AE63" s="2330" t="s">
        <v>365</v>
      </c>
      <c r="AF63" s="2308">
        <v>0.14561732184989828</v>
      </c>
      <c r="AG63" s="2309">
        <v>4.6797149662181736</v>
      </c>
      <c r="AH63" s="2309">
        <v>1.2962368556155308E-2</v>
      </c>
      <c r="AI63" s="2309">
        <v>0</v>
      </c>
      <c r="AJ63" s="2309">
        <v>0</v>
      </c>
      <c r="AK63" s="2309">
        <v>6.843123563967298</v>
      </c>
      <c r="AL63" s="2347">
        <v>0</v>
      </c>
      <c r="AM63" s="2348">
        <v>1.6337084418356156</v>
      </c>
      <c r="AN63" s="2347">
        <v>0</v>
      </c>
      <c r="AO63" s="2347">
        <v>0</v>
      </c>
      <c r="AP63" s="2347">
        <v>0</v>
      </c>
      <c r="AQ63" s="2309">
        <v>0</v>
      </c>
      <c r="AR63" s="2309">
        <v>0.71340427542146845</v>
      </c>
      <c r="AS63" s="2309">
        <v>2.8077923405760963</v>
      </c>
      <c r="AT63" s="2310">
        <v>0</v>
      </c>
      <c r="AU63" s="2309">
        <v>2.8347315381720755</v>
      </c>
      <c r="AV63" s="2347">
        <v>0</v>
      </c>
      <c r="AW63" s="2347">
        <v>0</v>
      </c>
      <c r="AX63" s="2351">
        <v>0</v>
      </c>
      <c r="AY63" s="2314">
        <v>19.671054816596783</v>
      </c>
      <c r="AZ63" s="2345"/>
      <c r="BA63" s="2353"/>
      <c r="BB63" s="2329">
        <v>52</v>
      </c>
      <c r="BC63" s="2306" t="s">
        <v>177</v>
      </c>
      <c r="BD63" s="2330" t="s">
        <v>365</v>
      </c>
      <c r="BE63" s="2464" t="b">
        <f t="shared" si="19"/>
        <v>1</v>
      </c>
      <c r="BF63" s="2464" t="b">
        <f t="shared" si="0"/>
        <v>1</v>
      </c>
      <c r="BG63" s="2464" t="b">
        <f t="shared" si="1"/>
        <v>1</v>
      </c>
      <c r="BH63" s="2464" t="b">
        <f t="shared" si="2"/>
        <v>1</v>
      </c>
      <c r="BI63" s="2464" t="b">
        <f t="shared" si="3"/>
        <v>1</v>
      </c>
      <c r="BJ63" s="2464" t="b">
        <f t="shared" si="4"/>
        <v>1</v>
      </c>
      <c r="BK63" s="2464" t="b">
        <f t="shared" si="5"/>
        <v>1</v>
      </c>
      <c r="BL63" s="2464" t="b">
        <f t="shared" si="6"/>
        <v>1</v>
      </c>
      <c r="BM63" s="2464" t="b">
        <f t="shared" si="7"/>
        <v>1</v>
      </c>
      <c r="BN63" s="2464" t="b">
        <f t="shared" si="8"/>
        <v>1</v>
      </c>
      <c r="BO63" s="2464" t="b">
        <f t="shared" si="9"/>
        <v>1</v>
      </c>
      <c r="BP63" s="2464" t="b">
        <f t="shared" si="10"/>
        <v>1</v>
      </c>
      <c r="BQ63" s="2464" t="b">
        <f t="shared" si="11"/>
        <v>1</v>
      </c>
      <c r="BR63" s="2464" t="b">
        <f t="shared" si="12"/>
        <v>1</v>
      </c>
      <c r="BS63" s="2464" t="b">
        <f t="shared" si="13"/>
        <v>1</v>
      </c>
      <c r="BT63" s="2464" t="b">
        <f t="shared" si="14"/>
        <v>1</v>
      </c>
      <c r="BU63" s="2464" t="b">
        <f t="shared" si="15"/>
        <v>1</v>
      </c>
      <c r="BV63" s="2464" t="b">
        <f t="shared" si="16"/>
        <v>1</v>
      </c>
      <c r="BW63" s="2464" t="b">
        <f t="shared" si="17"/>
        <v>1</v>
      </c>
      <c r="BX63" s="2464" t="b">
        <f t="shared" si="18"/>
        <v>1</v>
      </c>
      <c r="BY63" s="93"/>
      <c r="BZ63" s="93"/>
      <c r="CA63" s="93"/>
      <c r="CB63" s="93"/>
      <c r="CC63" s="93"/>
      <c r="CD63" s="93"/>
      <c r="CE63" s="93"/>
      <c r="CF63" s="93"/>
      <c r="CG63" s="93"/>
      <c r="CH63" s="93"/>
      <c r="CI63" s="93"/>
      <c r="CJ63" s="93"/>
      <c r="CK63" s="93"/>
      <c r="CL63" s="93"/>
      <c r="CM63" s="93"/>
      <c r="CN63" s="93"/>
      <c r="CO63" s="93"/>
      <c r="CP63" s="93"/>
      <c r="CQ63" s="93"/>
      <c r="CR63" s="93"/>
      <c r="CS63" s="93"/>
      <c r="CT63" s="93"/>
      <c r="CU63" s="93"/>
      <c r="CV63" s="93"/>
      <c r="CW63" s="93"/>
      <c r="CX63" s="93"/>
      <c r="CY63" s="93"/>
      <c r="CZ63" s="93"/>
      <c r="DA63" s="93"/>
      <c r="DB63" s="93"/>
      <c r="DC63" s="93"/>
      <c r="DD63" s="93"/>
      <c r="DE63" s="93"/>
      <c r="DF63" s="93"/>
      <c r="DG63" s="93"/>
      <c r="DH63" s="93"/>
      <c r="DI63" s="93"/>
      <c r="DJ63" s="93"/>
      <c r="DK63" s="93"/>
      <c r="DL63" s="93"/>
      <c r="DM63" s="93"/>
      <c r="DN63" s="93"/>
      <c r="DO63" s="93"/>
      <c r="DP63" s="94"/>
      <c r="DQ63" s="94"/>
    </row>
    <row r="64" spans="1:121" s="48" customFormat="1" ht="12.75" customHeight="1">
      <c r="A64" s="92"/>
      <c r="B64" s="169"/>
      <c r="C64" s="180">
        <v>53</v>
      </c>
      <c r="D64" s="172" t="s">
        <v>178</v>
      </c>
      <c r="E64" s="181" t="s">
        <v>366</v>
      </c>
      <c r="F64" s="2256">
        <v>0</v>
      </c>
      <c r="G64" s="2257">
        <v>0</v>
      </c>
      <c r="H64" s="2257">
        <v>6.3565915496352618E-3</v>
      </c>
      <c r="I64" s="2257">
        <v>0</v>
      </c>
      <c r="J64" s="2257">
        <v>0</v>
      </c>
      <c r="K64" s="2257">
        <v>1.7026293333365337</v>
      </c>
      <c r="L64" s="2270">
        <v>0</v>
      </c>
      <c r="M64" s="2271">
        <v>1.2631853946628706</v>
      </c>
      <c r="N64" s="2270">
        <v>0</v>
      </c>
      <c r="O64" s="2270">
        <v>0</v>
      </c>
      <c r="P64" s="2270">
        <v>0</v>
      </c>
      <c r="Q64" s="2257">
        <v>0</v>
      </c>
      <c r="R64" s="2257">
        <v>0.14802394553334774</v>
      </c>
      <c r="S64" s="2257">
        <v>0.4651033913820905</v>
      </c>
      <c r="T64" s="2258">
        <v>0.21711472100413093</v>
      </c>
      <c r="U64" s="2257">
        <v>0.16225085275709689</v>
      </c>
      <c r="V64" s="2270">
        <v>0</v>
      </c>
      <c r="W64" s="2270">
        <v>0</v>
      </c>
      <c r="X64" s="2273">
        <v>0</v>
      </c>
      <c r="Y64" s="2262">
        <v>3.9646642302257051</v>
      </c>
      <c r="Z64" s="190"/>
      <c r="AA64" s="93"/>
      <c r="AB64" s="2294"/>
      <c r="AC64" s="2329">
        <v>53</v>
      </c>
      <c r="AD64" s="2306" t="s">
        <v>178</v>
      </c>
      <c r="AE64" s="2330" t="s">
        <v>366</v>
      </c>
      <c r="AF64" s="2308">
        <v>0</v>
      </c>
      <c r="AG64" s="2309">
        <v>0</v>
      </c>
      <c r="AH64" s="2309">
        <v>6.3565915496352618E-3</v>
      </c>
      <c r="AI64" s="2309">
        <v>0</v>
      </c>
      <c r="AJ64" s="2309">
        <v>0</v>
      </c>
      <c r="AK64" s="2309">
        <v>1.7026293333365337</v>
      </c>
      <c r="AL64" s="2347">
        <v>0</v>
      </c>
      <c r="AM64" s="2348">
        <v>1.2631853946628706</v>
      </c>
      <c r="AN64" s="2347">
        <v>0</v>
      </c>
      <c r="AO64" s="2347">
        <v>0</v>
      </c>
      <c r="AP64" s="2347">
        <v>0</v>
      </c>
      <c r="AQ64" s="2309">
        <v>0</v>
      </c>
      <c r="AR64" s="2309">
        <v>0.14802394553334774</v>
      </c>
      <c r="AS64" s="2309">
        <v>0.4651033913820905</v>
      </c>
      <c r="AT64" s="2310">
        <v>0.21711472100413093</v>
      </c>
      <c r="AU64" s="2309">
        <v>0.16225085275709689</v>
      </c>
      <c r="AV64" s="2347">
        <v>0</v>
      </c>
      <c r="AW64" s="2347">
        <v>0</v>
      </c>
      <c r="AX64" s="2351">
        <v>0</v>
      </c>
      <c r="AY64" s="2314">
        <v>3.9646642302257051</v>
      </c>
      <c r="AZ64" s="2345"/>
      <c r="BA64" s="2294"/>
      <c r="BB64" s="2329">
        <v>53</v>
      </c>
      <c r="BC64" s="2306" t="s">
        <v>178</v>
      </c>
      <c r="BD64" s="2330" t="s">
        <v>366</v>
      </c>
      <c r="BE64" s="2464" t="b">
        <f t="shared" si="19"/>
        <v>1</v>
      </c>
      <c r="BF64" s="2464" t="b">
        <f t="shared" si="0"/>
        <v>1</v>
      </c>
      <c r="BG64" s="2464" t="b">
        <f t="shared" si="1"/>
        <v>1</v>
      </c>
      <c r="BH64" s="2464" t="b">
        <f t="shared" si="2"/>
        <v>1</v>
      </c>
      <c r="BI64" s="2464" t="b">
        <f t="shared" si="3"/>
        <v>1</v>
      </c>
      <c r="BJ64" s="2464" t="b">
        <f t="shared" si="4"/>
        <v>1</v>
      </c>
      <c r="BK64" s="2464" t="b">
        <f t="shared" si="5"/>
        <v>1</v>
      </c>
      <c r="BL64" s="2464" t="b">
        <f t="shared" si="6"/>
        <v>1</v>
      </c>
      <c r="BM64" s="2464" t="b">
        <f t="shared" si="7"/>
        <v>1</v>
      </c>
      <c r="BN64" s="2464" t="b">
        <f t="shared" si="8"/>
        <v>1</v>
      </c>
      <c r="BO64" s="2464" t="b">
        <f t="shared" si="9"/>
        <v>1</v>
      </c>
      <c r="BP64" s="2464" t="b">
        <f t="shared" si="10"/>
        <v>1</v>
      </c>
      <c r="BQ64" s="2464" t="b">
        <f t="shared" si="11"/>
        <v>1</v>
      </c>
      <c r="BR64" s="2464" t="b">
        <f t="shared" si="12"/>
        <v>1</v>
      </c>
      <c r="BS64" s="2464" t="b">
        <f t="shared" si="13"/>
        <v>1</v>
      </c>
      <c r="BT64" s="2464" t="b">
        <f t="shared" si="14"/>
        <v>1</v>
      </c>
      <c r="BU64" s="2464" t="b">
        <f t="shared" si="15"/>
        <v>1</v>
      </c>
      <c r="BV64" s="2464" t="b">
        <f t="shared" si="16"/>
        <v>1</v>
      </c>
      <c r="BW64" s="2464" t="b">
        <f t="shared" si="17"/>
        <v>1</v>
      </c>
      <c r="BX64" s="2464" t="b">
        <f t="shared" si="18"/>
        <v>1</v>
      </c>
      <c r="BY64" s="93"/>
      <c r="BZ64" s="93"/>
      <c r="CA64" s="93"/>
      <c r="CB64" s="93"/>
      <c r="CC64" s="93"/>
      <c r="CD64" s="93"/>
      <c r="CE64" s="93"/>
      <c r="CF64" s="93"/>
      <c r="CG64" s="93"/>
      <c r="CH64" s="93"/>
      <c r="CI64" s="93"/>
      <c r="CJ64" s="93"/>
      <c r="CK64" s="93"/>
      <c r="CL64" s="93"/>
      <c r="CM64" s="93"/>
      <c r="CN64" s="93"/>
      <c r="CO64" s="93"/>
      <c r="CP64" s="93"/>
      <c r="CQ64" s="93"/>
      <c r="CR64" s="93"/>
      <c r="CS64" s="93"/>
      <c r="CT64" s="93"/>
      <c r="CU64" s="93"/>
      <c r="CV64" s="93"/>
      <c r="CW64" s="93"/>
      <c r="CX64" s="93"/>
      <c r="CY64" s="93"/>
      <c r="CZ64" s="93"/>
      <c r="DA64" s="93"/>
      <c r="DB64" s="93"/>
      <c r="DC64" s="93"/>
      <c r="DD64" s="93"/>
      <c r="DE64" s="93"/>
      <c r="DF64" s="93"/>
      <c r="DG64" s="93"/>
      <c r="DH64" s="93"/>
      <c r="DI64" s="93"/>
      <c r="DJ64" s="93"/>
      <c r="DK64" s="93"/>
      <c r="DL64" s="93"/>
      <c r="DM64" s="93"/>
      <c r="DN64" s="93"/>
      <c r="DO64" s="93"/>
      <c r="DP64" s="94"/>
      <c r="DQ64" s="94"/>
    </row>
    <row r="65" spans="1:121" s="48" customFormat="1" ht="12.75" customHeight="1">
      <c r="A65" s="92"/>
      <c r="B65" s="169"/>
      <c r="C65" s="180">
        <v>54</v>
      </c>
      <c r="D65" s="172" t="s">
        <v>179</v>
      </c>
      <c r="E65" s="181" t="s">
        <v>367</v>
      </c>
      <c r="F65" s="2256">
        <v>0</v>
      </c>
      <c r="G65" s="2257">
        <v>66.795757446803364</v>
      </c>
      <c r="H65" s="2257">
        <v>75.788986333251088</v>
      </c>
      <c r="I65" s="2257">
        <v>6.3038682303098809E-2</v>
      </c>
      <c r="J65" s="2257">
        <v>5.17521035810833E-2</v>
      </c>
      <c r="K65" s="2257">
        <v>63.449428101085324</v>
      </c>
      <c r="L65" s="2270">
        <v>0</v>
      </c>
      <c r="M65" s="2271">
        <v>5.746824379805453</v>
      </c>
      <c r="N65" s="2270">
        <v>0</v>
      </c>
      <c r="O65" s="2270">
        <v>0</v>
      </c>
      <c r="P65" s="2270">
        <v>0</v>
      </c>
      <c r="Q65" s="2257">
        <v>1.8188087102488915E-2</v>
      </c>
      <c r="R65" s="2257">
        <v>20.096454850067211</v>
      </c>
      <c r="S65" s="2257">
        <v>8.3764065532890015</v>
      </c>
      <c r="T65" s="2258">
        <v>0</v>
      </c>
      <c r="U65" s="2257">
        <v>41.897411478136576</v>
      </c>
      <c r="V65" s="2270">
        <v>0</v>
      </c>
      <c r="W65" s="2270">
        <v>0</v>
      </c>
      <c r="X65" s="2273">
        <v>0</v>
      </c>
      <c r="Y65" s="2262">
        <v>282.28424801542468</v>
      </c>
      <c r="Z65" s="190"/>
      <c r="AA65" s="93"/>
      <c r="AB65" s="2294"/>
      <c r="AC65" s="2329">
        <v>54</v>
      </c>
      <c r="AD65" s="2306" t="s">
        <v>179</v>
      </c>
      <c r="AE65" s="2330" t="s">
        <v>367</v>
      </c>
      <c r="AF65" s="2308">
        <v>0</v>
      </c>
      <c r="AG65" s="2309">
        <v>66.795757446803364</v>
      </c>
      <c r="AH65" s="2309">
        <v>75.788986333251088</v>
      </c>
      <c r="AI65" s="2309">
        <v>6.3038682303098809E-2</v>
      </c>
      <c r="AJ65" s="2309">
        <v>5.17521035810833E-2</v>
      </c>
      <c r="AK65" s="2309">
        <v>63.449428101085324</v>
      </c>
      <c r="AL65" s="2347">
        <v>0</v>
      </c>
      <c r="AM65" s="2348">
        <v>5.746824379805453</v>
      </c>
      <c r="AN65" s="2347">
        <v>0</v>
      </c>
      <c r="AO65" s="2347">
        <v>0</v>
      </c>
      <c r="AP65" s="2347">
        <v>0</v>
      </c>
      <c r="AQ65" s="2309">
        <v>1.8188087102488915E-2</v>
      </c>
      <c r="AR65" s="2309">
        <v>20.096454850067211</v>
      </c>
      <c r="AS65" s="2309">
        <v>8.3764065532890015</v>
      </c>
      <c r="AT65" s="2310">
        <v>0</v>
      </c>
      <c r="AU65" s="2309">
        <v>41.897411478136576</v>
      </c>
      <c r="AV65" s="2347">
        <v>0</v>
      </c>
      <c r="AW65" s="2347">
        <v>0</v>
      </c>
      <c r="AX65" s="2351">
        <v>0</v>
      </c>
      <c r="AY65" s="2314">
        <v>282.28424801542468</v>
      </c>
      <c r="AZ65" s="2345"/>
      <c r="BA65" s="2294"/>
      <c r="BB65" s="2329">
        <v>54</v>
      </c>
      <c r="BC65" s="2306" t="s">
        <v>179</v>
      </c>
      <c r="BD65" s="2330" t="s">
        <v>367</v>
      </c>
      <c r="BE65" s="2464" t="b">
        <f t="shared" si="19"/>
        <v>1</v>
      </c>
      <c r="BF65" s="2464" t="b">
        <f t="shared" si="0"/>
        <v>1</v>
      </c>
      <c r="BG65" s="2464" t="b">
        <f t="shared" si="1"/>
        <v>1</v>
      </c>
      <c r="BH65" s="2464" t="b">
        <f t="shared" si="2"/>
        <v>1</v>
      </c>
      <c r="BI65" s="2464" t="b">
        <f t="shared" si="3"/>
        <v>1</v>
      </c>
      <c r="BJ65" s="2464" t="b">
        <f t="shared" si="4"/>
        <v>1</v>
      </c>
      <c r="BK65" s="2464" t="b">
        <f t="shared" si="5"/>
        <v>1</v>
      </c>
      <c r="BL65" s="2464" t="b">
        <f t="shared" si="6"/>
        <v>1</v>
      </c>
      <c r="BM65" s="2464" t="b">
        <f t="shared" si="7"/>
        <v>1</v>
      </c>
      <c r="BN65" s="2464" t="b">
        <f t="shared" si="8"/>
        <v>1</v>
      </c>
      <c r="BO65" s="2464" t="b">
        <f t="shared" si="9"/>
        <v>1</v>
      </c>
      <c r="BP65" s="2464" t="b">
        <f t="shared" si="10"/>
        <v>1</v>
      </c>
      <c r="BQ65" s="2464" t="b">
        <f t="shared" si="11"/>
        <v>1</v>
      </c>
      <c r="BR65" s="2464" t="b">
        <f t="shared" si="12"/>
        <v>1</v>
      </c>
      <c r="BS65" s="2464" t="b">
        <f t="shared" si="13"/>
        <v>1</v>
      </c>
      <c r="BT65" s="2464" t="b">
        <f t="shared" si="14"/>
        <v>1</v>
      </c>
      <c r="BU65" s="2464" t="b">
        <f t="shared" si="15"/>
        <v>1</v>
      </c>
      <c r="BV65" s="2464" t="b">
        <f t="shared" si="16"/>
        <v>1</v>
      </c>
      <c r="BW65" s="2464" t="b">
        <f t="shared" si="17"/>
        <v>1</v>
      </c>
      <c r="BX65" s="2464" t="b">
        <f t="shared" si="18"/>
        <v>1</v>
      </c>
      <c r="BY65" s="93"/>
      <c r="BZ65" s="93"/>
      <c r="CA65" s="93"/>
      <c r="CB65" s="93"/>
      <c r="CC65" s="93"/>
      <c r="CD65" s="93"/>
      <c r="CE65" s="93"/>
      <c r="CF65" s="93"/>
      <c r="CG65" s="93"/>
      <c r="CH65" s="93"/>
      <c r="CI65" s="93"/>
      <c r="CJ65" s="93"/>
      <c r="CK65" s="93"/>
      <c r="CL65" s="93"/>
      <c r="CM65" s="93"/>
      <c r="CN65" s="93"/>
      <c r="CO65" s="93"/>
      <c r="CP65" s="93"/>
      <c r="CQ65" s="93"/>
      <c r="CR65" s="93"/>
      <c r="CS65" s="93"/>
      <c r="CT65" s="93"/>
      <c r="CU65" s="93"/>
      <c r="CV65" s="93"/>
      <c r="CW65" s="93"/>
      <c r="CX65" s="93"/>
      <c r="CY65" s="93"/>
      <c r="CZ65" s="93"/>
      <c r="DA65" s="93"/>
      <c r="DB65" s="93"/>
      <c r="DC65" s="93"/>
      <c r="DD65" s="93"/>
      <c r="DE65" s="93"/>
      <c r="DF65" s="93"/>
      <c r="DG65" s="93"/>
      <c r="DH65" s="93"/>
      <c r="DI65" s="93"/>
      <c r="DJ65" s="93"/>
      <c r="DK65" s="93"/>
      <c r="DL65" s="93"/>
      <c r="DM65" s="93"/>
      <c r="DN65" s="93"/>
      <c r="DO65" s="93"/>
      <c r="DP65" s="94"/>
      <c r="DQ65" s="94"/>
    </row>
    <row r="66" spans="1:121" s="48" customFormat="1" ht="12.75" customHeight="1">
      <c r="A66" s="92"/>
      <c r="B66" s="191"/>
      <c r="C66" s="180">
        <v>55</v>
      </c>
      <c r="D66" s="172" t="s">
        <v>180</v>
      </c>
      <c r="E66" s="181"/>
      <c r="F66" s="2256">
        <v>0.16669784622950887</v>
      </c>
      <c r="G66" s="2257">
        <v>46.714010162213938</v>
      </c>
      <c r="H66" s="2257">
        <v>13.968804092016574</v>
      </c>
      <c r="I66" s="2257">
        <v>3.7381625996138292</v>
      </c>
      <c r="J66" s="2257">
        <v>5.5717604661147329</v>
      </c>
      <c r="K66" s="2257">
        <v>200.07839557085643</v>
      </c>
      <c r="L66" s="2270">
        <v>0</v>
      </c>
      <c r="M66" s="2271">
        <v>24.182343776001172</v>
      </c>
      <c r="N66" s="2270">
        <v>0</v>
      </c>
      <c r="O66" s="2270">
        <v>0</v>
      </c>
      <c r="P66" s="2270">
        <v>0</v>
      </c>
      <c r="Q66" s="2257">
        <v>1.1895670150989686E-3</v>
      </c>
      <c r="R66" s="2257">
        <v>161.02010008382288</v>
      </c>
      <c r="S66" s="2257">
        <v>117.91894569158231</v>
      </c>
      <c r="T66" s="2258">
        <v>0</v>
      </c>
      <c r="U66" s="2257">
        <v>83.754345349268149</v>
      </c>
      <c r="V66" s="2270">
        <v>0</v>
      </c>
      <c r="W66" s="2270">
        <v>0</v>
      </c>
      <c r="X66" s="2273">
        <v>1.7498289484518547E-3</v>
      </c>
      <c r="Y66" s="2262">
        <v>657.11650503368298</v>
      </c>
      <c r="Z66" s="190"/>
      <c r="AA66" s="93"/>
      <c r="AB66" s="2346"/>
      <c r="AC66" s="2329">
        <v>55</v>
      </c>
      <c r="AD66" s="2306" t="s">
        <v>180</v>
      </c>
      <c r="AE66" s="2330"/>
      <c r="AF66" s="2308">
        <v>0.16669784622950887</v>
      </c>
      <c r="AG66" s="2309">
        <v>46.714010162213938</v>
      </c>
      <c r="AH66" s="2309">
        <v>13.968804092016574</v>
      </c>
      <c r="AI66" s="2309">
        <v>3.7381625996138292</v>
      </c>
      <c r="AJ66" s="2309">
        <v>5.5717604661147329</v>
      </c>
      <c r="AK66" s="2309">
        <v>200.07839557085643</v>
      </c>
      <c r="AL66" s="2347">
        <v>0</v>
      </c>
      <c r="AM66" s="2348">
        <v>24.182343776001172</v>
      </c>
      <c r="AN66" s="2347">
        <v>0</v>
      </c>
      <c r="AO66" s="2347">
        <v>0</v>
      </c>
      <c r="AP66" s="2347">
        <v>0</v>
      </c>
      <c r="AQ66" s="2309">
        <v>1.1895670150989686E-3</v>
      </c>
      <c r="AR66" s="2309">
        <v>161.02010008382288</v>
      </c>
      <c r="AS66" s="2309">
        <v>117.91894569158231</v>
      </c>
      <c r="AT66" s="2310">
        <v>0</v>
      </c>
      <c r="AU66" s="2309">
        <v>83.754345349268149</v>
      </c>
      <c r="AV66" s="2347">
        <v>0</v>
      </c>
      <c r="AW66" s="2347">
        <v>0</v>
      </c>
      <c r="AX66" s="2351">
        <v>1.7498289484518547E-3</v>
      </c>
      <c r="AY66" s="2314">
        <v>657.11650503368298</v>
      </c>
      <c r="AZ66" s="2345"/>
      <c r="BA66" s="2346"/>
      <c r="BB66" s="2329">
        <v>55</v>
      </c>
      <c r="BC66" s="2306" t="s">
        <v>180</v>
      </c>
      <c r="BD66" s="2330"/>
      <c r="BE66" s="2464" t="b">
        <f t="shared" si="19"/>
        <v>1</v>
      </c>
      <c r="BF66" s="2464" t="b">
        <f t="shared" si="0"/>
        <v>1</v>
      </c>
      <c r="BG66" s="2464" t="b">
        <f t="shared" si="1"/>
        <v>1</v>
      </c>
      <c r="BH66" s="2464" t="b">
        <f t="shared" si="2"/>
        <v>1</v>
      </c>
      <c r="BI66" s="2464" t="b">
        <f t="shared" si="3"/>
        <v>1</v>
      </c>
      <c r="BJ66" s="2464" t="b">
        <f t="shared" si="4"/>
        <v>1</v>
      </c>
      <c r="BK66" s="2464" t="b">
        <f t="shared" si="5"/>
        <v>1</v>
      </c>
      <c r="BL66" s="2464" t="b">
        <f t="shared" si="6"/>
        <v>1</v>
      </c>
      <c r="BM66" s="2464" t="b">
        <f t="shared" si="7"/>
        <v>1</v>
      </c>
      <c r="BN66" s="2464" t="b">
        <f t="shared" si="8"/>
        <v>1</v>
      </c>
      <c r="BO66" s="2464" t="b">
        <f t="shared" si="9"/>
        <v>1</v>
      </c>
      <c r="BP66" s="2464" t="b">
        <f t="shared" si="10"/>
        <v>1</v>
      </c>
      <c r="BQ66" s="2464" t="b">
        <f t="shared" si="11"/>
        <v>1</v>
      </c>
      <c r="BR66" s="2464" t="b">
        <f t="shared" si="12"/>
        <v>1</v>
      </c>
      <c r="BS66" s="2464" t="b">
        <f t="shared" si="13"/>
        <v>1</v>
      </c>
      <c r="BT66" s="2464" t="b">
        <f t="shared" si="14"/>
        <v>1</v>
      </c>
      <c r="BU66" s="2464" t="b">
        <f t="shared" si="15"/>
        <v>1</v>
      </c>
      <c r="BV66" s="2464" t="b">
        <f t="shared" si="16"/>
        <v>1</v>
      </c>
      <c r="BW66" s="2464" t="b">
        <f t="shared" si="17"/>
        <v>1</v>
      </c>
      <c r="BX66" s="2464" t="b">
        <f t="shared" si="18"/>
        <v>1</v>
      </c>
      <c r="BY66" s="93"/>
      <c r="BZ66" s="93"/>
      <c r="CA66" s="93"/>
      <c r="CB66" s="93"/>
      <c r="CC66" s="93"/>
      <c r="CD66" s="93"/>
      <c r="CE66" s="93"/>
      <c r="CF66" s="93"/>
      <c r="CG66" s="93"/>
      <c r="CH66" s="93"/>
      <c r="CI66" s="93"/>
      <c r="CJ66" s="93"/>
      <c r="CK66" s="93"/>
      <c r="CL66" s="93"/>
      <c r="CM66" s="93"/>
      <c r="CN66" s="93"/>
      <c r="CO66" s="93"/>
      <c r="CP66" s="93"/>
      <c r="CQ66" s="93"/>
      <c r="CR66" s="93"/>
      <c r="CS66" s="93"/>
      <c r="CT66" s="93"/>
      <c r="CU66" s="93"/>
      <c r="CV66" s="93"/>
      <c r="CW66" s="93"/>
      <c r="CX66" s="93"/>
      <c r="CY66" s="93"/>
      <c r="CZ66" s="93"/>
      <c r="DA66" s="93"/>
      <c r="DB66" s="93"/>
      <c r="DC66" s="93"/>
      <c r="DD66" s="93"/>
      <c r="DE66" s="93"/>
      <c r="DF66" s="93"/>
      <c r="DG66" s="93"/>
      <c r="DH66" s="93"/>
      <c r="DI66" s="93"/>
      <c r="DJ66" s="93"/>
      <c r="DK66" s="93"/>
      <c r="DL66" s="93"/>
      <c r="DM66" s="93"/>
      <c r="DN66" s="93"/>
      <c r="DO66" s="93"/>
      <c r="DP66" s="94"/>
      <c r="DQ66" s="94"/>
    </row>
    <row r="67" spans="1:121" s="48" customFormat="1" ht="12.75" customHeight="1">
      <c r="A67" s="92"/>
      <c r="B67" s="169" t="s">
        <v>368</v>
      </c>
      <c r="C67" s="395"/>
      <c r="D67" s="386" t="s">
        <v>369</v>
      </c>
      <c r="E67" s="387" t="s">
        <v>370</v>
      </c>
      <c r="F67" s="2263">
        <v>1.2395859393582599E-2</v>
      </c>
      <c r="G67" s="2264">
        <v>28.890640054215179</v>
      </c>
      <c r="H67" s="2264">
        <v>3.3425806639982323</v>
      </c>
      <c r="I67" s="2264">
        <v>0.46728556223600187</v>
      </c>
      <c r="J67" s="2264">
        <v>0.9645915715896195</v>
      </c>
      <c r="K67" s="2264">
        <v>41.926745182065254</v>
      </c>
      <c r="L67" s="2270">
        <v>0</v>
      </c>
      <c r="M67" s="2272">
        <v>43.455670373922878</v>
      </c>
      <c r="N67" s="2270">
        <v>0</v>
      </c>
      <c r="O67" s="2270">
        <v>0</v>
      </c>
      <c r="P67" s="2270">
        <v>0</v>
      </c>
      <c r="Q67" s="2264">
        <v>0.34565858049703413</v>
      </c>
      <c r="R67" s="2264">
        <v>34.00162190632804</v>
      </c>
      <c r="S67" s="2264">
        <v>34.692566999332016</v>
      </c>
      <c r="T67" s="2264">
        <v>3.0347701823659882E-3</v>
      </c>
      <c r="U67" s="2264">
        <v>75.167302018161209</v>
      </c>
      <c r="V67" s="2270">
        <v>0</v>
      </c>
      <c r="W67" s="2270">
        <v>0</v>
      </c>
      <c r="X67" s="2266">
        <v>2.9226400161604348E-2</v>
      </c>
      <c r="Y67" s="2267">
        <v>263.29931994208306</v>
      </c>
      <c r="Z67" s="190"/>
      <c r="AA67" s="93"/>
      <c r="AB67" s="2294" t="s">
        <v>368</v>
      </c>
      <c r="AC67" s="2355"/>
      <c r="AD67" s="2296" t="s">
        <v>369</v>
      </c>
      <c r="AE67" s="2297" t="s">
        <v>370</v>
      </c>
      <c r="AF67" s="2322">
        <v>1.2395859393582599E-2</v>
      </c>
      <c r="AG67" s="2323">
        <v>28.890640054215179</v>
      </c>
      <c r="AH67" s="2323">
        <v>3.3425806639982323</v>
      </c>
      <c r="AI67" s="2323">
        <v>0.46728556223600187</v>
      </c>
      <c r="AJ67" s="2323">
        <v>0.9645915715896195</v>
      </c>
      <c r="AK67" s="2323">
        <v>41.926745182065254</v>
      </c>
      <c r="AL67" s="2347">
        <v>0</v>
      </c>
      <c r="AM67" s="2350">
        <v>43.455670373922878</v>
      </c>
      <c r="AN67" s="2347">
        <v>0</v>
      </c>
      <c r="AO67" s="2347">
        <v>0</v>
      </c>
      <c r="AP67" s="2347">
        <v>0</v>
      </c>
      <c r="AQ67" s="2323">
        <v>0.34565858049703413</v>
      </c>
      <c r="AR67" s="2323">
        <v>34.00162190632804</v>
      </c>
      <c r="AS67" s="2323">
        <v>34.692566999332016</v>
      </c>
      <c r="AT67" s="2323">
        <v>3.0347701823659882E-3</v>
      </c>
      <c r="AU67" s="2323">
        <v>75.167302018161209</v>
      </c>
      <c r="AV67" s="2347">
        <v>0</v>
      </c>
      <c r="AW67" s="2347">
        <v>0</v>
      </c>
      <c r="AX67" s="2325">
        <v>2.9226400161604348E-2</v>
      </c>
      <c r="AY67" s="2326">
        <v>263.29931994208306</v>
      </c>
      <c r="AZ67" s="2345"/>
      <c r="BA67" s="2294" t="s">
        <v>368</v>
      </c>
      <c r="BB67" s="2355"/>
      <c r="BC67" s="2296" t="s">
        <v>369</v>
      </c>
      <c r="BD67" s="2297" t="s">
        <v>370</v>
      </c>
      <c r="BE67" s="2464" t="b">
        <f t="shared" si="19"/>
        <v>1</v>
      </c>
      <c r="BF67" s="2464" t="b">
        <f t="shared" si="0"/>
        <v>1</v>
      </c>
      <c r="BG67" s="2464" t="b">
        <f t="shared" si="1"/>
        <v>1</v>
      </c>
      <c r="BH67" s="2464" t="b">
        <f t="shared" si="2"/>
        <v>1</v>
      </c>
      <c r="BI67" s="2464" t="b">
        <f t="shared" si="3"/>
        <v>1</v>
      </c>
      <c r="BJ67" s="2464" t="b">
        <f t="shared" si="4"/>
        <v>1</v>
      </c>
      <c r="BK67" s="2464" t="b">
        <f t="shared" si="5"/>
        <v>1</v>
      </c>
      <c r="BL67" s="2464" t="b">
        <f t="shared" si="6"/>
        <v>1</v>
      </c>
      <c r="BM67" s="2464" t="b">
        <f t="shared" si="7"/>
        <v>1</v>
      </c>
      <c r="BN67" s="2464" t="b">
        <f t="shared" si="8"/>
        <v>1</v>
      </c>
      <c r="BO67" s="2464" t="b">
        <f t="shared" si="9"/>
        <v>1</v>
      </c>
      <c r="BP67" s="2464" t="b">
        <f t="shared" si="10"/>
        <v>1</v>
      </c>
      <c r="BQ67" s="2464" t="b">
        <f t="shared" si="11"/>
        <v>1</v>
      </c>
      <c r="BR67" s="2464" t="b">
        <f t="shared" si="12"/>
        <v>1</v>
      </c>
      <c r="BS67" s="2464" t="b">
        <f t="shared" si="13"/>
        <v>1</v>
      </c>
      <c r="BT67" s="2464" t="b">
        <f t="shared" si="14"/>
        <v>1</v>
      </c>
      <c r="BU67" s="2464" t="b">
        <f t="shared" si="15"/>
        <v>1</v>
      </c>
      <c r="BV67" s="2464" t="b">
        <f t="shared" si="16"/>
        <v>1</v>
      </c>
      <c r="BW67" s="2464" t="b">
        <f t="shared" si="17"/>
        <v>1</v>
      </c>
      <c r="BX67" s="2464" t="b">
        <f t="shared" si="18"/>
        <v>1</v>
      </c>
      <c r="BY67" s="93"/>
      <c r="BZ67" s="93"/>
      <c r="CA67" s="93"/>
      <c r="CB67" s="93"/>
      <c r="CC67" s="93"/>
      <c r="CD67" s="93"/>
      <c r="CE67" s="93"/>
      <c r="CF67" s="93"/>
      <c r="CG67" s="93"/>
      <c r="CH67" s="93"/>
      <c r="CI67" s="93"/>
      <c r="CJ67" s="93"/>
      <c r="CK67" s="93"/>
      <c r="CL67" s="93"/>
      <c r="CM67" s="93"/>
      <c r="CN67" s="93"/>
      <c r="CO67" s="93"/>
      <c r="CP67" s="93"/>
      <c r="CQ67" s="93"/>
      <c r="CR67" s="93"/>
      <c r="CS67" s="93"/>
      <c r="CT67" s="93"/>
      <c r="CU67" s="93"/>
      <c r="CV67" s="93"/>
      <c r="CW67" s="93"/>
      <c r="CX67" s="93"/>
      <c r="CY67" s="93"/>
      <c r="CZ67" s="93"/>
      <c r="DA67" s="93"/>
      <c r="DB67" s="93"/>
      <c r="DC67" s="93"/>
      <c r="DD67" s="93"/>
      <c r="DE67" s="93"/>
      <c r="DF67" s="93"/>
      <c r="DG67" s="93"/>
      <c r="DH67" s="93"/>
      <c r="DI67" s="93"/>
      <c r="DJ67" s="93"/>
      <c r="DK67" s="93"/>
      <c r="DL67" s="93"/>
      <c r="DM67" s="93"/>
      <c r="DN67" s="93"/>
      <c r="DO67" s="93"/>
      <c r="DP67" s="94"/>
      <c r="DQ67" s="94"/>
    </row>
    <row r="68" spans="1:121" s="48" customFormat="1" ht="12.75" customHeight="1">
      <c r="A68" s="92"/>
      <c r="B68" s="178" t="s">
        <v>182</v>
      </c>
      <c r="C68" s="195">
        <v>56</v>
      </c>
      <c r="D68" s="172" t="s">
        <v>182</v>
      </c>
      <c r="E68" s="181" t="s">
        <v>371</v>
      </c>
      <c r="F68" s="2256">
        <v>5.4895725720565417E-3</v>
      </c>
      <c r="G68" s="2257">
        <v>28.890640054215179</v>
      </c>
      <c r="H68" s="2257">
        <v>3.3425806639982323</v>
      </c>
      <c r="I68" s="2257">
        <v>0</v>
      </c>
      <c r="J68" s="2257">
        <v>0.9645915715896195</v>
      </c>
      <c r="K68" s="2257">
        <v>41.926745182065254</v>
      </c>
      <c r="L68" s="2270">
        <v>0</v>
      </c>
      <c r="M68" s="2271">
        <v>43.455670373922878</v>
      </c>
      <c r="N68" s="2270">
        <v>0</v>
      </c>
      <c r="O68" s="2270">
        <v>0</v>
      </c>
      <c r="P68" s="2270">
        <v>0</v>
      </c>
      <c r="Q68" s="2257">
        <v>0.34565858049703413</v>
      </c>
      <c r="R68" s="2257">
        <v>34.00162190632804</v>
      </c>
      <c r="S68" s="2257">
        <v>34.692566999332016</v>
      </c>
      <c r="T68" s="2257">
        <v>0</v>
      </c>
      <c r="U68" s="2257">
        <v>75.167302018161209</v>
      </c>
      <c r="V68" s="2270">
        <v>0</v>
      </c>
      <c r="W68" s="2270">
        <v>0</v>
      </c>
      <c r="X68" s="2261">
        <v>2.9226400161604348E-2</v>
      </c>
      <c r="Y68" s="2262">
        <v>262.82209332284316</v>
      </c>
      <c r="Z68" s="190"/>
      <c r="AA68" s="93"/>
      <c r="AB68" s="2320" t="s">
        <v>182</v>
      </c>
      <c r="AC68" s="2356">
        <v>56</v>
      </c>
      <c r="AD68" s="2306" t="s">
        <v>182</v>
      </c>
      <c r="AE68" s="2330" t="s">
        <v>371</v>
      </c>
      <c r="AF68" s="2308">
        <v>5.4895725720565417E-3</v>
      </c>
      <c r="AG68" s="2309">
        <v>28.890640054215179</v>
      </c>
      <c r="AH68" s="2309">
        <v>3.3425806639982323</v>
      </c>
      <c r="AI68" s="2309">
        <v>0</v>
      </c>
      <c r="AJ68" s="2309">
        <v>0.9645915715896195</v>
      </c>
      <c r="AK68" s="2309">
        <v>41.926745182065254</v>
      </c>
      <c r="AL68" s="2347">
        <v>0</v>
      </c>
      <c r="AM68" s="2348">
        <v>43.455670373922878</v>
      </c>
      <c r="AN68" s="2347">
        <v>0</v>
      </c>
      <c r="AO68" s="2347">
        <v>0</v>
      </c>
      <c r="AP68" s="2347">
        <v>0</v>
      </c>
      <c r="AQ68" s="2309">
        <v>0.34565858049703413</v>
      </c>
      <c r="AR68" s="2309">
        <v>34.00162190632804</v>
      </c>
      <c r="AS68" s="2309">
        <v>34.692566999332016</v>
      </c>
      <c r="AT68" s="2309">
        <v>0</v>
      </c>
      <c r="AU68" s="2309">
        <v>75.167302018161209</v>
      </c>
      <c r="AV68" s="2347">
        <v>0</v>
      </c>
      <c r="AW68" s="2347">
        <v>0</v>
      </c>
      <c r="AX68" s="2313">
        <v>2.9226400161604348E-2</v>
      </c>
      <c r="AY68" s="2314">
        <v>262.82209332284316</v>
      </c>
      <c r="AZ68" s="2345"/>
      <c r="BA68" s="2320" t="s">
        <v>182</v>
      </c>
      <c r="BB68" s="2356">
        <v>56</v>
      </c>
      <c r="BC68" s="2306" t="s">
        <v>182</v>
      </c>
      <c r="BD68" s="2330" t="s">
        <v>371</v>
      </c>
      <c r="BE68" s="2464" t="b">
        <f t="shared" si="19"/>
        <v>1</v>
      </c>
      <c r="BF68" s="2464" t="b">
        <f t="shared" si="0"/>
        <v>1</v>
      </c>
      <c r="BG68" s="2464" t="b">
        <f t="shared" si="1"/>
        <v>1</v>
      </c>
      <c r="BH68" s="2464" t="b">
        <f t="shared" si="2"/>
        <v>1</v>
      </c>
      <c r="BI68" s="2464" t="b">
        <f t="shared" si="3"/>
        <v>1</v>
      </c>
      <c r="BJ68" s="2464" t="b">
        <f t="shared" si="4"/>
        <v>1</v>
      </c>
      <c r="BK68" s="2464" t="b">
        <f t="shared" si="5"/>
        <v>1</v>
      </c>
      <c r="BL68" s="2464" t="b">
        <f t="shared" si="6"/>
        <v>1</v>
      </c>
      <c r="BM68" s="2464" t="b">
        <f t="shared" si="7"/>
        <v>1</v>
      </c>
      <c r="BN68" s="2464" t="b">
        <f t="shared" si="8"/>
        <v>1</v>
      </c>
      <c r="BO68" s="2464" t="b">
        <f t="shared" si="9"/>
        <v>1</v>
      </c>
      <c r="BP68" s="2464" t="b">
        <f t="shared" si="10"/>
        <v>1</v>
      </c>
      <c r="BQ68" s="2464" t="b">
        <f t="shared" si="11"/>
        <v>1</v>
      </c>
      <c r="BR68" s="2464" t="b">
        <f t="shared" si="12"/>
        <v>1</v>
      </c>
      <c r="BS68" s="2464" t="b">
        <f t="shared" si="13"/>
        <v>1</v>
      </c>
      <c r="BT68" s="2464" t="b">
        <f t="shared" si="14"/>
        <v>1</v>
      </c>
      <c r="BU68" s="2464" t="b">
        <f t="shared" si="15"/>
        <v>1</v>
      </c>
      <c r="BV68" s="2464" t="b">
        <f t="shared" si="16"/>
        <v>1</v>
      </c>
      <c r="BW68" s="2464" t="b">
        <f t="shared" si="17"/>
        <v>1</v>
      </c>
      <c r="BX68" s="2464" t="b">
        <f t="shared" si="18"/>
        <v>1</v>
      </c>
      <c r="BY68" s="93"/>
      <c r="BZ68" s="93"/>
      <c r="CA68" s="93"/>
      <c r="CB68" s="93"/>
      <c r="CC68" s="93"/>
      <c r="CD68" s="93"/>
      <c r="CE68" s="93"/>
      <c r="CF68" s="93"/>
      <c r="CG68" s="93"/>
      <c r="CH68" s="93"/>
      <c r="CI68" s="93"/>
      <c r="CJ68" s="93"/>
      <c r="CK68" s="93"/>
      <c r="CL68" s="93"/>
      <c r="CM68" s="93"/>
      <c r="CN68" s="93"/>
      <c r="CO68" s="93"/>
      <c r="CP68" s="93"/>
      <c r="CQ68" s="93"/>
      <c r="CR68" s="93"/>
      <c r="CS68" s="93"/>
      <c r="CT68" s="93"/>
      <c r="CU68" s="93"/>
      <c r="CV68" s="93"/>
      <c r="CW68" s="93"/>
      <c r="CX68" s="93"/>
      <c r="CY68" s="93"/>
      <c r="CZ68" s="93"/>
      <c r="DA68" s="93"/>
      <c r="DB68" s="93"/>
      <c r="DC68" s="93"/>
      <c r="DD68" s="93"/>
      <c r="DE68" s="93"/>
      <c r="DF68" s="93"/>
      <c r="DG68" s="93"/>
      <c r="DH68" s="93"/>
      <c r="DI68" s="93"/>
      <c r="DJ68" s="93"/>
      <c r="DK68" s="93"/>
      <c r="DL68" s="93"/>
      <c r="DM68" s="93"/>
      <c r="DN68" s="93"/>
      <c r="DO68" s="93"/>
      <c r="DP68" s="94"/>
      <c r="DQ68" s="94"/>
    </row>
    <row r="69" spans="1:121" s="48" customFormat="1" ht="12.75" customHeight="1">
      <c r="A69" s="92"/>
      <c r="B69" s="169" t="s">
        <v>372</v>
      </c>
      <c r="C69" s="395"/>
      <c r="D69" s="386" t="s">
        <v>205</v>
      </c>
      <c r="E69" s="387" t="s">
        <v>373</v>
      </c>
      <c r="F69" s="2263">
        <v>9.4600225372344762E-2</v>
      </c>
      <c r="G69" s="2264">
        <v>17.482773271886341</v>
      </c>
      <c r="H69" s="2264">
        <v>15.002703260716562</v>
      </c>
      <c r="I69" s="2264">
        <v>10.776651692110814</v>
      </c>
      <c r="J69" s="2264">
        <v>11.975645721275072</v>
      </c>
      <c r="K69" s="2264">
        <v>35.859053127624385</v>
      </c>
      <c r="L69" s="2270">
        <v>0</v>
      </c>
      <c r="M69" s="2272">
        <v>5.4273387324074172</v>
      </c>
      <c r="N69" s="2270">
        <v>0</v>
      </c>
      <c r="O69" s="2270">
        <v>0</v>
      </c>
      <c r="P69" s="2270">
        <v>0</v>
      </c>
      <c r="Q69" s="2264">
        <v>3.0346253762475349E-3</v>
      </c>
      <c r="R69" s="2264">
        <v>21.524735586246724</v>
      </c>
      <c r="S69" s="2264">
        <v>18.076507615329881</v>
      </c>
      <c r="T69" s="2264">
        <v>0.35647843346672464</v>
      </c>
      <c r="U69" s="2264">
        <v>9.8572174402947716</v>
      </c>
      <c r="V69" s="2270">
        <v>0</v>
      </c>
      <c r="W69" s="2270">
        <v>0</v>
      </c>
      <c r="X69" s="2266">
        <v>6.5638707461721445E-4</v>
      </c>
      <c r="Y69" s="2267">
        <v>146.4373961191819</v>
      </c>
      <c r="Z69" s="190"/>
      <c r="AA69" s="93"/>
      <c r="AB69" s="2294" t="s">
        <v>372</v>
      </c>
      <c r="AC69" s="2355"/>
      <c r="AD69" s="2296" t="s">
        <v>205</v>
      </c>
      <c r="AE69" s="2297" t="s">
        <v>373</v>
      </c>
      <c r="AF69" s="2322">
        <v>9.4600225372344762E-2</v>
      </c>
      <c r="AG69" s="2323">
        <v>17.482773271886341</v>
      </c>
      <c r="AH69" s="2323">
        <v>15.002703260716562</v>
      </c>
      <c r="AI69" s="2323">
        <v>10.776651692110814</v>
      </c>
      <c r="AJ69" s="2323">
        <v>11.975645721275072</v>
      </c>
      <c r="AK69" s="2323">
        <v>35.859053127624385</v>
      </c>
      <c r="AL69" s="2347">
        <v>0</v>
      </c>
      <c r="AM69" s="2350">
        <v>5.4273387324074172</v>
      </c>
      <c r="AN69" s="2347">
        <v>0</v>
      </c>
      <c r="AO69" s="2347">
        <v>0</v>
      </c>
      <c r="AP69" s="2347">
        <v>0</v>
      </c>
      <c r="AQ69" s="2323">
        <v>3.0346253762475349E-3</v>
      </c>
      <c r="AR69" s="2323">
        <v>21.524735586246724</v>
      </c>
      <c r="AS69" s="2323">
        <v>18.076507615329881</v>
      </c>
      <c r="AT69" s="2323">
        <v>0.35647843346672464</v>
      </c>
      <c r="AU69" s="2323">
        <v>9.8572174402947716</v>
      </c>
      <c r="AV69" s="2347">
        <v>0</v>
      </c>
      <c r="AW69" s="2347">
        <v>0</v>
      </c>
      <c r="AX69" s="2325">
        <v>6.5638707461721445E-4</v>
      </c>
      <c r="AY69" s="2326">
        <v>146.4373961191819</v>
      </c>
      <c r="AZ69" s="2345"/>
      <c r="BA69" s="2294" t="s">
        <v>372</v>
      </c>
      <c r="BB69" s="2355"/>
      <c r="BC69" s="2296" t="s">
        <v>205</v>
      </c>
      <c r="BD69" s="2297" t="s">
        <v>373</v>
      </c>
      <c r="BE69" s="2464" t="b">
        <f t="shared" si="19"/>
        <v>1</v>
      </c>
      <c r="BF69" s="2464" t="b">
        <f t="shared" ref="BF69:BF87" si="20">AG69=G69</f>
        <v>1</v>
      </c>
      <c r="BG69" s="2464" t="b">
        <f t="shared" ref="BG69:BG87" si="21">AH69=H69</f>
        <v>1</v>
      </c>
      <c r="BH69" s="2464" t="b">
        <f t="shared" ref="BH69:BH87" si="22">AI69=I69</f>
        <v>1</v>
      </c>
      <c r="BI69" s="2464" t="b">
        <f t="shared" ref="BI69:BI87" si="23">AJ69=J69</f>
        <v>1</v>
      </c>
      <c r="BJ69" s="2464" t="b">
        <f t="shared" ref="BJ69:BJ87" si="24">AK69=K69</f>
        <v>1</v>
      </c>
      <c r="BK69" s="2464" t="b">
        <f t="shared" ref="BK69:BK87" si="25">AL69=L69</f>
        <v>1</v>
      </c>
      <c r="BL69" s="2464" t="b">
        <f t="shared" ref="BL69:BL87" si="26">AM69=M69</f>
        <v>1</v>
      </c>
      <c r="BM69" s="2464" t="b">
        <f t="shared" ref="BM69:BM87" si="27">AN69=N69</f>
        <v>1</v>
      </c>
      <c r="BN69" s="2464" t="b">
        <f t="shared" ref="BN69:BN87" si="28">AO69=O69</f>
        <v>1</v>
      </c>
      <c r="BO69" s="2464" t="b">
        <f t="shared" ref="BO69:BO87" si="29">AP69=P69</f>
        <v>1</v>
      </c>
      <c r="BP69" s="2464" t="b">
        <f t="shared" ref="BP69:BP87" si="30">AQ69=Q69</f>
        <v>1</v>
      </c>
      <c r="BQ69" s="2464" t="b">
        <f t="shared" ref="BQ69:BQ87" si="31">AR69=R69</f>
        <v>1</v>
      </c>
      <c r="BR69" s="2464" t="b">
        <f t="shared" ref="BR69:BR87" si="32">AS69=S69</f>
        <v>1</v>
      </c>
      <c r="BS69" s="2464" t="b">
        <f t="shared" ref="BS69:BS87" si="33">AT69=T69</f>
        <v>1</v>
      </c>
      <c r="BT69" s="2464" t="b">
        <f t="shared" ref="BT69:BT87" si="34">AU69=U69</f>
        <v>1</v>
      </c>
      <c r="BU69" s="2464" t="b">
        <f t="shared" ref="BU69:BU87" si="35">AV69=V69</f>
        <v>1</v>
      </c>
      <c r="BV69" s="2464" t="b">
        <f t="shared" ref="BV69:BV87" si="36">AW69=W69</f>
        <v>1</v>
      </c>
      <c r="BW69" s="2464" t="b">
        <f t="shared" ref="BW69:BW87" si="37">AX69=X69</f>
        <v>1</v>
      </c>
      <c r="BX69" s="2464" t="b">
        <f t="shared" ref="BX69:BX87" si="38">AY69=Y69</f>
        <v>1</v>
      </c>
      <c r="BY69" s="93"/>
      <c r="BZ69" s="93"/>
      <c r="CA69" s="93"/>
      <c r="CB69" s="93"/>
      <c r="CC69" s="93"/>
      <c r="CD69" s="93"/>
      <c r="CE69" s="93"/>
      <c r="CF69" s="93"/>
      <c r="CG69" s="93"/>
      <c r="CH69" s="93"/>
      <c r="CI69" s="93"/>
      <c r="CJ69" s="93"/>
      <c r="CK69" s="93"/>
      <c r="CL69" s="93"/>
      <c r="CM69" s="93"/>
      <c r="CN69" s="93"/>
      <c r="CO69" s="93"/>
      <c r="CP69" s="93"/>
      <c r="CQ69" s="93"/>
      <c r="CR69" s="93"/>
      <c r="CS69" s="93"/>
      <c r="CT69" s="93"/>
      <c r="CU69" s="93"/>
      <c r="CV69" s="93"/>
      <c r="CW69" s="93"/>
      <c r="CX69" s="93"/>
      <c r="CY69" s="93"/>
      <c r="CZ69" s="93"/>
      <c r="DA69" s="93"/>
      <c r="DB69" s="93"/>
      <c r="DC69" s="93"/>
      <c r="DD69" s="93"/>
      <c r="DE69" s="93"/>
      <c r="DF69" s="93"/>
      <c r="DG69" s="93"/>
      <c r="DH69" s="93"/>
      <c r="DI69" s="93"/>
      <c r="DJ69" s="93"/>
      <c r="DK69" s="93"/>
      <c r="DL69" s="93"/>
      <c r="DM69" s="93"/>
      <c r="DN69" s="93"/>
      <c r="DO69" s="93"/>
      <c r="DP69" s="94"/>
      <c r="DQ69" s="94"/>
    </row>
    <row r="70" spans="1:121" s="98" customFormat="1" ht="12.75" customHeight="1">
      <c r="A70" s="92"/>
      <c r="B70" s="169"/>
      <c r="C70" s="180">
        <v>57</v>
      </c>
      <c r="D70" s="172" t="s">
        <v>184</v>
      </c>
      <c r="E70" s="181" t="s">
        <v>374</v>
      </c>
      <c r="F70" s="2256">
        <v>9.4600225372344762E-2</v>
      </c>
      <c r="G70" s="2257">
        <v>17.482773271886341</v>
      </c>
      <c r="H70" s="2257">
        <v>15.002566965359119</v>
      </c>
      <c r="I70" s="2257">
        <v>4.5885434421905558</v>
      </c>
      <c r="J70" s="2257">
        <v>9.3583684191146723</v>
      </c>
      <c r="K70" s="2257">
        <v>35.554623091489638</v>
      </c>
      <c r="L70" s="2270">
        <v>0</v>
      </c>
      <c r="M70" s="2271">
        <v>5.3889260925903972</v>
      </c>
      <c r="N70" s="2270">
        <v>0</v>
      </c>
      <c r="O70" s="2270">
        <v>0</v>
      </c>
      <c r="P70" s="2270">
        <v>0</v>
      </c>
      <c r="Q70" s="2257">
        <v>0</v>
      </c>
      <c r="R70" s="2257">
        <v>21.51607332134725</v>
      </c>
      <c r="S70" s="2257">
        <v>18.048531234153327</v>
      </c>
      <c r="T70" s="2257">
        <v>0.35647843346672464</v>
      </c>
      <c r="U70" s="2257">
        <v>9.8572174402947716</v>
      </c>
      <c r="V70" s="2270">
        <v>0</v>
      </c>
      <c r="W70" s="2270">
        <v>0</v>
      </c>
      <c r="X70" s="2261">
        <v>6.1873745557726944E-4</v>
      </c>
      <c r="Y70" s="2262">
        <v>137.24932067472074</v>
      </c>
      <c r="Z70" s="190"/>
      <c r="AA70" s="97"/>
      <c r="AB70" s="2294"/>
      <c r="AC70" s="2329">
        <v>57</v>
      </c>
      <c r="AD70" s="2306" t="s">
        <v>184</v>
      </c>
      <c r="AE70" s="2330" t="s">
        <v>374</v>
      </c>
      <c r="AF70" s="2308">
        <v>9.4600225372344762E-2</v>
      </c>
      <c r="AG70" s="2309">
        <v>17.482773271886341</v>
      </c>
      <c r="AH70" s="2309">
        <v>15.002566965359119</v>
      </c>
      <c r="AI70" s="2309">
        <v>4.5885434421905558</v>
      </c>
      <c r="AJ70" s="2309">
        <v>9.3583684191146723</v>
      </c>
      <c r="AK70" s="2309">
        <v>35.554623091489638</v>
      </c>
      <c r="AL70" s="2347">
        <v>0</v>
      </c>
      <c r="AM70" s="2348">
        <v>5.3889260925903972</v>
      </c>
      <c r="AN70" s="2347">
        <v>0</v>
      </c>
      <c r="AO70" s="2347">
        <v>0</v>
      </c>
      <c r="AP70" s="2347">
        <v>0</v>
      </c>
      <c r="AQ70" s="2309">
        <v>0</v>
      </c>
      <c r="AR70" s="2309">
        <v>21.51607332134725</v>
      </c>
      <c r="AS70" s="2309">
        <v>18.048531234153327</v>
      </c>
      <c r="AT70" s="2309">
        <v>0.35647843346672464</v>
      </c>
      <c r="AU70" s="2309">
        <v>9.8572174402947716</v>
      </c>
      <c r="AV70" s="2347">
        <v>0</v>
      </c>
      <c r="AW70" s="2347">
        <v>0</v>
      </c>
      <c r="AX70" s="2313">
        <v>6.1873745557726944E-4</v>
      </c>
      <c r="AY70" s="2314">
        <v>137.24932067472074</v>
      </c>
      <c r="AZ70" s="2357"/>
      <c r="BA70" s="2294"/>
      <c r="BB70" s="2329">
        <v>57</v>
      </c>
      <c r="BC70" s="2306" t="s">
        <v>184</v>
      </c>
      <c r="BD70" s="2330" t="s">
        <v>374</v>
      </c>
      <c r="BE70" s="2464" t="b">
        <f t="shared" ref="BE70:BE87" si="39">AF70=F70</f>
        <v>1</v>
      </c>
      <c r="BF70" s="2464" t="b">
        <f t="shared" si="20"/>
        <v>1</v>
      </c>
      <c r="BG70" s="2464" t="b">
        <f t="shared" si="21"/>
        <v>1</v>
      </c>
      <c r="BH70" s="2464" t="b">
        <f t="shared" si="22"/>
        <v>1</v>
      </c>
      <c r="BI70" s="2464" t="b">
        <f t="shared" si="23"/>
        <v>1</v>
      </c>
      <c r="BJ70" s="2464" t="b">
        <f t="shared" si="24"/>
        <v>1</v>
      </c>
      <c r="BK70" s="2464" t="b">
        <f t="shared" si="25"/>
        <v>1</v>
      </c>
      <c r="BL70" s="2464" t="b">
        <f t="shared" si="26"/>
        <v>1</v>
      </c>
      <c r="BM70" s="2464" t="b">
        <f t="shared" si="27"/>
        <v>1</v>
      </c>
      <c r="BN70" s="2464" t="b">
        <f t="shared" si="28"/>
        <v>1</v>
      </c>
      <c r="BO70" s="2464" t="b">
        <f t="shared" si="29"/>
        <v>1</v>
      </c>
      <c r="BP70" s="2464" t="b">
        <f t="shared" si="30"/>
        <v>1</v>
      </c>
      <c r="BQ70" s="2464" t="b">
        <f t="shared" si="31"/>
        <v>1</v>
      </c>
      <c r="BR70" s="2464" t="b">
        <f t="shared" si="32"/>
        <v>1</v>
      </c>
      <c r="BS70" s="2464" t="b">
        <f t="shared" si="33"/>
        <v>1</v>
      </c>
      <c r="BT70" s="2464" t="b">
        <f t="shared" si="34"/>
        <v>1</v>
      </c>
      <c r="BU70" s="2464" t="b">
        <f t="shared" si="35"/>
        <v>1</v>
      </c>
      <c r="BV70" s="2464" t="b">
        <f t="shared" si="36"/>
        <v>1</v>
      </c>
      <c r="BW70" s="2464" t="b">
        <f t="shared" si="37"/>
        <v>1</v>
      </c>
      <c r="BX70" s="2464" t="b">
        <f t="shared" si="38"/>
        <v>1</v>
      </c>
      <c r="BY70" s="97"/>
      <c r="BZ70" s="97"/>
      <c r="CA70" s="97"/>
      <c r="CB70" s="97"/>
      <c r="CC70" s="97"/>
      <c r="CD70" s="97"/>
      <c r="CE70" s="97"/>
      <c r="CF70" s="97"/>
      <c r="CG70" s="97"/>
      <c r="CH70" s="97"/>
      <c r="CI70" s="97"/>
      <c r="CJ70" s="97"/>
      <c r="CK70" s="97"/>
      <c r="CL70" s="97"/>
      <c r="CM70" s="97"/>
      <c r="CN70" s="97"/>
      <c r="CO70" s="97"/>
      <c r="CP70" s="97"/>
      <c r="CQ70" s="97"/>
      <c r="CR70" s="97"/>
      <c r="CS70" s="97"/>
      <c r="CT70" s="97"/>
      <c r="CU70" s="97"/>
      <c r="CV70" s="97"/>
      <c r="CW70" s="97"/>
      <c r="CX70" s="97"/>
      <c r="CY70" s="97"/>
      <c r="CZ70" s="97"/>
      <c r="DA70" s="97"/>
      <c r="DB70" s="97"/>
      <c r="DC70" s="97"/>
      <c r="DD70" s="97"/>
      <c r="DE70" s="97"/>
      <c r="DF70" s="97"/>
      <c r="DG70" s="97"/>
      <c r="DH70" s="97"/>
      <c r="DI70" s="97"/>
      <c r="DJ70" s="97"/>
      <c r="DK70" s="97"/>
      <c r="DL70" s="97"/>
      <c r="DM70" s="97"/>
      <c r="DN70" s="97"/>
      <c r="DO70" s="97"/>
      <c r="DP70" s="99"/>
      <c r="DQ70" s="99"/>
    </row>
    <row r="71" spans="1:121" s="98" customFormat="1" ht="12.75" customHeight="1">
      <c r="A71" s="92"/>
      <c r="B71" s="191"/>
      <c r="C71" s="180">
        <v>58</v>
      </c>
      <c r="D71" s="182" t="s">
        <v>185</v>
      </c>
      <c r="E71" s="183" t="s">
        <v>375</v>
      </c>
      <c r="F71" s="2256">
        <v>0</v>
      </c>
      <c r="G71" s="2257">
        <v>0</v>
      </c>
      <c r="H71" s="2257">
        <v>1.3629535744481833E-4</v>
      </c>
      <c r="I71" s="2257">
        <v>6.1881082499202558</v>
      </c>
      <c r="J71" s="2257">
        <v>2.6172773021603963</v>
      </c>
      <c r="K71" s="2257">
        <v>0.30443003613475383</v>
      </c>
      <c r="L71" s="2270">
        <v>0</v>
      </c>
      <c r="M71" s="2271">
        <v>3.8412639817020491E-2</v>
      </c>
      <c r="N71" s="2270">
        <v>0</v>
      </c>
      <c r="O71" s="2270">
        <v>0</v>
      </c>
      <c r="P71" s="2270">
        <v>0</v>
      </c>
      <c r="Q71" s="2257">
        <v>0</v>
      </c>
      <c r="R71" s="2257">
        <v>8.6622648994719685E-3</v>
      </c>
      <c r="S71" s="2257">
        <v>2.7976381176547369E-2</v>
      </c>
      <c r="T71" s="2257">
        <v>0</v>
      </c>
      <c r="U71" s="2257">
        <v>0</v>
      </c>
      <c r="V71" s="2270">
        <v>0</v>
      </c>
      <c r="W71" s="2270">
        <v>0</v>
      </c>
      <c r="X71" s="2261">
        <v>0</v>
      </c>
      <c r="Y71" s="2262">
        <v>9.185003169465892</v>
      </c>
      <c r="Z71" s="190"/>
      <c r="AA71" s="97"/>
      <c r="AB71" s="2346"/>
      <c r="AC71" s="2329">
        <v>58</v>
      </c>
      <c r="AD71" s="2331" t="s">
        <v>185</v>
      </c>
      <c r="AE71" s="2332" t="s">
        <v>375</v>
      </c>
      <c r="AF71" s="2308">
        <v>0</v>
      </c>
      <c r="AG71" s="2309">
        <v>0</v>
      </c>
      <c r="AH71" s="2309">
        <v>1.3629535744481833E-4</v>
      </c>
      <c r="AI71" s="2309">
        <v>6.1881082499202558</v>
      </c>
      <c r="AJ71" s="2309">
        <v>2.6172773021603963</v>
      </c>
      <c r="AK71" s="2309">
        <v>0.30443003613475383</v>
      </c>
      <c r="AL71" s="2347">
        <v>0</v>
      </c>
      <c r="AM71" s="2348">
        <v>3.8412639817020491E-2</v>
      </c>
      <c r="AN71" s="2347">
        <v>0</v>
      </c>
      <c r="AO71" s="2347">
        <v>0</v>
      </c>
      <c r="AP71" s="2347">
        <v>0</v>
      </c>
      <c r="AQ71" s="2309">
        <v>0</v>
      </c>
      <c r="AR71" s="2309">
        <v>8.6622648994719685E-3</v>
      </c>
      <c r="AS71" s="2309">
        <v>2.7976381176547369E-2</v>
      </c>
      <c r="AT71" s="2309">
        <v>0</v>
      </c>
      <c r="AU71" s="2309">
        <v>0</v>
      </c>
      <c r="AV71" s="2347">
        <v>0</v>
      </c>
      <c r="AW71" s="2347">
        <v>0</v>
      </c>
      <c r="AX71" s="2313">
        <v>0</v>
      </c>
      <c r="AY71" s="2314">
        <v>9.185003169465892</v>
      </c>
      <c r="AZ71" s="2357"/>
      <c r="BA71" s="2346"/>
      <c r="BB71" s="2329">
        <v>58</v>
      </c>
      <c r="BC71" s="2331" t="s">
        <v>185</v>
      </c>
      <c r="BD71" s="2332" t="s">
        <v>375</v>
      </c>
      <c r="BE71" s="2464" t="b">
        <f t="shared" si="39"/>
        <v>1</v>
      </c>
      <c r="BF71" s="2464" t="b">
        <f t="shared" si="20"/>
        <v>1</v>
      </c>
      <c r="BG71" s="2464" t="b">
        <f t="shared" si="21"/>
        <v>1</v>
      </c>
      <c r="BH71" s="2464" t="b">
        <f t="shared" si="22"/>
        <v>1</v>
      </c>
      <c r="BI71" s="2464" t="b">
        <f t="shared" si="23"/>
        <v>1</v>
      </c>
      <c r="BJ71" s="2464" t="b">
        <f t="shared" si="24"/>
        <v>1</v>
      </c>
      <c r="BK71" s="2464" t="b">
        <f t="shared" si="25"/>
        <v>1</v>
      </c>
      <c r="BL71" s="2464" t="b">
        <f t="shared" si="26"/>
        <v>1</v>
      </c>
      <c r="BM71" s="2464" t="b">
        <f t="shared" si="27"/>
        <v>1</v>
      </c>
      <c r="BN71" s="2464" t="b">
        <f t="shared" si="28"/>
        <v>1</v>
      </c>
      <c r="BO71" s="2464" t="b">
        <f t="shared" si="29"/>
        <v>1</v>
      </c>
      <c r="BP71" s="2464" t="b">
        <f t="shared" si="30"/>
        <v>1</v>
      </c>
      <c r="BQ71" s="2464" t="b">
        <f t="shared" si="31"/>
        <v>1</v>
      </c>
      <c r="BR71" s="2464" t="b">
        <f t="shared" si="32"/>
        <v>1</v>
      </c>
      <c r="BS71" s="2464" t="b">
        <f t="shared" si="33"/>
        <v>1</v>
      </c>
      <c r="BT71" s="2464" t="b">
        <f t="shared" si="34"/>
        <v>1</v>
      </c>
      <c r="BU71" s="2464" t="b">
        <f t="shared" si="35"/>
        <v>1</v>
      </c>
      <c r="BV71" s="2464" t="b">
        <f t="shared" si="36"/>
        <v>1</v>
      </c>
      <c r="BW71" s="2464" t="b">
        <f t="shared" si="37"/>
        <v>1</v>
      </c>
      <c r="BX71" s="2464" t="b">
        <f t="shared" si="38"/>
        <v>1</v>
      </c>
      <c r="BY71" s="97"/>
      <c r="BZ71" s="97"/>
      <c r="CA71" s="97"/>
      <c r="CB71" s="97"/>
      <c r="CC71" s="97"/>
      <c r="CD71" s="97"/>
      <c r="CE71" s="97"/>
      <c r="CF71" s="97"/>
      <c r="CG71" s="97"/>
      <c r="CH71" s="97"/>
      <c r="CI71" s="97"/>
      <c r="CJ71" s="97"/>
      <c r="CK71" s="97"/>
      <c r="CL71" s="97"/>
      <c r="CM71" s="97"/>
      <c r="CN71" s="97"/>
      <c r="CO71" s="97"/>
      <c r="CP71" s="97"/>
      <c r="CQ71" s="97"/>
      <c r="CR71" s="97"/>
      <c r="CS71" s="97"/>
      <c r="CT71" s="97"/>
      <c r="CU71" s="97"/>
      <c r="CV71" s="97"/>
      <c r="CW71" s="97"/>
      <c r="CX71" s="97"/>
      <c r="CY71" s="97"/>
      <c r="CZ71" s="97"/>
      <c r="DA71" s="97"/>
      <c r="DB71" s="97"/>
      <c r="DC71" s="97"/>
      <c r="DD71" s="97"/>
      <c r="DE71" s="97"/>
      <c r="DF71" s="97"/>
      <c r="DG71" s="97"/>
      <c r="DH71" s="97"/>
      <c r="DI71" s="97"/>
      <c r="DJ71" s="97"/>
      <c r="DK71" s="97"/>
      <c r="DL71" s="97"/>
      <c r="DM71" s="97"/>
      <c r="DN71" s="97"/>
      <c r="DO71" s="97"/>
      <c r="DP71" s="99"/>
      <c r="DQ71" s="99"/>
    </row>
    <row r="72" spans="1:121" s="98" customFormat="1" ht="12.75" customHeight="1">
      <c r="A72" s="92"/>
      <c r="B72" s="169" t="s">
        <v>186</v>
      </c>
      <c r="C72" s="395"/>
      <c r="D72" s="386" t="s">
        <v>376</v>
      </c>
      <c r="E72" s="387" t="s">
        <v>377</v>
      </c>
      <c r="F72" s="2263">
        <v>6.8472502410693387E-2</v>
      </c>
      <c r="G72" s="2264">
        <v>131.44527588693552</v>
      </c>
      <c r="H72" s="2264">
        <v>92.426631716765215</v>
      </c>
      <c r="I72" s="2264">
        <v>0.15515479915141273</v>
      </c>
      <c r="J72" s="2264">
        <v>0.15132060905019806</v>
      </c>
      <c r="K72" s="2264">
        <v>79.733194012665905</v>
      </c>
      <c r="L72" s="2270">
        <v>0</v>
      </c>
      <c r="M72" s="2272">
        <v>1.0188894986497656</v>
      </c>
      <c r="N72" s="2270">
        <v>0</v>
      </c>
      <c r="O72" s="2270">
        <v>0</v>
      </c>
      <c r="P72" s="2270">
        <v>0</v>
      </c>
      <c r="Q72" s="2264">
        <v>0.48945152635925365</v>
      </c>
      <c r="R72" s="2264">
        <v>21.123571332408595</v>
      </c>
      <c r="S72" s="2264">
        <v>9.6635802701947036</v>
      </c>
      <c r="T72" s="2264">
        <v>1.0537139599271182E-3</v>
      </c>
      <c r="U72" s="2264">
        <v>5.4571842174790914</v>
      </c>
      <c r="V72" s="2270">
        <v>0</v>
      </c>
      <c r="W72" s="2270">
        <v>0</v>
      </c>
      <c r="X72" s="2266">
        <v>9.4680608616144158E-5</v>
      </c>
      <c r="Y72" s="2267">
        <v>341.73387476663885</v>
      </c>
      <c r="Z72" s="190"/>
      <c r="AA72" s="97"/>
      <c r="AB72" s="2294" t="s">
        <v>186</v>
      </c>
      <c r="AC72" s="2355"/>
      <c r="AD72" s="2296" t="s">
        <v>376</v>
      </c>
      <c r="AE72" s="2297" t="s">
        <v>377</v>
      </c>
      <c r="AF72" s="2322">
        <v>6.8472502410693387E-2</v>
      </c>
      <c r="AG72" s="2323">
        <v>131.44527588693552</v>
      </c>
      <c r="AH72" s="2323">
        <v>92.426631716765215</v>
      </c>
      <c r="AI72" s="2323">
        <v>0.15515479915141273</v>
      </c>
      <c r="AJ72" s="2323">
        <v>0.15132060905019806</v>
      </c>
      <c r="AK72" s="2323">
        <v>79.733194012665905</v>
      </c>
      <c r="AL72" s="2347">
        <v>0</v>
      </c>
      <c r="AM72" s="2350">
        <v>1.0188894986497656</v>
      </c>
      <c r="AN72" s="2347">
        <v>0</v>
      </c>
      <c r="AO72" s="2347">
        <v>0</v>
      </c>
      <c r="AP72" s="2347">
        <v>0</v>
      </c>
      <c r="AQ72" s="2323">
        <v>0.48945152635925365</v>
      </c>
      <c r="AR72" s="2323">
        <v>21.123571332408595</v>
      </c>
      <c r="AS72" s="2323">
        <v>9.6635802701947036</v>
      </c>
      <c r="AT72" s="2323">
        <v>1.0537139599271182E-3</v>
      </c>
      <c r="AU72" s="2323">
        <v>5.4571842174790914</v>
      </c>
      <c r="AV72" s="2347">
        <v>0</v>
      </c>
      <c r="AW72" s="2347">
        <v>0</v>
      </c>
      <c r="AX72" s="2325">
        <v>9.4680608616144158E-5</v>
      </c>
      <c r="AY72" s="2326">
        <v>341.73387476663885</v>
      </c>
      <c r="AZ72" s="2357"/>
      <c r="BA72" s="2294" t="s">
        <v>186</v>
      </c>
      <c r="BB72" s="2355"/>
      <c r="BC72" s="2296" t="s">
        <v>376</v>
      </c>
      <c r="BD72" s="2297" t="s">
        <v>377</v>
      </c>
      <c r="BE72" s="2464" t="b">
        <f t="shared" si="39"/>
        <v>1</v>
      </c>
      <c r="BF72" s="2464" t="b">
        <f t="shared" si="20"/>
        <v>1</v>
      </c>
      <c r="BG72" s="2464" t="b">
        <f t="shared" si="21"/>
        <v>1</v>
      </c>
      <c r="BH72" s="2464" t="b">
        <f t="shared" si="22"/>
        <v>1</v>
      </c>
      <c r="BI72" s="2464" t="b">
        <f t="shared" si="23"/>
        <v>1</v>
      </c>
      <c r="BJ72" s="2464" t="b">
        <f t="shared" si="24"/>
        <v>1</v>
      </c>
      <c r="BK72" s="2464" t="b">
        <f t="shared" si="25"/>
        <v>1</v>
      </c>
      <c r="BL72" s="2464" t="b">
        <f t="shared" si="26"/>
        <v>1</v>
      </c>
      <c r="BM72" s="2464" t="b">
        <f t="shared" si="27"/>
        <v>1</v>
      </c>
      <c r="BN72" s="2464" t="b">
        <f t="shared" si="28"/>
        <v>1</v>
      </c>
      <c r="BO72" s="2464" t="b">
        <f t="shared" si="29"/>
        <v>1</v>
      </c>
      <c r="BP72" s="2464" t="b">
        <f t="shared" si="30"/>
        <v>1</v>
      </c>
      <c r="BQ72" s="2464" t="b">
        <f t="shared" si="31"/>
        <v>1</v>
      </c>
      <c r="BR72" s="2464" t="b">
        <f t="shared" si="32"/>
        <v>1</v>
      </c>
      <c r="BS72" s="2464" t="b">
        <f t="shared" si="33"/>
        <v>1</v>
      </c>
      <c r="BT72" s="2464" t="b">
        <f t="shared" si="34"/>
        <v>1</v>
      </c>
      <c r="BU72" s="2464" t="b">
        <f t="shared" si="35"/>
        <v>1</v>
      </c>
      <c r="BV72" s="2464" t="b">
        <f t="shared" si="36"/>
        <v>1</v>
      </c>
      <c r="BW72" s="2464" t="b">
        <f t="shared" si="37"/>
        <v>1</v>
      </c>
      <c r="BX72" s="2464" t="b">
        <f t="shared" si="38"/>
        <v>1</v>
      </c>
      <c r="BY72" s="97"/>
      <c r="BZ72" s="97"/>
      <c r="CA72" s="97"/>
      <c r="CB72" s="97"/>
      <c r="CC72" s="97"/>
      <c r="CD72" s="97"/>
      <c r="CE72" s="97"/>
      <c r="CF72" s="97"/>
      <c r="CG72" s="97"/>
      <c r="CH72" s="97"/>
      <c r="CI72" s="97"/>
      <c r="CJ72" s="97"/>
      <c r="CK72" s="97"/>
      <c r="CL72" s="97"/>
      <c r="CM72" s="97"/>
      <c r="CN72" s="97"/>
      <c r="CO72" s="97"/>
      <c r="CP72" s="97"/>
      <c r="CQ72" s="97"/>
      <c r="CR72" s="97"/>
      <c r="CS72" s="97"/>
      <c r="CT72" s="97"/>
      <c r="CU72" s="97"/>
      <c r="CV72" s="97"/>
      <c r="CW72" s="97"/>
      <c r="CX72" s="97"/>
      <c r="CY72" s="97"/>
      <c r="CZ72" s="97"/>
      <c r="DA72" s="97"/>
      <c r="DB72" s="97"/>
      <c r="DC72" s="97"/>
      <c r="DD72" s="97"/>
      <c r="DE72" s="97"/>
      <c r="DF72" s="97"/>
      <c r="DG72" s="97"/>
      <c r="DH72" s="97"/>
      <c r="DI72" s="97"/>
      <c r="DJ72" s="97"/>
      <c r="DK72" s="97"/>
      <c r="DL72" s="97"/>
      <c r="DM72" s="97"/>
      <c r="DN72" s="97"/>
      <c r="DO72" s="97"/>
      <c r="DP72" s="99"/>
      <c r="DQ72" s="99"/>
    </row>
    <row r="73" spans="1:121" s="48" customFormat="1" ht="12.75" customHeight="1">
      <c r="A73" s="92"/>
      <c r="B73" s="193"/>
      <c r="C73" s="196">
        <v>59</v>
      </c>
      <c r="D73" s="172" t="s">
        <v>187</v>
      </c>
      <c r="E73" s="194" t="s">
        <v>378</v>
      </c>
      <c r="F73" s="2256">
        <v>0</v>
      </c>
      <c r="G73" s="2257">
        <v>98.457903666247688</v>
      </c>
      <c r="H73" s="2257">
        <v>85.513964563354577</v>
      </c>
      <c r="I73" s="2258">
        <v>4.5378572415083744E-6</v>
      </c>
      <c r="J73" s="2257">
        <v>0</v>
      </c>
      <c r="K73" s="2257">
        <v>38.437825154871661</v>
      </c>
      <c r="L73" s="2270">
        <v>0</v>
      </c>
      <c r="M73" s="2271">
        <v>0.58876916076739061</v>
      </c>
      <c r="N73" s="2270">
        <v>0</v>
      </c>
      <c r="O73" s="2270">
        <v>0</v>
      </c>
      <c r="P73" s="2270">
        <v>0</v>
      </c>
      <c r="Q73" s="2257">
        <v>0</v>
      </c>
      <c r="R73" s="2257">
        <v>10.731987513472436</v>
      </c>
      <c r="S73" s="2257">
        <v>3.595017286020151</v>
      </c>
      <c r="T73" s="2258">
        <v>0</v>
      </c>
      <c r="U73" s="2257">
        <v>0.46439589105713402</v>
      </c>
      <c r="V73" s="2270">
        <v>0</v>
      </c>
      <c r="W73" s="2270">
        <v>0</v>
      </c>
      <c r="X73" s="2261">
        <v>0</v>
      </c>
      <c r="Y73" s="2262">
        <v>237.78986777364827</v>
      </c>
      <c r="Z73" s="190"/>
      <c r="AA73" s="93"/>
      <c r="AB73" s="2353"/>
      <c r="AC73" s="2358">
        <v>59</v>
      </c>
      <c r="AD73" s="2306" t="s">
        <v>187</v>
      </c>
      <c r="AE73" s="2354" t="s">
        <v>378</v>
      </c>
      <c r="AF73" s="2308">
        <v>0</v>
      </c>
      <c r="AG73" s="2309">
        <v>98.457903666247688</v>
      </c>
      <c r="AH73" s="2309">
        <v>85.513964563354577</v>
      </c>
      <c r="AI73" s="2310">
        <v>4.5378572415083744E-6</v>
      </c>
      <c r="AJ73" s="2309">
        <v>0</v>
      </c>
      <c r="AK73" s="2309">
        <v>38.437825154871661</v>
      </c>
      <c r="AL73" s="2347">
        <v>0</v>
      </c>
      <c r="AM73" s="2348">
        <v>0.58876916076739061</v>
      </c>
      <c r="AN73" s="2347">
        <v>0</v>
      </c>
      <c r="AO73" s="2347">
        <v>0</v>
      </c>
      <c r="AP73" s="2347">
        <v>0</v>
      </c>
      <c r="AQ73" s="2309">
        <v>0</v>
      </c>
      <c r="AR73" s="2309">
        <v>10.731987513472436</v>
      </c>
      <c r="AS73" s="2309">
        <v>3.595017286020151</v>
      </c>
      <c r="AT73" s="2310">
        <v>0</v>
      </c>
      <c r="AU73" s="2309">
        <v>0.46439589105713402</v>
      </c>
      <c r="AV73" s="2347">
        <v>0</v>
      </c>
      <c r="AW73" s="2347">
        <v>0</v>
      </c>
      <c r="AX73" s="2313">
        <v>0</v>
      </c>
      <c r="AY73" s="2314">
        <v>237.78986777364827</v>
      </c>
      <c r="AZ73" s="2345"/>
      <c r="BA73" s="2353"/>
      <c r="BB73" s="2358">
        <v>59</v>
      </c>
      <c r="BC73" s="2306" t="s">
        <v>187</v>
      </c>
      <c r="BD73" s="2354" t="s">
        <v>378</v>
      </c>
      <c r="BE73" s="2464" t="b">
        <f t="shared" si="39"/>
        <v>1</v>
      </c>
      <c r="BF73" s="2464" t="b">
        <f t="shared" si="20"/>
        <v>1</v>
      </c>
      <c r="BG73" s="2464" t="b">
        <f t="shared" si="21"/>
        <v>1</v>
      </c>
      <c r="BH73" s="2464" t="b">
        <f t="shared" si="22"/>
        <v>1</v>
      </c>
      <c r="BI73" s="2464" t="b">
        <f t="shared" si="23"/>
        <v>1</v>
      </c>
      <c r="BJ73" s="2464" t="b">
        <f t="shared" si="24"/>
        <v>1</v>
      </c>
      <c r="BK73" s="2464" t="b">
        <f t="shared" si="25"/>
        <v>1</v>
      </c>
      <c r="BL73" s="2464" t="b">
        <f t="shared" si="26"/>
        <v>1</v>
      </c>
      <c r="BM73" s="2464" t="b">
        <f t="shared" si="27"/>
        <v>1</v>
      </c>
      <c r="BN73" s="2464" t="b">
        <f t="shared" si="28"/>
        <v>1</v>
      </c>
      <c r="BO73" s="2464" t="b">
        <f t="shared" si="29"/>
        <v>1</v>
      </c>
      <c r="BP73" s="2464" t="b">
        <f t="shared" si="30"/>
        <v>1</v>
      </c>
      <c r="BQ73" s="2464" t="b">
        <f t="shared" si="31"/>
        <v>1</v>
      </c>
      <c r="BR73" s="2464" t="b">
        <f t="shared" si="32"/>
        <v>1</v>
      </c>
      <c r="BS73" s="2464" t="b">
        <f t="shared" si="33"/>
        <v>1</v>
      </c>
      <c r="BT73" s="2464" t="b">
        <f t="shared" si="34"/>
        <v>1</v>
      </c>
      <c r="BU73" s="2464" t="b">
        <f t="shared" si="35"/>
        <v>1</v>
      </c>
      <c r="BV73" s="2464" t="b">
        <f t="shared" si="36"/>
        <v>1</v>
      </c>
      <c r="BW73" s="2464" t="b">
        <f t="shared" si="37"/>
        <v>1</v>
      </c>
      <c r="BX73" s="2464" t="b">
        <f t="shared" si="38"/>
        <v>1</v>
      </c>
      <c r="BY73" s="93"/>
      <c r="BZ73" s="93"/>
      <c r="CA73" s="93"/>
      <c r="CB73" s="93"/>
      <c r="CC73" s="93"/>
      <c r="CD73" s="93"/>
      <c r="CE73" s="93"/>
      <c r="CF73" s="93"/>
      <c r="CG73" s="93"/>
      <c r="CH73" s="93"/>
      <c r="CI73" s="93"/>
      <c r="CJ73" s="93"/>
      <c r="CK73" s="93"/>
      <c r="CL73" s="93"/>
      <c r="CM73" s="93"/>
      <c r="CN73" s="93"/>
      <c r="CO73" s="93"/>
      <c r="CP73" s="93"/>
      <c r="CQ73" s="93"/>
      <c r="CR73" s="93"/>
      <c r="CS73" s="93"/>
      <c r="CT73" s="93"/>
      <c r="CU73" s="93"/>
      <c r="CV73" s="93"/>
      <c r="CW73" s="93"/>
      <c r="CX73" s="93"/>
      <c r="CY73" s="93"/>
      <c r="CZ73" s="93"/>
      <c r="DA73" s="93"/>
      <c r="DB73" s="93"/>
      <c r="DC73" s="93"/>
      <c r="DD73" s="93"/>
      <c r="DE73" s="93"/>
      <c r="DF73" s="93"/>
      <c r="DG73" s="93"/>
      <c r="DH73" s="93"/>
      <c r="DI73" s="93"/>
      <c r="DJ73" s="93"/>
      <c r="DK73" s="93"/>
      <c r="DL73" s="93"/>
      <c r="DM73" s="93"/>
      <c r="DN73" s="93"/>
      <c r="DO73" s="93"/>
      <c r="DP73" s="94"/>
      <c r="DQ73" s="94"/>
    </row>
    <row r="74" spans="1:121" s="48" customFormat="1" ht="12.75" customHeight="1">
      <c r="A74" s="92"/>
      <c r="B74" s="197"/>
      <c r="C74" s="180">
        <v>60</v>
      </c>
      <c r="D74" s="172" t="s">
        <v>188</v>
      </c>
      <c r="E74" s="181"/>
      <c r="F74" s="2256">
        <v>1.1228972125175044E-2</v>
      </c>
      <c r="G74" s="2257">
        <v>32.987372220687853</v>
      </c>
      <c r="H74" s="2257">
        <v>6.9126671534106334</v>
      </c>
      <c r="I74" s="2258">
        <v>0</v>
      </c>
      <c r="J74" s="2257">
        <v>0</v>
      </c>
      <c r="K74" s="2257">
        <v>41.295368857794294</v>
      </c>
      <c r="L74" s="2270">
        <v>0</v>
      </c>
      <c r="M74" s="2271">
        <v>0.29446184213467846</v>
      </c>
      <c r="N74" s="2270">
        <v>0</v>
      </c>
      <c r="O74" s="2270">
        <v>0</v>
      </c>
      <c r="P74" s="2270">
        <v>0</v>
      </c>
      <c r="Q74" s="2257">
        <v>0.43902242356593396</v>
      </c>
      <c r="R74" s="2257">
        <v>10.391583818936157</v>
      </c>
      <c r="S74" s="2257">
        <v>6.0685629841745534</v>
      </c>
      <c r="T74" s="2258">
        <v>0</v>
      </c>
      <c r="U74" s="2257">
        <v>4.992007696754956</v>
      </c>
      <c r="V74" s="2270">
        <v>0</v>
      </c>
      <c r="W74" s="2270">
        <v>0</v>
      </c>
      <c r="X74" s="2261">
        <v>0</v>
      </c>
      <c r="Y74" s="2262">
        <v>103.39227596958423</v>
      </c>
      <c r="Z74" s="190"/>
      <c r="AA74" s="93"/>
      <c r="AB74" s="2359"/>
      <c r="AC74" s="2329">
        <v>60</v>
      </c>
      <c r="AD74" s="2306" t="s">
        <v>188</v>
      </c>
      <c r="AE74" s="2330"/>
      <c r="AF74" s="2308">
        <v>1.1228972125175044E-2</v>
      </c>
      <c r="AG74" s="2309">
        <v>32.987372220687853</v>
      </c>
      <c r="AH74" s="2309">
        <v>6.9126671534106334</v>
      </c>
      <c r="AI74" s="2310">
        <v>0</v>
      </c>
      <c r="AJ74" s="2309">
        <v>0</v>
      </c>
      <c r="AK74" s="2309">
        <v>41.295368857794294</v>
      </c>
      <c r="AL74" s="2347">
        <v>0</v>
      </c>
      <c r="AM74" s="2348">
        <v>0.29446184213467846</v>
      </c>
      <c r="AN74" s="2347">
        <v>0</v>
      </c>
      <c r="AO74" s="2347">
        <v>0</v>
      </c>
      <c r="AP74" s="2347">
        <v>0</v>
      </c>
      <c r="AQ74" s="2309">
        <v>0.43902242356593396</v>
      </c>
      <c r="AR74" s="2309">
        <v>10.391583818936157</v>
      </c>
      <c r="AS74" s="2309">
        <v>6.0685629841745534</v>
      </c>
      <c r="AT74" s="2310">
        <v>0</v>
      </c>
      <c r="AU74" s="2309">
        <v>4.992007696754956</v>
      </c>
      <c r="AV74" s="2347">
        <v>0</v>
      </c>
      <c r="AW74" s="2347">
        <v>0</v>
      </c>
      <c r="AX74" s="2313">
        <v>0</v>
      </c>
      <c r="AY74" s="2314">
        <v>103.39227596958423</v>
      </c>
      <c r="AZ74" s="2345"/>
      <c r="BA74" s="2359"/>
      <c r="BB74" s="2329">
        <v>60</v>
      </c>
      <c r="BC74" s="2306" t="s">
        <v>188</v>
      </c>
      <c r="BD74" s="2330"/>
      <c r="BE74" s="2464" t="b">
        <f t="shared" si="39"/>
        <v>1</v>
      </c>
      <c r="BF74" s="2464" t="b">
        <f t="shared" si="20"/>
        <v>1</v>
      </c>
      <c r="BG74" s="2464" t="b">
        <f t="shared" si="21"/>
        <v>1</v>
      </c>
      <c r="BH74" s="2464" t="b">
        <f t="shared" si="22"/>
        <v>1</v>
      </c>
      <c r="BI74" s="2464" t="b">
        <f t="shared" si="23"/>
        <v>1</v>
      </c>
      <c r="BJ74" s="2464" t="b">
        <f t="shared" si="24"/>
        <v>1</v>
      </c>
      <c r="BK74" s="2464" t="b">
        <f t="shared" si="25"/>
        <v>1</v>
      </c>
      <c r="BL74" s="2464" t="b">
        <f t="shared" si="26"/>
        <v>1</v>
      </c>
      <c r="BM74" s="2464" t="b">
        <f t="shared" si="27"/>
        <v>1</v>
      </c>
      <c r="BN74" s="2464" t="b">
        <f t="shared" si="28"/>
        <v>1</v>
      </c>
      <c r="BO74" s="2464" t="b">
        <f t="shared" si="29"/>
        <v>1</v>
      </c>
      <c r="BP74" s="2464" t="b">
        <f t="shared" si="30"/>
        <v>1</v>
      </c>
      <c r="BQ74" s="2464" t="b">
        <f t="shared" si="31"/>
        <v>1</v>
      </c>
      <c r="BR74" s="2464" t="b">
        <f t="shared" si="32"/>
        <v>1</v>
      </c>
      <c r="BS74" s="2464" t="b">
        <f t="shared" si="33"/>
        <v>1</v>
      </c>
      <c r="BT74" s="2464" t="b">
        <f t="shared" si="34"/>
        <v>1</v>
      </c>
      <c r="BU74" s="2464" t="b">
        <f t="shared" si="35"/>
        <v>1</v>
      </c>
      <c r="BV74" s="2464" t="b">
        <f t="shared" si="36"/>
        <v>1</v>
      </c>
      <c r="BW74" s="2464" t="b">
        <f t="shared" si="37"/>
        <v>1</v>
      </c>
      <c r="BX74" s="2464" t="b">
        <f t="shared" si="38"/>
        <v>1</v>
      </c>
      <c r="BY74" s="93"/>
      <c r="BZ74" s="93"/>
      <c r="CA74" s="93"/>
      <c r="CB74" s="93"/>
      <c r="CC74" s="93"/>
      <c r="CD74" s="93"/>
      <c r="CE74" s="93"/>
      <c r="CF74" s="93"/>
      <c r="CG74" s="93"/>
      <c r="CH74" s="93"/>
      <c r="CI74" s="93"/>
      <c r="CJ74" s="93"/>
      <c r="CK74" s="93"/>
      <c r="CL74" s="93"/>
      <c r="CM74" s="93"/>
      <c r="CN74" s="93"/>
      <c r="CO74" s="93"/>
      <c r="CP74" s="93"/>
      <c r="CQ74" s="93"/>
      <c r="CR74" s="93"/>
      <c r="CS74" s="93"/>
      <c r="CT74" s="93"/>
      <c r="CU74" s="93"/>
      <c r="CV74" s="93"/>
      <c r="CW74" s="93"/>
      <c r="CX74" s="93"/>
      <c r="CY74" s="93"/>
      <c r="CZ74" s="93"/>
      <c r="DA74" s="93"/>
      <c r="DB74" s="93"/>
      <c r="DC74" s="93"/>
      <c r="DD74" s="93"/>
      <c r="DE74" s="93"/>
      <c r="DF74" s="93"/>
      <c r="DG74" s="93"/>
      <c r="DH74" s="93"/>
      <c r="DI74" s="93"/>
      <c r="DJ74" s="93"/>
      <c r="DK74" s="93"/>
      <c r="DL74" s="93"/>
      <c r="DM74" s="93"/>
      <c r="DN74" s="93"/>
      <c r="DO74" s="93"/>
      <c r="DP74" s="94"/>
      <c r="DQ74" s="94"/>
    </row>
    <row r="75" spans="1:121" s="48" customFormat="1" ht="12.75" customHeight="1">
      <c r="A75" s="92"/>
      <c r="B75" s="193" t="s">
        <v>379</v>
      </c>
      <c r="C75" s="395"/>
      <c r="D75" s="386" t="s">
        <v>204</v>
      </c>
      <c r="E75" s="387" t="s">
        <v>380</v>
      </c>
      <c r="F75" s="2263">
        <v>1.5645266968608373</v>
      </c>
      <c r="G75" s="2264">
        <v>91.19176513512484</v>
      </c>
      <c r="H75" s="2264">
        <v>7.3209732757931043</v>
      </c>
      <c r="I75" s="2264">
        <v>6.5249817422135123</v>
      </c>
      <c r="J75" s="2264">
        <v>0.63056222204516876</v>
      </c>
      <c r="K75" s="2264">
        <v>38.722449171438299</v>
      </c>
      <c r="L75" s="2270">
        <v>0</v>
      </c>
      <c r="M75" s="2272">
        <v>3.2148470319569356</v>
      </c>
      <c r="N75" s="2270">
        <v>0</v>
      </c>
      <c r="O75" s="2270">
        <v>0</v>
      </c>
      <c r="P75" s="2270">
        <v>0</v>
      </c>
      <c r="Q75" s="2264">
        <v>1.1981801499930474E-3</v>
      </c>
      <c r="R75" s="2264">
        <v>5.253358556515292</v>
      </c>
      <c r="S75" s="2264">
        <v>3.3012421170605633</v>
      </c>
      <c r="T75" s="2264">
        <v>0.16917275846561414</v>
      </c>
      <c r="U75" s="2264">
        <v>6.4006095240981926</v>
      </c>
      <c r="V75" s="2270">
        <v>0</v>
      </c>
      <c r="W75" s="2270">
        <v>0</v>
      </c>
      <c r="X75" s="2266">
        <v>0.1421096964732175</v>
      </c>
      <c r="Y75" s="2267">
        <v>164.43779610819556</v>
      </c>
      <c r="Z75" s="190"/>
      <c r="AA75" s="93"/>
      <c r="AB75" s="2353" t="s">
        <v>379</v>
      </c>
      <c r="AC75" s="2355"/>
      <c r="AD75" s="2296" t="s">
        <v>204</v>
      </c>
      <c r="AE75" s="2297" t="s">
        <v>380</v>
      </c>
      <c r="AF75" s="2322">
        <v>1.5645266968608373</v>
      </c>
      <c r="AG75" s="2323">
        <v>91.19176513512484</v>
      </c>
      <c r="AH75" s="2323">
        <v>7.3209732757931043</v>
      </c>
      <c r="AI75" s="2323">
        <v>6.5249817422135123</v>
      </c>
      <c r="AJ75" s="2323">
        <v>0.63056222204516876</v>
      </c>
      <c r="AK75" s="2323">
        <v>38.722449171438299</v>
      </c>
      <c r="AL75" s="2347">
        <v>0</v>
      </c>
      <c r="AM75" s="2350">
        <v>3.2148470319569356</v>
      </c>
      <c r="AN75" s="2347">
        <v>0</v>
      </c>
      <c r="AO75" s="2347">
        <v>0</v>
      </c>
      <c r="AP75" s="2347">
        <v>0</v>
      </c>
      <c r="AQ75" s="2323">
        <v>1.1981801499930474E-3</v>
      </c>
      <c r="AR75" s="2323">
        <v>5.253358556515292</v>
      </c>
      <c r="AS75" s="2323">
        <v>3.3012421170605633</v>
      </c>
      <c r="AT75" s="2323">
        <v>0.16917275846561414</v>
      </c>
      <c r="AU75" s="2323">
        <v>6.4006095240981926</v>
      </c>
      <c r="AV75" s="2347">
        <v>0</v>
      </c>
      <c r="AW75" s="2347">
        <v>0</v>
      </c>
      <c r="AX75" s="2325">
        <v>0.1421096964732175</v>
      </c>
      <c r="AY75" s="2326">
        <v>164.43779610819556</v>
      </c>
      <c r="AZ75" s="2345"/>
      <c r="BA75" s="2353" t="s">
        <v>379</v>
      </c>
      <c r="BB75" s="2355"/>
      <c r="BC75" s="2296" t="s">
        <v>204</v>
      </c>
      <c r="BD75" s="2297" t="s">
        <v>380</v>
      </c>
      <c r="BE75" s="2464" t="b">
        <f t="shared" si="39"/>
        <v>1</v>
      </c>
      <c r="BF75" s="2464" t="b">
        <f t="shared" si="20"/>
        <v>1</v>
      </c>
      <c r="BG75" s="2464" t="b">
        <f t="shared" si="21"/>
        <v>1</v>
      </c>
      <c r="BH75" s="2464" t="b">
        <f t="shared" si="22"/>
        <v>1</v>
      </c>
      <c r="BI75" s="2464" t="b">
        <f t="shared" si="23"/>
        <v>1</v>
      </c>
      <c r="BJ75" s="2464" t="b">
        <f t="shared" si="24"/>
        <v>1</v>
      </c>
      <c r="BK75" s="2464" t="b">
        <f t="shared" si="25"/>
        <v>1</v>
      </c>
      <c r="BL75" s="2464" t="b">
        <f t="shared" si="26"/>
        <v>1</v>
      </c>
      <c r="BM75" s="2464" t="b">
        <f t="shared" si="27"/>
        <v>1</v>
      </c>
      <c r="BN75" s="2464" t="b">
        <f t="shared" si="28"/>
        <v>1</v>
      </c>
      <c r="BO75" s="2464" t="b">
        <f t="shared" si="29"/>
        <v>1</v>
      </c>
      <c r="BP75" s="2464" t="b">
        <f t="shared" si="30"/>
        <v>1</v>
      </c>
      <c r="BQ75" s="2464" t="b">
        <f t="shared" si="31"/>
        <v>1</v>
      </c>
      <c r="BR75" s="2464" t="b">
        <f t="shared" si="32"/>
        <v>1</v>
      </c>
      <c r="BS75" s="2464" t="b">
        <f t="shared" si="33"/>
        <v>1</v>
      </c>
      <c r="BT75" s="2464" t="b">
        <f t="shared" si="34"/>
        <v>1</v>
      </c>
      <c r="BU75" s="2464" t="b">
        <f t="shared" si="35"/>
        <v>1</v>
      </c>
      <c r="BV75" s="2464" t="b">
        <f t="shared" si="36"/>
        <v>1</v>
      </c>
      <c r="BW75" s="2464" t="b">
        <f t="shared" si="37"/>
        <v>1</v>
      </c>
      <c r="BX75" s="2464" t="b">
        <f t="shared" si="38"/>
        <v>1</v>
      </c>
      <c r="BY75" s="93"/>
      <c r="BZ75" s="93"/>
      <c r="CA75" s="93"/>
      <c r="CB75" s="93"/>
      <c r="CC75" s="93"/>
      <c r="CD75" s="93"/>
      <c r="CE75" s="93"/>
      <c r="CF75" s="93"/>
      <c r="CG75" s="93"/>
      <c r="CH75" s="93"/>
      <c r="CI75" s="93"/>
      <c r="CJ75" s="93"/>
      <c r="CK75" s="93"/>
      <c r="CL75" s="93"/>
      <c r="CM75" s="93"/>
      <c r="CN75" s="93"/>
      <c r="CO75" s="93"/>
      <c r="CP75" s="93"/>
      <c r="CQ75" s="93"/>
      <c r="CR75" s="93"/>
      <c r="CS75" s="93"/>
      <c r="CT75" s="93"/>
      <c r="CU75" s="93"/>
      <c r="CV75" s="93"/>
      <c r="CW75" s="93"/>
      <c r="CX75" s="93"/>
      <c r="CY75" s="93"/>
      <c r="CZ75" s="93"/>
      <c r="DA75" s="93"/>
      <c r="DB75" s="93"/>
      <c r="DC75" s="93"/>
      <c r="DD75" s="93"/>
      <c r="DE75" s="93"/>
      <c r="DF75" s="93"/>
      <c r="DG75" s="93"/>
      <c r="DH75" s="93"/>
      <c r="DI75" s="93"/>
      <c r="DJ75" s="93"/>
      <c r="DK75" s="93"/>
      <c r="DL75" s="93"/>
      <c r="DM75" s="93"/>
      <c r="DN75" s="93"/>
      <c r="DO75" s="93"/>
      <c r="DP75" s="94"/>
      <c r="DQ75" s="94"/>
    </row>
    <row r="76" spans="1:121" s="48" customFormat="1" ht="12.75" customHeight="1">
      <c r="A76" s="92"/>
      <c r="B76" s="178"/>
      <c r="C76" s="196">
        <v>61</v>
      </c>
      <c r="D76" s="172" t="s">
        <v>190</v>
      </c>
      <c r="E76" s="181" t="s">
        <v>381</v>
      </c>
      <c r="F76" s="2256">
        <v>0.62587238926633326</v>
      </c>
      <c r="G76" s="2257">
        <v>74.033616726893754</v>
      </c>
      <c r="H76" s="2257">
        <v>6.8498483835825885</v>
      </c>
      <c r="I76" s="2257">
        <v>0.12526927859770604</v>
      </c>
      <c r="J76" s="2257">
        <v>9.1455119474784089E-4</v>
      </c>
      <c r="K76" s="2257">
        <v>25.316207323709389</v>
      </c>
      <c r="L76" s="2270">
        <v>0</v>
      </c>
      <c r="M76" s="2271">
        <v>0.55763828969676443</v>
      </c>
      <c r="N76" s="2270">
        <v>0</v>
      </c>
      <c r="O76" s="2270">
        <v>0</v>
      </c>
      <c r="P76" s="2270">
        <v>0</v>
      </c>
      <c r="Q76" s="2257">
        <v>7.0102382872570704E-4</v>
      </c>
      <c r="R76" s="2257">
        <v>4.3444594831690146</v>
      </c>
      <c r="S76" s="2257">
        <v>0.63901448034781938</v>
      </c>
      <c r="T76" s="2257">
        <v>0.16795193081279788</v>
      </c>
      <c r="U76" s="2257">
        <v>0.15385839252268732</v>
      </c>
      <c r="V76" s="2270">
        <v>0</v>
      </c>
      <c r="W76" s="2270">
        <v>0</v>
      </c>
      <c r="X76" s="2261">
        <v>0</v>
      </c>
      <c r="Y76" s="2262">
        <v>112.81535225362234</v>
      </c>
      <c r="Z76" s="190"/>
      <c r="AA76" s="93"/>
      <c r="AB76" s="2320"/>
      <c r="AC76" s="2358">
        <v>61</v>
      </c>
      <c r="AD76" s="2306" t="s">
        <v>190</v>
      </c>
      <c r="AE76" s="2330" t="s">
        <v>381</v>
      </c>
      <c r="AF76" s="2308">
        <v>0.62587238926633326</v>
      </c>
      <c r="AG76" s="2309">
        <v>74.033616726893754</v>
      </c>
      <c r="AH76" s="2309">
        <v>6.8498483835825885</v>
      </c>
      <c r="AI76" s="2309">
        <v>0.12526927859770604</v>
      </c>
      <c r="AJ76" s="2309">
        <v>9.1455119474784089E-4</v>
      </c>
      <c r="AK76" s="2309">
        <v>25.316207323709389</v>
      </c>
      <c r="AL76" s="2347">
        <v>0</v>
      </c>
      <c r="AM76" s="2348">
        <v>0.55763828969676443</v>
      </c>
      <c r="AN76" s="2347">
        <v>0</v>
      </c>
      <c r="AO76" s="2347">
        <v>0</v>
      </c>
      <c r="AP76" s="2347">
        <v>0</v>
      </c>
      <c r="AQ76" s="2309">
        <v>7.0102382872570704E-4</v>
      </c>
      <c r="AR76" s="2309">
        <v>4.3444594831690146</v>
      </c>
      <c r="AS76" s="2309">
        <v>0.63901448034781938</v>
      </c>
      <c r="AT76" s="2309">
        <v>0.16795193081279788</v>
      </c>
      <c r="AU76" s="2309">
        <v>0.15385839252268732</v>
      </c>
      <c r="AV76" s="2347">
        <v>0</v>
      </c>
      <c r="AW76" s="2347">
        <v>0</v>
      </c>
      <c r="AX76" s="2313">
        <v>0</v>
      </c>
      <c r="AY76" s="2314">
        <v>112.81535225362234</v>
      </c>
      <c r="AZ76" s="2345"/>
      <c r="BA76" s="2320"/>
      <c r="BB76" s="2358">
        <v>61</v>
      </c>
      <c r="BC76" s="2306" t="s">
        <v>190</v>
      </c>
      <c r="BD76" s="2330" t="s">
        <v>381</v>
      </c>
      <c r="BE76" s="2464" t="b">
        <f t="shared" si="39"/>
        <v>1</v>
      </c>
      <c r="BF76" s="2464" t="b">
        <f t="shared" si="20"/>
        <v>1</v>
      </c>
      <c r="BG76" s="2464" t="b">
        <f t="shared" si="21"/>
        <v>1</v>
      </c>
      <c r="BH76" s="2464" t="b">
        <f t="shared" si="22"/>
        <v>1</v>
      </c>
      <c r="BI76" s="2464" t="b">
        <f t="shared" si="23"/>
        <v>1</v>
      </c>
      <c r="BJ76" s="2464" t="b">
        <f t="shared" si="24"/>
        <v>1</v>
      </c>
      <c r="BK76" s="2464" t="b">
        <f t="shared" si="25"/>
        <v>1</v>
      </c>
      <c r="BL76" s="2464" t="b">
        <f t="shared" si="26"/>
        <v>1</v>
      </c>
      <c r="BM76" s="2464" t="b">
        <f t="shared" si="27"/>
        <v>1</v>
      </c>
      <c r="BN76" s="2464" t="b">
        <f t="shared" si="28"/>
        <v>1</v>
      </c>
      <c r="BO76" s="2464" t="b">
        <f t="shared" si="29"/>
        <v>1</v>
      </c>
      <c r="BP76" s="2464" t="b">
        <f t="shared" si="30"/>
        <v>1</v>
      </c>
      <c r="BQ76" s="2464" t="b">
        <f t="shared" si="31"/>
        <v>1</v>
      </c>
      <c r="BR76" s="2464" t="b">
        <f t="shared" si="32"/>
        <v>1</v>
      </c>
      <c r="BS76" s="2464" t="b">
        <f t="shared" si="33"/>
        <v>1</v>
      </c>
      <c r="BT76" s="2464" t="b">
        <f t="shared" si="34"/>
        <v>1</v>
      </c>
      <c r="BU76" s="2464" t="b">
        <f t="shared" si="35"/>
        <v>1</v>
      </c>
      <c r="BV76" s="2464" t="b">
        <f t="shared" si="36"/>
        <v>1</v>
      </c>
      <c r="BW76" s="2464" t="b">
        <f t="shared" si="37"/>
        <v>1</v>
      </c>
      <c r="BX76" s="2464" t="b">
        <f t="shared" si="38"/>
        <v>1</v>
      </c>
      <c r="BY76" s="93"/>
      <c r="BZ76" s="93"/>
      <c r="CA76" s="93"/>
      <c r="CB76" s="93"/>
      <c r="CC76" s="93"/>
      <c r="CD76" s="93"/>
      <c r="CE76" s="93"/>
      <c r="CF76" s="93"/>
      <c r="CG76" s="93"/>
      <c r="CH76" s="93"/>
      <c r="CI76" s="93"/>
      <c r="CJ76" s="93"/>
      <c r="CK76" s="93"/>
      <c r="CL76" s="93"/>
      <c r="CM76" s="93"/>
      <c r="CN76" s="93"/>
      <c r="CO76" s="93"/>
      <c r="CP76" s="93"/>
      <c r="CQ76" s="93"/>
      <c r="CR76" s="93"/>
      <c r="CS76" s="93"/>
      <c r="CT76" s="93"/>
      <c r="CU76" s="93"/>
      <c r="CV76" s="93"/>
      <c r="CW76" s="93"/>
      <c r="CX76" s="93"/>
      <c r="CY76" s="93"/>
      <c r="CZ76" s="93"/>
      <c r="DA76" s="93"/>
      <c r="DB76" s="93"/>
      <c r="DC76" s="93"/>
      <c r="DD76" s="93"/>
      <c r="DE76" s="93"/>
      <c r="DF76" s="93"/>
      <c r="DG76" s="93"/>
      <c r="DH76" s="93"/>
      <c r="DI76" s="93"/>
      <c r="DJ76" s="93"/>
      <c r="DK76" s="93"/>
      <c r="DL76" s="93"/>
      <c r="DM76" s="93"/>
      <c r="DN76" s="93"/>
      <c r="DO76" s="93"/>
      <c r="DP76" s="94"/>
      <c r="DQ76" s="94"/>
    </row>
    <row r="77" spans="1:121" s="48" customFormat="1" ht="12.75" customHeight="1">
      <c r="A77" s="92"/>
      <c r="B77" s="178" t="s">
        <v>191</v>
      </c>
      <c r="C77" s="395">
        <v>64</v>
      </c>
      <c r="D77" s="386" t="s">
        <v>382</v>
      </c>
      <c r="E77" s="387" t="s">
        <v>383</v>
      </c>
      <c r="F77" s="2263">
        <v>2.571746386456171E-2</v>
      </c>
      <c r="G77" s="2264">
        <v>13.540158400571336</v>
      </c>
      <c r="H77" s="2264">
        <v>3.5152654077808974</v>
      </c>
      <c r="I77" s="2264">
        <v>0.86157857254934189</v>
      </c>
      <c r="J77" s="2264">
        <v>2.3067267979045729</v>
      </c>
      <c r="K77" s="2264">
        <v>68.195354923317367</v>
      </c>
      <c r="L77" s="2270">
        <v>0</v>
      </c>
      <c r="M77" s="2272">
        <v>8.9013701809391961</v>
      </c>
      <c r="N77" s="2270">
        <v>0</v>
      </c>
      <c r="O77" s="2270">
        <v>0</v>
      </c>
      <c r="P77" s="2270">
        <v>0</v>
      </c>
      <c r="Q77" s="2264">
        <v>6.8115771225777614E-3</v>
      </c>
      <c r="R77" s="2264">
        <v>34.448859219170458</v>
      </c>
      <c r="S77" s="2264">
        <v>17.632138613863891</v>
      </c>
      <c r="T77" s="2264">
        <v>1.4423981867913209E-2</v>
      </c>
      <c r="U77" s="2264">
        <v>4.3069475102748509</v>
      </c>
      <c r="V77" s="2270">
        <v>0</v>
      </c>
      <c r="W77" s="2270">
        <v>0</v>
      </c>
      <c r="X77" s="2266">
        <v>5.1892598744646715E-5</v>
      </c>
      <c r="Y77" s="2267">
        <v>153.75540454182567</v>
      </c>
      <c r="Z77" s="190"/>
      <c r="AA77" s="93"/>
      <c r="AB77" s="2320" t="s">
        <v>191</v>
      </c>
      <c r="AC77" s="2355">
        <v>64</v>
      </c>
      <c r="AD77" s="2296" t="s">
        <v>382</v>
      </c>
      <c r="AE77" s="2297" t="s">
        <v>383</v>
      </c>
      <c r="AF77" s="2322">
        <v>2.571746386456171E-2</v>
      </c>
      <c r="AG77" s="2323">
        <v>13.540158400571336</v>
      </c>
      <c r="AH77" s="2323">
        <v>3.5152654077808974</v>
      </c>
      <c r="AI77" s="2323">
        <v>0.86157857254934189</v>
      </c>
      <c r="AJ77" s="2323">
        <v>2.3067267979045729</v>
      </c>
      <c r="AK77" s="2323">
        <v>68.195354923317367</v>
      </c>
      <c r="AL77" s="2347">
        <v>0</v>
      </c>
      <c r="AM77" s="2350">
        <v>8.9013701809391961</v>
      </c>
      <c r="AN77" s="2347">
        <v>0</v>
      </c>
      <c r="AO77" s="2347">
        <v>0</v>
      </c>
      <c r="AP77" s="2347">
        <v>0</v>
      </c>
      <c r="AQ77" s="2323">
        <v>6.8115771225777614E-3</v>
      </c>
      <c r="AR77" s="2323">
        <v>34.448859219170458</v>
      </c>
      <c r="AS77" s="2323">
        <v>17.632138613863891</v>
      </c>
      <c r="AT77" s="2323">
        <v>1.4423981867913209E-2</v>
      </c>
      <c r="AU77" s="2323">
        <v>4.3069475102748509</v>
      </c>
      <c r="AV77" s="2347">
        <v>0</v>
      </c>
      <c r="AW77" s="2347">
        <v>0</v>
      </c>
      <c r="AX77" s="2325">
        <v>5.1892598744646715E-5</v>
      </c>
      <c r="AY77" s="2326">
        <v>153.75540454182567</v>
      </c>
      <c r="AZ77" s="2345"/>
      <c r="BA77" s="2320" t="s">
        <v>191</v>
      </c>
      <c r="BB77" s="2355">
        <v>64</v>
      </c>
      <c r="BC77" s="2296" t="s">
        <v>382</v>
      </c>
      <c r="BD77" s="2297" t="s">
        <v>383</v>
      </c>
      <c r="BE77" s="2464" t="b">
        <f t="shared" si="39"/>
        <v>1</v>
      </c>
      <c r="BF77" s="2464" t="b">
        <f t="shared" si="20"/>
        <v>1</v>
      </c>
      <c r="BG77" s="2464" t="b">
        <f t="shared" si="21"/>
        <v>1</v>
      </c>
      <c r="BH77" s="2464" t="b">
        <f t="shared" si="22"/>
        <v>1</v>
      </c>
      <c r="BI77" s="2464" t="b">
        <f t="shared" si="23"/>
        <v>1</v>
      </c>
      <c r="BJ77" s="2464" t="b">
        <f t="shared" si="24"/>
        <v>1</v>
      </c>
      <c r="BK77" s="2464" t="b">
        <f t="shared" si="25"/>
        <v>1</v>
      </c>
      <c r="BL77" s="2464" t="b">
        <f t="shared" si="26"/>
        <v>1</v>
      </c>
      <c r="BM77" s="2464" t="b">
        <f t="shared" si="27"/>
        <v>1</v>
      </c>
      <c r="BN77" s="2464" t="b">
        <f t="shared" si="28"/>
        <v>1</v>
      </c>
      <c r="BO77" s="2464" t="b">
        <f t="shared" si="29"/>
        <v>1</v>
      </c>
      <c r="BP77" s="2464" t="b">
        <f t="shared" si="30"/>
        <v>1</v>
      </c>
      <c r="BQ77" s="2464" t="b">
        <f t="shared" si="31"/>
        <v>1</v>
      </c>
      <c r="BR77" s="2464" t="b">
        <f t="shared" si="32"/>
        <v>1</v>
      </c>
      <c r="BS77" s="2464" t="b">
        <f t="shared" si="33"/>
        <v>1</v>
      </c>
      <c r="BT77" s="2464" t="b">
        <f t="shared" si="34"/>
        <v>1</v>
      </c>
      <c r="BU77" s="2464" t="b">
        <f t="shared" si="35"/>
        <v>1</v>
      </c>
      <c r="BV77" s="2464" t="b">
        <f t="shared" si="36"/>
        <v>1</v>
      </c>
      <c r="BW77" s="2464" t="b">
        <f t="shared" si="37"/>
        <v>1</v>
      </c>
      <c r="BX77" s="2464" t="b">
        <f t="shared" si="38"/>
        <v>1</v>
      </c>
      <c r="BY77" s="93"/>
      <c r="BZ77" s="93"/>
      <c r="CA77" s="93"/>
      <c r="CB77" s="93"/>
      <c r="CC77" s="93"/>
      <c r="CD77" s="93"/>
      <c r="CE77" s="93"/>
      <c r="CF77" s="93"/>
      <c r="CG77" s="93"/>
      <c r="CH77" s="93"/>
      <c r="CI77" s="93"/>
      <c r="CJ77" s="93"/>
      <c r="CK77" s="93"/>
      <c r="CL77" s="93"/>
      <c r="CM77" s="93"/>
      <c r="CN77" s="93"/>
      <c r="CO77" s="93"/>
      <c r="CP77" s="93"/>
      <c r="CQ77" s="93"/>
      <c r="CR77" s="93"/>
      <c r="CS77" s="93"/>
      <c r="CT77" s="93"/>
      <c r="CU77" s="93"/>
      <c r="CV77" s="93"/>
      <c r="CW77" s="93"/>
      <c r="CX77" s="93"/>
      <c r="CY77" s="93"/>
      <c r="CZ77" s="93"/>
      <c r="DA77" s="93"/>
      <c r="DB77" s="93"/>
      <c r="DC77" s="93"/>
      <c r="DD77" s="93"/>
      <c r="DE77" s="93"/>
      <c r="DF77" s="93"/>
      <c r="DG77" s="93"/>
      <c r="DH77" s="93"/>
      <c r="DI77" s="93"/>
      <c r="DJ77" s="93"/>
      <c r="DK77" s="93"/>
      <c r="DL77" s="93"/>
      <c r="DM77" s="93"/>
      <c r="DN77" s="93"/>
      <c r="DO77" s="93"/>
      <c r="DP77" s="94"/>
      <c r="DQ77" s="94"/>
    </row>
    <row r="78" spans="1:121" s="48" customFormat="1" ht="12.75" customHeight="1">
      <c r="A78" s="92"/>
      <c r="B78" s="169" t="s">
        <v>26</v>
      </c>
      <c r="C78" s="395"/>
      <c r="D78" s="386" t="s">
        <v>384</v>
      </c>
      <c r="E78" s="387" t="s">
        <v>385</v>
      </c>
      <c r="F78" s="2263">
        <v>5.784576687364245</v>
      </c>
      <c r="G78" s="2264">
        <v>101.79250110148186</v>
      </c>
      <c r="H78" s="2264">
        <v>21.520525460685075</v>
      </c>
      <c r="I78" s="2264">
        <v>12.33574364986818</v>
      </c>
      <c r="J78" s="2264">
        <v>14.199265116640596</v>
      </c>
      <c r="K78" s="2264">
        <v>285.92437801714271</v>
      </c>
      <c r="L78" s="2270">
        <v>0</v>
      </c>
      <c r="M78" s="2272">
        <v>4.4436070170658839</v>
      </c>
      <c r="N78" s="2270">
        <v>0</v>
      </c>
      <c r="O78" s="2270">
        <v>0</v>
      </c>
      <c r="P78" s="2270">
        <v>0</v>
      </c>
      <c r="Q78" s="2264">
        <v>0.29554129558847242</v>
      </c>
      <c r="R78" s="2264">
        <v>36.774683401989485</v>
      </c>
      <c r="S78" s="2264">
        <v>42.324595857866676</v>
      </c>
      <c r="T78" s="2264">
        <v>7.759843712895402E-2</v>
      </c>
      <c r="U78" s="2264">
        <v>42.527827891390757</v>
      </c>
      <c r="V78" s="2270">
        <v>0</v>
      </c>
      <c r="W78" s="2270">
        <v>0</v>
      </c>
      <c r="X78" s="2266">
        <v>6.637689478993785</v>
      </c>
      <c r="Y78" s="2267">
        <v>574.63853341320657</v>
      </c>
      <c r="Z78" s="190"/>
      <c r="AA78" s="93"/>
      <c r="AB78" s="2294" t="s">
        <v>26</v>
      </c>
      <c r="AC78" s="2355"/>
      <c r="AD78" s="2296" t="s">
        <v>384</v>
      </c>
      <c r="AE78" s="2297" t="s">
        <v>385</v>
      </c>
      <c r="AF78" s="2322">
        <v>5.784576687364245</v>
      </c>
      <c r="AG78" s="2323">
        <v>101.79250110148186</v>
      </c>
      <c r="AH78" s="2323">
        <v>21.520525460685075</v>
      </c>
      <c r="AI78" s="2323">
        <v>12.33574364986818</v>
      </c>
      <c r="AJ78" s="2323">
        <v>14.199265116640596</v>
      </c>
      <c r="AK78" s="2323">
        <v>285.92437801714271</v>
      </c>
      <c r="AL78" s="2347">
        <v>0</v>
      </c>
      <c r="AM78" s="2350">
        <v>4.4436070170658839</v>
      </c>
      <c r="AN78" s="2347">
        <v>0</v>
      </c>
      <c r="AO78" s="2347">
        <v>0</v>
      </c>
      <c r="AP78" s="2347">
        <v>0</v>
      </c>
      <c r="AQ78" s="2323">
        <v>0.29554129558847242</v>
      </c>
      <c r="AR78" s="2323">
        <v>36.774683401989485</v>
      </c>
      <c r="AS78" s="2323">
        <v>42.324595857866676</v>
      </c>
      <c r="AT78" s="2323">
        <v>7.759843712895402E-2</v>
      </c>
      <c r="AU78" s="2323">
        <v>42.527827891390757</v>
      </c>
      <c r="AV78" s="2347">
        <v>0</v>
      </c>
      <c r="AW78" s="2347">
        <v>0</v>
      </c>
      <c r="AX78" s="2325">
        <v>6.637689478993785</v>
      </c>
      <c r="AY78" s="2326">
        <v>574.63853341320657</v>
      </c>
      <c r="AZ78" s="2345"/>
      <c r="BA78" s="2294" t="s">
        <v>26</v>
      </c>
      <c r="BB78" s="2355"/>
      <c r="BC78" s="2296" t="s">
        <v>384</v>
      </c>
      <c r="BD78" s="2297" t="s">
        <v>385</v>
      </c>
      <c r="BE78" s="2464" t="b">
        <f t="shared" si="39"/>
        <v>1</v>
      </c>
      <c r="BF78" s="2464" t="b">
        <f t="shared" si="20"/>
        <v>1</v>
      </c>
      <c r="BG78" s="2464" t="b">
        <f t="shared" si="21"/>
        <v>1</v>
      </c>
      <c r="BH78" s="2464" t="b">
        <f t="shared" si="22"/>
        <v>1</v>
      </c>
      <c r="BI78" s="2464" t="b">
        <f t="shared" si="23"/>
        <v>1</v>
      </c>
      <c r="BJ78" s="2464" t="b">
        <f t="shared" si="24"/>
        <v>1</v>
      </c>
      <c r="BK78" s="2464" t="b">
        <f t="shared" si="25"/>
        <v>1</v>
      </c>
      <c r="BL78" s="2464" t="b">
        <f t="shared" si="26"/>
        <v>1</v>
      </c>
      <c r="BM78" s="2464" t="b">
        <f t="shared" si="27"/>
        <v>1</v>
      </c>
      <c r="BN78" s="2464" t="b">
        <f t="shared" si="28"/>
        <v>1</v>
      </c>
      <c r="BO78" s="2464" t="b">
        <f t="shared" si="29"/>
        <v>1</v>
      </c>
      <c r="BP78" s="2464" t="b">
        <f t="shared" si="30"/>
        <v>1</v>
      </c>
      <c r="BQ78" s="2464" t="b">
        <f t="shared" si="31"/>
        <v>1</v>
      </c>
      <c r="BR78" s="2464" t="b">
        <f t="shared" si="32"/>
        <v>1</v>
      </c>
      <c r="BS78" s="2464" t="b">
        <f t="shared" si="33"/>
        <v>1</v>
      </c>
      <c r="BT78" s="2464" t="b">
        <f t="shared" si="34"/>
        <v>1</v>
      </c>
      <c r="BU78" s="2464" t="b">
        <f t="shared" si="35"/>
        <v>1</v>
      </c>
      <c r="BV78" s="2464" t="b">
        <f t="shared" si="36"/>
        <v>1</v>
      </c>
      <c r="BW78" s="2464" t="b">
        <f t="shared" si="37"/>
        <v>1</v>
      </c>
      <c r="BX78" s="2464" t="b">
        <f t="shared" si="38"/>
        <v>1</v>
      </c>
      <c r="BY78" s="93"/>
      <c r="BZ78" s="93"/>
      <c r="CA78" s="93"/>
      <c r="CB78" s="93"/>
      <c r="CC78" s="93"/>
      <c r="CD78" s="93"/>
      <c r="CE78" s="93"/>
      <c r="CF78" s="93"/>
      <c r="CG78" s="93"/>
      <c r="CH78" s="93"/>
      <c r="CI78" s="93"/>
      <c r="CJ78" s="93"/>
      <c r="CK78" s="93"/>
      <c r="CL78" s="93"/>
      <c r="CM78" s="93"/>
      <c r="CN78" s="93"/>
      <c r="CO78" s="93"/>
      <c r="CP78" s="93"/>
      <c r="CQ78" s="93"/>
      <c r="CR78" s="93"/>
      <c r="CS78" s="93"/>
      <c r="CT78" s="93"/>
      <c r="CU78" s="93"/>
      <c r="CV78" s="93"/>
      <c r="CW78" s="93"/>
      <c r="CX78" s="93"/>
      <c r="CY78" s="93"/>
      <c r="CZ78" s="93"/>
      <c r="DA78" s="93"/>
      <c r="DB78" s="93"/>
      <c r="DC78" s="93"/>
      <c r="DD78" s="93"/>
      <c r="DE78" s="93"/>
      <c r="DF78" s="93"/>
      <c r="DG78" s="93"/>
      <c r="DH78" s="93"/>
      <c r="DI78" s="93"/>
      <c r="DJ78" s="93"/>
      <c r="DK78" s="93"/>
      <c r="DL78" s="93"/>
      <c r="DM78" s="93"/>
      <c r="DN78" s="93"/>
      <c r="DO78" s="93"/>
      <c r="DP78" s="94"/>
      <c r="DQ78" s="94"/>
    </row>
    <row r="79" spans="1:121" s="48" customFormat="1" ht="12.75" customHeight="1">
      <c r="A79" s="92"/>
      <c r="B79" s="192"/>
      <c r="C79" s="196">
        <v>62</v>
      </c>
      <c r="D79" s="172" t="s">
        <v>192</v>
      </c>
      <c r="E79" s="181" t="s">
        <v>386</v>
      </c>
      <c r="F79" s="2256">
        <v>0.52654238498194361</v>
      </c>
      <c r="G79" s="2257">
        <v>45.919709296416507</v>
      </c>
      <c r="H79" s="2257">
        <v>17.619040548010947</v>
      </c>
      <c r="I79" s="2257">
        <v>8.0377203634469936</v>
      </c>
      <c r="J79" s="2257">
        <v>10.207750417096817</v>
      </c>
      <c r="K79" s="2257">
        <v>218.8717194429457</v>
      </c>
      <c r="L79" s="2270">
        <v>0</v>
      </c>
      <c r="M79" s="2271">
        <v>3.6334354603529362</v>
      </c>
      <c r="N79" s="2270">
        <v>0</v>
      </c>
      <c r="O79" s="2270">
        <v>0</v>
      </c>
      <c r="P79" s="2270">
        <v>0</v>
      </c>
      <c r="Q79" s="2257">
        <v>0.17835674974691906</v>
      </c>
      <c r="R79" s="2257">
        <v>31.402543390682929</v>
      </c>
      <c r="S79" s="2257">
        <v>31.535301829843721</v>
      </c>
      <c r="T79" s="2257">
        <v>0</v>
      </c>
      <c r="U79" s="2257">
        <v>3.6304457560149128</v>
      </c>
      <c r="V79" s="2270">
        <v>0</v>
      </c>
      <c r="W79" s="2270">
        <v>0</v>
      </c>
      <c r="X79" s="2261">
        <v>7.3640675047356635E-2</v>
      </c>
      <c r="Y79" s="2262">
        <v>371.63620631458764</v>
      </c>
      <c r="Z79" s="190"/>
      <c r="AA79" s="93"/>
      <c r="AB79" s="2352"/>
      <c r="AC79" s="2358">
        <v>62</v>
      </c>
      <c r="AD79" s="2306" t="s">
        <v>192</v>
      </c>
      <c r="AE79" s="2330" t="s">
        <v>386</v>
      </c>
      <c r="AF79" s="2308">
        <v>0.52654238498194361</v>
      </c>
      <c r="AG79" s="2309">
        <v>45.919709296416507</v>
      </c>
      <c r="AH79" s="2309">
        <v>17.619040548010947</v>
      </c>
      <c r="AI79" s="2309">
        <v>8.0377203634469936</v>
      </c>
      <c r="AJ79" s="2309">
        <v>10.207750417096817</v>
      </c>
      <c r="AK79" s="2309">
        <v>218.8717194429457</v>
      </c>
      <c r="AL79" s="2347">
        <v>0</v>
      </c>
      <c r="AM79" s="2348">
        <v>3.6334354603529362</v>
      </c>
      <c r="AN79" s="2347">
        <v>0</v>
      </c>
      <c r="AO79" s="2347">
        <v>0</v>
      </c>
      <c r="AP79" s="2347">
        <v>0</v>
      </c>
      <c r="AQ79" s="2309">
        <v>0.17835674974691906</v>
      </c>
      <c r="AR79" s="2309">
        <v>31.402543390682929</v>
      </c>
      <c r="AS79" s="2309">
        <v>31.535301829843721</v>
      </c>
      <c r="AT79" s="2309">
        <v>0</v>
      </c>
      <c r="AU79" s="2309">
        <v>3.6304457560149128</v>
      </c>
      <c r="AV79" s="2347">
        <v>0</v>
      </c>
      <c r="AW79" s="2347">
        <v>0</v>
      </c>
      <c r="AX79" s="2313">
        <v>7.3640675047356635E-2</v>
      </c>
      <c r="AY79" s="2314">
        <v>371.63620631458764</v>
      </c>
      <c r="AZ79" s="2345"/>
      <c r="BA79" s="2352"/>
      <c r="BB79" s="2358">
        <v>62</v>
      </c>
      <c r="BC79" s="2306" t="s">
        <v>192</v>
      </c>
      <c r="BD79" s="2330" t="s">
        <v>386</v>
      </c>
      <c r="BE79" s="2464" t="b">
        <f t="shared" si="39"/>
        <v>1</v>
      </c>
      <c r="BF79" s="2464" t="b">
        <f t="shared" si="20"/>
        <v>1</v>
      </c>
      <c r="BG79" s="2464" t="b">
        <f t="shared" si="21"/>
        <v>1</v>
      </c>
      <c r="BH79" s="2464" t="b">
        <f t="shared" si="22"/>
        <v>1</v>
      </c>
      <c r="BI79" s="2464" t="b">
        <f t="shared" si="23"/>
        <v>1</v>
      </c>
      <c r="BJ79" s="2464" t="b">
        <f t="shared" si="24"/>
        <v>1</v>
      </c>
      <c r="BK79" s="2464" t="b">
        <f t="shared" si="25"/>
        <v>1</v>
      </c>
      <c r="BL79" s="2464" t="b">
        <f t="shared" si="26"/>
        <v>1</v>
      </c>
      <c r="BM79" s="2464" t="b">
        <f t="shared" si="27"/>
        <v>1</v>
      </c>
      <c r="BN79" s="2464" t="b">
        <f t="shared" si="28"/>
        <v>1</v>
      </c>
      <c r="BO79" s="2464" t="b">
        <f t="shared" si="29"/>
        <v>1</v>
      </c>
      <c r="BP79" s="2464" t="b">
        <f t="shared" si="30"/>
        <v>1</v>
      </c>
      <c r="BQ79" s="2464" t="b">
        <f t="shared" si="31"/>
        <v>1</v>
      </c>
      <c r="BR79" s="2464" t="b">
        <f t="shared" si="32"/>
        <v>1</v>
      </c>
      <c r="BS79" s="2464" t="b">
        <f t="shared" si="33"/>
        <v>1</v>
      </c>
      <c r="BT79" s="2464" t="b">
        <f t="shared" si="34"/>
        <v>1</v>
      </c>
      <c r="BU79" s="2464" t="b">
        <f t="shared" si="35"/>
        <v>1</v>
      </c>
      <c r="BV79" s="2464" t="b">
        <f t="shared" si="36"/>
        <v>1</v>
      </c>
      <c r="BW79" s="2464" t="b">
        <f t="shared" si="37"/>
        <v>1</v>
      </c>
      <c r="BX79" s="2464" t="b">
        <f t="shared" si="38"/>
        <v>1</v>
      </c>
      <c r="BY79" s="93"/>
      <c r="BZ79" s="93"/>
      <c r="CA79" s="93"/>
      <c r="CB79" s="93"/>
      <c r="CC79" s="93"/>
      <c r="CD79" s="93"/>
      <c r="CE79" s="93"/>
      <c r="CF79" s="93"/>
      <c r="CG79" s="93"/>
      <c r="CH79" s="93"/>
      <c r="CI79" s="93"/>
      <c r="CJ79" s="93"/>
      <c r="CK79" s="93"/>
      <c r="CL79" s="93"/>
      <c r="CM79" s="93"/>
      <c r="CN79" s="93"/>
      <c r="CO79" s="93"/>
      <c r="CP79" s="93"/>
      <c r="CQ79" s="93"/>
      <c r="CR79" s="93"/>
      <c r="CS79" s="93"/>
      <c r="CT79" s="93"/>
      <c r="CU79" s="93"/>
      <c r="CV79" s="93"/>
      <c r="CW79" s="93"/>
      <c r="CX79" s="93"/>
      <c r="CY79" s="93"/>
      <c r="CZ79" s="93"/>
      <c r="DA79" s="93"/>
      <c r="DB79" s="93"/>
      <c r="DC79" s="93"/>
      <c r="DD79" s="93"/>
      <c r="DE79" s="93"/>
      <c r="DF79" s="93"/>
      <c r="DG79" s="93"/>
      <c r="DH79" s="93"/>
      <c r="DI79" s="93"/>
      <c r="DJ79" s="93"/>
      <c r="DK79" s="93"/>
      <c r="DL79" s="93"/>
      <c r="DM79" s="93"/>
      <c r="DN79" s="93"/>
      <c r="DO79" s="93"/>
      <c r="DP79" s="94"/>
      <c r="DQ79" s="94"/>
    </row>
    <row r="80" spans="1:121" s="48" customFormat="1" ht="12.75" customHeight="1">
      <c r="A80" s="92"/>
      <c r="B80" s="178"/>
      <c r="C80" s="180">
        <v>63</v>
      </c>
      <c r="D80" s="172" t="s">
        <v>193</v>
      </c>
      <c r="E80" s="181"/>
      <c r="F80" s="2256">
        <v>5.2580343023823017</v>
      </c>
      <c r="G80" s="2257">
        <v>55.872487805065326</v>
      </c>
      <c r="H80" s="2257">
        <v>3.9014849126741216</v>
      </c>
      <c r="I80" s="2257">
        <v>4.2980232864211887</v>
      </c>
      <c r="J80" s="2257">
        <v>3.9915146995437829</v>
      </c>
      <c r="K80" s="2257">
        <v>67.052658574197096</v>
      </c>
      <c r="L80" s="2270">
        <v>0</v>
      </c>
      <c r="M80" s="2271">
        <v>0.8101715567129486</v>
      </c>
      <c r="N80" s="2270">
        <v>0</v>
      </c>
      <c r="O80" s="2270">
        <v>0</v>
      </c>
      <c r="P80" s="2270">
        <v>0</v>
      </c>
      <c r="Q80" s="2257">
        <v>0.11718454584155327</v>
      </c>
      <c r="R80" s="2257">
        <v>5.3721400113065449</v>
      </c>
      <c r="S80" s="2257">
        <v>10.789294028022971</v>
      </c>
      <c r="T80" s="2257">
        <v>0</v>
      </c>
      <c r="U80" s="2257">
        <v>38.897382135375857</v>
      </c>
      <c r="V80" s="2270">
        <v>0</v>
      </c>
      <c r="W80" s="2270">
        <v>0</v>
      </c>
      <c r="X80" s="2261">
        <v>0</v>
      </c>
      <c r="Y80" s="2262">
        <v>196.36037585754366</v>
      </c>
      <c r="Z80" s="198">
        <v>21086101</v>
      </c>
      <c r="AA80" s="93"/>
      <c r="AB80" s="2320"/>
      <c r="AC80" s="2329">
        <v>63</v>
      </c>
      <c r="AD80" s="2306" t="s">
        <v>193</v>
      </c>
      <c r="AE80" s="2330"/>
      <c r="AF80" s="2308">
        <v>5.2580343023823017</v>
      </c>
      <c r="AG80" s="2309">
        <v>55.872487805065326</v>
      </c>
      <c r="AH80" s="2309">
        <v>3.9014849126741216</v>
      </c>
      <c r="AI80" s="2309">
        <v>4.2980232864211887</v>
      </c>
      <c r="AJ80" s="2309">
        <v>3.9915146995437829</v>
      </c>
      <c r="AK80" s="2309">
        <v>67.052658574197096</v>
      </c>
      <c r="AL80" s="2347">
        <v>0</v>
      </c>
      <c r="AM80" s="2348">
        <v>0.8101715567129486</v>
      </c>
      <c r="AN80" s="2347">
        <v>0</v>
      </c>
      <c r="AO80" s="2347">
        <v>0</v>
      </c>
      <c r="AP80" s="2347">
        <v>0</v>
      </c>
      <c r="AQ80" s="2309">
        <v>0.11718454584155327</v>
      </c>
      <c r="AR80" s="2309">
        <v>5.3721400113065449</v>
      </c>
      <c r="AS80" s="2309">
        <v>10.789294028022971</v>
      </c>
      <c r="AT80" s="2309">
        <v>0</v>
      </c>
      <c r="AU80" s="2309">
        <v>38.897382135375857</v>
      </c>
      <c r="AV80" s="2347">
        <v>0</v>
      </c>
      <c r="AW80" s="2347">
        <v>0</v>
      </c>
      <c r="AX80" s="2313">
        <v>0</v>
      </c>
      <c r="AY80" s="2314">
        <v>196.36037585754366</v>
      </c>
      <c r="AZ80" s="2345"/>
      <c r="BA80" s="2320"/>
      <c r="BB80" s="2329">
        <v>63</v>
      </c>
      <c r="BC80" s="2306" t="s">
        <v>193</v>
      </c>
      <c r="BD80" s="2330"/>
      <c r="BE80" s="2464" t="b">
        <f t="shared" si="39"/>
        <v>1</v>
      </c>
      <c r="BF80" s="2464" t="b">
        <f t="shared" si="20"/>
        <v>1</v>
      </c>
      <c r="BG80" s="2464" t="b">
        <f t="shared" si="21"/>
        <v>1</v>
      </c>
      <c r="BH80" s="2464" t="b">
        <f t="shared" si="22"/>
        <v>1</v>
      </c>
      <c r="BI80" s="2464" t="b">
        <f t="shared" si="23"/>
        <v>1</v>
      </c>
      <c r="BJ80" s="2464" t="b">
        <f t="shared" si="24"/>
        <v>1</v>
      </c>
      <c r="BK80" s="2464" t="b">
        <f t="shared" si="25"/>
        <v>1</v>
      </c>
      <c r="BL80" s="2464" t="b">
        <f t="shared" si="26"/>
        <v>1</v>
      </c>
      <c r="BM80" s="2464" t="b">
        <f t="shared" si="27"/>
        <v>1</v>
      </c>
      <c r="BN80" s="2464" t="b">
        <f t="shared" si="28"/>
        <v>1</v>
      </c>
      <c r="BO80" s="2464" t="b">
        <f t="shared" si="29"/>
        <v>1</v>
      </c>
      <c r="BP80" s="2464" t="b">
        <f t="shared" si="30"/>
        <v>1</v>
      </c>
      <c r="BQ80" s="2464" t="b">
        <f t="shared" si="31"/>
        <v>1</v>
      </c>
      <c r="BR80" s="2464" t="b">
        <f t="shared" si="32"/>
        <v>1</v>
      </c>
      <c r="BS80" s="2464" t="b">
        <f t="shared" si="33"/>
        <v>1</v>
      </c>
      <c r="BT80" s="2464" t="b">
        <f t="shared" si="34"/>
        <v>1</v>
      </c>
      <c r="BU80" s="2464" t="b">
        <f t="shared" si="35"/>
        <v>1</v>
      </c>
      <c r="BV80" s="2464" t="b">
        <f t="shared" si="36"/>
        <v>1</v>
      </c>
      <c r="BW80" s="2464" t="b">
        <f t="shared" si="37"/>
        <v>1</v>
      </c>
      <c r="BX80" s="2464" t="b">
        <f t="shared" si="38"/>
        <v>1</v>
      </c>
      <c r="BY80" s="93"/>
      <c r="BZ80" s="93"/>
      <c r="CA80" s="93"/>
      <c r="CB80" s="93"/>
      <c r="CC80" s="93"/>
      <c r="CD80" s="93"/>
      <c r="CE80" s="93"/>
      <c r="CF80" s="93"/>
      <c r="CG80" s="93"/>
      <c r="CH80" s="93"/>
      <c r="CI80" s="93"/>
      <c r="CJ80" s="93"/>
      <c r="CK80" s="93"/>
      <c r="CL80" s="93"/>
      <c r="CM80" s="93"/>
      <c r="CN80" s="93"/>
      <c r="CO80" s="93"/>
      <c r="CP80" s="93"/>
      <c r="CQ80" s="93"/>
      <c r="CR80" s="93"/>
      <c r="CS80" s="93"/>
      <c r="CT80" s="93"/>
      <c r="CU80" s="93"/>
      <c r="CV80" s="93"/>
      <c r="CW80" s="93"/>
      <c r="CX80" s="93"/>
      <c r="CY80" s="93"/>
      <c r="CZ80" s="93"/>
      <c r="DA80" s="93"/>
      <c r="DB80" s="93"/>
      <c r="DC80" s="93"/>
      <c r="DD80" s="93"/>
      <c r="DE80" s="93"/>
      <c r="DF80" s="93"/>
      <c r="DG80" s="93"/>
      <c r="DH80" s="93"/>
      <c r="DI80" s="93"/>
      <c r="DJ80" s="93"/>
      <c r="DK80" s="93"/>
      <c r="DL80" s="93"/>
      <c r="DM80" s="93"/>
      <c r="DN80" s="93"/>
      <c r="DO80" s="93"/>
      <c r="DP80" s="94"/>
      <c r="DQ80" s="94"/>
    </row>
    <row r="81" spans="1:121">
      <c r="A81" s="92"/>
      <c r="B81" s="178" t="s">
        <v>194</v>
      </c>
      <c r="C81" s="395">
        <v>65</v>
      </c>
      <c r="D81" s="386" t="s">
        <v>387</v>
      </c>
      <c r="E81" s="387" t="s">
        <v>388</v>
      </c>
      <c r="F81" s="2263">
        <v>2.4678928107685391E-2</v>
      </c>
      <c r="G81" s="2264">
        <v>2.579819497328709</v>
      </c>
      <c r="H81" s="2264">
        <v>1.635625776424767</v>
      </c>
      <c r="I81" s="2264">
        <v>0.5851127214038746</v>
      </c>
      <c r="J81" s="2264">
        <v>0.16208560244057074</v>
      </c>
      <c r="K81" s="2264">
        <v>19.308423822613257</v>
      </c>
      <c r="L81" s="2270">
        <v>0</v>
      </c>
      <c r="M81" s="2272">
        <v>4.2186864196858673</v>
      </c>
      <c r="N81" s="2270">
        <v>0</v>
      </c>
      <c r="O81" s="2270">
        <v>0</v>
      </c>
      <c r="P81" s="2270">
        <v>0</v>
      </c>
      <c r="Q81" s="2264">
        <v>2.1009490732418743E-5</v>
      </c>
      <c r="R81" s="2264">
        <v>1.662959288767996</v>
      </c>
      <c r="S81" s="2264">
        <v>0.27073742684736574</v>
      </c>
      <c r="T81" s="2264">
        <v>0</v>
      </c>
      <c r="U81" s="2264">
        <v>7.4973196899630201</v>
      </c>
      <c r="V81" s="2270">
        <v>0</v>
      </c>
      <c r="W81" s="2270">
        <v>0</v>
      </c>
      <c r="X81" s="2266">
        <v>0</v>
      </c>
      <c r="Y81" s="2267">
        <v>37.945470183073851</v>
      </c>
      <c r="Z81" s="199"/>
      <c r="AA81" s="100"/>
      <c r="AB81" s="2320" t="s">
        <v>194</v>
      </c>
      <c r="AC81" s="2355">
        <v>65</v>
      </c>
      <c r="AD81" s="2296" t="s">
        <v>387</v>
      </c>
      <c r="AE81" s="2297" t="s">
        <v>388</v>
      </c>
      <c r="AF81" s="2322">
        <v>2.4678928107685391E-2</v>
      </c>
      <c r="AG81" s="2323">
        <v>2.579819497328709</v>
      </c>
      <c r="AH81" s="2323">
        <v>1.635625776424767</v>
      </c>
      <c r="AI81" s="2323">
        <v>0.5851127214038746</v>
      </c>
      <c r="AJ81" s="2323">
        <v>0.16208560244057074</v>
      </c>
      <c r="AK81" s="2323">
        <v>19.308423822613257</v>
      </c>
      <c r="AL81" s="2347">
        <v>0</v>
      </c>
      <c r="AM81" s="2350">
        <v>4.2186864196858673</v>
      </c>
      <c r="AN81" s="2347">
        <v>0</v>
      </c>
      <c r="AO81" s="2347">
        <v>0</v>
      </c>
      <c r="AP81" s="2347">
        <v>0</v>
      </c>
      <c r="AQ81" s="2323">
        <v>2.1009490732418743E-5</v>
      </c>
      <c r="AR81" s="2323">
        <v>1.662959288767996</v>
      </c>
      <c r="AS81" s="2323">
        <v>0.27073742684736574</v>
      </c>
      <c r="AT81" s="2323">
        <v>0</v>
      </c>
      <c r="AU81" s="2323">
        <v>7.4973196899630201</v>
      </c>
      <c r="AV81" s="2347">
        <v>0</v>
      </c>
      <c r="AW81" s="2347">
        <v>0</v>
      </c>
      <c r="AX81" s="2325">
        <v>0</v>
      </c>
      <c r="AY81" s="2326">
        <v>37.945470183073851</v>
      </c>
      <c r="AZ81" s="2360"/>
      <c r="BA81" s="2320" t="s">
        <v>194</v>
      </c>
      <c r="BB81" s="2355">
        <v>65</v>
      </c>
      <c r="BC81" s="2296" t="s">
        <v>387</v>
      </c>
      <c r="BD81" s="2297" t="s">
        <v>388</v>
      </c>
      <c r="BE81" s="2464" t="b">
        <f t="shared" si="39"/>
        <v>1</v>
      </c>
      <c r="BF81" s="2464" t="b">
        <f t="shared" si="20"/>
        <v>1</v>
      </c>
      <c r="BG81" s="2464" t="b">
        <f t="shared" si="21"/>
        <v>1</v>
      </c>
      <c r="BH81" s="2464" t="b">
        <f t="shared" si="22"/>
        <v>1</v>
      </c>
      <c r="BI81" s="2464" t="b">
        <f t="shared" si="23"/>
        <v>1</v>
      </c>
      <c r="BJ81" s="2464" t="b">
        <f t="shared" si="24"/>
        <v>1</v>
      </c>
      <c r="BK81" s="2464" t="b">
        <f t="shared" si="25"/>
        <v>1</v>
      </c>
      <c r="BL81" s="2464" t="b">
        <f t="shared" si="26"/>
        <v>1</v>
      </c>
      <c r="BM81" s="2464" t="b">
        <f t="shared" si="27"/>
        <v>1</v>
      </c>
      <c r="BN81" s="2464" t="b">
        <f t="shared" si="28"/>
        <v>1</v>
      </c>
      <c r="BO81" s="2464" t="b">
        <f t="shared" si="29"/>
        <v>1</v>
      </c>
      <c r="BP81" s="2464" t="b">
        <f t="shared" si="30"/>
        <v>1</v>
      </c>
      <c r="BQ81" s="2464" t="b">
        <f t="shared" si="31"/>
        <v>1</v>
      </c>
      <c r="BR81" s="2464" t="b">
        <f t="shared" si="32"/>
        <v>1</v>
      </c>
      <c r="BS81" s="2464" t="b">
        <f t="shared" si="33"/>
        <v>1</v>
      </c>
      <c r="BT81" s="2464" t="b">
        <f t="shared" si="34"/>
        <v>1</v>
      </c>
      <c r="BU81" s="2464" t="b">
        <f t="shared" si="35"/>
        <v>1</v>
      </c>
      <c r="BV81" s="2464" t="b">
        <f t="shared" si="36"/>
        <v>1</v>
      </c>
      <c r="BW81" s="2464" t="b">
        <f t="shared" si="37"/>
        <v>1</v>
      </c>
      <c r="BX81" s="2464" t="b">
        <f t="shared" si="38"/>
        <v>1</v>
      </c>
      <c r="BY81" s="100"/>
      <c r="BZ81" s="100"/>
      <c r="CA81" s="100"/>
      <c r="CB81" s="100"/>
      <c r="CC81" s="100"/>
      <c r="CD81" s="100"/>
      <c r="CE81" s="100"/>
      <c r="CF81" s="100"/>
      <c r="CG81" s="100"/>
      <c r="CH81" s="100"/>
      <c r="CI81" s="100"/>
      <c r="CJ81" s="100"/>
      <c r="CK81" s="100"/>
      <c r="CL81" s="100"/>
      <c r="CM81" s="100"/>
      <c r="CN81" s="100"/>
      <c r="CO81" s="100"/>
      <c r="CP81" s="100"/>
      <c r="CQ81" s="100"/>
      <c r="CR81" s="100"/>
      <c r="CS81" s="100"/>
      <c r="CT81" s="100"/>
      <c r="CU81" s="100"/>
      <c r="CV81" s="100"/>
      <c r="CW81" s="100"/>
      <c r="CX81" s="100"/>
      <c r="CY81" s="100"/>
      <c r="CZ81" s="100"/>
      <c r="DA81" s="100"/>
      <c r="DB81" s="100"/>
      <c r="DC81" s="100"/>
      <c r="DD81" s="100"/>
      <c r="DE81" s="100"/>
      <c r="DF81" s="100"/>
      <c r="DG81" s="100"/>
      <c r="DH81" s="100"/>
      <c r="DI81" s="100"/>
      <c r="DJ81" s="100"/>
      <c r="DK81" s="100"/>
      <c r="DL81" s="100"/>
      <c r="DM81" s="100"/>
      <c r="DN81" s="100"/>
      <c r="DO81" s="100"/>
      <c r="DP81" s="200"/>
      <c r="DQ81" s="200"/>
    </row>
    <row r="82" spans="1:121">
      <c r="A82" s="92"/>
      <c r="B82" s="169" t="s">
        <v>195</v>
      </c>
      <c r="C82" s="394"/>
      <c r="D82" s="386" t="s">
        <v>389</v>
      </c>
      <c r="E82" s="387" t="s">
        <v>390</v>
      </c>
      <c r="F82" s="2263">
        <v>39.483550428456113</v>
      </c>
      <c r="G82" s="2264">
        <v>1777.8911550772921</v>
      </c>
      <c r="H82" s="2264">
        <v>139.82282964359956</v>
      </c>
      <c r="I82" s="2264">
        <v>35.440009722852594</v>
      </c>
      <c r="J82" s="2264">
        <v>66.555957000392169</v>
      </c>
      <c r="K82" s="2264">
        <v>578.10133977372527</v>
      </c>
      <c r="L82" s="2270">
        <v>0</v>
      </c>
      <c r="M82" s="2272">
        <v>95.787160381711246</v>
      </c>
      <c r="N82" s="2270">
        <v>0</v>
      </c>
      <c r="O82" s="2270">
        <v>0</v>
      </c>
      <c r="P82" s="2272">
        <v>55.347305873345356</v>
      </c>
      <c r="Q82" s="2264">
        <v>0.29234749547867495</v>
      </c>
      <c r="R82" s="2264">
        <v>174.16460333330721</v>
      </c>
      <c r="S82" s="2264">
        <v>93.415826181937078</v>
      </c>
      <c r="T82" s="2264">
        <v>37.950791868362998</v>
      </c>
      <c r="U82" s="2264">
        <v>217.99995866991824</v>
      </c>
      <c r="V82" s="2270">
        <v>0</v>
      </c>
      <c r="W82" s="2270">
        <v>0</v>
      </c>
      <c r="X82" s="2266">
        <v>20.149096263665388</v>
      </c>
      <c r="Y82" s="2267">
        <v>3332.4019317140446</v>
      </c>
      <c r="Z82" s="100"/>
      <c r="AA82" s="100"/>
      <c r="AB82" s="2294" t="s">
        <v>195</v>
      </c>
      <c r="AC82" s="2349"/>
      <c r="AD82" s="2296" t="s">
        <v>389</v>
      </c>
      <c r="AE82" s="2297" t="s">
        <v>390</v>
      </c>
      <c r="AF82" s="2322">
        <v>39.483550428456113</v>
      </c>
      <c r="AG82" s="2323">
        <v>1777.8911550772921</v>
      </c>
      <c r="AH82" s="2323">
        <v>139.82282964359956</v>
      </c>
      <c r="AI82" s="2323">
        <v>35.440009722852594</v>
      </c>
      <c r="AJ82" s="2323">
        <v>66.555957000392169</v>
      </c>
      <c r="AK82" s="2323">
        <v>578.10133977372527</v>
      </c>
      <c r="AL82" s="2347">
        <v>0</v>
      </c>
      <c r="AM82" s="2350">
        <v>95.787160381711246</v>
      </c>
      <c r="AN82" s="2347">
        <v>0</v>
      </c>
      <c r="AO82" s="2347">
        <v>0</v>
      </c>
      <c r="AP82" s="2350">
        <v>55.347305873345356</v>
      </c>
      <c r="AQ82" s="2323">
        <v>0.29234749547867495</v>
      </c>
      <c r="AR82" s="2323">
        <v>174.16460333330721</v>
      </c>
      <c r="AS82" s="2323">
        <v>93.415826181937078</v>
      </c>
      <c r="AT82" s="2323">
        <v>37.950791868362998</v>
      </c>
      <c r="AU82" s="2323">
        <v>217.99995866991824</v>
      </c>
      <c r="AV82" s="2347">
        <v>0</v>
      </c>
      <c r="AW82" s="2347">
        <v>0</v>
      </c>
      <c r="AX82" s="2325">
        <v>20.149096263665388</v>
      </c>
      <c r="AY82" s="2326">
        <v>3332.4019317140446</v>
      </c>
      <c r="AZ82" s="2360"/>
      <c r="BA82" s="2294" t="s">
        <v>195</v>
      </c>
      <c r="BB82" s="2349"/>
      <c r="BC82" s="2296" t="s">
        <v>389</v>
      </c>
      <c r="BD82" s="2297" t="s">
        <v>390</v>
      </c>
      <c r="BE82" s="2464" t="b">
        <f t="shared" si="39"/>
        <v>1</v>
      </c>
      <c r="BF82" s="2464" t="b">
        <f t="shared" si="20"/>
        <v>1</v>
      </c>
      <c r="BG82" s="2464" t="b">
        <f t="shared" si="21"/>
        <v>1</v>
      </c>
      <c r="BH82" s="2464" t="b">
        <f t="shared" si="22"/>
        <v>1</v>
      </c>
      <c r="BI82" s="2464" t="b">
        <f t="shared" si="23"/>
        <v>1</v>
      </c>
      <c r="BJ82" s="2464" t="b">
        <f t="shared" si="24"/>
        <v>1</v>
      </c>
      <c r="BK82" s="2464" t="b">
        <f t="shared" si="25"/>
        <v>1</v>
      </c>
      <c r="BL82" s="2464" t="b">
        <f t="shared" si="26"/>
        <v>1</v>
      </c>
      <c r="BM82" s="2464" t="b">
        <f t="shared" si="27"/>
        <v>1</v>
      </c>
      <c r="BN82" s="2464" t="b">
        <f t="shared" si="28"/>
        <v>1</v>
      </c>
      <c r="BO82" s="2464" t="b">
        <f t="shared" si="29"/>
        <v>1</v>
      </c>
      <c r="BP82" s="2464" t="b">
        <f t="shared" si="30"/>
        <v>1</v>
      </c>
      <c r="BQ82" s="2464" t="b">
        <f t="shared" si="31"/>
        <v>1</v>
      </c>
      <c r="BR82" s="2464" t="b">
        <f t="shared" si="32"/>
        <v>1</v>
      </c>
      <c r="BS82" s="2464" t="b">
        <f t="shared" si="33"/>
        <v>1</v>
      </c>
      <c r="BT82" s="2464" t="b">
        <f t="shared" si="34"/>
        <v>1</v>
      </c>
      <c r="BU82" s="2464" t="b">
        <f t="shared" si="35"/>
        <v>1</v>
      </c>
      <c r="BV82" s="2464" t="b">
        <f t="shared" si="36"/>
        <v>1</v>
      </c>
      <c r="BW82" s="2464" t="b">
        <f t="shared" si="37"/>
        <v>1</v>
      </c>
      <c r="BX82" s="2464" t="b">
        <f t="shared" si="38"/>
        <v>1</v>
      </c>
      <c r="BY82" s="100"/>
      <c r="BZ82" s="100"/>
      <c r="CA82" s="100"/>
      <c r="CB82" s="100"/>
      <c r="CC82" s="100"/>
      <c r="CD82" s="100"/>
      <c r="CE82" s="100"/>
      <c r="CF82" s="100"/>
      <c r="CG82" s="100"/>
      <c r="CH82" s="100"/>
      <c r="CI82" s="100"/>
      <c r="CJ82" s="100"/>
      <c r="CK82" s="100"/>
      <c r="CL82" s="100"/>
      <c r="CM82" s="100"/>
      <c r="CN82" s="100"/>
      <c r="CO82" s="100"/>
      <c r="CP82" s="100"/>
      <c r="CQ82" s="100"/>
      <c r="CR82" s="100"/>
      <c r="CS82" s="100"/>
      <c r="CT82" s="100"/>
      <c r="CU82" s="100"/>
      <c r="CV82" s="100"/>
      <c r="CW82" s="100"/>
      <c r="CX82" s="100"/>
      <c r="CY82" s="100"/>
      <c r="CZ82" s="100"/>
      <c r="DA82" s="100"/>
      <c r="DB82" s="100"/>
      <c r="DC82" s="100"/>
      <c r="DD82" s="100"/>
      <c r="DE82" s="100"/>
      <c r="DF82" s="100"/>
      <c r="DG82" s="100"/>
      <c r="DH82" s="100"/>
      <c r="DI82" s="100"/>
      <c r="DJ82" s="100"/>
      <c r="DK82" s="100"/>
      <c r="DL82" s="100"/>
      <c r="DM82" s="100"/>
      <c r="DN82" s="100"/>
      <c r="DO82" s="100"/>
      <c r="DP82" s="200"/>
      <c r="DQ82" s="200"/>
    </row>
    <row r="83" spans="1:121">
      <c r="A83" s="92"/>
      <c r="B83" s="169"/>
      <c r="C83" s="180">
        <v>66</v>
      </c>
      <c r="D83" s="172" t="s">
        <v>196</v>
      </c>
      <c r="E83" s="181" t="s">
        <v>391</v>
      </c>
      <c r="F83" s="2256">
        <v>0.55847827075400935</v>
      </c>
      <c r="G83" s="2257">
        <v>237.07010933253309</v>
      </c>
      <c r="H83" s="2257">
        <v>112.65527281836347</v>
      </c>
      <c r="I83" s="2257">
        <v>0.82338122843894346</v>
      </c>
      <c r="J83" s="2257">
        <v>49.625308572990164</v>
      </c>
      <c r="K83" s="2257">
        <v>225.51237111305431</v>
      </c>
      <c r="L83" s="2270">
        <v>0</v>
      </c>
      <c r="M83" s="2271">
        <v>12.789886276098452</v>
      </c>
      <c r="N83" s="2270">
        <v>0</v>
      </c>
      <c r="O83" s="2270">
        <v>0</v>
      </c>
      <c r="P83" s="2270">
        <v>0</v>
      </c>
      <c r="Q83" s="2257">
        <v>0.10096934915699439</v>
      </c>
      <c r="R83" s="2257">
        <v>66.217533308421309</v>
      </c>
      <c r="S83" s="2257">
        <v>18.151605634002681</v>
      </c>
      <c r="T83" s="2258">
        <v>0</v>
      </c>
      <c r="U83" s="2257">
        <v>3.2980884157834831</v>
      </c>
      <c r="V83" s="2270">
        <v>0</v>
      </c>
      <c r="W83" s="2270">
        <v>0</v>
      </c>
      <c r="X83" s="2261">
        <v>0</v>
      </c>
      <c r="Y83" s="2262">
        <v>726.80300431959677</v>
      </c>
      <c r="Z83" s="100"/>
      <c r="AA83" s="100"/>
      <c r="AB83" s="2294"/>
      <c r="AC83" s="2329">
        <v>66</v>
      </c>
      <c r="AD83" s="2306" t="s">
        <v>196</v>
      </c>
      <c r="AE83" s="2330" t="s">
        <v>391</v>
      </c>
      <c r="AF83" s="2308">
        <v>0.55847827075400935</v>
      </c>
      <c r="AG83" s="2309">
        <v>237.07010933253309</v>
      </c>
      <c r="AH83" s="2309">
        <v>112.65527281836347</v>
      </c>
      <c r="AI83" s="2309">
        <v>0.82338122843894346</v>
      </c>
      <c r="AJ83" s="2309">
        <v>49.625308572990164</v>
      </c>
      <c r="AK83" s="2309">
        <v>225.51237111305431</v>
      </c>
      <c r="AL83" s="2347">
        <v>0</v>
      </c>
      <c r="AM83" s="2348">
        <v>12.789886276098452</v>
      </c>
      <c r="AN83" s="2347">
        <v>0</v>
      </c>
      <c r="AO83" s="2347">
        <v>0</v>
      </c>
      <c r="AP83" s="2347">
        <v>0</v>
      </c>
      <c r="AQ83" s="2309">
        <v>0.10096934915699439</v>
      </c>
      <c r="AR83" s="2309">
        <v>66.217533308421309</v>
      </c>
      <c r="AS83" s="2309">
        <v>18.151605634002681</v>
      </c>
      <c r="AT83" s="2310">
        <v>0</v>
      </c>
      <c r="AU83" s="2309">
        <v>3.2980884157834831</v>
      </c>
      <c r="AV83" s="2347">
        <v>0</v>
      </c>
      <c r="AW83" s="2347">
        <v>0</v>
      </c>
      <c r="AX83" s="2313">
        <v>0</v>
      </c>
      <c r="AY83" s="2314">
        <v>726.80300431959677</v>
      </c>
      <c r="AZ83" s="2360"/>
      <c r="BA83" s="2294"/>
      <c r="BB83" s="2329">
        <v>66</v>
      </c>
      <c r="BC83" s="2306" t="s">
        <v>196</v>
      </c>
      <c r="BD83" s="2330" t="s">
        <v>391</v>
      </c>
      <c r="BE83" s="2464" t="b">
        <f t="shared" si="39"/>
        <v>1</v>
      </c>
      <c r="BF83" s="2464" t="b">
        <f t="shared" si="20"/>
        <v>1</v>
      </c>
      <c r="BG83" s="2464" t="b">
        <f t="shared" si="21"/>
        <v>1</v>
      </c>
      <c r="BH83" s="2464" t="b">
        <f t="shared" si="22"/>
        <v>1</v>
      </c>
      <c r="BI83" s="2464" t="b">
        <f t="shared" si="23"/>
        <v>1</v>
      </c>
      <c r="BJ83" s="2464" t="b">
        <f t="shared" si="24"/>
        <v>1</v>
      </c>
      <c r="BK83" s="2464" t="b">
        <f t="shared" si="25"/>
        <v>1</v>
      </c>
      <c r="BL83" s="2464" t="b">
        <f t="shared" si="26"/>
        <v>1</v>
      </c>
      <c r="BM83" s="2464" t="b">
        <f t="shared" si="27"/>
        <v>1</v>
      </c>
      <c r="BN83" s="2464" t="b">
        <f t="shared" si="28"/>
        <v>1</v>
      </c>
      <c r="BO83" s="2464" t="b">
        <f t="shared" si="29"/>
        <v>1</v>
      </c>
      <c r="BP83" s="2464" t="b">
        <f t="shared" si="30"/>
        <v>1</v>
      </c>
      <c r="BQ83" s="2464" t="b">
        <f t="shared" si="31"/>
        <v>1</v>
      </c>
      <c r="BR83" s="2464" t="b">
        <f t="shared" si="32"/>
        <v>1</v>
      </c>
      <c r="BS83" s="2464" t="b">
        <f t="shared" si="33"/>
        <v>1</v>
      </c>
      <c r="BT83" s="2464" t="b">
        <f t="shared" si="34"/>
        <v>1</v>
      </c>
      <c r="BU83" s="2464" t="b">
        <f t="shared" si="35"/>
        <v>1</v>
      </c>
      <c r="BV83" s="2464" t="b">
        <f t="shared" si="36"/>
        <v>1</v>
      </c>
      <c r="BW83" s="2464" t="b">
        <f t="shared" si="37"/>
        <v>1</v>
      </c>
      <c r="BX83" s="2464" t="b">
        <f t="shared" si="38"/>
        <v>1</v>
      </c>
      <c r="BY83" s="100"/>
      <c r="BZ83" s="100"/>
      <c r="CA83" s="100"/>
      <c r="CB83" s="100"/>
      <c r="CC83" s="100"/>
      <c r="CD83" s="100"/>
      <c r="CE83" s="100"/>
      <c r="CF83" s="100"/>
      <c r="CG83" s="100"/>
      <c r="CH83" s="100"/>
      <c r="CI83" s="100"/>
      <c r="CJ83" s="100"/>
      <c r="CK83" s="100"/>
      <c r="CL83" s="100"/>
      <c r="CM83" s="100"/>
      <c r="CN83" s="100"/>
      <c r="CO83" s="100"/>
      <c r="CP83" s="100"/>
      <c r="CQ83" s="100"/>
      <c r="CR83" s="100"/>
      <c r="CS83" s="100"/>
      <c r="CT83" s="100"/>
      <c r="CU83" s="100"/>
      <c r="CV83" s="100"/>
      <c r="CW83" s="100"/>
      <c r="CX83" s="100"/>
      <c r="CY83" s="100"/>
      <c r="CZ83" s="100"/>
      <c r="DA83" s="100"/>
      <c r="DB83" s="100"/>
      <c r="DC83" s="100"/>
      <c r="DD83" s="100"/>
      <c r="DE83" s="100"/>
      <c r="DF83" s="100"/>
      <c r="DG83" s="100"/>
      <c r="DH83" s="100"/>
      <c r="DI83" s="100"/>
      <c r="DJ83" s="100"/>
      <c r="DK83" s="100"/>
      <c r="DL83" s="100"/>
      <c r="DM83" s="100"/>
      <c r="DN83" s="100"/>
      <c r="DO83" s="100"/>
      <c r="DP83" s="200"/>
      <c r="DQ83" s="200"/>
    </row>
    <row r="84" spans="1:121">
      <c r="A84" s="92"/>
      <c r="B84" s="169"/>
      <c r="C84" s="180">
        <v>67</v>
      </c>
      <c r="D84" s="172" t="s">
        <v>197</v>
      </c>
      <c r="E84" s="181" t="s">
        <v>392</v>
      </c>
      <c r="F84" s="2256">
        <v>0</v>
      </c>
      <c r="G84" s="2257">
        <v>1441.785909336143</v>
      </c>
      <c r="H84" s="2257">
        <v>1.4051086068934263E-4</v>
      </c>
      <c r="I84" s="2257">
        <v>0</v>
      </c>
      <c r="J84" s="2257">
        <v>5.7262745098039219E-2</v>
      </c>
      <c r="K84" s="2257">
        <v>68.222651787778176</v>
      </c>
      <c r="L84" s="2270">
        <v>0</v>
      </c>
      <c r="M84" s="2271">
        <v>0</v>
      </c>
      <c r="N84" s="2270">
        <v>0</v>
      </c>
      <c r="O84" s="2270">
        <v>0</v>
      </c>
      <c r="P84" s="2271">
        <v>48.160364292944877</v>
      </c>
      <c r="Q84" s="2257">
        <v>0</v>
      </c>
      <c r="R84" s="2257">
        <v>1.3318077631042698E-2</v>
      </c>
      <c r="S84" s="2257">
        <v>0</v>
      </c>
      <c r="T84" s="2258">
        <v>0</v>
      </c>
      <c r="U84" s="2257">
        <v>0</v>
      </c>
      <c r="V84" s="2270">
        <v>0</v>
      </c>
      <c r="W84" s="2270">
        <v>0</v>
      </c>
      <c r="X84" s="2261">
        <v>0</v>
      </c>
      <c r="Y84" s="2262">
        <v>1558.2396467504554</v>
      </c>
      <c r="Z84" s="100"/>
      <c r="AA84" s="100"/>
      <c r="AB84" s="2294"/>
      <c r="AC84" s="2329">
        <v>67</v>
      </c>
      <c r="AD84" s="2306" t="s">
        <v>197</v>
      </c>
      <c r="AE84" s="2330" t="s">
        <v>392</v>
      </c>
      <c r="AF84" s="2308">
        <v>0</v>
      </c>
      <c r="AG84" s="2309">
        <v>1441.785909336143</v>
      </c>
      <c r="AH84" s="2309">
        <v>1.4051086068934263E-4</v>
      </c>
      <c r="AI84" s="2309">
        <v>0</v>
      </c>
      <c r="AJ84" s="2309">
        <v>5.7262745098039219E-2</v>
      </c>
      <c r="AK84" s="2309">
        <v>68.222651787778176</v>
      </c>
      <c r="AL84" s="2347">
        <v>0</v>
      </c>
      <c r="AM84" s="2348">
        <v>0</v>
      </c>
      <c r="AN84" s="2347">
        <v>0</v>
      </c>
      <c r="AO84" s="2347">
        <v>0</v>
      </c>
      <c r="AP84" s="2348">
        <v>48.160364292944877</v>
      </c>
      <c r="AQ84" s="2309">
        <v>0</v>
      </c>
      <c r="AR84" s="2309">
        <v>1.3318077631042698E-2</v>
      </c>
      <c r="AS84" s="2309">
        <v>0</v>
      </c>
      <c r="AT84" s="2310">
        <v>0</v>
      </c>
      <c r="AU84" s="2309">
        <v>0</v>
      </c>
      <c r="AV84" s="2347">
        <v>0</v>
      </c>
      <c r="AW84" s="2347">
        <v>0</v>
      </c>
      <c r="AX84" s="2313">
        <v>0</v>
      </c>
      <c r="AY84" s="2314">
        <v>1558.2396467504554</v>
      </c>
      <c r="AZ84" s="2360"/>
      <c r="BA84" s="2294"/>
      <c r="BB84" s="2329">
        <v>67</v>
      </c>
      <c r="BC84" s="2306" t="s">
        <v>197</v>
      </c>
      <c r="BD84" s="2330" t="s">
        <v>392</v>
      </c>
      <c r="BE84" s="2464" t="b">
        <f t="shared" si="39"/>
        <v>1</v>
      </c>
      <c r="BF84" s="2464" t="b">
        <f t="shared" si="20"/>
        <v>1</v>
      </c>
      <c r="BG84" s="2464" t="b">
        <f t="shared" si="21"/>
        <v>1</v>
      </c>
      <c r="BH84" s="2464" t="b">
        <f t="shared" si="22"/>
        <v>1</v>
      </c>
      <c r="BI84" s="2464" t="b">
        <f t="shared" si="23"/>
        <v>1</v>
      </c>
      <c r="BJ84" s="2464" t="b">
        <f t="shared" si="24"/>
        <v>1</v>
      </c>
      <c r="BK84" s="2464" t="b">
        <f t="shared" si="25"/>
        <v>1</v>
      </c>
      <c r="BL84" s="2464" t="b">
        <f t="shared" si="26"/>
        <v>1</v>
      </c>
      <c r="BM84" s="2464" t="b">
        <f t="shared" si="27"/>
        <v>1</v>
      </c>
      <c r="BN84" s="2464" t="b">
        <f t="shared" si="28"/>
        <v>1</v>
      </c>
      <c r="BO84" s="2464" t="b">
        <f t="shared" si="29"/>
        <v>1</v>
      </c>
      <c r="BP84" s="2464" t="b">
        <f t="shared" si="30"/>
        <v>1</v>
      </c>
      <c r="BQ84" s="2464" t="b">
        <f t="shared" si="31"/>
        <v>1</v>
      </c>
      <c r="BR84" s="2464" t="b">
        <f t="shared" si="32"/>
        <v>1</v>
      </c>
      <c r="BS84" s="2464" t="b">
        <f t="shared" si="33"/>
        <v>1</v>
      </c>
      <c r="BT84" s="2464" t="b">
        <f t="shared" si="34"/>
        <v>1</v>
      </c>
      <c r="BU84" s="2464" t="b">
        <f t="shared" si="35"/>
        <v>1</v>
      </c>
      <c r="BV84" s="2464" t="b">
        <f t="shared" si="36"/>
        <v>1</v>
      </c>
      <c r="BW84" s="2464" t="b">
        <f t="shared" si="37"/>
        <v>1</v>
      </c>
      <c r="BX84" s="2464" t="b">
        <f t="shared" si="38"/>
        <v>1</v>
      </c>
      <c r="BY84" s="100"/>
      <c r="BZ84" s="100"/>
      <c r="CA84" s="100"/>
      <c r="CB84" s="100"/>
      <c r="CC84" s="100"/>
      <c r="CD84" s="100"/>
      <c r="CE84" s="100"/>
      <c r="CF84" s="100"/>
      <c r="CG84" s="100"/>
      <c r="CH84" s="100"/>
      <c r="CI84" s="100"/>
      <c r="CJ84" s="100"/>
      <c r="CK84" s="100"/>
      <c r="CL84" s="100"/>
      <c r="CM84" s="100"/>
      <c r="CN84" s="100"/>
      <c r="CO84" s="100"/>
      <c r="CP84" s="100"/>
      <c r="CQ84" s="100"/>
      <c r="CR84" s="100"/>
      <c r="CS84" s="100"/>
      <c r="CT84" s="100"/>
      <c r="CU84" s="100"/>
      <c r="CV84" s="100"/>
      <c r="CW84" s="100"/>
      <c r="CX84" s="100"/>
      <c r="CY84" s="100"/>
      <c r="CZ84" s="100"/>
      <c r="DA84" s="100"/>
      <c r="DB84" s="100"/>
      <c r="DC84" s="100"/>
      <c r="DD84" s="100"/>
      <c r="DE84" s="100"/>
      <c r="DF84" s="100"/>
      <c r="DG84" s="100"/>
      <c r="DH84" s="100"/>
      <c r="DI84" s="100"/>
      <c r="DJ84" s="100"/>
      <c r="DK84" s="100"/>
      <c r="DL84" s="100"/>
      <c r="DM84" s="100"/>
      <c r="DN84" s="100"/>
      <c r="DO84" s="100"/>
      <c r="DP84" s="200"/>
      <c r="DQ84" s="200"/>
    </row>
    <row r="85" spans="1:121">
      <c r="A85" s="92"/>
      <c r="B85" s="169"/>
      <c r="C85" s="180">
        <v>68</v>
      </c>
      <c r="D85" s="172" t="s">
        <v>198</v>
      </c>
      <c r="E85" s="181"/>
      <c r="F85" s="2256">
        <v>38.925072157702097</v>
      </c>
      <c r="G85" s="2257">
        <v>99.035136408616523</v>
      </c>
      <c r="H85" s="2257">
        <v>27.167416314375419</v>
      </c>
      <c r="I85" s="2257">
        <v>34.616628494413646</v>
      </c>
      <c r="J85" s="2257">
        <v>16.873385682303965</v>
      </c>
      <c r="K85" s="2257">
        <v>284.36631687289281</v>
      </c>
      <c r="L85" s="2270">
        <v>0</v>
      </c>
      <c r="M85" s="2271">
        <v>82.997274105612789</v>
      </c>
      <c r="N85" s="2270">
        <v>0</v>
      </c>
      <c r="O85" s="2270">
        <v>0</v>
      </c>
      <c r="P85" s="2270">
        <v>0</v>
      </c>
      <c r="Q85" s="2257">
        <v>0.19135714632168052</v>
      </c>
      <c r="R85" s="2257">
        <v>107.9337519472549</v>
      </c>
      <c r="S85" s="2257">
        <v>75.2642205479344</v>
      </c>
      <c r="T85" s="2258">
        <v>0</v>
      </c>
      <c r="U85" s="2257">
        <v>214.70187025413469</v>
      </c>
      <c r="V85" s="2270">
        <v>0</v>
      </c>
      <c r="W85" s="2270">
        <v>0</v>
      </c>
      <c r="X85" s="2261">
        <v>5.0000962636653909</v>
      </c>
      <c r="Y85" s="2262">
        <v>987.07252619522819</v>
      </c>
      <c r="Z85" s="100"/>
      <c r="AA85" s="100"/>
      <c r="AB85" s="2294"/>
      <c r="AC85" s="2329">
        <v>68</v>
      </c>
      <c r="AD85" s="2306" t="s">
        <v>198</v>
      </c>
      <c r="AE85" s="2330"/>
      <c r="AF85" s="2308">
        <v>38.925072157702097</v>
      </c>
      <c r="AG85" s="2309">
        <v>99.035136408616523</v>
      </c>
      <c r="AH85" s="2309">
        <v>27.167416314375419</v>
      </c>
      <c r="AI85" s="2309">
        <v>34.616628494413646</v>
      </c>
      <c r="AJ85" s="2309">
        <v>16.873385682303965</v>
      </c>
      <c r="AK85" s="2309">
        <v>284.36631687289281</v>
      </c>
      <c r="AL85" s="2347">
        <v>0</v>
      </c>
      <c r="AM85" s="2348">
        <v>82.997274105612789</v>
      </c>
      <c r="AN85" s="2347">
        <v>0</v>
      </c>
      <c r="AO85" s="2347">
        <v>0</v>
      </c>
      <c r="AP85" s="2347">
        <v>0</v>
      </c>
      <c r="AQ85" s="2309">
        <v>0.19135714632168052</v>
      </c>
      <c r="AR85" s="2309">
        <v>107.9337519472549</v>
      </c>
      <c r="AS85" s="2309">
        <v>75.2642205479344</v>
      </c>
      <c r="AT85" s="2310">
        <v>0</v>
      </c>
      <c r="AU85" s="2309">
        <v>214.70187025413469</v>
      </c>
      <c r="AV85" s="2347">
        <v>0</v>
      </c>
      <c r="AW85" s="2347">
        <v>0</v>
      </c>
      <c r="AX85" s="2313">
        <v>5.0000962636653909</v>
      </c>
      <c r="AY85" s="2314">
        <v>987.07252619522819</v>
      </c>
      <c r="AZ85" s="2360"/>
      <c r="BA85" s="2294"/>
      <c r="BB85" s="2329">
        <v>68</v>
      </c>
      <c r="BC85" s="2306" t="s">
        <v>198</v>
      </c>
      <c r="BD85" s="2330"/>
      <c r="BE85" s="2464" t="b">
        <f t="shared" si="39"/>
        <v>1</v>
      </c>
      <c r="BF85" s="2464" t="b">
        <f t="shared" si="20"/>
        <v>1</v>
      </c>
      <c r="BG85" s="2464" t="b">
        <f t="shared" si="21"/>
        <v>1</v>
      </c>
      <c r="BH85" s="2464" t="b">
        <f t="shared" si="22"/>
        <v>1</v>
      </c>
      <c r="BI85" s="2464" t="b">
        <f t="shared" si="23"/>
        <v>1</v>
      </c>
      <c r="BJ85" s="2464" t="b">
        <f t="shared" si="24"/>
        <v>1</v>
      </c>
      <c r="BK85" s="2464" t="b">
        <f t="shared" si="25"/>
        <v>1</v>
      </c>
      <c r="BL85" s="2464" t="b">
        <f t="shared" si="26"/>
        <v>1</v>
      </c>
      <c r="BM85" s="2464" t="b">
        <f t="shared" si="27"/>
        <v>1</v>
      </c>
      <c r="BN85" s="2464" t="b">
        <f t="shared" si="28"/>
        <v>1</v>
      </c>
      <c r="BO85" s="2464" t="b">
        <f t="shared" si="29"/>
        <v>1</v>
      </c>
      <c r="BP85" s="2464" t="b">
        <f t="shared" si="30"/>
        <v>1</v>
      </c>
      <c r="BQ85" s="2464" t="b">
        <f t="shared" si="31"/>
        <v>1</v>
      </c>
      <c r="BR85" s="2464" t="b">
        <f t="shared" si="32"/>
        <v>1</v>
      </c>
      <c r="BS85" s="2464" t="b">
        <f t="shared" si="33"/>
        <v>1</v>
      </c>
      <c r="BT85" s="2464" t="b">
        <f t="shared" si="34"/>
        <v>1</v>
      </c>
      <c r="BU85" s="2464" t="b">
        <f t="shared" si="35"/>
        <v>1</v>
      </c>
      <c r="BV85" s="2464" t="b">
        <f t="shared" si="36"/>
        <v>1</v>
      </c>
      <c r="BW85" s="2464" t="b">
        <f t="shared" si="37"/>
        <v>1</v>
      </c>
      <c r="BX85" s="2464" t="b">
        <f t="shared" si="38"/>
        <v>1</v>
      </c>
      <c r="BY85" s="100"/>
      <c r="BZ85" s="100"/>
      <c r="CA85" s="100"/>
      <c r="CB85" s="100"/>
      <c r="CC85" s="100"/>
      <c r="CD85" s="100"/>
      <c r="CE85" s="100"/>
      <c r="CF85" s="100"/>
      <c r="CG85" s="100"/>
      <c r="CH85" s="100"/>
      <c r="CI85" s="100"/>
      <c r="CJ85" s="100"/>
      <c r="CK85" s="100"/>
      <c r="CL85" s="100"/>
      <c r="CM85" s="100"/>
      <c r="CN85" s="100"/>
      <c r="CO85" s="100"/>
      <c r="CP85" s="100"/>
      <c r="CQ85" s="100"/>
      <c r="CR85" s="100"/>
      <c r="CS85" s="100"/>
      <c r="CT85" s="100"/>
      <c r="CU85" s="100"/>
      <c r="CV85" s="100"/>
      <c r="CW85" s="100"/>
      <c r="CX85" s="100"/>
      <c r="CY85" s="100"/>
      <c r="CZ85" s="100"/>
      <c r="DA85" s="100"/>
      <c r="DB85" s="100"/>
      <c r="DC85" s="100"/>
      <c r="DD85" s="100"/>
      <c r="DE85" s="100"/>
      <c r="DF85" s="100"/>
      <c r="DG85" s="100"/>
      <c r="DH85" s="100"/>
      <c r="DI85" s="100"/>
      <c r="DJ85" s="100"/>
      <c r="DK85" s="100"/>
      <c r="DL85" s="100"/>
      <c r="DM85" s="100"/>
      <c r="DN85" s="100"/>
      <c r="DO85" s="100"/>
      <c r="DP85" s="200"/>
      <c r="DQ85" s="200"/>
    </row>
    <row r="86" spans="1:121" ht="14.25" thickBot="1">
      <c r="A86" s="92"/>
      <c r="B86" s="202" t="s">
        <v>199</v>
      </c>
      <c r="C86" s="396">
        <v>69</v>
      </c>
      <c r="D86" s="386" t="s">
        <v>393</v>
      </c>
      <c r="E86" s="387" t="s">
        <v>394</v>
      </c>
      <c r="F86" s="2263">
        <v>1.9302488099422304</v>
      </c>
      <c r="G86" s="2264">
        <v>294.90982410066283</v>
      </c>
      <c r="H86" s="2264">
        <v>5.9123460104830956</v>
      </c>
      <c r="I86" s="2264">
        <v>1.8375711432707202</v>
      </c>
      <c r="J86" s="2264">
        <v>2.7593864054686867</v>
      </c>
      <c r="K86" s="2264">
        <v>16.007264875753261</v>
      </c>
      <c r="L86" s="2270">
        <v>0</v>
      </c>
      <c r="M86" s="2272">
        <v>3.5831064945584874</v>
      </c>
      <c r="N86" s="2270">
        <v>0</v>
      </c>
      <c r="O86" s="2270">
        <v>0</v>
      </c>
      <c r="P86" s="2270">
        <v>0</v>
      </c>
      <c r="Q86" s="2264">
        <v>1.3830871091637994E-2</v>
      </c>
      <c r="R86" s="2264">
        <v>13.151217840423032</v>
      </c>
      <c r="S86" s="2264">
        <v>10.266758118050733</v>
      </c>
      <c r="T86" s="2264">
        <v>5.2253427503115915E-3</v>
      </c>
      <c r="U86" s="2264">
        <v>9.0674179562122585</v>
      </c>
      <c r="V86" s="2270">
        <v>0</v>
      </c>
      <c r="W86" s="2270">
        <v>0</v>
      </c>
      <c r="X86" s="2266">
        <v>5.1514333129790204</v>
      </c>
      <c r="Y86" s="2267">
        <v>364.59563128164632</v>
      </c>
      <c r="Z86" s="100"/>
      <c r="AA86" s="100"/>
      <c r="AB86" s="2361" t="s">
        <v>199</v>
      </c>
      <c r="AC86" s="2362">
        <v>69</v>
      </c>
      <c r="AD86" s="2296" t="s">
        <v>393</v>
      </c>
      <c r="AE86" s="2297" t="s">
        <v>394</v>
      </c>
      <c r="AF86" s="2322">
        <v>1.9302488099422304</v>
      </c>
      <c r="AG86" s="2323">
        <v>294.90982410066283</v>
      </c>
      <c r="AH86" s="2323">
        <v>5.9123460104830956</v>
      </c>
      <c r="AI86" s="2323">
        <v>1.8375711432707202</v>
      </c>
      <c r="AJ86" s="2323">
        <v>2.7593864054686867</v>
      </c>
      <c r="AK86" s="2323">
        <v>16.007264875753261</v>
      </c>
      <c r="AL86" s="2347">
        <v>0</v>
      </c>
      <c r="AM86" s="2350">
        <v>3.5831064945584874</v>
      </c>
      <c r="AN86" s="2347">
        <v>0</v>
      </c>
      <c r="AO86" s="2347">
        <v>0</v>
      </c>
      <c r="AP86" s="2347">
        <v>0</v>
      </c>
      <c r="AQ86" s="2323">
        <v>1.3830871091637994E-2</v>
      </c>
      <c r="AR86" s="2323">
        <v>13.151217840423032</v>
      </c>
      <c r="AS86" s="2323">
        <v>10.266758118050733</v>
      </c>
      <c r="AT86" s="2323">
        <v>5.2253427503115915E-3</v>
      </c>
      <c r="AU86" s="2323">
        <v>9.0674179562122585</v>
      </c>
      <c r="AV86" s="2347">
        <v>0</v>
      </c>
      <c r="AW86" s="2347">
        <v>0</v>
      </c>
      <c r="AX86" s="2325">
        <v>5.1514333129790204</v>
      </c>
      <c r="AY86" s="2326">
        <v>364.59563128164632</v>
      </c>
      <c r="AZ86" s="2360"/>
      <c r="BA86" s="2361" t="s">
        <v>199</v>
      </c>
      <c r="BB86" s="2362">
        <v>69</v>
      </c>
      <c r="BC86" s="2296" t="s">
        <v>393</v>
      </c>
      <c r="BD86" s="2297" t="s">
        <v>394</v>
      </c>
      <c r="BE86" s="2464" t="b">
        <f t="shared" si="39"/>
        <v>1</v>
      </c>
      <c r="BF86" s="2464" t="b">
        <f t="shared" si="20"/>
        <v>1</v>
      </c>
      <c r="BG86" s="2464" t="b">
        <f t="shared" si="21"/>
        <v>1</v>
      </c>
      <c r="BH86" s="2464" t="b">
        <f t="shared" si="22"/>
        <v>1</v>
      </c>
      <c r="BI86" s="2464" t="b">
        <f t="shared" si="23"/>
        <v>1</v>
      </c>
      <c r="BJ86" s="2464" t="b">
        <f t="shared" si="24"/>
        <v>1</v>
      </c>
      <c r="BK86" s="2464" t="b">
        <f t="shared" si="25"/>
        <v>1</v>
      </c>
      <c r="BL86" s="2464" t="b">
        <f t="shared" si="26"/>
        <v>1</v>
      </c>
      <c r="BM86" s="2464" t="b">
        <f t="shared" si="27"/>
        <v>1</v>
      </c>
      <c r="BN86" s="2464" t="b">
        <f t="shared" si="28"/>
        <v>1</v>
      </c>
      <c r="BO86" s="2464" t="b">
        <f t="shared" si="29"/>
        <v>1</v>
      </c>
      <c r="BP86" s="2464" t="b">
        <f t="shared" si="30"/>
        <v>1</v>
      </c>
      <c r="BQ86" s="2464" t="b">
        <f t="shared" si="31"/>
        <v>1</v>
      </c>
      <c r="BR86" s="2464" t="b">
        <f t="shared" si="32"/>
        <v>1</v>
      </c>
      <c r="BS86" s="2464" t="b">
        <f t="shared" si="33"/>
        <v>1</v>
      </c>
      <c r="BT86" s="2464" t="b">
        <f t="shared" si="34"/>
        <v>1</v>
      </c>
      <c r="BU86" s="2464" t="b">
        <f t="shared" si="35"/>
        <v>1</v>
      </c>
      <c r="BV86" s="2464" t="b">
        <f t="shared" si="36"/>
        <v>1</v>
      </c>
      <c r="BW86" s="2464" t="b">
        <f t="shared" si="37"/>
        <v>1</v>
      </c>
      <c r="BX86" s="2464" t="b">
        <f t="shared" si="38"/>
        <v>1</v>
      </c>
      <c r="BY86" s="100"/>
      <c r="BZ86" s="100"/>
      <c r="CA86" s="100"/>
      <c r="CB86" s="100"/>
      <c r="CC86" s="100"/>
      <c r="CD86" s="100"/>
      <c r="CE86" s="100"/>
      <c r="CF86" s="100"/>
      <c r="CG86" s="100"/>
      <c r="CH86" s="100"/>
      <c r="CI86" s="100"/>
      <c r="CJ86" s="100"/>
      <c r="CK86" s="100"/>
      <c r="CL86" s="100"/>
      <c r="CM86" s="100"/>
      <c r="CN86" s="100"/>
      <c r="CO86" s="100"/>
      <c r="CP86" s="100"/>
      <c r="CQ86" s="100"/>
      <c r="CR86" s="100"/>
      <c r="CS86" s="100"/>
      <c r="CT86" s="100"/>
      <c r="CU86" s="100"/>
      <c r="CV86" s="100"/>
      <c r="CW86" s="100"/>
      <c r="CX86" s="100"/>
      <c r="CY86" s="100"/>
      <c r="CZ86" s="100"/>
      <c r="DA86" s="100"/>
      <c r="DB86" s="100"/>
      <c r="DC86" s="100"/>
      <c r="DD86" s="100"/>
      <c r="DE86" s="100"/>
      <c r="DF86" s="100"/>
      <c r="DG86" s="100"/>
      <c r="DH86" s="100"/>
      <c r="DI86" s="100"/>
      <c r="DJ86" s="100"/>
      <c r="DK86" s="100"/>
      <c r="DL86" s="100"/>
      <c r="DM86" s="100"/>
      <c r="DN86" s="100"/>
      <c r="DO86" s="100"/>
      <c r="DP86" s="200"/>
      <c r="DQ86" s="200"/>
    </row>
    <row r="87" spans="1:121" ht="15" thickTop="1" thickBot="1">
      <c r="A87" s="92"/>
      <c r="B87" s="203"/>
      <c r="C87" s="204"/>
      <c r="D87" s="204" t="s">
        <v>395</v>
      </c>
      <c r="E87" s="205"/>
      <c r="F87" s="2274">
        <v>1912.0211128530648</v>
      </c>
      <c r="G87" s="2275">
        <v>169317.63013094055</v>
      </c>
      <c r="H87" s="2275">
        <v>2952.6635274641244</v>
      </c>
      <c r="I87" s="2275">
        <v>2825.8722168110344</v>
      </c>
      <c r="J87" s="2275">
        <v>2676.5591044302287</v>
      </c>
      <c r="K87" s="2275">
        <v>6822.7644369476493</v>
      </c>
      <c r="L87" s="2275">
        <v>937.6346444819369</v>
      </c>
      <c r="M87" s="2275">
        <v>7247.8954160794292</v>
      </c>
      <c r="N87" s="2275">
        <v>89.708018778727634</v>
      </c>
      <c r="O87" s="2275">
        <v>2557.1544468799484</v>
      </c>
      <c r="P87" s="2275">
        <v>91.829144051456851</v>
      </c>
      <c r="Q87" s="2275">
        <v>22.945784160901052</v>
      </c>
      <c r="R87" s="2275">
        <v>8646.728407155395</v>
      </c>
      <c r="S87" s="2275">
        <v>7348.4179149899519</v>
      </c>
      <c r="T87" s="2275">
        <v>15161.455952007609</v>
      </c>
      <c r="U87" s="2275">
        <v>64212.460625369757</v>
      </c>
      <c r="V87" s="2275">
        <v>80512.450705454496</v>
      </c>
      <c r="W87" s="2275">
        <v>112.41830827101488</v>
      </c>
      <c r="X87" s="2276">
        <v>17736.07217953054</v>
      </c>
      <c r="Y87" s="2277">
        <v>391184.68207665783</v>
      </c>
      <c r="Z87" s="100"/>
      <c r="AA87" s="100"/>
      <c r="AB87" s="2363"/>
      <c r="AC87" s="2364"/>
      <c r="AD87" s="2364" t="s">
        <v>395</v>
      </c>
      <c r="AE87" s="2365"/>
      <c r="AF87" s="2366">
        <v>1912.0211128530648</v>
      </c>
      <c r="AG87" s="2367">
        <v>169317.63013094055</v>
      </c>
      <c r="AH87" s="2367">
        <v>2952.6635274641244</v>
      </c>
      <c r="AI87" s="2367">
        <v>2825.8722168110344</v>
      </c>
      <c r="AJ87" s="2367">
        <v>2676.5591044302287</v>
      </c>
      <c r="AK87" s="2367">
        <v>6822.7644369476493</v>
      </c>
      <c r="AL87" s="2367">
        <v>937.6346444819369</v>
      </c>
      <c r="AM87" s="2367">
        <v>7247.8954160794292</v>
      </c>
      <c r="AN87" s="2367">
        <v>89.708018778727634</v>
      </c>
      <c r="AO87" s="2367">
        <v>2557.1544468799484</v>
      </c>
      <c r="AP87" s="2367">
        <v>91.829144051456851</v>
      </c>
      <c r="AQ87" s="2367">
        <v>22.945784160901052</v>
      </c>
      <c r="AR87" s="2367">
        <v>8646.728407155395</v>
      </c>
      <c r="AS87" s="2367">
        <v>7348.4179149899519</v>
      </c>
      <c r="AT87" s="2367">
        <v>15161.455952007609</v>
      </c>
      <c r="AU87" s="2367">
        <v>64212.460625369757</v>
      </c>
      <c r="AV87" s="2367">
        <v>80512.450705454496</v>
      </c>
      <c r="AW87" s="2367">
        <v>112.41830827101488</v>
      </c>
      <c r="AX87" s="2368">
        <v>17736.07217953054</v>
      </c>
      <c r="AY87" s="2369">
        <v>391184.68207665783</v>
      </c>
      <c r="AZ87" s="2360"/>
      <c r="BA87" s="2363"/>
      <c r="BB87" s="2364"/>
      <c r="BC87" s="2364" t="s">
        <v>395</v>
      </c>
      <c r="BD87" s="2364"/>
      <c r="BE87" s="2464" t="b">
        <f t="shared" si="39"/>
        <v>1</v>
      </c>
      <c r="BF87" s="2464" t="b">
        <f t="shared" si="20"/>
        <v>1</v>
      </c>
      <c r="BG87" s="2464" t="b">
        <f t="shared" si="21"/>
        <v>1</v>
      </c>
      <c r="BH87" s="2464" t="b">
        <f t="shared" si="22"/>
        <v>1</v>
      </c>
      <c r="BI87" s="2464" t="b">
        <f t="shared" si="23"/>
        <v>1</v>
      </c>
      <c r="BJ87" s="2464" t="b">
        <f t="shared" si="24"/>
        <v>1</v>
      </c>
      <c r="BK87" s="2464" t="b">
        <f t="shared" si="25"/>
        <v>1</v>
      </c>
      <c r="BL87" s="2464" t="b">
        <f t="shared" si="26"/>
        <v>1</v>
      </c>
      <c r="BM87" s="2464" t="b">
        <f t="shared" si="27"/>
        <v>1</v>
      </c>
      <c r="BN87" s="2464" t="b">
        <f t="shared" si="28"/>
        <v>1</v>
      </c>
      <c r="BO87" s="2464" t="b">
        <f t="shared" si="29"/>
        <v>1</v>
      </c>
      <c r="BP87" s="2464" t="b">
        <f t="shared" si="30"/>
        <v>1</v>
      </c>
      <c r="BQ87" s="2464" t="b">
        <f t="shared" si="31"/>
        <v>1</v>
      </c>
      <c r="BR87" s="2464" t="b">
        <f t="shared" si="32"/>
        <v>1</v>
      </c>
      <c r="BS87" s="2464" t="b">
        <f t="shared" si="33"/>
        <v>1</v>
      </c>
      <c r="BT87" s="2464" t="b">
        <f t="shared" si="34"/>
        <v>1</v>
      </c>
      <c r="BU87" s="2464" t="b">
        <f t="shared" si="35"/>
        <v>1</v>
      </c>
      <c r="BV87" s="2464" t="b">
        <f t="shared" si="36"/>
        <v>1</v>
      </c>
      <c r="BW87" s="2464" t="b">
        <f t="shared" si="37"/>
        <v>1</v>
      </c>
      <c r="BX87" s="2464" t="b">
        <f t="shared" si="38"/>
        <v>1</v>
      </c>
      <c r="BY87" s="100"/>
      <c r="BZ87" s="100"/>
      <c r="CA87" s="100"/>
      <c r="CB87" s="100"/>
      <c r="CC87" s="100"/>
      <c r="CD87" s="100"/>
      <c r="CE87" s="100"/>
      <c r="CF87" s="100"/>
      <c r="CG87" s="100"/>
      <c r="CH87" s="100"/>
      <c r="CI87" s="100"/>
      <c r="CJ87" s="100"/>
      <c r="CK87" s="100"/>
      <c r="CL87" s="100"/>
      <c r="CM87" s="100"/>
      <c r="CN87" s="100"/>
      <c r="CO87" s="100"/>
      <c r="CP87" s="100"/>
      <c r="CQ87" s="100"/>
      <c r="CR87" s="100"/>
      <c r="CS87" s="100"/>
      <c r="CT87" s="100"/>
      <c r="CU87" s="100"/>
      <c r="CV87" s="100"/>
      <c r="CW87" s="100"/>
      <c r="CX87" s="100"/>
      <c r="CY87" s="100"/>
      <c r="CZ87" s="100"/>
      <c r="DA87" s="100"/>
      <c r="DB87" s="100"/>
      <c r="DC87" s="100"/>
      <c r="DD87" s="100"/>
      <c r="DE87" s="100"/>
      <c r="DF87" s="100"/>
      <c r="DG87" s="100"/>
      <c r="DH87" s="100"/>
      <c r="DI87" s="100"/>
      <c r="DJ87" s="100"/>
      <c r="DK87" s="100"/>
      <c r="DL87" s="100"/>
      <c r="DM87" s="100"/>
      <c r="DN87" s="100"/>
      <c r="DO87" s="100"/>
      <c r="DP87" s="200"/>
      <c r="DQ87" s="200"/>
    </row>
    <row r="88" spans="1:121">
      <c r="B88" s="201" t="s">
        <v>396</v>
      </c>
      <c r="AA88" s="2211">
        <v>391191.06376937684</v>
      </c>
      <c r="AB88" s="2211" t="b">
        <f>AA88=Y87</f>
        <v>0</v>
      </c>
    </row>
    <row r="89" spans="1:121">
      <c r="B89" s="201" t="s">
        <v>397</v>
      </c>
    </row>
    <row r="91" spans="1:121">
      <c r="F91" s="1738">
        <f t="shared" ref="F91:Y91" si="40">IF(COUNTBLANK(F5:F86)=82,"",SUM(MAX(F5,SUM(F6:F9)),MAX(F10,SUM(F11:F12)),F13,F14,MAX(F15,SUM(F16:F39)),MAX(F40,SUM(F41:F45)),MAX(F46,SUM(F47:F51)),MAX(F52,SUM(F53:F56)),MAX(F57,SUM(F58:F66)),MAX(F67,F68),MAX(F69,SUM(F70:F71)),MAX(F72,SUM(F73:F74)),MAX(F75,F76),F77,MAX(F78,SUM(F79:F80)),F81,MAX(F82,SUM(F83:F85)),F86))</f>
        <v>1912.0211128530648</v>
      </c>
      <c r="G91" s="1738">
        <f t="shared" si="40"/>
        <v>169317.63013094052</v>
      </c>
      <c r="H91" s="1738">
        <f t="shared" si="40"/>
        <v>2952.6635274641258</v>
      </c>
      <c r="I91" s="1738">
        <f t="shared" si="40"/>
        <v>2825.8722168110348</v>
      </c>
      <c r="J91" s="1738">
        <f t="shared" si="40"/>
        <v>2676.5591044302287</v>
      </c>
      <c r="K91" s="1738">
        <f t="shared" si="40"/>
        <v>6822.7644369476502</v>
      </c>
      <c r="L91" s="1738">
        <f t="shared" si="40"/>
        <v>937.6346444819369</v>
      </c>
      <c r="M91" s="1738">
        <f t="shared" si="40"/>
        <v>7247.8954160794274</v>
      </c>
      <c r="N91" s="1738">
        <f t="shared" si="40"/>
        <v>89.708018778727649</v>
      </c>
      <c r="O91" s="1738">
        <f t="shared" si="40"/>
        <v>2557.1544468799484</v>
      </c>
      <c r="P91" s="1738">
        <f t="shared" si="40"/>
        <v>91.829144051456836</v>
      </c>
      <c r="Q91" s="1738">
        <f t="shared" si="40"/>
        <v>22.945784160901049</v>
      </c>
      <c r="R91" s="1738">
        <f t="shared" si="40"/>
        <v>8646.7284071553913</v>
      </c>
      <c r="S91" s="1738">
        <f t="shared" si="40"/>
        <v>7348.4179149899537</v>
      </c>
      <c r="T91" s="1738">
        <f t="shared" si="40"/>
        <v>15161.455952007605</v>
      </c>
      <c r="U91" s="1738">
        <f t="shared" si="40"/>
        <v>64212.460625369757</v>
      </c>
      <c r="V91" s="1738">
        <f t="shared" si="40"/>
        <v>80512.450705454496</v>
      </c>
      <c r="W91" s="1738">
        <f t="shared" si="40"/>
        <v>112.41830827101488</v>
      </c>
      <c r="X91" s="1738">
        <f t="shared" si="40"/>
        <v>17736.07217953054</v>
      </c>
      <c r="Y91" s="1738">
        <f t="shared" si="40"/>
        <v>391184.68207665783</v>
      </c>
    </row>
    <row r="92" spans="1:121">
      <c r="Y92" s="111">
        <f>Y87-Y185</f>
        <v>-1654.8220924105844</v>
      </c>
    </row>
    <row r="93" spans="1:121">
      <c r="Y93" s="2467">
        <f>Y92/Y185</f>
        <v>-4.2124635502502564E-3</v>
      </c>
    </row>
    <row r="98" spans="2:119">
      <c r="B98" s="1796" t="s">
        <v>1438</v>
      </c>
      <c r="AB98" s="1796" t="s">
        <v>1439</v>
      </c>
    </row>
    <row r="99" spans="2:119" s="1791" customFormat="1" ht="21">
      <c r="B99" s="1795" t="s">
        <v>1367</v>
      </c>
      <c r="C99" s="1739"/>
      <c r="D99" s="1739"/>
      <c r="E99" s="1739"/>
      <c r="F99" s="1739"/>
      <c r="G99" s="1739"/>
      <c r="H99" s="1739"/>
      <c r="I99" s="1739"/>
      <c r="J99" s="1739"/>
      <c r="K99" s="1739"/>
      <c r="L99" s="1739"/>
      <c r="M99" s="1739"/>
      <c r="N99" s="1739"/>
      <c r="O99" s="1739"/>
      <c r="P99" s="1739"/>
      <c r="Q99" s="1739"/>
      <c r="R99" s="1739"/>
      <c r="S99" s="1739"/>
      <c r="T99" s="1739"/>
      <c r="U99" s="1739"/>
      <c r="V99" s="1739"/>
      <c r="W99" s="1739"/>
      <c r="X99" s="1739"/>
      <c r="Y99" s="1739"/>
      <c r="Z99" s="1796"/>
      <c r="AA99" s="1796"/>
      <c r="AB99" s="1795" t="s">
        <v>398</v>
      </c>
      <c r="AC99" s="1739"/>
      <c r="AD99" s="1739"/>
      <c r="AE99" s="1739"/>
      <c r="AF99" s="1739"/>
      <c r="AG99" s="1739"/>
      <c r="AH99" s="1739"/>
      <c r="AI99" s="1739"/>
      <c r="AJ99" s="1739"/>
      <c r="AK99" s="1739"/>
      <c r="AL99" s="1739"/>
      <c r="AM99" s="1739"/>
      <c r="AN99" s="1739"/>
      <c r="AO99" s="1739"/>
      <c r="AP99" s="1739"/>
      <c r="AQ99" s="1739"/>
      <c r="AR99" s="1739"/>
      <c r="AS99" s="1739"/>
      <c r="AT99" s="1739"/>
      <c r="AU99" s="1739"/>
      <c r="AV99" s="1739"/>
      <c r="AW99" s="1739"/>
      <c r="AX99" s="1739"/>
      <c r="AY99" s="1739"/>
      <c r="AZ99" s="1796"/>
      <c r="BA99" s="1796"/>
      <c r="BB99" s="1796"/>
      <c r="BC99" s="1796"/>
      <c r="BD99" s="1796"/>
      <c r="BE99" s="1796"/>
      <c r="BF99" s="1796"/>
      <c r="BG99" s="1796"/>
      <c r="BH99" s="1796"/>
      <c r="BI99" s="1796"/>
      <c r="BJ99" s="1796"/>
      <c r="BK99" s="1796"/>
      <c r="BL99" s="1796"/>
      <c r="BM99" s="1796"/>
      <c r="BN99" s="1796"/>
      <c r="BO99" s="1796"/>
      <c r="BP99" s="1796"/>
      <c r="BQ99" s="1796"/>
      <c r="BR99" s="1796"/>
      <c r="BS99" s="1796"/>
      <c r="BT99" s="1796"/>
      <c r="BU99" s="1796"/>
      <c r="BV99" s="1796"/>
      <c r="BW99" s="1796"/>
      <c r="BX99" s="1796"/>
      <c r="BY99" s="1796"/>
      <c r="BZ99" s="1796"/>
      <c r="CA99" s="1796"/>
      <c r="CB99" s="1796"/>
      <c r="CC99" s="1796"/>
      <c r="CD99" s="1796"/>
      <c r="CE99" s="1796"/>
      <c r="CF99" s="1796"/>
      <c r="CG99" s="1796"/>
      <c r="CH99" s="1796"/>
      <c r="CI99" s="1796"/>
      <c r="CJ99" s="1796"/>
      <c r="CK99" s="1796"/>
      <c r="CL99" s="1796"/>
      <c r="CM99" s="1796"/>
      <c r="CN99" s="1796"/>
      <c r="CO99" s="1796"/>
      <c r="CP99" s="1796"/>
      <c r="CQ99" s="1796"/>
      <c r="CR99" s="1796"/>
      <c r="CS99" s="1796"/>
      <c r="CT99" s="1796"/>
      <c r="CU99" s="1796"/>
      <c r="CV99" s="1796"/>
      <c r="CW99" s="1796"/>
      <c r="CX99" s="1796"/>
      <c r="CY99" s="1796"/>
      <c r="CZ99" s="1796"/>
      <c r="DA99" s="1796"/>
      <c r="DB99" s="1796"/>
      <c r="DC99" s="1796"/>
      <c r="DD99" s="1796"/>
      <c r="DE99" s="1796"/>
      <c r="DF99" s="1796"/>
      <c r="DG99" s="1796"/>
      <c r="DH99" s="1796"/>
      <c r="DI99" s="1796"/>
      <c r="DJ99" s="1796"/>
      <c r="DK99" s="1796"/>
      <c r="DL99" s="1796"/>
      <c r="DM99" s="1796"/>
      <c r="DN99" s="1796"/>
      <c r="DO99" s="1796"/>
    </row>
    <row r="100" spans="2:119" s="1791" customFormat="1" ht="21">
      <c r="B100" s="1795"/>
      <c r="C100" s="1739"/>
      <c r="D100" s="1739"/>
      <c r="E100" s="1739"/>
      <c r="F100" s="1739"/>
      <c r="G100" s="1739"/>
      <c r="H100" s="1739"/>
      <c r="I100" s="1739"/>
      <c r="J100" s="1739"/>
      <c r="K100" s="1739"/>
      <c r="L100" s="1739"/>
      <c r="M100" s="1739"/>
      <c r="N100" s="1739"/>
      <c r="O100" s="1739"/>
      <c r="P100" s="1739"/>
      <c r="Q100" s="1739"/>
      <c r="R100" s="1739"/>
      <c r="S100" s="1739"/>
      <c r="T100" s="1739"/>
      <c r="U100" s="1739"/>
      <c r="V100" s="1739"/>
      <c r="W100" s="1739"/>
      <c r="X100" s="1739"/>
      <c r="Y100" s="1739"/>
      <c r="Z100" s="1796"/>
      <c r="AA100" s="1796"/>
      <c r="AB100" s="1795"/>
      <c r="AC100" s="1739"/>
      <c r="AD100" s="1739"/>
      <c r="AE100" s="1739"/>
      <c r="AF100" s="1739"/>
      <c r="AG100" s="1739"/>
      <c r="AH100" s="1739"/>
      <c r="AI100" s="1739"/>
      <c r="AJ100" s="1739"/>
      <c r="AK100" s="1739"/>
      <c r="AL100" s="1739"/>
      <c r="AM100" s="1739"/>
      <c r="AN100" s="1739"/>
      <c r="AO100" s="1739"/>
      <c r="AP100" s="1739"/>
      <c r="AQ100" s="1739"/>
      <c r="AR100" s="1739"/>
      <c r="AS100" s="1739"/>
      <c r="AT100" s="1739"/>
      <c r="AU100" s="1739"/>
      <c r="AV100" s="1739"/>
      <c r="AW100" s="1739"/>
      <c r="AX100" s="1739"/>
      <c r="AY100" s="1739"/>
      <c r="AZ100" s="1796"/>
      <c r="BA100" s="1796"/>
      <c r="BB100" s="1796"/>
      <c r="BC100" s="1796"/>
      <c r="BD100" s="1796"/>
      <c r="BE100" s="1796"/>
      <c r="BF100" s="1796"/>
      <c r="BG100" s="1796"/>
      <c r="BH100" s="1796"/>
      <c r="BI100" s="1796"/>
      <c r="BJ100" s="1796"/>
      <c r="BK100" s="1796"/>
      <c r="BL100" s="1796"/>
      <c r="BM100" s="1796"/>
      <c r="BN100" s="1796"/>
      <c r="BO100" s="1796"/>
      <c r="BP100" s="1796"/>
      <c r="BQ100" s="1796"/>
      <c r="BR100" s="1796"/>
      <c r="BS100" s="1796"/>
      <c r="BT100" s="1796"/>
      <c r="BU100" s="1796"/>
      <c r="BV100" s="1796"/>
      <c r="BW100" s="1796"/>
      <c r="BX100" s="1796"/>
      <c r="BY100" s="1796"/>
      <c r="BZ100" s="1796"/>
      <c r="CA100" s="1796"/>
      <c r="CB100" s="1796"/>
      <c r="CC100" s="1796"/>
      <c r="CD100" s="1796"/>
      <c r="CE100" s="1796"/>
      <c r="CF100" s="1796"/>
      <c r="CG100" s="1796"/>
      <c r="CH100" s="1796"/>
      <c r="CI100" s="1796"/>
      <c r="CJ100" s="1796"/>
      <c r="CK100" s="1796"/>
      <c r="CL100" s="1796"/>
      <c r="CM100" s="1796"/>
      <c r="CN100" s="1796"/>
      <c r="CO100" s="1796"/>
      <c r="CP100" s="1796"/>
      <c r="CQ100" s="1796"/>
      <c r="CR100" s="1796"/>
      <c r="CS100" s="1796"/>
      <c r="CT100" s="1796"/>
      <c r="CU100" s="1796"/>
      <c r="CV100" s="1796"/>
      <c r="CW100" s="1796"/>
      <c r="CX100" s="1796"/>
      <c r="CY100" s="1796"/>
      <c r="CZ100" s="1796"/>
      <c r="DA100" s="1796"/>
      <c r="DB100" s="1796"/>
      <c r="DC100" s="1796"/>
      <c r="DD100" s="1796"/>
      <c r="DE100" s="1796"/>
      <c r="DF100" s="1796"/>
      <c r="DG100" s="1796"/>
      <c r="DH100" s="1796"/>
      <c r="DI100" s="1796"/>
      <c r="DJ100" s="1796"/>
      <c r="DK100" s="1796"/>
      <c r="DL100" s="1796"/>
      <c r="DM100" s="1796"/>
      <c r="DN100" s="1796"/>
      <c r="DO100" s="1796"/>
    </row>
    <row r="101" spans="2:119" s="1791" customFormat="1" ht="14.25" thickBot="1">
      <c r="B101" s="1797"/>
      <c r="C101" s="1740"/>
      <c r="D101" s="1740" t="s">
        <v>286</v>
      </c>
      <c r="E101" s="1741"/>
      <c r="F101" s="1741" t="s">
        <v>1365</v>
      </c>
      <c r="G101" s="1742"/>
      <c r="H101" s="1742"/>
      <c r="I101" s="1742"/>
      <c r="J101" s="1742"/>
      <c r="K101" s="1742"/>
      <c r="L101" s="1742"/>
      <c r="M101" s="1742"/>
      <c r="N101" s="1742"/>
      <c r="O101" s="1742"/>
      <c r="P101" s="1798"/>
      <c r="Q101" s="1742"/>
      <c r="R101" s="1742"/>
      <c r="S101" s="1742"/>
      <c r="T101" s="1742"/>
      <c r="U101" s="1742"/>
      <c r="V101" s="1742"/>
      <c r="W101" s="1742"/>
      <c r="X101" s="1742"/>
      <c r="Y101" s="1744" t="s">
        <v>287</v>
      </c>
      <c r="Z101" s="1796"/>
      <c r="AA101" s="1796"/>
      <c r="AB101" s="1797"/>
      <c r="AC101" s="1740"/>
      <c r="AD101" s="1740" t="s">
        <v>286</v>
      </c>
      <c r="AE101" s="1741"/>
      <c r="AF101" s="1741" t="s">
        <v>399</v>
      </c>
      <c r="AG101" s="1742"/>
      <c r="AH101" s="1742"/>
      <c r="AI101" s="1742"/>
      <c r="AJ101" s="1742"/>
      <c r="AK101" s="1742"/>
      <c r="AL101" s="1742"/>
      <c r="AM101" s="1742"/>
      <c r="AN101" s="1742"/>
      <c r="AO101" s="1742"/>
      <c r="AP101" s="1798"/>
      <c r="AQ101" s="1742"/>
      <c r="AR101" s="1742"/>
      <c r="AS101" s="1742"/>
      <c r="AT101" s="1742"/>
      <c r="AU101" s="1742"/>
      <c r="AV101" s="1742"/>
      <c r="AW101" s="1742"/>
      <c r="AX101" s="1742"/>
      <c r="AY101" s="1744" t="s">
        <v>287</v>
      </c>
      <c r="AZ101" s="1796"/>
      <c r="BA101" s="1796"/>
      <c r="BB101" s="1796"/>
      <c r="BC101" s="1796"/>
      <c r="BD101" s="1796"/>
      <c r="BE101" s="1796"/>
      <c r="BF101" s="1796"/>
      <c r="BG101" s="1796"/>
      <c r="BH101" s="1796"/>
      <c r="BI101" s="1796"/>
      <c r="BJ101" s="1796"/>
      <c r="BK101" s="1796"/>
      <c r="BL101" s="1796"/>
      <c r="BM101" s="1796"/>
      <c r="BN101" s="1796"/>
      <c r="BO101" s="1796"/>
      <c r="BP101" s="1796"/>
      <c r="BQ101" s="1796"/>
      <c r="BR101" s="1796"/>
      <c r="BS101" s="1796"/>
      <c r="BT101" s="1796"/>
      <c r="BU101" s="1796"/>
      <c r="BV101" s="1796"/>
      <c r="BW101" s="1796"/>
      <c r="BX101" s="1796"/>
      <c r="BY101" s="1796"/>
      <c r="BZ101" s="1796"/>
      <c r="CA101" s="1796"/>
      <c r="CB101" s="1796"/>
      <c r="CC101" s="1796"/>
      <c r="CD101" s="1796"/>
      <c r="CE101" s="1796"/>
      <c r="CF101" s="1796"/>
      <c r="CG101" s="1796"/>
      <c r="CH101" s="1796"/>
      <c r="CI101" s="1796"/>
      <c r="CJ101" s="1796"/>
      <c r="CK101" s="1796"/>
      <c r="CL101" s="1796"/>
      <c r="CM101" s="1796"/>
      <c r="CN101" s="1796"/>
      <c r="CO101" s="1796"/>
      <c r="CP101" s="1796"/>
      <c r="CQ101" s="1796"/>
      <c r="CR101" s="1796"/>
      <c r="CS101" s="1796"/>
      <c r="CT101" s="1796"/>
      <c r="CU101" s="1796"/>
      <c r="CV101" s="1796"/>
      <c r="CW101" s="1796"/>
      <c r="CX101" s="1796"/>
      <c r="CY101" s="1796"/>
      <c r="CZ101" s="1796"/>
      <c r="DA101" s="1796"/>
      <c r="DB101" s="1796"/>
      <c r="DC101" s="1796"/>
      <c r="DD101" s="1796"/>
      <c r="DE101" s="1796"/>
      <c r="DF101" s="1796"/>
      <c r="DG101" s="1796"/>
      <c r="DH101" s="1796"/>
      <c r="DI101" s="1796"/>
      <c r="DJ101" s="1796"/>
      <c r="DK101" s="1796"/>
      <c r="DL101" s="1796"/>
      <c r="DM101" s="1796"/>
      <c r="DN101" s="1796"/>
      <c r="DO101" s="1796"/>
    </row>
    <row r="102" spans="2:119" s="1791" customFormat="1" ht="24.75" thickBot="1">
      <c r="B102" s="1799" t="s">
        <v>288</v>
      </c>
      <c r="C102" s="1800" t="s">
        <v>289</v>
      </c>
      <c r="D102" s="1800" t="s">
        <v>290</v>
      </c>
      <c r="E102" s="1801" t="s">
        <v>291</v>
      </c>
      <c r="F102" s="1802" t="s">
        <v>207</v>
      </c>
      <c r="G102" s="1803" t="s">
        <v>208</v>
      </c>
      <c r="H102" s="1803" t="s">
        <v>209</v>
      </c>
      <c r="I102" s="1803" t="s">
        <v>210</v>
      </c>
      <c r="J102" s="1803" t="s">
        <v>211</v>
      </c>
      <c r="K102" s="1804" t="s">
        <v>292</v>
      </c>
      <c r="L102" s="1803" t="s">
        <v>213</v>
      </c>
      <c r="M102" s="1803" t="s">
        <v>214</v>
      </c>
      <c r="N102" s="1803" t="s">
        <v>215</v>
      </c>
      <c r="O102" s="1805" t="s">
        <v>293</v>
      </c>
      <c r="P102" s="1805" t="s">
        <v>217</v>
      </c>
      <c r="Q102" s="1806" t="s">
        <v>218</v>
      </c>
      <c r="R102" s="1807" t="s">
        <v>219</v>
      </c>
      <c r="S102" s="1808" t="s">
        <v>294</v>
      </c>
      <c r="T102" s="1806" t="s">
        <v>220</v>
      </c>
      <c r="U102" s="1806" t="s">
        <v>221</v>
      </c>
      <c r="V102" s="1805" t="s">
        <v>295</v>
      </c>
      <c r="W102" s="1806" t="s">
        <v>223</v>
      </c>
      <c r="X102" s="1809" t="s">
        <v>224</v>
      </c>
      <c r="Y102" s="1810" t="s">
        <v>225</v>
      </c>
      <c r="Z102" s="1796"/>
      <c r="AA102" s="1796"/>
      <c r="AB102" s="1799" t="s">
        <v>288</v>
      </c>
      <c r="AC102" s="1800" t="s">
        <v>289</v>
      </c>
      <c r="AD102" s="1800" t="s">
        <v>290</v>
      </c>
      <c r="AE102" s="1801" t="s">
        <v>291</v>
      </c>
      <c r="AF102" s="1802" t="s">
        <v>207</v>
      </c>
      <c r="AG102" s="1803" t="s">
        <v>208</v>
      </c>
      <c r="AH102" s="1803" t="s">
        <v>209</v>
      </c>
      <c r="AI102" s="1803" t="s">
        <v>210</v>
      </c>
      <c r="AJ102" s="1803" t="s">
        <v>211</v>
      </c>
      <c r="AK102" s="1804" t="s">
        <v>292</v>
      </c>
      <c r="AL102" s="1803" t="s">
        <v>213</v>
      </c>
      <c r="AM102" s="1803" t="s">
        <v>214</v>
      </c>
      <c r="AN102" s="1803" t="s">
        <v>215</v>
      </c>
      <c r="AO102" s="1805" t="s">
        <v>293</v>
      </c>
      <c r="AP102" s="1805" t="s">
        <v>217</v>
      </c>
      <c r="AQ102" s="1806" t="s">
        <v>218</v>
      </c>
      <c r="AR102" s="1807" t="s">
        <v>219</v>
      </c>
      <c r="AS102" s="1808" t="s">
        <v>294</v>
      </c>
      <c r="AT102" s="1806" t="s">
        <v>220</v>
      </c>
      <c r="AU102" s="1806" t="s">
        <v>221</v>
      </c>
      <c r="AV102" s="1805" t="s">
        <v>295</v>
      </c>
      <c r="AW102" s="1806" t="s">
        <v>223</v>
      </c>
      <c r="AX102" s="1809" t="s">
        <v>224</v>
      </c>
      <c r="AY102" s="1810" t="s">
        <v>225</v>
      </c>
      <c r="AZ102" s="1796"/>
      <c r="BA102" s="1796"/>
      <c r="BB102" s="1796"/>
      <c r="BC102" s="1796"/>
      <c r="BD102" s="1796"/>
      <c r="BE102" s="1796"/>
      <c r="BF102" s="1796"/>
      <c r="BG102" s="1796"/>
      <c r="BH102" s="1796"/>
      <c r="BI102" s="1796"/>
      <c r="BJ102" s="1796"/>
      <c r="BK102" s="1796"/>
      <c r="BL102" s="1796"/>
      <c r="BM102" s="1796"/>
      <c r="BN102" s="1796"/>
      <c r="BO102" s="1796"/>
      <c r="BP102" s="1796"/>
      <c r="BQ102" s="1796"/>
      <c r="BR102" s="1796"/>
      <c r="BS102" s="1796"/>
      <c r="BT102" s="1796"/>
      <c r="BU102" s="1796"/>
      <c r="BV102" s="1796"/>
      <c r="BW102" s="1796"/>
      <c r="BX102" s="1796"/>
      <c r="BY102" s="1796"/>
      <c r="BZ102" s="1796"/>
      <c r="CA102" s="1796"/>
      <c r="CB102" s="1796"/>
      <c r="CC102" s="1796"/>
      <c r="CD102" s="1796"/>
      <c r="CE102" s="1796"/>
      <c r="CF102" s="1796"/>
      <c r="CG102" s="1796"/>
      <c r="CH102" s="1796"/>
      <c r="CI102" s="1796"/>
      <c r="CJ102" s="1796"/>
      <c r="CK102" s="1796"/>
      <c r="CL102" s="1796"/>
      <c r="CM102" s="1796"/>
      <c r="CN102" s="1796"/>
      <c r="CO102" s="1796"/>
      <c r="CP102" s="1796"/>
      <c r="CQ102" s="1796"/>
      <c r="CR102" s="1796"/>
      <c r="CS102" s="1796"/>
      <c r="CT102" s="1796"/>
      <c r="CU102" s="1796"/>
      <c r="CV102" s="1796"/>
      <c r="CW102" s="1796"/>
      <c r="CX102" s="1796"/>
      <c r="CY102" s="1796"/>
      <c r="CZ102" s="1796"/>
      <c r="DA102" s="1796"/>
      <c r="DB102" s="1796"/>
      <c r="DC102" s="1796"/>
      <c r="DD102" s="1796"/>
      <c r="DE102" s="1796"/>
      <c r="DF102" s="1796"/>
      <c r="DG102" s="1796"/>
      <c r="DH102" s="1796"/>
      <c r="DI102" s="1796"/>
      <c r="DJ102" s="1796"/>
      <c r="DK102" s="1796"/>
      <c r="DL102" s="1796"/>
      <c r="DM102" s="1796"/>
      <c r="DN102" s="1796"/>
      <c r="DO102" s="1796"/>
    </row>
    <row r="103" spans="2:119" s="1791" customFormat="1">
      <c r="B103" s="1811" t="s">
        <v>296</v>
      </c>
      <c r="C103" s="1812"/>
      <c r="D103" s="1813" t="s">
        <v>297</v>
      </c>
      <c r="E103" s="1814" t="s">
        <v>298</v>
      </c>
      <c r="F103" s="1815">
        <v>0.35569377285657378</v>
      </c>
      <c r="G103" s="1816">
        <v>1.3849937517167861</v>
      </c>
      <c r="H103" s="1816">
        <v>0.18708406684459031</v>
      </c>
      <c r="I103" s="1816">
        <v>7.4950000000000017E-2</v>
      </c>
      <c r="J103" s="1816">
        <v>9.7020000000000006E-3</v>
      </c>
      <c r="K103" s="1816">
        <v>102.60649849107543</v>
      </c>
      <c r="L103" s="1817">
        <v>0</v>
      </c>
      <c r="M103" s="1818">
        <v>249.77314012803109</v>
      </c>
      <c r="N103" s="1817">
        <v>0</v>
      </c>
      <c r="O103" s="1817">
        <v>0</v>
      </c>
      <c r="P103" s="1817">
        <v>0</v>
      </c>
      <c r="Q103" s="1816">
        <v>0</v>
      </c>
      <c r="R103" s="1816">
        <v>0.755782068533292</v>
      </c>
      <c r="S103" s="1816">
        <v>2.7878252047375494</v>
      </c>
      <c r="T103" s="1816">
        <v>0</v>
      </c>
      <c r="U103" s="1816">
        <v>2.3699335017350078</v>
      </c>
      <c r="V103" s="1818">
        <v>81416.104339459474</v>
      </c>
      <c r="W103" s="1818">
        <v>125.78757923988873</v>
      </c>
      <c r="X103" s="1819">
        <v>0</v>
      </c>
      <c r="Y103" s="1820">
        <v>81902.197521684895</v>
      </c>
      <c r="Z103" s="1796"/>
      <c r="AA103" s="1796"/>
      <c r="AB103" s="1811" t="s">
        <v>296</v>
      </c>
      <c r="AC103" s="1812"/>
      <c r="AD103" s="1813" t="s">
        <v>297</v>
      </c>
      <c r="AE103" s="1814" t="s">
        <v>298</v>
      </c>
      <c r="AF103" s="1815">
        <f>F5-F103</f>
        <v>1.9438743613078402E-2</v>
      </c>
      <c r="AG103" s="1816">
        <f t="shared" ref="AG103:AY103" si="41">G5-G103</f>
        <v>3.5027430927105234</v>
      </c>
      <c r="AH103" s="1816">
        <f t="shared" si="41"/>
        <v>-3.0642440086002448E-2</v>
      </c>
      <c r="AI103" s="1816">
        <f t="shared" si="41"/>
        <v>5.5079999999999851E-3</v>
      </c>
      <c r="AJ103" s="1816">
        <f t="shared" si="41"/>
        <v>-7.327000000000001E-3</v>
      </c>
      <c r="AK103" s="1816">
        <f t="shared" si="41"/>
        <v>-2.1662248590915993</v>
      </c>
      <c r="AL103" s="1817">
        <f t="shared" si="41"/>
        <v>0</v>
      </c>
      <c r="AM103" s="1818">
        <f t="shared" si="41"/>
        <v>-37.658077506041451</v>
      </c>
      <c r="AN103" s="1817">
        <f t="shared" si="41"/>
        <v>0</v>
      </c>
      <c r="AO103" s="1817">
        <f t="shared" si="41"/>
        <v>0</v>
      </c>
      <c r="AP103" s="1817">
        <f t="shared" si="41"/>
        <v>0</v>
      </c>
      <c r="AQ103" s="1816">
        <f t="shared" si="41"/>
        <v>3.2999999999999994E-4</v>
      </c>
      <c r="AR103" s="1816">
        <f t="shared" si="41"/>
        <v>5.2139947669261555E-2</v>
      </c>
      <c r="AS103" s="1816">
        <f t="shared" si="41"/>
        <v>8.3358036582676487E-2</v>
      </c>
      <c r="AT103" s="1816">
        <f t="shared" si="41"/>
        <v>0</v>
      </c>
      <c r="AU103" s="1816">
        <f t="shared" si="41"/>
        <v>-6.3164068624458558E-2</v>
      </c>
      <c r="AV103" s="1818">
        <f t="shared" si="41"/>
        <v>-903.65363400497881</v>
      </c>
      <c r="AW103" s="1818">
        <f t="shared" si="41"/>
        <v>-13.369270968873849</v>
      </c>
      <c r="AX103" s="1819">
        <f t="shared" si="41"/>
        <v>0.158</v>
      </c>
      <c r="AY103" s="1820">
        <f t="shared" si="41"/>
        <v>-953.12682302710891</v>
      </c>
      <c r="AZ103" s="1796"/>
      <c r="BA103" s="1796"/>
      <c r="BB103" s="1796"/>
      <c r="BC103" s="1796"/>
      <c r="BD103" s="1796"/>
      <c r="BE103" s="1796"/>
      <c r="BF103" s="1796"/>
      <c r="BG103" s="1796"/>
      <c r="BH103" s="1796"/>
      <c r="BI103" s="1796"/>
      <c r="BJ103" s="1796"/>
      <c r="BK103" s="1796"/>
      <c r="BL103" s="1796"/>
      <c r="BM103" s="1796"/>
      <c r="BN103" s="1796"/>
      <c r="BO103" s="1796"/>
      <c r="BP103" s="1796"/>
      <c r="BQ103" s="1796"/>
      <c r="BR103" s="1796"/>
      <c r="BS103" s="1796"/>
      <c r="BT103" s="1796"/>
      <c r="BU103" s="1796"/>
      <c r="BV103" s="1796"/>
      <c r="BW103" s="1796"/>
      <c r="BX103" s="1796"/>
      <c r="BY103" s="1796"/>
      <c r="BZ103" s="1796"/>
      <c r="CA103" s="1796"/>
      <c r="CB103" s="1796"/>
      <c r="CC103" s="1796"/>
      <c r="CD103" s="1796"/>
      <c r="CE103" s="1796"/>
      <c r="CF103" s="1796"/>
      <c r="CG103" s="1796"/>
      <c r="CH103" s="1796"/>
      <c r="CI103" s="1796"/>
      <c r="CJ103" s="1796"/>
      <c r="CK103" s="1796"/>
      <c r="CL103" s="1796"/>
      <c r="CM103" s="1796"/>
      <c r="CN103" s="1796"/>
      <c r="CO103" s="1796"/>
      <c r="CP103" s="1796"/>
      <c r="CQ103" s="1796"/>
      <c r="CR103" s="1796"/>
      <c r="CS103" s="1796"/>
      <c r="CT103" s="1796"/>
      <c r="CU103" s="1796"/>
      <c r="CV103" s="1796"/>
      <c r="CW103" s="1796"/>
      <c r="CX103" s="1796"/>
      <c r="CY103" s="1796"/>
      <c r="CZ103" s="1796"/>
      <c r="DA103" s="1796"/>
      <c r="DB103" s="1796"/>
      <c r="DC103" s="1796"/>
      <c r="DD103" s="1796"/>
      <c r="DE103" s="1796"/>
      <c r="DF103" s="1796"/>
      <c r="DG103" s="1796"/>
      <c r="DH103" s="1796"/>
      <c r="DI103" s="1796"/>
      <c r="DJ103" s="1796"/>
      <c r="DK103" s="1796"/>
      <c r="DL103" s="1796"/>
      <c r="DM103" s="1796"/>
      <c r="DN103" s="1796"/>
      <c r="DO103" s="1796"/>
    </row>
    <row r="104" spans="2:119" s="1791" customFormat="1">
      <c r="B104" s="1811" t="s">
        <v>299</v>
      </c>
      <c r="C104" s="1821">
        <v>1</v>
      </c>
      <c r="D104" s="1822" t="s">
        <v>6</v>
      </c>
      <c r="E104" s="1823" t="s">
        <v>300</v>
      </c>
      <c r="F104" s="1824">
        <v>0</v>
      </c>
      <c r="G104" s="1825">
        <v>0</v>
      </c>
      <c r="H104" s="1825">
        <v>6.6502610513066902E-4</v>
      </c>
      <c r="I104" s="1826">
        <v>0</v>
      </c>
      <c r="J104" s="1825">
        <v>0</v>
      </c>
      <c r="K104" s="1825">
        <v>65.896019084756333</v>
      </c>
      <c r="L104" s="1827">
        <v>0</v>
      </c>
      <c r="M104" s="1828">
        <v>0.18608476287831205</v>
      </c>
      <c r="N104" s="1827">
        <v>0</v>
      </c>
      <c r="O104" s="1827">
        <v>0</v>
      </c>
      <c r="P104" s="1827">
        <v>0</v>
      </c>
      <c r="Q104" s="1826">
        <v>0</v>
      </c>
      <c r="R104" s="1825">
        <v>0</v>
      </c>
      <c r="S104" s="1825">
        <v>0.50383911269232295</v>
      </c>
      <c r="T104" s="1825">
        <v>0</v>
      </c>
      <c r="U104" s="1825">
        <v>0</v>
      </c>
      <c r="V104" s="1827">
        <v>0</v>
      </c>
      <c r="W104" s="1827">
        <v>0</v>
      </c>
      <c r="X104" s="1829">
        <v>0</v>
      </c>
      <c r="Y104" s="1830">
        <v>66.586607986432099</v>
      </c>
      <c r="Z104" s="1796"/>
      <c r="AA104" s="1796"/>
      <c r="AB104" s="1811" t="s">
        <v>299</v>
      </c>
      <c r="AC104" s="1821">
        <v>1</v>
      </c>
      <c r="AD104" s="1822" t="s">
        <v>6</v>
      </c>
      <c r="AE104" s="1823" t="s">
        <v>300</v>
      </c>
      <c r="AF104" s="1824">
        <f t="shared" ref="AF104:AY104" si="42">F6-F104</f>
        <v>0</v>
      </c>
      <c r="AG104" s="1825">
        <f t="shared" si="42"/>
        <v>0</v>
      </c>
      <c r="AH104" s="1825">
        <f t="shared" si="42"/>
        <v>-6.5385224504453849E-4</v>
      </c>
      <c r="AI104" s="1826">
        <f t="shared" si="42"/>
        <v>0</v>
      </c>
      <c r="AJ104" s="1825">
        <f t="shared" si="42"/>
        <v>0</v>
      </c>
      <c r="AK104" s="1825">
        <f t="shared" si="42"/>
        <v>2.7442287839430719</v>
      </c>
      <c r="AL104" s="1827">
        <f t="shared" si="42"/>
        <v>0</v>
      </c>
      <c r="AM104" s="1828">
        <f t="shared" si="42"/>
        <v>3.6412727592100208E-2</v>
      </c>
      <c r="AN104" s="1827">
        <f t="shared" si="42"/>
        <v>0</v>
      </c>
      <c r="AO104" s="1827">
        <f t="shared" si="42"/>
        <v>0</v>
      </c>
      <c r="AP104" s="1827">
        <f t="shared" si="42"/>
        <v>0</v>
      </c>
      <c r="AQ104" s="1826">
        <f t="shared" si="42"/>
        <v>0</v>
      </c>
      <c r="AR104" s="1825">
        <f t="shared" si="42"/>
        <v>2.5576835745305118E-5</v>
      </c>
      <c r="AS104" s="1825">
        <f t="shared" si="42"/>
        <v>-1.9353138110867973E-2</v>
      </c>
      <c r="AT104" s="1825">
        <f t="shared" si="42"/>
        <v>0</v>
      </c>
      <c r="AU104" s="1825">
        <f t="shared" si="42"/>
        <v>8.6386679198872918E-6</v>
      </c>
      <c r="AV104" s="1827">
        <f t="shared" si="42"/>
        <v>0</v>
      </c>
      <c r="AW104" s="1827">
        <f t="shared" si="42"/>
        <v>0</v>
      </c>
      <c r="AX104" s="1829">
        <f t="shared" si="42"/>
        <v>0</v>
      </c>
      <c r="AY104" s="1830">
        <f t="shared" si="42"/>
        <v>2.7606687366829163</v>
      </c>
      <c r="AZ104" s="1796"/>
      <c r="BA104" s="1796"/>
      <c r="BB104" s="1796"/>
      <c r="BC104" s="1796"/>
      <c r="BD104" s="1796"/>
      <c r="BE104" s="1796"/>
      <c r="BF104" s="1796"/>
      <c r="BG104" s="1796"/>
      <c r="BH104" s="1796"/>
      <c r="BI104" s="1796"/>
      <c r="BJ104" s="1796"/>
      <c r="BK104" s="1796"/>
      <c r="BL104" s="1796"/>
      <c r="BM104" s="1796"/>
      <c r="BN104" s="1796"/>
      <c r="BO104" s="1796"/>
      <c r="BP104" s="1796"/>
      <c r="BQ104" s="1796"/>
      <c r="BR104" s="1796"/>
      <c r="BS104" s="1796"/>
      <c r="BT104" s="1796"/>
      <c r="BU104" s="1796"/>
      <c r="BV104" s="1796"/>
      <c r="BW104" s="1796"/>
      <c r="BX104" s="1796"/>
      <c r="BY104" s="1796"/>
      <c r="BZ104" s="1796"/>
      <c r="CA104" s="1796"/>
      <c r="CB104" s="1796"/>
      <c r="CC104" s="1796"/>
      <c r="CD104" s="1796"/>
      <c r="CE104" s="1796"/>
      <c r="CF104" s="1796"/>
      <c r="CG104" s="1796"/>
      <c r="CH104" s="1796"/>
      <c r="CI104" s="1796"/>
      <c r="CJ104" s="1796"/>
      <c r="CK104" s="1796"/>
      <c r="CL104" s="1796"/>
      <c r="CM104" s="1796"/>
      <c r="CN104" s="1796"/>
      <c r="CO104" s="1796"/>
      <c r="CP104" s="1796"/>
      <c r="CQ104" s="1796"/>
      <c r="CR104" s="1796"/>
      <c r="CS104" s="1796"/>
      <c r="CT104" s="1796"/>
      <c r="CU104" s="1796"/>
      <c r="CV104" s="1796"/>
      <c r="CW104" s="1796"/>
      <c r="CX104" s="1796"/>
      <c r="CY104" s="1796"/>
      <c r="CZ104" s="1796"/>
      <c r="DA104" s="1796"/>
      <c r="DB104" s="1796"/>
      <c r="DC104" s="1796"/>
      <c r="DD104" s="1796"/>
      <c r="DE104" s="1796"/>
      <c r="DF104" s="1796"/>
      <c r="DG104" s="1796"/>
      <c r="DH104" s="1796"/>
      <c r="DI104" s="1796"/>
      <c r="DJ104" s="1796"/>
      <c r="DK104" s="1796"/>
      <c r="DL104" s="1796"/>
      <c r="DM104" s="1796"/>
      <c r="DN104" s="1796"/>
      <c r="DO104" s="1796"/>
    </row>
    <row r="105" spans="2:119" s="1791" customFormat="1">
      <c r="B105" s="1811"/>
      <c r="C105" s="1821">
        <v>2</v>
      </c>
      <c r="D105" s="1822" t="s">
        <v>9</v>
      </c>
      <c r="E105" s="1823" t="s">
        <v>301</v>
      </c>
      <c r="F105" s="1824">
        <v>1.142277285657383E-2</v>
      </c>
      <c r="G105" s="1825">
        <v>0.14273499647736168</v>
      </c>
      <c r="H105" s="1825">
        <v>0.1083617765566418</v>
      </c>
      <c r="I105" s="1826">
        <v>0</v>
      </c>
      <c r="J105" s="1825">
        <v>0</v>
      </c>
      <c r="K105" s="1825">
        <v>23.812903811825539</v>
      </c>
      <c r="L105" s="1827">
        <v>0</v>
      </c>
      <c r="M105" s="1828">
        <v>0.6235640810678672</v>
      </c>
      <c r="N105" s="1827">
        <v>0</v>
      </c>
      <c r="O105" s="1827">
        <v>0</v>
      </c>
      <c r="P105" s="1827">
        <v>0</v>
      </c>
      <c r="Q105" s="1826">
        <v>0</v>
      </c>
      <c r="R105" s="1825">
        <v>0.33310607632436723</v>
      </c>
      <c r="S105" s="1825">
        <v>1.431074782009456E-2</v>
      </c>
      <c r="T105" s="1825">
        <v>0</v>
      </c>
      <c r="U105" s="1825">
        <v>2.3128109270247943E-2</v>
      </c>
      <c r="V105" s="1766">
        <v>81416.104339459474</v>
      </c>
      <c r="W105" s="1766">
        <v>125.78757923988873</v>
      </c>
      <c r="X105" s="1829">
        <v>0</v>
      </c>
      <c r="Y105" s="1830">
        <v>81566.961451071562</v>
      </c>
      <c r="Z105" s="1796"/>
      <c r="AA105" s="1796"/>
      <c r="AB105" s="1811"/>
      <c r="AC105" s="1821">
        <v>2</v>
      </c>
      <c r="AD105" s="1822" t="s">
        <v>9</v>
      </c>
      <c r="AE105" s="1823" t="s">
        <v>301</v>
      </c>
      <c r="AF105" s="1824">
        <f t="shared" ref="AF105:AY105" si="43">F7-F105</f>
        <v>2.1497436130783251E-3</v>
      </c>
      <c r="AG105" s="1825">
        <f t="shared" si="43"/>
        <v>2.6862448452117826E-2</v>
      </c>
      <c r="AH105" s="1825">
        <f t="shared" si="43"/>
        <v>-9.6773161029610047E-2</v>
      </c>
      <c r="AI105" s="1826">
        <f t="shared" si="43"/>
        <v>0</v>
      </c>
      <c r="AJ105" s="1825">
        <f t="shared" si="43"/>
        <v>0</v>
      </c>
      <c r="AK105" s="1825">
        <f t="shared" si="43"/>
        <v>2.9960109664963177</v>
      </c>
      <c r="AL105" s="1827">
        <f t="shared" si="43"/>
        <v>0</v>
      </c>
      <c r="AM105" s="1828">
        <f t="shared" si="43"/>
        <v>142.51996550444667</v>
      </c>
      <c r="AN105" s="1827">
        <f t="shared" si="43"/>
        <v>0</v>
      </c>
      <c r="AO105" s="1827">
        <f t="shared" si="43"/>
        <v>0</v>
      </c>
      <c r="AP105" s="1827">
        <f t="shared" si="43"/>
        <v>0</v>
      </c>
      <c r="AQ105" s="1826">
        <f t="shared" si="43"/>
        <v>0</v>
      </c>
      <c r="AR105" s="1825">
        <f t="shared" si="43"/>
        <v>-0.28155715067543441</v>
      </c>
      <c r="AS105" s="1825">
        <f t="shared" si="43"/>
        <v>4.1468134799003124E-2</v>
      </c>
      <c r="AT105" s="1825">
        <f t="shared" si="43"/>
        <v>0</v>
      </c>
      <c r="AU105" s="1825">
        <f t="shared" si="43"/>
        <v>-1.4144446693025715E-2</v>
      </c>
      <c r="AV105" s="1766">
        <f t="shared" si="43"/>
        <v>-903.65363400497881</v>
      </c>
      <c r="AW105" s="1766">
        <f t="shared" si="43"/>
        <v>-13.369270968873849</v>
      </c>
      <c r="AX105" s="1829">
        <f t="shared" si="43"/>
        <v>0</v>
      </c>
      <c r="AY105" s="1830">
        <f t="shared" si="43"/>
        <v>-771.82892293442274</v>
      </c>
      <c r="AZ105" s="1796"/>
      <c r="BA105" s="1796"/>
      <c r="BB105" s="1796"/>
      <c r="BC105" s="1796"/>
      <c r="BD105" s="1796"/>
      <c r="BE105" s="1796"/>
      <c r="BF105" s="1796"/>
      <c r="BG105" s="1796"/>
      <c r="BH105" s="1796"/>
      <c r="BI105" s="1796"/>
      <c r="BJ105" s="1796"/>
      <c r="BK105" s="1796"/>
      <c r="BL105" s="1796"/>
      <c r="BM105" s="1796"/>
      <c r="BN105" s="1796"/>
      <c r="BO105" s="1796"/>
      <c r="BP105" s="1796"/>
      <c r="BQ105" s="1796"/>
      <c r="BR105" s="1796"/>
      <c r="BS105" s="1796"/>
      <c r="BT105" s="1796"/>
      <c r="BU105" s="1796"/>
      <c r="BV105" s="1796"/>
      <c r="BW105" s="1796"/>
      <c r="BX105" s="1796"/>
      <c r="BY105" s="1796"/>
      <c r="BZ105" s="1796"/>
      <c r="CA105" s="1796"/>
      <c r="CB105" s="1796"/>
      <c r="CC105" s="1796"/>
      <c r="CD105" s="1796"/>
      <c r="CE105" s="1796"/>
      <c r="CF105" s="1796"/>
      <c r="CG105" s="1796"/>
      <c r="CH105" s="1796"/>
      <c r="CI105" s="1796"/>
      <c r="CJ105" s="1796"/>
      <c r="CK105" s="1796"/>
      <c r="CL105" s="1796"/>
      <c r="CM105" s="1796"/>
      <c r="CN105" s="1796"/>
      <c r="CO105" s="1796"/>
      <c r="CP105" s="1796"/>
      <c r="CQ105" s="1796"/>
      <c r="CR105" s="1796"/>
      <c r="CS105" s="1796"/>
      <c r="CT105" s="1796"/>
      <c r="CU105" s="1796"/>
      <c r="CV105" s="1796"/>
      <c r="CW105" s="1796"/>
      <c r="CX105" s="1796"/>
      <c r="CY105" s="1796"/>
      <c r="CZ105" s="1796"/>
      <c r="DA105" s="1796"/>
      <c r="DB105" s="1796"/>
      <c r="DC105" s="1796"/>
      <c r="DD105" s="1796"/>
      <c r="DE105" s="1796"/>
      <c r="DF105" s="1796"/>
      <c r="DG105" s="1796"/>
      <c r="DH105" s="1796"/>
      <c r="DI105" s="1796"/>
      <c r="DJ105" s="1796"/>
      <c r="DK105" s="1796"/>
      <c r="DL105" s="1796"/>
      <c r="DM105" s="1796"/>
      <c r="DN105" s="1796"/>
      <c r="DO105" s="1796"/>
    </row>
    <row r="106" spans="2:119" s="1791" customFormat="1">
      <c r="B106" s="1811"/>
      <c r="C106" s="1821">
        <v>3</v>
      </c>
      <c r="D106" s="1831" t="s">
        <v>126</v>
      </c>
      <c r="E106" s="1832" t="s">
        <v>302</v>
      </c>
      <c r="F106" s="1824">
        <v>0</v>
      </c>
      <c r="G106" s="1825">
        <v>1.2422587552394246</v>
      </c>
      <c r="H106" s="1825">
        <v>7.8057264182817832E-2</v>
      </c>
      <c r="I106" s="1826">
        <v>0</v>
      </c>
      <c r="J106" s="1826">
        <v>0</v>
      </c>
      <c r="K106" s="1825">
        <v>2.0365985944935296</v>
      </c>
      <c r="L106" s="1827">
        <v>0</v>
      </c>
      <c r="M106" s="1828">
        <v>248.96349128408485</v>
      </c>
      <c r="N106" s="1827">
        <v>0</v>
      </c>
      <c r="O106" s="1827">
        <v>0</v>
      </c>
      <c r="P106" s="1827">
        <v>0</v>
      </c>
      <c r="Q106" s="1826">
        <v>0</v>
      </c>
      <c r="R106" s="1825">
        <v>0.42267599220892493</v>
      </c>
      <c r="S106" s="1825">
        <v>2.2696753442251323</v>
      </c>
      <c r="T106" s="1825">
        <v>0</v>
      </c>
      <c r="U106" s="1825">
        <v>2.3468053924647601</v>
      </c>
      <c r="V106" s="1827">
        <v>0</v>
      </c>
      <c r="W106" s="1827">
        <v>0</v>
      </c>
      <c r="X106" s="1829">
        <v>0</v>
      </c>
      <c r="Y106" s="1830">
        <v>257.35956262689945</v>
      </c>
      <c r="Z106" s="1796"/>
      <c r="AA106" s="1796"/>
      <c r="AB106" s="1811"/>
      <c r="AC106" s="1821">
        <v>3</v>
      </c>
      <c r="AD106" s="1831" t="s">
        <v>126</v>
      </c>
      <c r="AE106" s="1832" t="s">
        <v>302</v>
      </c>
      <c r="AF106" s="1824">
        <f t="shared" ref="AF106:AY106" si="44">F8-F106</f>
        <v>0</v>
      </c>
      <c r="AG106" s="1825">
        <f t="shared" si="44"/>
        <v>-0.78045936756945755</v>
      </c>
      <c r="AH106" s="1825">
        <f t="shared" si="44"/>
        <v>6.6784573188652135E-2</v>
      </c>
      <c r="AI106" s="1826">
        <f t="shared" si="44"/>
        <v>0</v>
      </c>
      <c r="AJ106" s="1826">
        <f t="shared" si="44"/>
        <v>0</v>
      </c>
      <c r="AK106" s="1825">
        <f t="shared" si="44"/>
        <v>2.6755123904690636</v>
      </c>
      <c r="AL106" s="1827">
        <f t="shared" si="44"/>
        <v>0</v>
      </c>
      <c r="AM106" s="1828">
        <f t="shared" si="44"/>
        <v>-180.21445573808015</v>
      </c>
      <c r="AN106" s="1827">
        <f t="shared" si="44"/>
        <v>0</v>
      </c>
      <c r="AO106" s="1827">
        <f t="shared" si="44"/>
        <v>0</v>
      </c>
      <c r="AP106" s="1827">
        <f t="shared" si="44"/>
        <v>0</v>
      </c>
      <c r="AQ106" s="1826">
        <f t="shared" si="44"/>
        <v>0</v>
      </c>
      <c r="AR106" s="1825">
        <f t="shared" si="44"/>
        <v>0.33367152150895041</v>
      </c>
      <c r="AS106" s="1825">
        <f t="shared" si="44"/>
        <v>-1.8454659601054582</v>
      </c>
      <c r="AT106" s="1825">
        <f t="shared" si="44"/>
        <v>0</v>
      </c>
      <c r="AU106" s="1825">
        <f t="shared" si="44"/>
        <v>-0.10147226059935299</v>
      </c>
      <c r="AV106" s="1827">
        <f t="shared" si="44"/>
        <v>0</v>
      </c>
      <c r="AW106" s="1827">
        <f t="shared" si="44"/>
        <v>0</v>
      </c>
      <c r="AX106" s="1829">
        <f t="shared" si="44"/>
        <v>0</v>
      </c>
      <c r="AY106" s="1830">
        <f t="shared" si="44"/>
        <v>-179.86588484118775</v>
      </c>
      <c r="AZ106" s="1796"/>
      <c r="BA106" s="1796"/>
      <c r="BB106" s="1796"/>
      <c r="BC106" s="1796"/>
      <c r="BD106" s="1796"/>
      <c r="BE106" s="1796"/>
      <c r="BF106" s="1796"/>
      <c r="BG106" s="1796"/>
      <c r="BH106" s="1796"/>
      <c r="BI106" s="1796"/>
      <c r="BJ106" s="1796"/>
      <c r="BK106" s="1796"/>
      <c r="BL106" s="1796"/>
      <c r="BM106" s="1796"/>
      <c r="BN106" s="1796"/>
      <c r="BO106" s="1796"/>
      <c r="BP106" s="1796"/>
      <c r="BQ106" s="1796"/>
      <c r="BR106" s="1796"/>
      <c r="BS106" s="1796"/>
      <c r="BT106" s="1796"/>
      <c r="BU106" s="1796"/>
      <c r="BV106" s="1796"/>
      <c r="BW106" s="1796"/>
      <c r="BX106" s="1796"/>
      <c r="BY106" s="1796"/>
      <c r="BZ106" s="1796"/>
      <c r="CA106" s="1796"/>
      <c r="CB106" s="1796"/>
      <c r="CC106" s="1796"/>
      <c r="CD106" s="1796"/>
      <c r="CE106" s="1796"/>
      <c r="CF106" s="1796"/>
      <c r="CG106" s="1796"/>
      <c r="CH106" s="1796"/>
      <c r="CI106" s="1796"/>
      <c r="CJ106" s="1796"/>
      <c r="CK106" s="1796"/>
      <c r="CL106" s="1796"/>
      <c r="CM106" s="1796"/>
      <c r="CN106" s="1796"/>
      <c r="CO106" s="1796"/>
      <c r="CP106" s="1796"/>
      <c r="CQ106" s="1796"/>
      <c r="CR106" s="1796"/>
      <c r="CS106" s="1796"/>
      <c r="CT106" s="1796"/>
      <c r="CU106" s="1796"/>
      <c r="CV106" s="1796"/>
      <c r="CW106" s="1796"/>
      <c r="CX106" s="1796"/>
      <c r="CY106" s="1796"/>
      <c r="CZ106" s="1796"/>
      <c r="DA106" s="1796"/>
      <c r="DB106" s="1796"/>
      <c r="DC106" s="1796"/>
      <c r="DD106" s="1796"/>
      <c r="DE106" s="1796"/>
      <c r="DF106" s="1796"/>
      <c r="DG106" s="1796"/>
      <c r="DH106" s="1796"/>
      <c r="DI106" s="1796"/>
      <c r="DJ106" s="1796"/>
      <c r="DK106" s="1796"/>
      <c r="DL106" s="1796"/>
      <c r="DM106" s="1796"/>
      <c r="DN106" s="1796"/>
      <c r="DO106" s="1796"/>
    </row>
    <row r="107" spans="2:119" s="1791" customFormat="1">
      <c r="B107" s="1833"/>
      <c r="C107" s="1821">
        <v>4</v>
      </c>
      <c r="D107" s="1822" t="s">
        <v>127</v>
      </c>
      <c r="E107" s="1823"/>
      <c r="F107" s="1824">
        <v>0</v>
      </c>
      <c r="G107" s="1825">
        <v>0</v>
      </c>
      <c r="H107" s="1825">
        <v>0</v>
      </c>
      <c r="I107" s="1826">
        <v>0</v>
      </c>
      <c r="J107" s="1825">
        <v>0</v>
      </c>
      <c r="K107" s="1825">
        <v>0</v>
      </c>
      <c r="L107" s="1827">
        <v>0</v>
      </c>
      <c r="M107" s="1828">
        <v>0</v>
      </c>
      <c r="N107" s="1827">
        <v>0</v>
      </c>
      <c r="O107" s="1827">
        <v>0</v>
      </c>
      <c r="P107" s="1827">
        <v>0</v>
      </c>
      <c r="Q107" s="1826">
        <v>0</v>
      </c>
      <c r="R107" s="1825">
        <v>0</v>
      </c>
      <c r="S107" s="1825">
        <v>0</v>
      </c>
      <c r="T107" s="1825">
        <v>0</v>
      </c>
      <c r="U107" s="1825">
        <v>0</v>
      </c>
      <c r="V107" s="1827">
        <v>0</v>
      </c>
      <c r="W107" s="1827">
        <v>0</v>
      </c>
      <c r="X107" s="1829">
        <v>0</v>
      </c>
      <c r="Y107" s="1830">
        <v>0</v>
      </c>
      <c r="Z107" s="1796"/>
      <c r="AA107" s="1796"/>
      <c r="AB107" s="1833"/>
      <c r="AC107" s="1821">
        <v>4</v>
      </c>
      <c r="AD107" s="1822" t="s">
        <v>127</v>
      </c>
      <c r="AE107" s="1823"/>
      <c r="AF107" s="1824">
        <f t="shared" ref="AF107:AY107" si="45">F9-F107</f>
        <v>0</v>
      </c>
      <c r="AG107" s="1825">
        <f t="shared" si="45"/>
        <v>0</v>
      </c>
      <c r="AH107" s="1825">
        <f t="shared" si="45"/>
        <v>0</v>
      </c>
      <c r="AI107" s="1826">
        <f t="shared" si="45"/>
        <v>0</v>
      </c>
      <c r="AJ107" s="1825">
        <f t="shared" si="45"/>
        <v>0</v>
      </c>
      <c r="AK107" s="1825">
        <f t="shared" si="45"/>
        <v>0</v>
      </c>
      <c r="AL107" s="1827">
        <f t="shared" si="45"/>
        <v>0</v>
      </c>
      <c r="AM107" s="1828">
        <f t="shared" si="45"/>
        <v>0</v>
      </c>
      <c r="AN107" s="1827">
        <f t="shared" si="45"/>
        <v>0</v>
      </c>
      <c r="AO107" s="1827">
        <f t="shared" si="45"/>
        <v>0</v>
      </c>
      <c r="AP107" s="1827">
        <f t="shared" si="45"/>
        <v>0</v>
      </c>
      <c r="AQ107" s="1826">
        <f t="shared" si="45"/>
        <v>0</v>
      </c>
      <c r="AR107" s="1825">
        <f t="shared" si="45"/>
        <v>0</v>
      </c>
      <c r="AS107" s="1825">
        <f t="shared" si="45"/>
        <v>0</v>
      </c>
      <c r="AT107" s="1825">
        <f t="shared" si="45"/>
        <v>0</v>
      </c>
      <c r="AU107" s="1825">
        <f t="shared" si="45"/>
        <v>0</v>
      </c>
      <c r="AV107" s="1827">
        <f t="shared" si="45"/>
        <v>0</v>
      </c>
      <c r="AW107" s="1827">
        <f t="shared" si="45"/>
        <v>0</v>
      </c>
      <c r="AX107" s="1829">
        <f t="shared" si="45"/>
        <v>0</v>
      </c>
      <c r="AY107" s="1830">
        <f t="shared" si="45"/>
        <v>0</v>
      </c>
      <c r="AZ107" s="1796"/>
      <c r="BA107" s="1796"/>
      <c r="BB107" s="1796"/>
      <c r="BC107" s="1796"/>
      <c r="BD107" s="1796"/>
      <c r="BE107" s="1796"/>
      <c r="BF107" s="1796"/>
      <c r="BG107" s="1796"/>
      <c r="BH107" s="1796"/>
      <c r="BI107" s="1796"/>
      <c r="BJ107" s="1796"/>
      <c r="BK107" s="1796"/>
      <c r="BL107" s="1796"/>
      <c r="BM107" s="1796"/>
      <c r="BN107" s="1796"/>
      <c r="BO107" s="1796"/>
      <c r="BP107" s="1796"/>
      <c r="BQ107" s="1796"/>
      <c r="BR107" s="1796"/>
      <c r="BS107" s="1796"/>
      <c r="BT107" s="1796"/>
      <c r="BU107" s="1796"/>
      <c r="BV107" s="1796"/>
      <c r="BW107" s="1796"/>
      <c r="BX107" s="1796"/>
      <c r="BY107" s="1796"/>
      <c r="BZ107" s="1796"/>
      <c r="CA107" s="1796"/>
      <c r="CB107" s="1796"/>
      <c r="CC107" s="1796"/>
      <c r="CD107" s="1796"/>
      <c r="CE107" s="1796"/>
      <c r="CF107" s="1796"/>
      <c r="CG107" s="1796"/>
      <c r="CH107" s="1796"/>
      <c r="CI107" s="1796"/>
      <c r="CJ107" s="1796"/>
      <c r="CK107" s="1796"/>
      <c r="CL107" s="1796"/>
      <c r="CM107" s="1796"/>
      <c r="CN107" s="1796"/>
      <c r="CO107" s="1796"/>
      <c r="CP107" s="1796"/>
      <c r="CQ107" s="1796"/>
      <c r="CR107" s="1796"/>
      <c r="CS107" s="1796"/>
      <c r="CT107" s="1796"/>
      <c r="CU107" s="1796"/>
      <c r="CV107" s="1796"/>
      <c r="CW107" s="1796"/>
      <c r="CX107" s="1796"/>
      <c r="CY107" s="1796"/>
      <c r="CZ107" s="1796"/>
      <c r="DA107" s="1796"/>
      <c r="DB107" s="1796"/>
      <c r="DC107" s="1796"/>
      <c r="DD107" s="1796"/>
      <c r="DE107" s="1796"/>
      <c r="DF107" s="1796"/>
      <c r="DG107" s="1796"/>
      <c r="DH107" s="1796"/>
      <c r="DI107" s="1796"/>
      <c r="DJ107" s="1796"/>
      <c r="DK107" s="1796"/>
      <c r="DL107" s="1796"/>
      <c r="DM107" s="1796"/>
      <c r="DN107" s="1796"/>
      <c r="DO107" s="1796"/>
    </row>
    <row r="108" spans="2:119" s="1791" customFormat="1">
      <c r="B108" s="1811" t="s">
        <v>128</v>
      </c>
      <c r="C108" s="1812"/>
      <c r="D108" s="1813" t="s">
        <v>303</v>
      </c>
      <c r="E108" s="1834" t="s">
        <v>304</v>
      </c>
      <c r="F108" s="1835">
        <v>0</v>
      </c>
      <c r="G108" s="1836">
        <v>0.73461032460634568</v>
      </c>
      <c r="H108" s="1836">
        <v>0.30269650198556897</v>
      </c>
      <c r="I108" s="1836">
        <v>4.5000000000000001E-6</v>
      </c>
      <c r="J108" s="1836">
        <v>2.8150000000000001E-4</v>
      </c>
      <c r="K108" s="1836">
        <v>4.0242203688566409</v>
      </c>
      <c r="L108" s="1827">
        <v>0</v>
      </c>
      <c r="M108" s="1837">
        <v>7.2769867874984476E-2</v>
      </c>
      <c r="N108" s="1827">
        <v>0</v>
      </c>
      <c r="O108" s="1827">
        <v>0</v>
      </c>
      <c r="P108" s="1827">
        <v>0</v>
      </c>
      <c r="Q108" s="1836">
        <v>0</v>
      </c>
      <c r="R108" s="1836">
        <v>0.43126104893396644</v>
      </c>
      <c r="S108" s="1836">
        <v>3.4032464320171239E-3</v>
      </c>
      <c r="T108" s="1836">
        <v>0</v>
      </c>
      <c r="U108" s="1836">
        <v>1.1042492676609783E-3</v>
      </c>
      <c r="V108" s="1827">
        <v>0</v>
      </c>
      <c r="W108" s="1827">
        <v>0</v>
      </c>
      <c r="X108" s="1838">
        <v>0</v>
      </c>
      <c r="Y108" s="1839">
        <v>5.5703516079571846</v>
      </c>
      <c r="Z108" s="1796"/>
      <c r="AA108" s="1796"/>
      <c r="AB108" s="1811" t="s">
        <v>128</v>
      </c>
      <c r="AC108" s="1812"/>
      <c r="AD108" s="1813" t="s">
        <v>303</v>
      </c>
      <c r="AE108" s="1834" t="s">
        <v>304</v>
      </c>
      <c r="AF108" s="1835">
        <f t="shared" ref="AF108:AY108" si="46">F10-F108</f>
        <v>1.3633386321179851E-2</v>
      </c>
      <c r="AG108" s="1836">
        <f t="shared" si="46"/>
        <v>-0.37010922991730494</v>
      </c>
      <c r="AH108" s="1836">
        <f t="shared" si="46"/>
        <v>-3.2849314933595608E-2</v>
      </c>
      <c r="AI108" s="1836">
        <f t="shared" si="46"/>
        <v>3.4371812618301637E-4</v>
      </c>
      <c r="AJ108" s="1836">
        <f t="shared" si="46"/>
        <v>-1.0647220800414657E-4</v>
      </c>
      <c r="AK108" s="1836">
        <f t="shared" si="46"/>
        <v>1.2992688946478701</v>
      </c>
      <c r="AL108" s="1827">
        <f t="shared" si="46"/>
        <v>0</v>
      </c>
      <c r="AM108" s="1837">
        <f t="shared" si="46"/>
        <v>-3.7219851074292848E-2</v>
      </c>
      <c r="AN108" s="1827">
        <f t="shared" si="46"/>
        <v>0</v>
      </c>
      <c r="AO108" s="1827">
        <f t="shared" si="46"/>
        <v>0</v>
      </c>
      <c r="AP108" s="1827">
        <f t="shared" si="46"/>
        <v>0</v>
      </c>
      <c r="AQ108" s="1836">
        <f t="shared" si="46"/>
        <v>9.3485697695825201E-7</v>
      </c>
      <c r="AR108" s="1836">
        <f t="shared" si="46"/>
        <v>-7.0173101330020693E-2</v>
      </c>
      <c r="AS108" s="1836">
        <f t="shared" si="46"/>
        <v>1.3533906409157683E-2</v>
      </c>
      <c r="AT108" s="1836">
        <f t="shared" si="46"/>
        <v>2.2956547067318023E-6</v>
      </c>
      <c r="AU108" s="1836">
        <f t="shared" si="46"/>
        <v>1.0493323161000682E-2</v>
      </c>
      <c r="AV108" s="1827">
        <f t="shared" si="46"/>
        <v>0</v>
      </c>
      <c r="AW108" s="1827">
        <f t="shared" si="46"/>
        <v>0</v>
      </c>
      <c r="AX108" s="1838">
        <f t="shared" si="46"/>
        <v>0</v>
      </c>
      <c r="AY108" s="1839">
        <f t="shared" si="46"/>
        <v>0.82681848971385552</v>
      </c>
      <c r="AZ108" s="1796"/>
      <c r="BA108" s="1796"/>
      <c r="BB108" s="1796"/>
      <c r="BC108" s="1796"/>
      <c r="BD108" s="1796"/>
      <c r="BE108" s="1796"/>
      <c r="BF108" s="1796"/>
      <c r="BG108" s="1796"/>
      <c r="BH108" s="1796"/>
      <c r="BI108" s="1796"/>
      <c r="BJ108" s="1796"/>
      <c r="BK108" s="1796"/>
      <c r="BL108" s="1796"/>
      <c r="BM108" s="1796"/>
      <c r="BN108" s="1796"/>
      <c r="BO108" s="1796"/>
      <c r="BP108" s="1796"/>
      <c r="BQ108" s="1796"/>
      <c r="BR108" s="1796"/>
      <c r="BS108" s="1796"/>
      <c r="BT108" s="1796"/>
      <c r="BU108" s="1796"/>
      <c r="BV108" s="1796"/>
      <c r="BW108" s="1796"/>
      <c r="BX108" s="1796"/>
      <c r="BY108" s="1796"/>
      <c r="BZ108" s="1796"/>
      <c r="CA108" s="1796"/>
      <c r="CB108" s="1796"/>
      <c r="CC108" s="1796"/>
      <c r="CD108" s="1796"/>
      <c r="CE108" s="1796"/>
      <c r="CF108" s="1796"/>
      <c r="CG108" s="1796"/>
      <c r="CH108" s="1796"/>
      <c r="CI108" s="1796"/>
      <c r="CJ108" s="1796"/>
      <c r="CK108" s="1796"/>
      <c r="CL108" s="1796"/>
      <c r="CM108" s="1796"/>
      <c r="CN108" s="1796"/>
      <c r="CO108" s="1796"/>
      <c r="CP108" s="1796"/>
      <c r="CQ108" s="1796"/>
      <c r="CR108" s="1796"/>
      <c r="CS108" s="1796"/>
      <c r="CT108" s="1796"/>
      <c r="CU108" s="1796"/>
      <c r="CV108" s="1796"/>
      <c r="CW108" s="1796"/>
      <c r="CX108" s="1796"/>
      <c r="CY108" s="1796"/>
      <c r="CZ108" s="1796"/>
      <c r="DA108" s="1796"/>
      <c r="DB108" s="1796"/>
      <c r="DC108" s="1796"/>
      <c r="DD108" s="1796"/>
      <c r="DE108" s="1796"/>
      <c r="DF108" s="1796"/>
      <c r="DG108" s="1796"/>
      <c r="DH108" s="1796"/>
      <c r="DI108" s="1796"/>
      <c r="DJ108" s="1796"/>
      <c r="DK108" s="1796"/>
      <c r="DL108" s="1796"/>
      <c r="DM108" s="1796"/>
      <c r="DN108" s="1796"/>
      <c r="DO108" s="1796"/>
    </row>
    <row r="109" spans="2:119" s="1791" customFormat="1">
      <c r="B109" s="1811"/>
      <c r="C109" s="1821">
        <v>5</v>
      </c>
      <c r="D109" s="1822" t="s">
        <v>128</v>
      </c>
      <c r="E109" s="1823" t="s">
        <v>305</v>
      </c>
      <c r="F109" s="1824">
        <v>0</v>
      </c>
      <c r="G109" s="1825">
        <v>1.951698113207547E-3</v>
      </c>
      <c r="H109" s="1825">
        <v>0.30269650198556897</v>
      </c>
      <c r="I109" s="1825">
        <v>0</v>
      </c>
      <c r="J109" s="1825">
        <v>0</v>
      </c>
      <c r="K109" s="1825">
        <v>3.7407391180389995</v>
      </c>
      <c r="L109" s="1827">
        <v>0</v>
      </c>
      <c r="M109" s="1828">
        <v>7.2769867874984476E-2</v>
      </c>
      <c r="N109" s="1827">
        <v>0</v>
      </c>
      <c r="O109" s="1827">
        <v>0</v>
      </c>
      <c r="P109" s="1827">
        <v>0</v>
      </c>
      <c r="Q109" s="1836">
        <v>0</v>
      </c>
      <c r="R109" s="1836">
        <v>0.1194957109379258</v>
      </c>
      <c r="S109" s="1836">
        <v>3.4032464320171239E-3</v>
      </c>
      <c r="T109" s="1836">
        <v>0</v>
      </c>
      <c r="U109" s="1836">
        <v>1.1042492676609783E-3</v>
      </c>
      <c r="V109" s="1827">
        <v>0</v>
      </c>
      <c r="W109" s="1827">
        <v>0</v>
      </c>
      <c r="X109" s="1829">
        <v>0</v>
      </c>
      <c r="Y109" s="1830">
        <v>4.2421603926503639</v>
      </c>
      <c r="Z109" s="1796"/>
      <c r="AA109" s="1796"/>
      <c r="AB109" s="1811"/>
      <c r="AC109" s="1821">
        <v>5</v>
      </c>
      <c r="AD109" s="1822" t="s">
        <v>128</v>
      </c>
      <c r="AE109" s="1823" t="s">
        <v>305</v>
      </c>
      <c r="AF109" s="1824">
        <f t="shared" ref="AF109:AY109" si="47">F11-F109</f>
        <v>0</v>
      </c>
      <c r="AG109" s="1825">
        <f t="shared" si="47"/>
        <v>-4.8301886792452998E-5</v>
      </c>
      <c r="AH109" s="1825">
        <f t="shared" si="47"/>
        <v>-3.2849314933595608E-2</v>
      </c>
      <c r="AI109" s="1825">
        <f t="shared" si="47"/>
        <v>0</v>
      </c>
      <c r="AJ109" s="1825">
        <f t="shared" si="47"/>
        <v>0</v>
      </c>
      <c r="AK109" s="1825">
        <f t="shared" si="47"/>
        <v>1.3339469487989248</v>
      </c>
      <c r="AL109" s="1827">
        <f t="shared" si="47"/>
        <v>0</v>
      </c>
      <c r="AM109" s="1828">
        <f t="shared" si="47"/>
        <v>-3.7219851074292848E-2</v>
      </c>
      <c r="AN109" s="1827">
        <f t="shared" si="47"/>
        <v>0</v>
      </c>
      <c r="AO109" s="1827">
        <f t="shared" si="47"/>
        <v>0</v>
      </c>
      <c r="AP109" s="1827">
        <f t="shared" si="47"/>
        <v>0</v>
      </c>
      <c r="AQ109" s="1836">
        <f t="shared" si="47"/>
        <v>0</v>
      </c>
      <c r="AR109" s="1836">
        <f t="shared" si="47"/>
        <v>-4.9766734928809175E-2</v>
      </c>
      <c r="AS109" s="1836">
        <f t="shared" si="47"/>
        <v>-1.4086320890305433E-3</v>
      </c>
      <c r="AT109" s="1836">
        <f t="shared" si="47"/>
        <v>0</v>
      </c>
      <c r="AU109" s="1836">
        <f t="shared" si="47"/>
        <v>-9.277844967621289E-6</v>
      </c>
      <c r="AV109" s="1827">
        <f t="shared" si="47"/>
        <v>0</v>
      </c>
      <c r="AW109" s="1827">
        <f t="shared" si="47"/>
        <v>0</v>
      </c>
      <c r="AX109" s="1829">
        <f t="shared" si="47"/>
        <v>0</v>
      </c>
      <c r="AY109" s="1830">
        <f t="shared" si="47"/>
        <v>1.212644836041437</v>
      </c>
      <c r="AZ109" s="1796"/>
      <c r="BA109" s="1796"/>
      <c r="BB109" s="1796"/>
      <c r="BC109" s="1796"/>
      <c r="BD109" s="1796"/>
      <c r="BE109" s="1796"/>
      <c r="BF109" s="1796"/>
      <c r="BG109" s="1796"/>
      <c r="BH109" s="1796"/>
      <c r="BI109" s="1796"/>
      <c r="BJ109" s="1796"/>
      <c r="BK109" s="1796"/>
      <c r="BL109" s="1796"/>
      <c r="BM109" s="1796"/>
      <c r="BN109" s="1796"/>
      <c r="BO109" s="1796"/>
      <c r="BP109" s="1796"/>
      <c r="BQ109" s="1796"/>
      <c r="BR109" s="1796"/>
      <c r="BS109" s="1796"/>
      <c r="BT109" s="1796"/>
      <c r="BU109" s="1796"/>
      <c r="BV109" s="1796"/>
      <c r="BW109" s="1796"/>
      <c r="BX109" s="1796"/>
      <c r="BY109" s="1796"/>
      <c r="BZ109" s="1796"/>
      <c r="CA109" s="1796"/>
      <c r="CB109" s="1796"/>
      <c r="CC109" s="1796"/>
      <c r="CD109" s="1796"/>
      <c r="CE109" s="1796"/>
      <c r="CF109" s="1796"/>
      <c r="CG109" s="1796"/>
      <c r="CH109" s="1796"/>
      <c r="CI109" s="1796"/>
      <c r="CJ109" s="1796"/>
      <c r="CK109" s="1796"/>
      <c r="CL109" s="1796"/>
      <c r="CM109" s="1796"/>
      <c r="CN109" s="1796"/>
      <c r="CO109" s="1796"/>
      <c r="CP109" s="1796"/>
      <c r="CQ109" s="1796"/>
      <c r="CR109" s="1796"/>
      <c r="CS109" s="1796"/>
      <c r="CT109" s="1796"/>
      <c r="CU109" s="1796"/>
      <c r="CV109" s="1796"/>
      <c r="CW109" s="1796"/>
      <c r="CX109" s="1796"/>
      <c r="CY109" s="1796"/>
      <c r="CZ109" s="1796"/>
      <c r="DA109" s="1796"/>
      <c r="DB109" s="1796"/>
      <c r="DC109" s="1796"/>
      <c r="DD109" s="1796"/>
      <c r="DE109" s="1796"/>
      <c r="DF109" s="1796"/>
      <c r="DG109" s="1796"/>
      <c r="DH109" s="1796"/>
      <c r="DI109" s="1796"/>
      <c r="DJ109" s="1796"/>
      <c r="DK109" s="1796"/>
      <c r="DL109" s="1796"/>
      <c r="DM109" s="1796"/>
      <c r="DN109" s="1796"/>
      <c r="DO109" s="1796"/>
    </row>
    <row r="110" spans="2:119" s="1791" customFormat="1">
      <c r="B110" s="1811"/>
      <c r="C110" s="1821">
        <v>6</v>
      </c>
      <c r="D110" s="1822" t="s">
        <v>129</v>
      </c>
      <c r="E110" s="1823" t="s">
        <v>306</v>
      </c>
      <c r="F110" s="1824">
        <v>0</v>
      </c>
      <c r="G110" s="1825">
        <v>0.73265682649313812</v>
      </c>
      <c r="H110" s="1825">
        <v>0</v>
      </c>
      <c r="I110" s="1825">
        <v>0</v>
      </c>
      <c r="J110" s="1825">
        <v>0</v>
      </c>
      <c r="K110" s="1825">
        <v>0.28348125081764131</v>
      </c>
      <c r="L110" s="1827">
        <v>0</v>
      </c>
      <c r="M110" s="1828">
        <v>0</v>
      </c>
      <c r="N110" s="1827">
        <v>0</v>
      </c>
      <c r="O110" s="1827">
        <v>0</v>
      </c>
      <c r="P110" s="1827">
        <v>0</v>
      </c>
      <c r="Q110" s="1825">
        <v>0</v>
      </c>
      <c r="R110" s="1825">
        <v>0.31176533799604067</v>
      </c>
      <c r="S110" s="1825">
        <v>0</v>
      </c>
      <c r="T110" s="1825">
        <v>0</v>
      </c>
      <c r="U110" s="1825">
        <v>0</v>
      </c>
      <c r="V110" s="1827">
        <v>0</v>
      </c>
      <c r="W110" s="1827">
        <v>0</v>
      </c>
      <c r="X110" s="1829">
        <v>0</v>
      </c>
      <c r="Y110" s="1830">
        <v>1.3279034153068201</v>
      </c>
      <c r="Z110" s="1796"/>
      <c r="AA110" s="1796"/>
      <c r="AB110" s="1811"/>
      <c r="AC110" s="1821">
        <v>6</v>
      </c>
      <c r="AD110" s="1822" t="s">
        <v>129</v>
      </c>
      <c r="AE110" s="1823" t="s">
        <v>306</v>
      </c>
      <c r="AF110" s="1824">
        <f t="shared" ref="AF110:AY110" si="48">F12-F110</f>
        <v>0</v>
      </c>
      <c r="AG110" s="1825">
        <f t="shared" si="48"/>
        <v>-0.3700591280305125</v>
      </c>
      <c r="AH110" s="1825">
        <f t="shared" si="48"/>
        <v>0</v>
      </c>
      <c r="AI110" s="1825">
        <f t="shared" si="48"/>
        <v>0</v>
      </c>
      <c r="AJ110" s="1825">
        <f t="shared" si="48"/>
        <v>0</v>
      </c>
      <c r="AK110" s="1825">
        <f t="shared" si="48"/>
        <v>-3.4678054151054627E-2</v>
      </c>
      <c r="AL110" s="1827">
        <f t="shared" si="48"/>
        <v>0</v>
      </c>
      <c r="AM110" s="1828">
        <f t="shared" si="48"/>
        <v>0</v>
      </c>
      <c r="AN110" s="1827">
        <f t="shared" si="48"/>
        <v>0</v>
      </c>
      <c r="AO110" s="1827">
        <f t="shared" si="48"/>
        <v>0</v>
      </c>
      <c r="AP110" s="1827">
        <f t="shared" si="48"/>
        <v>0</v>
      </c>
      <c r="AQ110" s="1825">
        <f t="shared" si="48"/>
        <v>0</v>
      </c>
      <c r="AR110" s="1825">
        <f t="shared" si="48"/>
        <v>-2.0406366401211518E-2</v>
      </c>
      <c r="AS110" s="1825">
        <f t="shared" si="48"/>
        <v>0</v>
      </c>
      <c r="AT110" s="1825">
        <f t="shared" si="48"/>
        <v>0</v>
      </c>
      <c r="AU110" s="1825">
        <f t="shared" si="48"/>
        <v>0</v>
      </c>
      <c r="AV110" s="1827">
        <f t="shared" si="48"/>
        <v>0</v>
      </c>
      <c r="AW110" s="1827">
        <f t="shared" si="48"/>
        <v>0</v>
      </c>
      <c r="AX110" s="1829">
        <f t="shared" si="48"/>
        <v>0</v>
      </c>
      <c r="AY110" s="1830">
        <f t="shared" si="48"/>
        <v>-0.42514354858277881</v>
      </c>
      <c r="AZ110" s="1796"/>
      <c r="BA110" s="1796"/>
      <c r="BB110" s="1796"/>
      <c r="BC110" s="1796"/>
      <c r="BD110" s="1796"/>
      <c r="BE110" s="1796"/>
      <c r="BF110" s="1796"/>
      <c r="BG110" s="1796"/>
      <c r="BH110" s="1796"/>
      <c r="BI110" s="1796"/>
      <c r="BJ110" s="1796"/>
      <c r="BK110" s="1796"/>
      <c r="BL110" s="1796"/>
      <c r="BM110" s="1796"/>
      <c r="BN110" s="1796"/>
      <c r="BO110" s="1796"/>
      <c r="BP110" s="1796"/>
      <c r="BQ110" s="1796"/>
      <c r="BR110" s="1796"/>
      <c r="BS110" s="1796"/>
      <c r="BT110" s="1796"/>
      <c r="BU110" s="1796"/>
      <c r="BV110" s="1796"/>
      <c r="BW110" s="1796"/>
      <c r="BX110" s="1796"/>
      <c r="BY110" s="1796"/>
      <c r="BZ110" s="1796"/>
      <c r="CA110" s="1796"/>
      <c r="CB110" s="1796"/>
      <c r="CC110" s="1796"/>
      <c r="CD110" s="1796"/>
      <c r="CE110" s="1796"/>
      <c r="CF110" s="1796"/>
      <c r="CG110" s="1796"/>
      <c r="CH110" s="1796"/>
      <c r="CI110" s="1796"/>
      <c r="CJ110" s="1796"/>
      <c r="CK110" s="1796"/>
      <c r="CL110" s="1796"/>
      <c r="CM110" s="1796"/>
      <c r="CN110" s="1796"/>
      <c r="CO110" s="1796"/>
      <c r="CP110" s="1796"/>
      <c r="CQ110" s="1796"/>
      <c r="CR110" s="1796"/>
      <c r="CS110" s="1796"/>
      <c r="CT110" s="1796"/>
      <c r="CU110" s="1796"/>
      <c r="CV110" s="1796"/>
      <c r="CW110" s="1796"/>
      <c r="CX110" s="1796"/>
      <c r="CY110" s="1796"/>
      <c r="CZ110" s="1796"/>
      <c r="DA110" s="1796"/>
      <c r="DB110" s="1796"/>
      <c r="DC110" s="1796"/>
      <c r="DD110" s="1796"/>
      <c r="DE110" s="1796"/>
      <c r="DF110" s="1796"/>
      <c r="DG110" s="1796"/>
      <c r="DH110" s="1796"/>
      <c r="DI110" s="1796"/>
      <c r="DJ110" s="1796"/>
      <c r="DK110" s="1796"/>
      <c r="DL110" s="1796"/>
      <c r="DM110" s="1796"/>
      <c r="DN110" s="1796"/>
      <c r="DO110" s="1796"/>
    </row>
    <row r="111" spans="2:119" s="1791" customFormat="1">
      <c r="B111" s="1840" t="s">
        <v>130</v>
      </c>
      <c r="C111" s="1812">
        <v>7</v>
      </c>
      <c r="D111" s="1813" t="s">
        <v>307</v>
      </c>
      <c r="E111" s="1834" t="s">
        <v>308</v>
      </c>
      <c r="F111" s="1835">
        <v>2.0049101270749472</v>
      </c>
      <c r="G111" s="1836">
        <v>8631.7301233527323</v>
      </c>
      <c r="H111" s="1836">
        <v>5.2162494911439437</v>
      </c>
      <c r="I111" s="1836">
        <v>2.7217048236495827E-2</v>
      </c>
      <c r="J111" s="1836">
        <v>9.5405471206557305E-2</v>
      </c>
      <c r="K111" s="1836">
        <v>11.514945911091916</v>
      </c>
      <c r="L111" s="1827">
        <v>0</v>
      </c>
      <c r="M111" s="1837">
        <v>1.2269835965296696</v>
      </c>
      <c r="N111" s="1827">
        <v>0</v>
      </c>
      <c r="O111" s="1827">
        <v>0</v>
      </c>
      <c r="P111" s="1827">
        <v>0</v>
      </c>
      <c r="Q111" s="1836">
        <v>0.18917432081848351</v>
      </c>
      <c r="R111" s="1836">
        <v>3.344821832682773</v>
      </c>
      <c r="S111" s="1836">
        <v>98.487536584505037</v>
      </c>
      <c r="T111" s="1836">
        <v>80.489616867662647</v>
      </c>
      <c r="U111" s="1836">
        <v>242.22299431408831</v>
      </c>
      <c r="V111" s="1827">
        <v>0</v>
      </c>
      <c r="W111" s="1827">
        <v>0</v>
      </c>
      <c r="X111" s="1838">
        <v>9.2324702954655518</v>
      </c>
      <c r="Y111" s="1839">
        <v>9085.7824492132404</v>
      </c>
      <c r="Z111" s="1796"/>
      <c r="AA111" s="1796"/>
      <c r="AB111" s="1840" t="s">
        <v>130</v>
      </c>
      <c r="AC111" s="1812">
        <v>7</v>
      </c>
      <c r="AD111" s="1813" t="s">
        <v>307</v>
      </c>
      <c r="AE111" s="1834" t="s">
        <v>308</v>
      </c>
      <c r="AF111" s="1835">
        <f t="shared" ref="AF111:AY111" si="49">F13-F111</f>
        <v>-0.554567321561519</v>
      </c>
      <c r="AG111" s="1836">
        <f t="shared" si="49"/>
        <v>600.29463860726355</v>
      </c>
      <c r="AH111" s="1836">
        <f t="shared" si="49"/>
        <v>1.0030272773233442</v>
      </c>
      <c r="AI111" s="1836">
        <f t="shared" si="49"/>
        <v>0.22768064596329027</v>
      </c>
      <c r="AJ111" s="1836">
        <f t="shared" si="49"/>
        <v>0.21342621998395278</v>
      </c>
      <c r="AK111" s="1836">
        <f t="shared" si="49"/>
        <v>0.80472904365789688</v>
      </c>
      <c r="AL111" s="1827">
        <f t="shared" si="49"/>
        <v>0</v>
      </c>
      <c r="AM111" s="1837">
        <f t="shared" si="49"/>
        <v>0.62503462642548024</v>
      </c>
      <c r="AN111" s="1827">
        <f t="shared" si="49"/>
        <v>0</v>
      </c>
      <c r="AO111" s="1827">
        <f t="shared" si="49"/>
        <v>0</v>
      </c>
      <c r="AP111" s="1827">
        <f t="shared" si="49"/>
        <v>0</v>
      </c>
      <c r="AQ111" s="1836">
        <f t="shared" si="49"/>
        <v>-1.9036402953689718E-2</v>
      </c>
      <c r="AR111" s="1836">
        <f t="shared" si="49"/>
        <v>0.66054487568853837</v>
      </c>
      <c r="AS111" s="1836">
        <f t="shared" si="49"/>
        <v>-10.118556488187849</v>
      </c>
      <c r="AT111" s="1836">
        <f t="shared" si="49"/>
        <v>119.20479493419757</v>
      </c>
      <c r="AU111" s="1836">
        <f t="shared" si="49"/>
        <v>-34.20124525656243</v>
      </c>
      <c r="AV111" s="1827">
        <f t="shared" si="49"/>
        <v>0</v>
      </c>
      <c r="AW111" s="1827">
        <f t="shared" si="49"/>
        <v>0</v>
      </c>
      <c r="AX111" s="1838">
        <f t="shared" si="49"/>
        <v>1.8875766684155018</v>
      </c>
      <c r="AY111" s="1839">
        <f t="shared" si="49"/>
        <v>680.02804742965418</v>
      </c>
      <c r="AZ111" s="1796"/>
      <c r="BA111" s="1796"/>
      <c r="BB111" s="1796"/>
      <c r="BC111" s="1796"/>
      <c r="BD111" s="1796"/>
      <c r="BE111" s="1796"/>
      <c r="BF111" s="1796"/>
      <c r="BG111" s="1796"/>
      <c r="BH111" s="1796"/>
      <c r="BI111" s="1796"/>
      <c r="BJ111" s="1796"/>
      <c r="BK111" s="1796"/>
      <c r="BL111" s="1796"/>
      <c r="BM111" s="1796"/>
      <c r="BN111" s="1796"/>
      <c r="BO111" s="1796"/>
      <c r="BP111" s="1796"/>
      <c r="BQ111" s="1796"/>
      <c r="BR111" s="1796"/>
      <c r="BS111" s="1796"/>
      <c r="BT111" s="1796"/>
      <c r="BU111" s="1796"/>
      <c r="BV111" s="1796"/>
      <c r="BW111" s="1796"/>
      <c r="BX111" s="1796"/>
      <c r="BY111" s="1796"/>
      <c r="BZ111" s="1796"/>
      <c r="CA111" s="1796"/>
      <c r="CB111" s="1796"/>
      <c r="CC111" s="1796"/>
      <c r="CD111" s="1796"/>
      <c r="CE111" s="1796"/>
      <c r="CF111" s="1796"/>
      <c r="CG111" s="1796"/>
      <c r="CH111" s="1796"/>
      <c r="CI111" s="1796"/>
      <c r="CJ111" s="1796"/>
      <c r="CK111" s="1796"/>
      <c r="CL111" s="1796"/>
      <c r="CM111" s="1796"/>
      <c r="CN111" s="1796"/>
      <c r="CO111" s="1796"/>
      <c r="CP111" s="1796"/>
      <c r="CQ111" s="1796"/>
      <c r="CR111" s="1796"/>
      <c r="CS111" s="1796"/>
      <c r="CT111" s="1796"/>
      <c r="CU111" s="1796"/>
      <c r="CV111" s="1796"/>
      <c r="CW111" s="1796"/>
      <c r="CX111" s="1796"/>
      <c r="CY111" s="1796"/>
      <c r="CZ111" s="1796"/>
      <c r="DA111" s="1796"/>
      <c r="DB111" s="1796"/>
      <c r="DC111" s="1796"/>
      <c r="DD111" s="1796"/>
      <c r="DE111" s="1796"/>
      <c r="DF111" s="1796"/>
      <c r="DG111" s="1796"/>
      <c r="DH111" s="1796"/>
      <c r="DI111" s="1796"/>
      <c r="DJ111" s="1796"/>
      <c r="DK111" s="1796"/>
      <c r="DL111" s="1796"/>
      <c r="DM111" s="1796"/>
      <c r="DN111" s="1796"/>
      <c r="DO111" s="1796"/>
    </row>
    <row r="112" spans="2:119" s="1791" customFormat="1">
      <c r="B112" s="1833" t="s">
        <v>14</v>
      </c>
      <c r="C112" s="1812">
        <v>8</v>
      </c>
      <c r="D112" s="1813" t="s">
        <v>14</v>
      </c>
      <c r="E112" s="1834" t="s">
        <v>309</v>
      </c>
      <c r="F112" s="1835">
        <v>51.00784084036956</v>
      </c>
      <c r="G112" s="1836">
        <v>9140.3564886387067</v>
      </c>
      <c r="H112" s="1836">
        <v>70.4688367580668</v>
      </c>
      <c r="I112" s="1836">
        <v>10.810581615832309</v>
      </c>
      <c r="J112" s="1836">
        <v>18.558119617151867</v>
      </c>
      <c r="K112" s="1836">
        <v>1179.7068763561547</v>
      </c>
      <c r="L112" s="1837">
        <v>246.84799907845718</v>
      </c>
      <c r="M112" s="1837">
        <v>5792.5590301439343</v>
      </c>
      <c r="N112" s="1837">
        <v>80.16896044974574</v>
      </c>
      <c r="O112" s="1827">
        <v>0</v>
      </c>
      <c r="P112" s="1827">
        <v>0</v>
      </c>
      <c r="Q112" s="1836">
        <v>1.8575630991250713</v>
      </c>
      <c r="R112" s="1836">
        <v>1305.5318482203324</v>
      </c>
      <c r="S112" s="1836">
        <v>2306.0840083974763</v>
      </c>
      <c r="T112" s="1836">
        <v>52.461663325193555</v>
      </c>
      <c r="U112" s="1836">
        <v>61356.467521448649</v>
      </c>
      <c r="V112" s="1827">
        <v>0</v>
      </c>
      <c r="W112" s="1827">
        <v>0</v>
      </c>
      <c r="X112" s="1838">
        <v>1.5449123138808483</v>
      </c>
      <c r="Y112" s="1839">
        <v>81614.432250303071</v>
      </c>
      <c r="Z112" s="1796"/>
      <c r="AA112" s="1796"/>
      <c r="AB112" s="1833" t="s">
        <v>14</v>
      </c>
      <c r="AC112" s="1812">
        <v>8</v>
      </c>
      <c r="AD112" s="1813" t="s">
        <v>14</v>
      </c>
      <c r="AE112" s="1834" t="s">
        <v>309</v>
      </c>
      <c r="AF112" s="1835">
        <f t="shared" ref="AF112:AY112" si="50">F14-F112</f>
        <v>-16.023521680076186</v>
      </c>
      <c r="AG112" s="1836">
        <f t="shared" si="50"/>
        <v>1499.5301433645927</v>
      </c>
      <c r="AH112" s="1836">
        <f t="shared" si="50"/>
        <v>57.787299013376412</v>
      </c>
      <c r="AI112" s="1836">
        <f t="shared" si="50"/>
        <v>2.0233371986916122</v>
      </c>
      <c r="AJ112" s="1836">
        <f t="shared" si="50"/>
        <v>0.70929661900323282</v>
      </c>
      <c r="AK112" s="1836">
        <f t="shared" si="50"/>
        <v>195.22285802517081</v>
      </c>
      <c r="AL112" s="1837">
        <f t="shared" si="50"/>
        <v>39.362139783139696</v>
      </c>
      <c r="AM112" s="1837">
        <f t="shared" si="50"/>
        <v>-291.07412365836717</v>
      </c>
      <c r="AN112" s="1837">
        <f t="shared" si="50"/>
        <v>-10.430683558429649</v>
      </c>
      <c r="AO112" s="1827">
        <f t="shared" si="50"/>
        <v>0</v>
      </c>
      <c r="AP112" s="1827">
        <f t="shared" si="50"/>
        <v>0</v>
      </c>
      <c r="AQ112" s="1836">
        <f t="shared" si="50"/>
        <v>-0.71238545710780987</v>
      </c>
      <c r="AR112" s="1836">
        <f t="shared" si="50"/>
        <v>-313.12756485021907</v>
      </c>
      <c r="AS112" s="1836">
        <f t="shared" si="50"/>
        <v>43.671609842668204</v>
      </c>
      <c r="AT112" s="1836">
        <f t="shared" si="50"/>
        <v>15.423893402480772</v>
      </c>
      <c r="AU112" s="1836">
        <f t="shared" si="50"/>
        <v>-992.350273414806</v>
      </c>
      <c r="AV112" s="1827">
        <f t="shared" si="50"/>
        <v>0</v>
      </c>
      <c r="AW112" s="1827">
        <f t="shared" si="50"/>
        <v>0</v>
      </c>
      <c r="AX112" s="1838">
        <f t="shared" si="50"/>
        <v>0.78033016768175423</v>
      </c>
      <c r="AY112" s="1839">
        <f t="shared" si="50"/>
        <v>230.79235479779891</v>
      </c>
      <c r="AZ112" s="1796"/>
      <c r="BA112" s="1796"/>
      <c r="BB112" s="1796"/>
      <c r="BC112" s="1796"/>
      <c r="BD112" s="1796"/>
      <c r="BE112" s="1796"/>
      <c r="BF112" s="1796"/>
      <c r="BG112" s="1796"/>
      <c r="BH112" s="1796"/>
      <c r="BI112" s="1796"/>
      <c r="BJ112" s="1796"/>
      <c r="BK112" s="1796"/>
      <c r="BL112" s="1796"/>
      <c r="BM112" s="1796"/>
      <c r="BN112" s="1796"/>
      <c r="BO112" s="1796"/>
      <c r="BP112" s="1796"/>
      <c r="BQ112" s="1796"/>
      <c r="BR112" s="1796"/>
      <c r="BS112" s="1796"/>
      <c r="BT112" s="1796"/>
      <c r="BU112" s="1796"/>
      <c r="BV112" s="1796"/>
      <c r="BW112" s="1796"/>
      <c r="BX112" s="1796"/>
      <c r="BY112" s="1796"/>
      <c r="BZ112" s="1796"/>
      <c r="CA112" s="1796"/>
      <c r="CB112" s="1796"/>
      <c r="CC112" s="1796"/>
      <c r="CD112" s="1796"/>
      <c r="CE112" s="1796"/>
      <c r="CF112" s="1796"/>
      <c r="CG112" s="1796"/>
      <c r="CH112" s="1796"/>
      <c r="CI112" s="1796"/>
      <c r="CJ112" s="1796"/>
      <c r="CK112" s="1796"/>
      <c r="CL112" s="1796"/>
      <c r="CM112" s="1796"/>
      <c r="CN112" s="1796"/>
      <c r="CO112" s="1796"/>
      <c r="CP112" s="1796"/>
      <c r="CQ112" s="1796"/>
      <c r="CR112" s="1796"/>
      <c r="CS112" s="1796"/>
      <c r="CT112" s="1796"/>
      <c r="CU112" s="1796"/>
      <c r="CV112" s="1796"/>
      <c r="CW112" s="1796"/>
      <c r="CX112" s="1796"/>
      <c r="CY112" s="1796"/>
      <c r="CZ112" s="1796"/>
      <c r="DA112" s="1796"/>
      <c r="DB112" s="1796"/>
      <c r="DC112" s="1796"/>
      <c r="DD112" s="1796"/>
      <c r="DE112" s="1796"/>
      <c r="DF112" s="1796"/>
      <c r="DG112" s="1796"/>
      <c r="DH112" s="1796"/>
      <c r="DI112" s="1796"/>
      <c r="DJ112" s="1796"/>
      <c r="DK112" s="1796"/>
      <c r="DL112" s="1796"/>
      <c r="DM112" s="1796"/>
      <c r="DN112" s="1796"/>
      <c r="DO112" s="1796"/>
    </row>
    <row r="113" spans="2:119" s="1791" customFormat="1">
      <c r="B113" s="1811" t="s">
        <v>18</v>
      </c>
      <c r="C113" s="1841"/>
      <c r="D113" s="1813" t="s">
        <v>310</v>
      </c>
      <c r="E113" s="1814" t="s">
        <v>311</v>
      </c>
      <c r="F113" s="1835">
        <v>943.33659879078289</v>
      </c>
      <c r="G113" s="1836">
        <v>58678.052576388451</v>
      </c>
      <c r="H113" s="1836">
        <v>2431.1601976440011</v>
      </c>
      <c r="I113" s="1836">
        <v>3104.0330083102249</v>
      </c>
      <c r="J113" s="1836">
        <v>2174.8444910040898</v>
      </c>
      <c r="K113" s="1836">
        <v>3232.9657140242825</v>
      </c>
      <c r="L113" s="1837">
        <v>733.95452089277569</v>
      </c>
      <c r="M113" s="1837">
        <v>1223.967674764426</v>
      </c>
      <c r="N113" s="1837">
        <v>23.211726812212287</v>
      </c>
      <c r="O113" s="1837">
        <v>2706.2698463338847</v>
      </c>
      <c r="P113" s="1837">
        <v>32.487854520798024</v>
      </c>
      <c r="Q113" s="1836">
        <v>24.380283643941631</v>
      </c>
      <c r="R113" s="1836">
        <v>7175.7447961738717</v>
      </c>
      <c r="S113" s="1836">
        <v>5408.545625087404</v>
      </c>
      <c r="T113" s="1836">
        <v>14372.872917396895</v>
      </c>
      <c r="U113" s="1836">
        <v>1875.8376182350157</v>
      </c>
      <c r="V113" s="1827">
        <v>0</v>
      </c>
      <c r="W113" s="1827">
        <v>0</v>
      </c>
      <c r="X113" s="1838">
        <v>8262.5527937591432</v>
      </c>
      <c r="Y113" s="1839">
        <v>112404.21824378219</v>
      </c>
      <c r="Z113" s="1796"/>
      <c r="AA113" s="1796"/>
      <c r="AB113" s="1811" t="s">
        <v>18</v>
      </c>
      <c r="AC113" s="1841"/>
      <c r="AD113" s="1813" t="s">
        <v>310</v>
      </c>
      <c r="AE113" s="1814" t="s">
        <v>311</v>
      </c>
      <c r="AF113" s="1835">
        <f t="shared" ref="AF113:AY113" si="51">F15-F113</f>
        <v>-48.228408217778451</v>
      </c>
      <c r="AG113" s="1836">
        <f t="shared" si="51"/>
        <v>-2669.7570442896176</v>
      </c>
      <c r="AH113" s="1836">
        <f t="shared" si="51"/>
        <v>-175.80679974855184</v>
      </c>
      <c r="AI113" s="1836">
        <f t="shared" si="51"/>
        <v>-379.01901377651166</v>
      </c>
      <c r="AJ113" s="1836">
        <f t="shared" si="51"/>
        <v>339.5315147883598</v>
      </c>
      <c r="AK113" s="1836">
        <f t="shared" si="51"/>
        <v>5.5963493599056164</v>
      </c>
      <c r="AL113" s="1837">
        <f t="shared" si="51"/>
        <v>-85.270780875588002</v>
      </c>
      <c r="AM113" s="1837">
        <f t="shared" si="51"/>
        <v>-68.747258386201338</v>
      </c>
      <c r="AN113" s="1837">
        <f t="shared" si="51"/>
        <v>-3.2419849248007324</v>
      </c>
      <c r="AO113" s="1837">
        <f t="shared" si="51"/>
        <v>-149.11539945393633</v>
      </c>
      <c r="AP113" s="1837">
        <f t="shared" si="51"/>
        <v>3.9939836573134642</v>
      </c>
      <c r="AQ113" s="1836">
        <f t="shared" si="51"/>
        <v>-5.277938347411876</v>
      </c>
      <c r="AR113" s="1836">
        <f t="shared" si="51"/>
        <v>-293.18526671239124</v>
      </c>
      <c r="AS113" s="1836">
        <f t="shared" si="51"/>
        <v>-1005.4900609664037</v>
      </c>
      <c r="AT113" s="1836">
        <f t="shared" si="51"/>
        <v>469.7908754682594</v>
      </c>
      <c r="AU113" s="1836">
        <f t="shared" si="51"/>
        <v>750.10981203047459</v>
      </c>
      <c r="AV113" s="1827">
        <f t="shared" si="51"/>
        <v>0</v>
      </c>
      <c r="AW113" s="1827">
        <f t="shared" si="51"/>
        <v>0</v>
      </c>
      <c r="AX113" s="1838">
        <f t="shared" si="51"/>
        <v>396.98551756369852</v>
      </c>
      <c r="AY113" s="1839">
        <f t="shared" si="51"/>
        <v>-2917.13190283117</v>
      </c>
      <c r="AZ113" s="1796"/>
      <c r="BA113" s="1796"/>
      <c r="BB113" s="1796"/>
      <c r="BC113" s="1796"/>
      <c r="BD113" s="1796"/>
      <c r="BE113" s="1796"/>
      <c r="BF113" s="1796"/>
      <c r="BG113" s="1796"/>
      <c r="BH113" s="1796"/>
      <c r="BI113" s="1796"/>
      <c r="BJ113" s="1796"/>
      <c r="BK113" s="1796"/>
      <c r="BL113" s="1796"/>
      <c r="BM113" s="1796"/>
      <c r="BN113" s="1796"/>
      <c r="BO113" s="1796"/>
      <c r="BP113" s="1796"/>
      <c r="BQ113" s="1796"/>
      <c r="BR113" s="1796"/>
      <c r="BS113" s="1796"/>
      <c r="BT113" s="1796"/>
      <c r="BU113" s="1796"/>
      <c r="BV113" s="1796"/>
      <c r="BW113" s="1796"/>
      <c r="BX113" s="1796"/>
      <c r="BY113" s="1796"/>
      <c r="BZ113" s="1796"/>
      <c r="CA113" s="1796"/>
      <c r="CB113" s="1796"/>
      <c r="CC113" s="1796"/>
      <c r="CD113" s="1796"/>
      <c r="CE113" s="1796"/>
      <c r="CF113" s="1796"/>
      <c r="CG113" s="1796"/>
      <c r="CH113" s="1796"/>
      <c r="CI113" s="1796"/>
      <c r="CJ113" s="1796"/>
      <c r="CK113" s="1796"/>
      <c r="CL113" s="1796"/>
      <c r="CM113" s="1796"/>
      <c r="CN113" s="1796"/>
      <c r="CO113" s="1796"/>
      <c r="CP113" s="1796"/>
      <c r="CQ113" s="1796"/>
      <c r="CR113" s="1796"/>
      <c r="CS113" s="1796"/>
      <c r="CT113" s="1796"/>
      <c r="CU113" s="1796"/>
      <c r="CV113" s="1796"/>
      <c r="CW113" s="1796"/>
      <c r="CX113" s="1796"/>
      <c r="CY113" s="1796"/>
      <c r="CZ113" s="1796"/>
      <c r="DA113" s="1796"/>
      <c r="DB113" s="1796"/>
      <c r="DC113" s="1796"/>
      <c r="DD113" s="1796"/>
      <c r="DE113" s="1796"/>
      <c r="DF113" s="1796"/>
      <c r="DG113" s="1796"/>
      <c r="DH113" s="1796"/>
      <c r="DI113" s="1796"/>
      <c r="DJ113" s="1796"/>
      <c r="DK113" s="1796"/>
      <c r="DL113" s="1796"/>
      <c r="DM113" s="1796"/>
      <c r="DN113" s="1796"/>
      <c r="DO113" s="1796"/>
    </row>
    <row r="114" spans="2:119" s="1791" customFormat="1">
      <c r="B114" s="1811"/>
      <c r="C114" s="1842">
        <v>9</v>
      </c>
      <c r="D114" s="1822" t="s">
        <v>131</v>
      </c>
      <c r="E114" s="1843" t="s">
        <v>312</v>
      </c>
      <c r="F114" s="1824">
        <v>37.60196011440032</v>
      </c>
      <c r="G114" s="1825">
        <v>6722.2769954038031</v>
      </c>
      <c r="H114" s="1825">
        <v>74.250363117019972</v>
      </c>
      <c r="I114" s="1825">
        <v>55.512524940127676</v>
      </c>
      <c r="J114" s="1825">
        <v>37.803418604156327</v>
      </c>
      <c r="K114" s="1825">
        <v>281.84638414279897</v>
      </c>
      <c r="L114" s="1827">
        <v>0</v>
      </c>
      <c r="M114" s="1828">
        <v>8.3552318718259109</v>
      </c>
      <c r="N114" s="1827">
        <v>0</v>
      </c>
      <c r="O114" s="1828">
        <v>1862.8018233420514</v>
      </c>
      <c r="P114" s="1828">
        <v>32.487854520798024</v>
      </c>
      <c r="Q114" s="1825">
        <v>2.9893010762848688E-2</v>
      </c>
      <c r="R114" s="1825">
        <v>39.276835143933688</v>
      </c>
      <c r="S114" s="1825">
        <v>11.870570350961776</v>
      </c>
      <c r="T114" s="1825">
        <v>1.3882359785577794</v>
      </c>
      <c r="U114" s="1825">
        <v>3.6096280503182179</v>
      </c>
      <c r="V114" s="1827">
        <v>0</v>
      </c>
      <c r="W114" s="1827">
        <v>0</v>
      </c>
      <c r="X114" s="1829">
        <v>8.8715825912430368</v>
      </c>
      <c r="Y114" s="1830">
        <v>9177.9833011827577</v>
      </c>
      <c r="Z114" s="1796"/>
      <c r="AA114" s="1796"/>
      <c r="AB114" s="1811"/>
      <c r="AC114" s="1842">
        <v>9</v>
      </c>
      <c r="AD114" s="1822" t="s">
        <v>131</v>
      </c>
      <c r="AE114" s="1843" t="s">
        <v>312</v>
      </c>
      <c r="AF114" s="1824">
        <f t="shared" ref="AF114:AY114" si="52">F16-F114</f>
        <v>2.1916188633554725</v>
      </c>
      <c r="AG114" s="1825">
        <f t="shared" si="52"/>
        <v>-457.29303080568843</v>
      </c>
      <c r="AH114" s="1825">
        <f t="shared" si="52"/>
        <v>29.819097519806249</v>
      </c>
      <c r="AI114" s="1825">
        <f t="shared" si="52"/>
        <v>17.895009864152158</v>
      </c>
      <c r="AJ114" s="1825">
        <f t="shared" si="52"/>
        <v>19.856866364789241</v>
      </c>
      <c r="AK114" s="1825">
        <f t="shared" si="52"/>
        <v>-3.6291365291018565</v>
      </c>
      <c r="AL114" s="1827">
        <f t="shared" si="52"/>
        <v>0</v>
      </c>
      <c r="AM114" s="1828">
        <f t="shared" si="52"/>
        <v>7.5609494783619269</v>
      </c>
      <c r="AN114" s="1827">
        <f t="shared" si="52"/>
        <v>0</v>
      </c>
      <c r="AO114" s="1828">
        <f t="shared" si="52"/>
        <v>-159.49807980478045</v>
      </c>
      <c r="AP114" s="1828">
        <f t="shared" si="52"/>
        <v>3.9939836573134642</v>
      </c>
      <c r="AQ114" s="1825">
        <f t="shared" si="52"/>
        <v>2.7315889506183289E-2</v>
      </c>
      <c r="AR114" s="1825">
        <f t="shared" si="52"/>
        <v>121.03828889491476</v>
      </c>
      <c r="AS114" s="1825">
        <f t="shared" si="52"/>
        <v>14.179992934750205</v>
      </c>
      <c r="AT114" s="1825">
        <f t="shared" si="52"/>
        <v>149.66983109563029</v>
      </c>
      <c r="AU114" s="1825">
        <f t="shared" si="52"/>
        <v>5.2279750059895544</v>
      </c>
      <c r="AV114" s="1827">
        <f t="shared" si="52"/>
        <v>0</v>
      </c>
      <c r="AW114" s="1827">
        <f t="shared" si="52"/>
        <v>0</v>
      </c>
      <c r="AX114" s="1829">
        <f t="shared" si="52"/>
        <v>140.15455281515619</v>
      </c>
      <c r="AY114" s="1830">
        <f t="shared" si="52"/>
        <v>-108.80476475584328</v>
      </c>
      <c r="AZ114" s="1796"/>
      <c r="BA114" s="1796"/>
      <c r="BB114" s="1796"/>
      <c r="BC114" s="1796"/>
      <c r="BD114" s="1796"/>
      <c r="BE114" s="1796"/>
      <c r="BF114" s="1796"/>
      <c r="BG114" s="1796"/>
      <c r="BH114" s="1796"/>
      <c r="BI114" s="1796"/>
      <c r="BJ114" s="1796"/>
      <c r="BK114" s="1796"/>
      <c r="BL114" s="1796"/>
      <c r="BM114" s="1796"/>
      <c r="BN114" s="1796"/>
      <c r="BO114" s="1796"/>
      <c r="BP114" s="1796"/>
      <c r="BQ114" s="1796"/>
      <c r="BR114" s="1796"/>
      <c r="BS114" s="1796"/>
      <c r="BT114" s="1796"/>
      <c r="BU114" s="1796"/>
      <c r="BV114" s="1796"/>
      <c r="BW114" s="1796"/>
      <c r="BX114" s="1796"/>
      <c r="BY114" s="1796"/>
      <c r="BZ114" s="1796"/>
      <c r="CA114" s="1796"/>
      <c r="CB114" s="1796"/>
      <c r="CC114" s="1796"/>
      <c r="CD114" s="1796"/>
      <c r="CE114" s="1796"/>
      <c r="CF114" s="1796"/>
      <c r="CG114" s="1796"/>
      <c r="CH114" s="1796"/>
      <c r="CI114" s="1796"/>
      <c r="CJ114" s="1796"/>
      <c r="CK114" s="1796"/>
      <c r="CL114" s="1796"/>
      <c r="CM114" s="1796"/>
      <c r="CN114" s="1796"/>
      <c r="CO114" s="1796"/>
      <c r="CP114" s="1796"/>
      <c r="CQ114" s="1796"/>
      <c r="CR114" s="1796"/>
      <c r="CS114" s="1796"/>
      <c r="CT114" s="1796"/>
      <c r="CU114" s="1796"/>
      <c r="CV114" s="1796"/>
      <c r="CW114" s="1796"/>
      <c r="CX114" s="1796"/>
      <c r="CY114" s="1796"/>
      <c r="CZ114" s="1796"/>
      <c r="DA114" s="1796"/>
      <c r="DB114" s="1796"/>
      <c r="DC114" s="1796"/>
      <c r="DD114" s="1796"/>
      <c r="DE114" s="1796"/>
      <c r="DF114" s="1796"/>
      <c r="DG114" s="1796"/>
      <c r="DH114" s="1796"/>
      <c r="DI114" s="1796"/>
      <c r="DJ114" s="1796"/>
      <c r="DK114" s="1796"/>
      <c r="DL114" s="1796"/>
      <c r="DM114" s="1796"/>
      <c r="DN114" s="1796"/>
      <c r="DO114" s="1796"/>
    </row>
    <row r="115" spans="2:119" s="1791" customFormat="1">
      <c r="B115" s="1811"/>
      <c r="C115" s="1842">
        <v>10</v>
      </c>
      <c r="D115" s="1822" t="s">
        <v>132</v>
      </c>
      <c r="E115" s="1843" t="s">
        <v>313</v>
      </c>
      <c r="F115" s="1824">
        <v>1.7275801328377456</v>
      </c>
      <c r="G115" s="1825">
        <v>941.03306530512202</v>
      </c>
      <c r="H115" s="1825">
        <v>7.7836660279726129</v>
      </c>
      <c r="I115" s="1825">
        <v>1075.0268223299388</v>
      </c>
      <c r="J115" s="1825">
        <v>5.9897588312152186</v>
      </c>
      <c r="K115" s="1825">
        <v>33.99340432257577</v>
      </c>
      <c r="L115" s="1827">
        <v>0</v>
      </c>
      <c r="M115" s="1828">
        <v>6.1214802251876188</v>
      </c>
      <c r="N115" s="1827">
        <v>0</v>
      </c>
      <c r="O115" s="1828">
        <v>776.91206031587058</v>
      </c>
      <c r="P115" s="1827">
        <v>0</v>
      </c>
      <c r="Q115" s="1825">
        <v>4.8225124709073827E-3</v>
      </c>
      <c r="R115" s="1825">
        <v>10.265926760696765</v>
      </c>
      <c r="S115" s="1825">
        <v>23.214336437552809</v>
      </c>
      <c r="T115" s="1825">
        <v>2.0457712535164632</v>
      </c>
      <c r="U115" s="1825">
        <v>0.1816714892006239</v>
      </c>
      <c r="V115" s="1827">
        <v>0</v>
      </c>
      <c r="W115" s="1827">
        <v>0</v>
      </c>
      <c r="X115" s="1829">
        <v>1.2551323080175862</v>
      </c>
      <c r="Y115" s="1830">
        <v>2885.5554982521758</v>
      </c>
      <c r="Z115" s="1796"/>
      <c r="AA115" s="1796"/>
      <c r="AB115" s="1811"/>
      <c r="AC115" s="1842">
        <v>10</v>
      </c>
      <c r="AD115" s="1822" t="s">
        <v>132</v>
      </c>
      <c r="AE115" s="1843" t="s">
        <v>313</v>
      </c>
      <c r="AF115" s="1824">
        <f t="shared" ref="AF115:AY115" si="53">F17-F115</f>
        <v>-0.32396543425692292</v>
      </c>
      <c r="AG115" s="1825">
        <f t="shared" si="53"/>
        <v>35.565065767943565</v>
      </c>
      <c r="AH115" s="1825">
        <f t="shared" si="53"/>
        <v>1.7195823499442149</v>
      </c>
      <c r="AI115" s="1825">
        <f t="shared" si="53"/>
        <v>-132.82620978724992</v>
      </c>
      <c r="AJ115" s="1825">
        <f t="shared" si="53"/>
        <v>2.8437734602393911</v>
      </c>
      <c r="AK115" s="1825">
        <f t="shared" si="53"/>
        <v>-2.8903353187273453</v>
      </c>
      <c r="AL115" s="1827">
        <f t="shared" si="53"/>
        <v>0</v>
      </c>
      <c r="AM115" s="1828">
        <f t="shared" si="53"/>
        <v>-0.44256852181801865</v>
      </c>
      <c r="AN115" s="1827">
        <f t="shared" si="53"/>
        <v>0</v>
      </c>
      <c r="AO115" s="1828">
        <f t="shared" si="53"/>
        <v>-12.424502017906661</v>
      </c>
      <c r="AP115" s="1827">
        <f t="shared" si="53"/>
        <v>0</v>
      </c>
      <c r="AQ115" s="1825">
        <f t="shared" si="53"/>
        <v>7.5269027424274453E-3</v>
      </c>
      <c r="AR115" s="1825">
        <f t="shared" si="53"/>
        <v>17.560552126589119</v>
      </c>
      <c r="AS115" s="1825">
        <f t="shared" si="53"/>
        <v>-5.2719817403551552</v>
      </c>
      <c r="AT115" s="1825">
        <f t="shared" si="53"/>
        <v>19.720756955975496</v>
      </c>
      <c r="AU115" s="1825">
        <f t="shared" si="53"/>
        <v>1.2582768745253188</v>
      </c>
      <c r="AV115" s="1827">
        <f t="shared" si="53"/>
        <v>0</v>
      </c>
      <c r="AW115" s="1827">
        <f t="shared" si="53"/>
        <v>0</v>
      </c>
      <c r="AX115" s="1829">
        <f t="shared" si="53"/>
        <v>19.838372802731886</v>
      </c>
      <c r="AY115" s="1830">
        <f t="shared" si="53"/>
        <v>-55.66565557962258</v>
      </c>
      <c r="AZ115" s="1796"/>
      <c r="BA115" s="1796"/>
      <c r="BB115" s="1796"/>
      <c r="BC115" s="1796"/>
      <c r="BD115" s="1796"/>
      <c r="BE115" s="1796"/>
      <c r="BF115" s="1796"/>
      <c r="BG115" s="1796"/>
      <c r="BH115" s="1796"/>
      <c r="BI115" s="1796"/>
      <c r="BJ115" s="1796"/>
      <c r="BK115" s="1796"/>
      <c r="BL115" s="1796"/>
      <c r="BM115" s="1796"/>
      <c r="BN115" s="1796"/>
      <c r="BO115" s="1796"/>
      <c r="BP115" s="1796"/>
      <c r="BQ115" s="1796"/>
      <c r="BR115" s="1796"/>
      <c r="BS115" s="1796"/>
      <c r="BT115" s="1796"/>
      <c r="BU115" s="1796"/>
      <c r="BV115" s="1796"/>
      <c r="BW115" s="1796"/>
      <c r="BX115" s="1796"/>
      <c r="BY115" s="1796"/>
      <c r="BZ115" s="1796"/>
      <c r="CA115" s="1796"/>
      <c r="CB115" s="1796"/>
      <c r="CC115" s="1796"/>
      <c r="CD115" s="1796"/>
      <c r="CE115" s="1796"/>
      <c r="CF115" s="1796"/>
      <c r="CG115" s="1796"/>
      <c r="CH115" s="1796"/>
      <c r="CI115" s="1796"/>
      <c r="CJ115" s="1796"/>
      <c r="CK115" s="1796"/>
      <c r="CL115" s="1796"/>
      <c r="CM115" s="1796"/>
      <c r="CN115" s="1796"/>
      <c r="CO115" s="1796"/>
      <c r="CP115" s="1796"/>
      <c r="CQ115" s="1796"/>
      <c r="CR115" s="1796"/>
      <c r="CS115" s="1796"/>
      <c r="CT115" s="1796"/>
      <c r="CU115" s="1796"/>
      <c r="CV115" s="1796"/>
      <c r="CW115" s="1796"/>
      <c r="CX115" s="1796"/>
      <c r="CY115" s="1796"/>
      <c r="CZ115" s="1796"/>
      <c r="DA115" s="1796"/>
      <c r="DB115" s="1796"/>
      <c r="DC115" s="1796"/>
      <c r="DD115" s="1796"/>
      <c r="DE115" s="1796"/>
      <c r="DF115" s="1796"/>
      <c r="DG115" s="1796"/>
      <c r="DH115" s="1796"/>
      <c r="DI115" s="1796"/>
      <c r="DJ115" s="1796"/>
      <c r="DK115" s="1796"/>
      <c r="DL115" s="1796"/>
      <c r="DM115" s="1796"/>
      <c r="DN115" s="1796"/>
      <c r="DO115" s="1796"/>
    </row>
    <row r="116" spans="2:119" s="1791" customFormat="1">
      <c r="B116" s="1811"/>
      <c r="C116" s="1842">
        <v>11</v>
      </c>
      <c r="D116" s="1822" t="s">
        <v>133</v>
      </c>
      <c r="E116" s="1843" t="s">
        <v>314</v>
      </c>
      <c r="F116" s="1824">
        <v>48.655775724313962</v>
      </c>
      <c r="G116" s="1825">
        <v>560.34919914151465</v>
      </c>
      <c r="H116" s="1825">
        <v>14.946707892075747</v>
      </c>
      <c r="I116" s="1825">
        <v>8.9314619871523515</v>
      </c>
      <c r="J116" s="1825">
        <v>3.3305328809185153</v>
      </c>
      <c r="K116" s="1825">
        <v>138.52892020205894</v>
      </c>
      <c r="L116" s="1827">
        <v>0</v>
      </c>
      <c r="M116" s="1828">
        <v>2.6506023696157461</v>
      </c>
      <c r="N116" s="1828">
        <v>23.211726812212287</v>
      </c>
      <c r="O116" s="1827">
        <v>0</v>
      </c>
      <c r="P116" s="1827">
        <v>0</v>
      </c>
      <c r="Q116" s="1825">
        <v>4.2665718930350024E-2</v>
      </c>
      <c r="R116" s="1825">
        <v>5.6008390690388055</v>
      </c>
      <c r="S116" s="1825">
        <v>0.77142874740728129</v>
      </c>
      <c r="T116" s="1825">
        <v>0</v>
      </c>
      <c r="U116" s="1825">
        <v>0.9707422497384266</v>
      </c>
      <c r="V116" s="1827">
        <v>0</v>
      </c>
      <c r="W116" s="1827">
        <v>0</v>
      </c>
      <c r="X116" s="1829">
        <v>27.982557850607456</v>
      </c>
      <c r="Y116" s="1830">
        <v>835.97316064558436</v>
      </c>
      <c r="Z116" s="1796"/>
      <c r="AA116" s="1796"/>
      <c r="AB116" s="1811"/>
      <c r="AC116" s="1842">
        <v>11</v>
      </c>
      <c r="AD116" s="1822" t="s">
        <v>133</v>
      </c>
      <c r="AE116" s="1843" t="s">
        <v>314</v>
      </c>
      <c r="AF116" s="1824">
        <f t="shared" ref="AF116:AY116" si="54">F18-F116</f>
        <v>3.4168785710443856</v>
      </c>
      <c r="AG116" s="1825">
        <f t="shared" si="54"/>
        <v>-8.2512936281437987</v>
      </c>
      <c r="AH116" s="1825">
        <f t="shared" si="54"/>
        <v>-1.0131648047977908</v>
      </c>
      <c r="AI116" s="1825">
        <f t="shared" si="54"/>
        <v>1.1691082477448074</v>
      </c>
      <c r="AJ116" s="1825">
        <f t="shared" si="54"/>
        <v>8.8269393325414836E-2</v>
      </c>
      <c r="AK116" s="1825">
        <f t="shared" si="54"/>
        <v>-36.363232543642852</v>
      </c>
      <c r="AL116" s="1827">
        <f t="shared" si="54"/>
        <v>0</v>
      </c>
      <c r="AM116" s="1828">
        <f t="shared" si="54"/>
        <v>-0.6414452584291892</v>
      </c>
      <c r="AN116" s="1828">
        <f t="shared" si="54"/>
        <v>-3.2419849248007324</v>
      </c>
      <c r="AO116" s="1827">
        <f t="shared" si="54"/>
        <v>0</v>
      </c>
      <c r="AP116" s="1827">
        <f t="shared" si="54"/>
        <v>0</v>
      </c>
      <c r="AQ116" s="1825">
        <f t="shared" si="54"/>
        <v>1.4140717731493883E-2</v>
      </c>
      <c r="AR116" s="1825">
        <f t="shared" si="54"/>
        <v>-0.54607977564923171</v>
      </c>
      <c r="AS116" s="1825">
        <f t="shared" si="54"/>
        <v>-0.30102210083681513</v>
      </c>
      <c r="AT116" s="1825">
        <f t="shared" si="54"/>
        <v>0.17264970704370686</v>
      </c>
      <c r="AU116" s="1825">
        <f t="shared" si="54"/>
        <v>-0.23946464983534732</v>
      </c>
      <c r="AV116" s="1827">
        <f t="shared" si="54"/>
        <v>0</v>
      </c>
      <c r="AW116" s="1827">
        <f t="shared" si="54"/>
        <v>0</v>
      </c>
      <c r="AX116" s="1829">
        <f t="shared" si="54"/>
        <v>3.6185031263137795</v>
      </c>
      <c r="AY116" s="1830">
        <f t="shared" si="54"/>
        <v>-42.118137922932078</v>
      </c>
      <c r="AZ116" s="1796"/>
      <c r="BA116" s="1796"/>
      <c r="BB116" s="1796"/>
      <c r="BC116" s="1796"/>
      <c r="BD116" s="1796"/>
      <c r="BE116" s="1796"/>
      <c r="BF116" s="1796"/>
      <c r="BG116" s="1796"/>
      <c r="BH116" s="1796"/>
      <c r="BI116" s="1796"/>
      <c r="BJ116" s="1796"/>
      <c r="BK116" s="1796"/>
      <c r="BL116" s="1796"/>
      <c r="BM116" s="1796"/>
      <c r="BN116" s="1796"/>
      <c r="BO116" s="1796"/>
      <c r="BP116" s="1796"/>
      <c r="BQ116" s="1796"/>
      <c r="BR116" s="1796"/>
      <c r="BS116" s="1796"/>
      <c r="BT116" s="1796"/>
      <c r="BU116" s="1796"/>
      <c r="BV116" s="1796"/>
      <c r="BW116" s="1796"/>
      <c r="BX116" s="1796"/>
      <c r="BY116" s="1796"/>
      <c r="BZ116" s="1796"/>
      <c r="CA116" s="1796"/>
      <c r="CB116" s="1796"/>
      <c r="CC116" s="1796"/>
      <c r="CD116" s="1796"/>
      <c r="CE116" s="1796"/>
      <c r="CF116" s="1796"/>
      <c r="CG116" s="1796"/>
      <c r="CH116" s="1796"/>
      <c r="CI116" s="1796"/>
      <c r="CJ116" s="1796"/>
      <c r="CK116" s="1796"/>
      <c r="CL116" s="1796"/>
      <c r="CM116" s="1796"/>
      <c r="CN116" s="1796"/>
      <c r="CO116" s="1796"/>
      <c r="CP116" s="1796"/>
      <c r="CQ116" s="1796"/>
      <c r="CR116" s="1796"/>
      <c r="CS116" s="1796"/>
      <c r="CT116" s="1796"/>
      <c r="CU116" s="1796"/>
      <c r="CV116" s="1796"/>
      <c r="CW116" s="1796"/>
      <c r="CX116" s="1796"/>
      <c r="CY116" s="1796"/>
      <c r="CZ116" s="1796"/>
      <c r="DA116" s="1796"/>
      <c r="DB116" s="1796"/>
      <c r="DC116" s="1796"/>
      <c r="DD116" s="1796"/>
      <c r="DE116" s="1796"/>
      <c r="DF116" s="1796"/>
      <c r="DG116" s="1796"/>
      <c r="DH116" s="1796"/>
      <c r="DI116" s="1796"/>
      <c r="DJ116" s="1796"/>
      <c r="DK116" s="1796"/>
      <c r="DL116" s="1796"/>
      <c r="DM116" s="1796"/>
      <c r="DN116" s="1796"/>
      <c r="DO116" s="1796"/>
    </row>
    <row r="117" spans="2:119" s="1791" customFormat="1">
      <c r="B117" s="1811"/>
      <c r="C117" s="1842">
        <v>12</v>
      </c>
      <c r="D117" s="1822" t="s">
        <v>134</v>
      </c>
      <c r="E117" s="1843" t="s">
        <v>315</v>
      </c>
      <c r="F117" s="1824">
        <v>32.642586477108097</v>
      </c>
      <c r="G117" s="1825">
        <v>7.2338162252912888</v>
      </c>
      <c r="H117" s="1825">
        <v>2.0506826598947221</v>
      </c>
      <c r="I117" s="1825">
        <v>0.5429712699020488</v>
      </c>
      <c r="J117" s="1825">
        <v>0.67318308802073135</v>
      </c>
      <c r="K117" s="1825">
        <v>21.964382979332512</v>
      </c>
      <c r="L117" s="1827">
        <v>0</v>
      </c>
      <c r="M117" s="1828">
        <v>717.47225061549648</v>
      </c>
      <c r="N117" s="1827">
        <v>0</v>
      </c>
      <c r="O117" s="1827">
        <v>0</v>
      </c>
      <c r="P117" s="1827">
        <v>0</v>
      </c>
      <c r="Q117" s="1825">
        <v>0.12927220568512154</v>
      </c>
      <c r="R117" s="1825">
        <v>12.270961491318181</v>
      </c>
      <c r="S117" s="1825">
        <v>22.312769907171401</v>
      </c>
      <c r="T117" s="1825">
        <v>0.11862530191003554</v>
      </c>
      <c r="U117" s="1825">
        <v>7.748586476137568</v>
      </c>
      <c r="V117" s="1827">
        <v>0</v>
      </c>
      <c r="W117" s="1827">
        <v>0</v>
      </c>
      <c r="X117" s="1829">
        <v>16.344543429771509</v>
      </c>
      <c r="Y117" s="1830">
        <v>841.5046321270396</v>
      </c>
      <c r="Z117" s="1796"/>
      <c r="AA117" s="1796"/>
      <c r="AB117" s="1811"/>
      <c r="AC117" s="1842">
        <v>12</v>
      </c>
      <c r="AD117" s="1822" t="s">
        <v>134</v>
      </c>
      <c r="AE117" s="1843" t="s">
        <v>315</v>
      </c>
      <c r="AF117" s="1824">
        <f t="shared" ref="AF117:AY117" si="55">F19-F117</f>
        <v>0.33479888925583623</v>
      </c>
      <c r="AG117" s="1825">
        <f t="shared" si="55"/>
        <v>6.5439196126318535</v>
      </c>
      <c r="AH117" s="1825">
        <f t="shared" si="55"/>
        <v>0.16445780239534979</v>
      </c>
      <c r="AI117" s="1825">
        <f t="shared" si="55"/>
        <v>9.5623910185015037E-2</v>
      </c>
      <c r="AJ117" s="1825">
        <f t="shared" si="55"/>
        <v>-6.0578628393072043E-3</v>
      </c>
      <c r="AK117" s="1825">
        <f t="shared" si="55"/>
        <v>-0.83616901012688771</v>
      </c>
      <c r="AL117" s="1827">
        <f t="shared" si="55"/>
        <v>0</v>
      </c>
      <c r="AM117" s="1828">
        <f t="shared" si="55"/>
        <v>-115.01003210403223</v>
      </c>
      <c r="AN117" s="1827">
        <f t="shared" si="55"/>
        <v>0</v>
      </c>
      <c r="AO117" s="1827">
        <f t="shared" si="55"/>
        <v>0</v>
      </c>
      <c r="AP117" s="1827">
        <f t="shared" si="55"/>
        <v>0</v>
      </c>
      <c r="AQ117" s="1825">
        <f t="shared" si="55"/>
        <v>-0.12766169320810639</v>
      </c>
      <c r="AR117" s="1825">
        <f t="shared" si="55"/>
        <v>1.3748133522338115</v>
      </c>
      <c r="AS117" s="1825">
        <f t="shared" si="55"/>
        <v>1.4681814868917868</v>
      </c>
      <c r="AT117" s="1825">
        <f t="shared" si="55"/>
        <v>2.8555597582252439</v>
      </c>
      <c r="AU117" s="1825">
        <f t="shared" si="55"/>
        <v>-2.0359579534482171</v>
      </c>
      <c r="AV117" s="1827">
        <f t="shared" si="55"/>
        <v>0</v>
      </c>
      <c r="AW117" s="1827">
        <f t="shared" si="55"/>
        <v>0</v>
      </c>
      <c r="AX117" s="1829">
        <f t="shared" si="55"/>
        <v>3.9357239526933903</v>
      </c>
      <c r="AY117" s="1830">
        <f t="shared" si="55"/>
        <v>-101.24279985914222</v>
      </c>
      <c r="AZ117" s="1796"/>
      <c r="BA117" s="1796"/>
      <c r="BB117" s="1796"/>
      <c r="BC117" s="1796"/>
      <c r="BD117" s="1796"/>
      <c r="BE117" s="1796"/>
      <c r="BF117" s="1796"/>
      <c r="BG117" s="1796"/>
      <c r="BH117" s="1796"/>
      <c r="BI117" s="1796"/>
      <c r="BJ117" s="1796"/>
      <c r="BK117" s="1796"/>
      <c r="BL117" s="1796"/>
      <c r="BM117" s="1796"/>
      <c r="BN117" s="1796"/>
      <c r="BO117" s="1796"/>
      <c r="BP117" s="1796"/>
      <c r="BQ117" s="1796"/>
      <c r="BR117" s="1796"/>
      <c r="BS117" s="1796"/>
      <c r="BT117" s="1796"/>
      <c r="BU117" s="1796"/>
      <c r="BV117" s="1796"/>
      <c r="BW117" s="1796"/>
      <c r="BX117" s="1796"/>
      <c r="BY117" s="1796"/>
      <c r="BZ117" s="1796"/>
      <c r="CA117" s="1796"/>
      <c r="CB117" s="1796"/>
      <c r="CC117" s="1796"/>
      <c r="CD117" s="1796"/>
      <c r="CE117" s="1796"/>
      <c r="CF117" s="1796"/>
      <c r="CG117" s="1796"/>
      <c r="CH117" s="1796"/>
      <c r="CI117" s="1796"/>
      <c r="CJ117" s="1796"/>
      <c r="CK117" s="1796"/>
      <c r="CL117" s="1796"/>
      <c r="CM117" s="1796"/>
      <c r="CN117" s="1796"/>
      <c r="CO117" s="1796"/>
      <c r="CP117" s="1796"/>
      <c r="CQ117" s="1796"/>
      <c r="CR117" s="1796"/>
      <c r="CS117" s="1796"/>
      <c r="CT117" s="1796"/>
      <c r="CU117" s="1796"/>
      <c r="CV117" s="1796"/>
      <c r="CW117" s="1796"/>
      <c r="CX117" s="1796"/>
      <c r="CY117" s="1796"/>
      <c r="CZ117" s="1796"/>
      <c r="DA117" s="1796"/>
      <c r="DB117" s="1796"/>
      <c r="DC117" s="1796"/>
      <c r="DD117" s="1796"/>
      <c r="DE117" s="1796"/>
      <c r="DF117" s="1796"/>
      <c r="DG117" s="1796"/>
      <c r="DH117" s="1796"/>
      <c r="DI117" s="1796"/>
      <c r="DJ117" s="1796"/>
      <c r="DK117" s="1796"/>
      <c r="DL117" s="1796"/>
      <c r="DM117" s="1796"/>
      <c r="DN117" s="1796"/>
      <c r="DO117" s="1796"/>
    </row>
    <row r="118" spans="2:119" s="1791" customFormat="1">
      <c r="B118" s="1811"/>
      <c r="C118" s="1842">
        <v>13</v>
      </c>
      <c r="D118" s="1822" t="s">
        <v>135</v>
      </c>
      <c r="E118" s="1843" t="s">
        <v>316</v>
      </c>
      <c r="F118" s="1824">
        <v>0.62023245597799948</v>
      </c>
      <c r="G118" s="1825">
        <v>10.377633285220291</v>
      </c>
      <c r="H118" s="1825">
        <v>2.1312638067811434</v>
      </c>
      <c r="I118" s="1825">
        <v>0.52481395137455311</v>
      </c>
      <c r="J118" s="1825">
        <v>1.0535619253654205</v>
      </c>
      <c r="K118" s="1825">
        <v>26.057578247364727</v>
      </c>
      <c r="L118" s="1827">
        <v>0</v>
      </c>
      <c r="M118" s="1828">
        <v>182.37764591246463</v>
      </c>
      <c r="N118" s="1827">
        <v>0</v>
      </c>
      <c r="O118" s="1827">
        <v>0</v>
      </c>
      <c r="P118" s="1827">
        <v>0</v>
      </c>
      <c r="Q118" s="1825">
        <v>1.1699999999999999E-2</v>
      </c>
      <c r="R118" s="1825">
        <v>12.222251725615946</v>
      </c>
      <c r="S118" s="1825">
        <v>5.5983886106002245</v>
      </c>
      <c r="T118" s="1825">
        <v>0.30287566618705031</v>
      </c>
      <c r="U118" s="1825">
        <v>0.42499514507260405</v>
      </c>
      <c r="V118" s="1827">
        <v>0</v>
      </c>
      <c r="W118" s="1827">
        <v>0</v>
      </c>
      <c r="X118" s="1829">
        <v>2.2305388657164364E-2</v>
      </c>
      <c r="Y118" s="1830">
        <v>241.72524612068176</v>
      </c>
      <c r="Z118" s="1796"/>
      <c r="AA118" s="1796"/>
      <c r="AB118" s="1811"/>
      <c r="AC118" s="1842">
        <v>13</v>
      </c>
      <c r="AD118" s="1822" t="s">
        <v>135</v>
      </c>
      <c r="AE118" s="1843" t="s">
        <v>316</v>
      </c>
      <c r="AF118" s="1824">
        <f t="shared" ref="AF118:AY118" si="56">F20-F118</f>
        <v>-0.16686638373882595</v>
      </c>
      <c r="AG118" s="1825">
        <f t="shared" si="56"/>
        <v>-0.66159404086869422</v>
      </c>
      <c r="AH118" s="1825">
        <f t="shared" si="56"/>
        <v>0.22703554399339998</v>
      </c>
      <c r="AI118" s="1825">
        <f t="shared" si="56"/>
        <v>0.23194182175824707</v>
      </c>
      <c r="AJ118" s="1825">
        <f t="shared" si="56"/>
        <v>0.41890787654643513</v>
      </c>
      <c r="AK118" s="1825">
        <f t="shared" si="56"/>
        <v>-0.8970290063933426</v>
      </c>
      <c r="AL118" s="1827">
        <f t="shared" si="56"/>
        <v>0</v>
      </c>
      <c r="AM118" s="1828">
        <f t="shared" si="56"/>
        <v>-46.411425403952023</v>
      </c>
      <c r="AN118" s="1827">
        <f t="shared" si="56"/>
        <v>0</v>
      </c>
      <c r="AO118" s="1827">
        <f t="shared" si="56"/>
        <v>0</v>
      </c>
      <c r="AP118" s="1827">
        <f t="shared" si="56"/>
        <v>0</v>
      </c>
      <c r="AQ118" s="1825">
        <f t="shared" si="56"/>
        <v>-9.9484353282758026E-3</v>
      </c>
      <c r="AR118" s="1825">
        <f t="shared" si="56"/>
        <v>2.7226975514203371</v>
      </c>
      <c r="AS118" s="1825">
        <f t="shared" si="56"/>
        <v>-0.75850756591922064</v>
      </c>
      <c r="AT118" s="1825">
        <f t="shared" si="56"/>
        <v>2.0482584434892308</v>
      </c>
      <c r="AU118" s="1825">
        <f t="shared" si="56"/>
        <v>1.5250952363562054E-2</v>
      </c>
      <c r="AV118" s="1827">
        <f t="shared" si="56"/>
        <v>0</v>
      </c>
      <c r="AW118" s="1827">
        <f t="shared" si="56"/>
        <v>0</v>
      </c>
      <c r="AX118" s="1829">
        <f t="shared" si="56"/>
        <v>1.7825237568633412</v>
      </c>
      <c r="AY118" s="1830">
        <f t="shared" si="56"/>
        <v>-41.458754889765828</v>
      </c>
      <c r="AZ118" s="1796"/>
      <c r="BA118" s="1796"/>
      <c r="BB118" s="1796"/>
      <c r="BC118" s="1796"/>
      <c r="BD118" s="1796"/>
      <c r="BE118" s="1796"/>
      <c r="BF118" s="1796"/>
      <c r="BG118" s="1796"/>
      <c r="BH118" s="1796"/>
      <c r="BI118" s="1796"/>
      <c r="BJ118" s="1796"/>
      <c r="BK118" s="1796"/>
      <c r="BL118" s="1796"/>
      <c r="BM118" s="1796"/>
      <c r="BN118" s="1796"/>
      <c r="BO118" s="1796"/>
      <c r="BP118" s="1796"/>
      <c r="BQ118" s="1796"/>
      <c r="BR118" s="1796"/>
      <c r="BS118" s="1796"/>
      <c r="BT118" s="1796"/>
      <c r="BU118" s="1796"/>
      <c r="BV118" s="1796"/>
      <c r="BW118" s="1796"/>
      <c r="BX118" s="1796"/>
      <c r="BY118" s="1796"/>
      <c r="BZ118" s="1796"/>
      <c r="CA118" s="1796"/>
      <c r="CB118" s="1796"/>
      <c r="CC118" s="1796"/>
      <c r="CD118" s="1796"/>
      <c r="CE118" s="1796"/>
      <c r="CF118" s="1796"/>
      <c r="CG118" s="1796"/>
      <c r="CH118" s="1796"/>
      <c r="CI118" s="1796"/>
      <c r="CJ118" s="1796"/>
      <c r="CK118" s="1796"/>
      <c r="CL118" s="1796"/>
      <c r="CM118" s="1796"/>
      <c r="CN118" s="1796"/>
      <c r="CO118" s="1796"/>
      <c r="CP118" s="1796"/>
      <c r="CQ118" s="1796"/>
      <c r="CR118" s="1796"/>
      <c r="CS118" s="1796"/>
      <c r="CT118" s="1796"/>
      <c r="CU118" s="1796"/>
      <c r="CV118" s="1796"/>
      <c r="CW118" s="1796"/>
      <c r="CX118" s="1796"/>
      <c r="CY118" s="1796"/>
      <c r="CZ118" s="1796"/>
      <c r="DA118" s="1796"/>
      <c r="DB118" s="1796"/>
      <c r="DC118" s="1796"/>
      <c r="DD118" s="1796"/>
      <c r="DE118" s="1796"/>
      <c r="DF118" s="1796"/>
      <c r="DG118" s="1796"/>
      <c r="DH118" s="1796"/>
      <c r="DI118" s="1796"/>
      <c r="DJ118" s="1796"/>
      <c r="DK118" s="1796"/>
      <c r="DL118" s="1796"/>
      <c r="DM118" s="1796"/>
      <c r="DN118" s="1796"/>
      <c r="DO118" s="1796"/>
    </row>
    <row r="119" spans="2:119" s="1791" customFormat="1">
      <c r="B119" s="1811"/>
      <c r="C119" s="1842">
        <v>14</v>
      </c>
      <c r="D119" s="1822" t="s">
        <v>136</v>
      </c>
      <c r="E119" s="1843" t="s">
        <v>317</v>
      </c>
      <c r="F119" s="1824">
        <v>432.05029729701045</v>
      </c>
      <c r="G119" s="1825">
        <v>30316.895912500644</v>
      </c>
      <c r="H119" s="1825">
        <v>104.93827015978744</v>
      </c>
      <c r="I119" s="1825">
        <v>3.0761337389449208</v>
      </c>
      <c r="J119" s="1825">
        <v>7.8233520718698175</v>
      </c>
      <c r="K119" s="1825">
        <v>436.62955757423612</v>
      </c>
      <c r="L119" s="1828">
        <v>466.64207907320394</v>
      </c>
      <c r="M119" s="1828">
        <v>42.884426635826927</v>
      </c>
      <c r="N119" s="1827">
        <v>0</v>
      </c>
      <c r="O119" s="1827">
        <v>0</v>
      </c>
      <c r="P119" s="1827">
        <v>0</v>
      </c>
      <c r="Q119" s="1825">
        <v>1.9581510170809401E-2</v>
      </c>
      <c r="R119" s="1825">
        <v>48.258875558927805</v>
      </c>
      <c r="S119" s="1825">
        <v>4.8477899553768271</v>
      </c>
      <c r="T119" s="1825">
        <v>0.84293045981032333</v>
      </c>
      <c r="U119" s="1825">
        <v>3.4701863120561827</v>
      </c>
      <c r="V119" s="1827">
        <v>0</v>
      </c>
      <c r="W119" s="1827">
        <v>0</v>
      </c>
      <c r="X119" s="1829">
        <v>743.54498316973184</v>
      </c>
      <c r="Y119" s="1830">
        <v>32611.9243760176</v>
      </c>
      <c r="Z119" s="1796"/>
      <c r="AA119" s="1796"/>
      <c r="AB119" s="1811"/>
      <c r="AC119" s="1842">
        <v>14</v>
      </c>
      <c r="AD119" s="1822" t="s">
        <v>136</v>
      </c>
      <c r="AE119" s="1843" t="s">
        <v>317</v>
      </c>
      <c r="AF119" s="1824">
        <f t="shared" ref="AF119:AY119" si="57">F21-F119</f>
        <v>-69.802080148507287</v>
      </c>
      <c r="AG119" s="1825">
        <f t="shared" si="57"/>
        <v>-937.42387917497399</v>
      </c>
      <c r="AH119" s="1825">
        <f t="shared" si="57"/>
        <v>-85.634983517697933</v>
      </c>
      <c r="AI119" s="1825">
        <f t="shared" si="57"/>
        <v>6.6779280891574286</v>
      </c>
      <c r="AJ119" s="1825">
        <f t="shared" si="57"/>
        <v>7.9175063088258577</v>
      </c>
      <c r="AK119" s="1825">
        <f t="shared" si="57"/>
        <v>-4.8057092189656601</v>
      </c>
      <c r="AL119" s="1828">
        <f t="shared" si="57"/>
        <v>-55.603059740610149</v>
      </c>
      <c r="AM119" s="1828">
        <f t="shared" si="57"/>
        <v>8.0369105808108614</v>
      </c>
      <c r="AN119" s="1827">
        <f t="shared" si="57"/>
        <v>0</v>
      </c>
      <c r="AO119" s="1827">
        <f t="shared" si="57"/>
        <v>0</v>
      </c>
      <c r="AP119" s="1827">
        <f t="shared" si="57"/>
        <v>0</v>
      </c>
      <c r="AQ119" s="1825">
        <f t="shared" si="57"/>
        <v>1.3905815103185667E-2</v>
      </c>
      <c r="AR119" s="1825">
        <f t="shared" si="57"/>
        <v>57.154912504520318</v>
      </c>
      <c r="AS119" s="1825">
        <f t="shared" si="57"/>
        <v>6.5130413409849126</v>
      </c>
      <c r="AT119" s="1825">
        <f t="shared" si="57"/>
        <v>74.609972663848069</v>
      </c>
      <c r="AU119" s="1825">
        <f t="shared" si="57"/>
        <v>3.6374014941921677</v>
      </c>
      <c r="AV119" s="1827">
        <f t="shared" si="57"/>
        <v>0</v>
      </c>
      <c r="AW119" s="1827">
        <f t="shared" si="57"/>
        <v>0</v>
      </c>
      <c r="AX119" s="1829">
        <f t="shared" si="57"/>
        <v>137.32147558382053</v>
      </c>
      <c r="AY119" s="1830">
        <f t="shared" si="57"/>
        <v>-851.38665741949808</v>
      </c>
      <c r="AZ119" s="1796"/>
      <c r="BA119" s="1796"/>
      <c r="BB119" s="1796"/>
      <c r="BC119" s="1796"/>
      <c r="BD119" s="1796"/>
      <c r="BE119" s="1796"/>
      <c r="BF119" s="1796"/>
      <c r="BG119" s="1796"/>
      <c r="BH119" s="1796"/>
      <c r="BI119" s="1796"/>
      <c r="BJ119" s="1796"/>
      <c r="BK119" s="1796"/>
      <c r="BL119" s="1796"/>
      <c r="BM119" s="1796"/>
      <c r="BN119" s="1796"/>
      <c r="BO119" s="1796"/>
      <c r="BP119" s="1796"/>
      <c r="BQ119" s="1796"/>
      <c r="BR119" s="1796"/>
      <c r="BS119" s="1796"/>
      <c r="BT119" s="1796"/>
      <c r="BU119" s="1796"/>
      <c r="BV119" s="1796"/>
      <c r="BW119" s="1796"/>
      <c r="BX119" s="1796"/>
      <c r="BY119" s="1796"/>
      <c r="BZ119" s="1796"/>
      <c r="CA119" s="1796"/>
      <c r="CB119" s="1796"/>
      <c r="CC119" s="1796"/>
      <c r="CD119" s="1796"/>
      <c r="CE119" s="1796"/>
      <c r="CF119" s="1796"/>
      <c r="CG119" s="1796"/>
      <c r="CH119" s="1796"/>
      <c r="CI119" s="1796"/>
      <c r="CJ119" s="1796"/>
      <c r="CK119" s="1796"/>
      <c r="CL119" s="1796"/>
      <c r="CM119" s="1796"/>
      <c r="CN119" s="1796"/>
      <c r="CO119" s="1796"/>
      <c r="CP119" s="1796"/>
      <c r="CQ119" s="1796"/>
      <c r="CR119" s="1796"/>
      <c r="CS119" s="1796"/>
      <c r="CT119" s="1796"/>
      <c r="CU119" s="1796"/>
      <c r="CV119" s="1796"/>
      <c r="CW119" s="1796"/>
      <c r="CX119" s="1796"/>
      <c r="CY119" s="1796"/>
      <c r="CZ119" s="1796"/>
      <c r="DA119" s="1796"/>
      <c r="DB119" s="1796"/>
      <c r="DC119" s="1796"/>
      <c r="DD119" s="1796"/>
      <c r="DE119" s="1796"/>
      <c r="DF119" s="1796"/>
      <c r="DG119" s="1796"/>
      <c r="DH119" s="1796"/>
      <c r="DI119" s="1796"/>
      <c r="DJ119" s="1796"/>
      <c r="DK119" s="1796"/>
      <c r="DL119" s="1796"/>
      <c r="DM119" s="1796"/>
      <c r="DN119" s="1796"/>
      <c r="DO119" s="1796"/>
    </row>
    <row r="120" spans="2:119" s="1791" customFormat="1">
      <c r="B120" s="1811"/>
      <c r="C120" s="1842">
        <v>15</v>
      </c>
      <c r="D120" s="1822" t="s">
        <v>137</v>
      </c>
      <c r="E120" s="1843" t="s">
        <v>318</v>
      </c>
      <c r="F120" s="1824">
        <v>6.8749926534586975E-2</v>
      </c>
      <c r="G120" s="1825">
        <v>11.724385310465733</v>
      </c>
      <c r="H120" s="1825">
        <v>48.319294701821676</v>
      </c>
      <c r="I120" s="1825">
        <v>11.016235312144866</v>
      </c>
      <c r="J120" s="1825">
        <v>16.257039721410486</v>
      </c>
      <c r="K120" s="1825">
        <v>122.23791116718522</v>
      </c>
      <c r="L120" s="1828">
        <v>267.31244181957226</v>
      </c>
      <c r="M120" s="1828">
        <v>2.4559415440891423</v>
      </c>
      <c r="N120" s="1827">
        <v>0</v>
      </c>
      <c r="O120" s="1827">
        <v>0</v>
      </c>
      <c r="P120" s="1827">
        <v>0</v>
      </c>
      <c r="Q120" s="1825">
        <v>1.9923944943656333E-2</v>
      </c>
      <c r="R120" s="1825">
        <v>19.347567496570868</v>
      </c>
      <c r="S120" s="1825">
        <v>0.77241189859519066</v>
      </c>
      <c r="T120" s="1825">
        <v>0</v>
      </c>
      <c r="U120" s="1825">
        <v>0.58769840474551238</v>
      </c>
      <c r="V120" s="1827">
        <v>0</v>
      </c>
      <c r="W120" s="1827">
        <v>0</v>
      </c>
      <c r="X120" s="1829">
        <v>48.379286023901443</v>
      </c>
      <c r="Y120" s="1830">
        <v>548.49888727198049</v>
      </c>
      <c r="Z120" s="1796"/>
      <c r="AA120" s="1796"/>
      <c r="AB120" s="1811"/>
      <c r="AC120" s="1842">
        <v>15</v>
      </c>
      <c r="AD120" s="1822" t="s">
        <v>137</v>
      </c>
      <c r="AE120" s="1843" t="s">
        <v>318</v>
      </c>
      <c r="AF120" s="1824">
        <f t="shared" ref="AF120:AY120" si="58">F22-F120</f>
        <v>0.72574701368320504</v>
      </c>
      <c r="AG120" s="1825">
        <f t="shared" si="58"/>
        <v>3.9142205659228839</v>
      </c>
      <c r="AH120" s="1825">
        <f t="shared" si="58"/>
        <v>-18.486441338702274</v>
      </c>
      <c r="AI120" s="1825">
        <f t="shared" si="58"/>
        <v>-1.1703542596510577</v>
      </c>
      <c r="AJ120" s="1825">
        <f t="shared" si="58"/>
        <v>3.0339196994762645</v>
      </c>
      <c r="AK120" s="1825">
        <f t="shared" si="58"/>
        <v>-8.2996235865123253</v>
      </c>
      <c r="AL120" s="1828">
        <f t="shared" si="58"/>
        <v>-57.667721134978308</v>
      </c>
      <c r="AM120" s="1828">
        <f t="shared" si="58"/>
        <v>-8.2918694174856977E-2</v>
      </c>
      <c r="AN120" s="1827">
        <f t="shared" si="58"/>
        <v>0</v>
      </c>
      <c r="AO120" s="1827">
        <f t="shared" si="58"/>
        <v>0</v>
      </c>
      <c r="AP120" s="1827">
        <f t="shared" si="58"/>
        <v>0</v>
      </c>
      <c r="AQ120" s="1825">
        <f t="shared" si="58"/>
        <v>3.3860940769064041E-3</v>
      </c>
      <c r="AR120" s="1825">
        <f t="shared" si="58"/>
        <v>6.2722653404017628</v>
      </c>
      <c r="AS120" s="1825">
        <f t="shared" si="58"/>
        <v>5.0426810681409084E-2</v>
      </c>
      <c r="AT120" s="1825">
        <f t="shared" si="58"/>
        <v>4.7527873337343323</v>
      </c>
      <c r="AU120" s="1825">
        <f t="shared" si="58"/>
        <v>0.19906172870777772</v>
      </c>
      <c r="AV120" s="1827">
        <f t="shared" si="58"/>
        <v>0</v>
      </c>
      <c r="AW120" s="1827">
        <f t="shared" si="58"/>
        <v>0</v>
      </c>
      <c r="AX120" s="1829">
        <f t="shared" si="58"/>
        <v>5.9269906883758807</v>
      </c>
      <c r="AY120" s="1830">
        <f t="shared" si="58"/>
        <v>-60.828253738958324</v>
      </c>
      <c r="AZ120" s="1796"/>
      <c r="BA120" s="1796"/>
      <c r="BB120" s="1796"/>
      <c r="BC120" s="1796"/>
      <c r="BD120" s="1796"/>
      <c r="BE120" s="1796"/>
      <c r="BF120" s="1796"/>
      <c r="BG120" s="1796"/>
      <c r="BH120" s="1796"/>
      <c r="BI120" s="1796"/>
      <c r="BJ120" s="1796"/>
      <c r="BK120" s="1796"/>
      <c r="BL120" s="1796"/>
      <c r="BM120" s="1796"/>
      <c r="BN120" s="1796"/>
      <c r="BO120" s="1796"/>
      <c r="BP120" s="1796"/>
      <c r="BQ120" s="1796"/>
      <c r="BR120" s="1796"/>
      <c r="BS120" s="1796"/>
      <c r="BT120" s="1796"/>
      <c r="BU120" s="1796"/>
      <c r="BV120" s="1796"/>
      <c r="BW120" s="1796"/>
      <c r="BX120" s="1796"/>
      <c r="BY120" s="1796"/>
      <c r="BZ120" s="1796"/>
      <c r="CA120" s="1796"/>
      <c r="CB120" s="1796"/>
      <c r="CC120" s="1796"/>
      <c r="CD120" s="1796"/>
      <c r="CE120" s="1796"/>
      <c r="CF120" s="1796"/>
      <c r="CG120" s="1796"/>
      <c r="CH120" s="1796"/>
      <c r="CI120" s="1796"/>
      <c r="CJ120" s="1796"/>
      <c r="CK120" s="1796"/>
      <c r="CL120" s="1796"/>
      <c r="CM120" s="1796"/>
      <c r="CN120" s="1796"/>
      <c r="CO120" s="1796"/>
      <c r="CP120" s="1796"/>
      <c r="CQ120" s="1796"/>
      <c r="CR120" s="1796"/>
      <c r="CS120" s="1796"/>
      <c r="CT120" s="1796"/>
      <c r="CU120" s="1796"/>
      <c r="CV120" s="1796"/>
      <c r="CW120" s="1796"/>
      <c r="CX120" s="1796"/>
      <c r="CY120" s="1796"/>
      <c r="CZ120" s="1796"/>
      <c r="DA120" s="1796"/>
      <c r="DB120" s="1796"/>
      <c r="DC120" s="1796"/>
      <c r="DD120" s="1796"/>
      <c r="DE120" s="1796"/>
      <c r="DF120" s="1796"/>
      <c r="DG120" s="1796"/>
      <c r="DH120" s="1796"/>
      <c r="DI120" s="1796"/>
      <c r="DJ120" s="1796"/>
      <c r="DK120" s="1796"/>
      <c r="DL120" s="1796"/>
      <c r="DM120" s="1796"/>
      <c r="DN120" s="1796"/>
      <c r="DO120" s="1796"/>
    </row>
    <row r="121" spans="2:119" s="1791" customFormat="1">
      <c r="B121" s="1811"/>
      <c r="C121" s="1842">
        <v>16</v>
      </c>
      <c r="D121" s="1822" t="s">
        <v>138</v>
      </c>
      <c r="E121" s="1843" t="s">
        <v>319</v>
      </c>
      <c r="F121" s="1824">
        <v>178.28069169885879</v>
      </c>
      <c r="G121" s="1825">
        <v>8204.5229636302465</v>
      </c>
      <c r="H121" s="1825">
        <v>804.32649763111738</v>
      </c>
      <c r="I121" s="1825">
        <v>575.82567080644833</v>
      </c>
      <c r="J121" s="1825">
        <v>859.36695788447184</v>
      </c>
      <c r="K121" s="1825">
        <v>336.35833726657216</v>
      </c>
      <c r="L121" s="1827">
        <v>0</v>
      </c>
      <c r="M121" s="1828">
        <v>26.919024410059968</v>
      </c>
      <c r="N121" s="1827">
        <v>0</v>
      </c>
      <c r="O121" s="1828">
        <v>66.555962675963144</v>
      </c>
      <c r="P121" s="1827">
        <v>0</v>
      </c>
      <c r="Q121" s="1825">
        <v>0.14089608558184161</v>
      </c>
      <c r="R121" s="1825">
        <v>234.38546362806474</v>
      </c>
      <c r="S121" s="1825">
        <v>56.55024205235425</v>
      </c>
      <c r="T121" s="1825">
        <v>39.567945411713886</v>
      </c>
      <c r="U121" s="1825">
        <v>58.790894673967017</v>
      </c>
      <c r="V121" s="1827">
        <v>0</v>
      </c>
      <c r="W121" s="1827">
        <v>0</v>
      </c>
      <c r="X121" s="1829">
        <v>454.09177631737441</v>
      </c>
      <c r="Y121" s="1830">
        <v>11895.683324172795</v>
      </c>
      <c r="Z121" s="1796"/>
      <c r="AA121" s="1796"/>
      <c r="AB121" s="1811"/>
      <c r="AC121" s="1842">
        <v>16</v>
      </c>
      <c r="AD121" s="1822" t="s">
        <v>138</v>
      </c>
      <c r="AE121" s="1843" t="s">
        <v>319</v>
      </c>
      <c r="AF121" s="1824">
        <f t="shared" ref="AF121:AY121" si="59">F23-F121</f>
        <v>8.7206166069321966</v>
      </c>
      <c r="AG121" s="1825">
        <f t="shared" si="59"/>
        <v>-2147.487986851077</v>
      </c>
      <c r="AH121" s="1825">
        <f t="shared" si="59"/>
        <v>-162.29628644118407</v>
      </c>
      <c r="AI121" s="1825">
        <f t="shared" si="59"/>
        <v>-185.7009978910088</v>
      </c>
      <c r="AJ121" s="1825">
        <f t="shared" si="59"/>
        <v>86.692309962287823</v>
      </c>
      <c r="AK121" s="1825">
        <f t="shared" si="59"/>
        <v>-29.102838972157144</v>
      </c>
      <c r="AL121" s="1827">
        <f t="shared" si="59"/>
        <v>0</v>
      </c>
      <c r="AM121" s="1828">
        <f t="shared" si="59"/>
        <v>2.4343009896594054</v>
      </c>
      <c r="AN121" s="1827">
        <f t="shared" si="59"/>
        <v>0</v>
      </c>
      <c r="AO121" s="1828">
        <f t="shared" si="59"/>
        <v>4.8071823687502757</v>
      </c>
      <c r="AP121" s="1827">
        <f t="shared" si="59"/>
        <v>0</v>
      </c>
      <c r="AQ121" s="1825">
        <f t="shared" si="59"/>
        <v>7.895505273931569E-3</v>
      </c>
      <c r="AR121" s="1825">
        <f t="shared" si="59"/>
        <v>126.32863996932358</v>
      </c>
      <c r="AS121" s="1825">
        <f t="shared" si="59"/>
        <v>5.9288818274033517</v>
      </c>
      <c r="AT121" s="1825">
        <f t="shared" si="59"/>
        <v>175.4032146806189</v>
      </c>
      <c r="AU121" s="1825">
        <f t="shared" si="59"/>
        <v>1.7094270643545499</v>
      </c>
      <c r="AV121" s="1827">
        <f t="shared" si="59"/>
        <v>0</v>
      </c>
      <c r="AW121" s="1827">
        <f t="shared" si="59"/>
        <v>0</v>
      </c>
      <c r="AX121" s="1829">
        <f t="shared" si="59"/>
        <v>191.02029729569938</v>
      </c>
      <c r="AY121" s="1830">
        <f t="shared" si="59"/>
        <v>-1921.5353438851253</v>
      </c>
      <c r="AZ121" s="1796"/>
      <c r="BA121" s="1796"/>
      <c r="BB121" s="1796"/>
      <c r="BC121" s="1796"/>
      <c r="BD121" s="1796"/>
      <c r="BE121" s="1796"/>
      <c r="BF121" s="1796"/>
      <c r="BG121" s="1796"/>
      <c r="BH121" s="1796"/>
      <c r="BI121" s="1796"/>
      <c r="BJ121" s="1796"/>
      <c r="BK121" s="1796"/>
      <c r="BL121" s="1796"/>
      <c r="BM121" s="1796"/>
      <c r="BN121" s="1796"/>
      <c r="BO121" s="1796"/>
      <c r="BP121" s="1796"/>
      <c r="BQ121" s="1796"/>
      <c r="BR121" s="1796"/>
      <c r="BS121" s="1796"/>
      <c r="BT121" s="1796"/>
      <c r="BU121" s="1796"/>
      <c r="BV121" s="1796"/>
      <c r="BW121" s="1796"/>
      <c r="BX121" s="1796"/>
      <c r="BY121" s="1796"/>
      <c r="BZ121" s="1796"/>
      <c r="CA121" s="1796"/>
      <c r="CB121" s="1796"/>
      <c r="CC121" s="1796"/>
      <c r="CD121" s="1796"/>
      <c r="CE121" s="1796"/>
      <c r="CF121" s="1796"/>
      <c r="CG121" s="1796"/>
      <c r="CH121" s="1796"/>
      <c r="CI121" s="1796"/>
      <c r="CJ121" s="1796"/>
      <c r="CK121" s="1796"/>
      <c r="CL121" s="1796"/>
      <c r="CM121" s="1796"/>
      <c r="CN121" s="1796"/>
      <c r="CO121" s="1796"/>
      <c r="CP121" s="1796"/>
      <c r="CQ121" s="1796"/>
      <c r="CR121" s="1796"/>
      <c r="CS121" s="1796"/>
      <c r="CT121" s="1796"/>
      <c r="CU121" s="1796"/>
      <c r="CV121" s="1796"/>
      <c r="CW121" s="1796"/>
      <c r="CX121" s="1796"/>
      <c r="CY121" s="1796"/>
      <c r="CZ121" s="1796"/>
      <c r="DA121" s="1796"/>
      <c r="DB121" s="1796"/>
      <c r="DC121" s="1796"/>
      <c r="DD121" s="1796"/>
      <c r="DE121" s="1796"/>
      <c r="DF121" s="1796"/>
      <c r="DG121" s="1796"/>
      <c r="DH121" s="1796"/>
      <c r="DI121" s="1796"/>
      <c r="DJ121" s="1796"/>
      <c r="DK121" s="1796"/>
      <c r="DL121" s="1796"/>
      <c r="DM121" s="1796"/>
      <c r="DN121" s="1796"/>
      <c r="DO121" s="1796"/>
    </row>
    <row r="122" spans="2:119" s="1791" customFormat="1">
      <c r="B122" s="1811"/>
      <c r="C122" s="1842">
        <v>17</v>
      </c>
      <c r="D122" s="1822" t="s">
        <v>139</v>
      </c>
      <c r="E122" s="1843" t="s">
        <v>320</v>
      </c>
      <c r="F122" s="1824">
        <v>11.99053931734823</v>
      </c>
      <c r="G122" s="1825">
        <v>406.31949189419049</v>
      </c>
      <c r="H122" s="1825">
        <v>131.47230829050238</v>
      </c>
      <c r="I122" s="1825">
        <v>77.616531851333121</v>
      </c>
      <c r="J122" s="1825">
        <v>74.865896588649903</v>
      </c>
      <c r="K122" s="1825">
        <v>20.088737463647519</v>
      </c>
      <c r="L122" s="1827">
        <v>0</v>
      </c>
      <c r="M122" s="1828">
        <v>3.1280079518774948</v>
      </c>
      <c r="N122" s="1827">
        <v>0</v>
      </c>
      <c r="O122" s="1827">
        <v>0</v>
      </c>
      <c r="P122" s="1827">
        <v>0</v>
      </c>
      <c r="Q122" s="1825">
        <v>0.27738503540920428</v>
      </c>
      <c r="R122" s="1825">
        <v>15.495069658202205</v>
      </c>
      <c r="S122" s="1825">
        <v>47.277603965685202</v>
      </c>
      <c r="T122" s="1825">
        <v>1.0281441242390217</v>
      </c>
      <c r="U122" s="1825">
        <v>435.13641817651154</v>
      </c>
      <c r="V122" s="1827">
        <v>0</v>
      </c>
      <c r="W122" s="1827">
        <v>0</v>
      </c>
      <c r="X122" s="1829">
        <v>93.582320217455788</v>
      </c>
      <c r="Y122" s="1830">
        <v>1318.2784545350521</v>
      </c>
      <c r="Z122" s="1796"/>
      <c r="AA122" s="1796"/>
      <c r="AB122" s="1811"/>
      <c r="AC122" s="1842">
        <v>17</v>
      </c>
      <c r="AD122" s="1822" t="s">
        <v>139</v>
      </c>
      <c r="AE122" s="1843" t="s">
        <v>320</v>
      </c>
      <c r="AF122" s="1824">
        <f t="shared" ref="AF122:AY122" si="60">F24-F122</f>
        <v>15.743382112596269</v>
      </c>
      <c r="AG122" s="1825">
        <f t="shared" si="60"/>
        <v>-8.8025668001531585</v>
      </c>
      <c r="AH122" s="1825">
        <f t="shared" si="60"/>
        <v>-8.6027216688560344</v>
      </c>
      <c r="AI122" s="1825">
        <f t="shared" si="60"/>
        <v>-19.325315872190124</v>
      </c>
      <c r="AJ122" s="1825">
        <f t="shared" si="60"/>
        <v>-25.839901374630593</v>
      </c>
      <c r="AK122" s="1825">
        <f t="shared" si="60"/>
        <v>15.130335427127925</v>
      </c>
      <c r="AL122" s="1827">
        <f t="shared" si="60"/>
        <v>0</v>
      </c>
      <c r="AM122" s="1828">
        <f t="shared" si="60"/>
        <v>0.53180197241469207</v>
      </c>
      <c r="AN122" s="1827">
        <f t="shared" si="60"/>
        <v>0</v>
      </c>
      <c r="AO122" s="1827">
        <f t="shared" si="60"/>
        <v>0</v>
      </c>
      <c r="AP122" s="1827">
        <f t="shared" si="60"/>
        <v>0</v>
      </c>
      <c r="AQ122" s="1825">
        <f t="shared" si="60"/>
        <v>1.0310444312961631E-2</v>
      </c>
      <c r="AR122" s="1825">
        <f t="shared" si="60"/>
        <v>57.775920957341093</v>
      </c>
      <c r="AS122" s="1825">
        <f t="shared" si="60"/>
        <v>-14.75419962958334</v>
      </c>
      <c r="AT122" s="1825">
        <f t="shared" si="60"/>
        <v>70.749911255273233</v>
      </c>
      <c r="AU122" s="1825">
        <f t="shared" si="60"/>
        <v>-41.551675098492069</v>
      </c>
      <c r="AV122" s="1827">
        <f t="shared" si="60"/>
        <v>0</v>
      </c>
      <c r="AW122" s="1827">
        <f t="shared" si="60"/>
        <v>0</v>
      </c>
      <c r="AX122" s="1829">
        <f t="shared" si="60"/>
        <v>15.54565919992001</v>
      </c>
      <c r="AY122" s="1830">
        <f t="shared" si="60"/>
        <v>56.610940925080968</v>
      </c>
      <c r="AZ122" s="1796"/>
      <c r="BA122" s="1796"/>
      <c r="BB122" s="1796"/>
      <c r="BC122" s="1796"/>
      <c r="BD122" s="1796"/>
      <c r="BE122" s="1796"/>
      <c r="BF122" s="1796"/>
      <c r="BG122" s="1796"/>
      <c r="BH122" s="1796"/>
      <c r="BI122" s="1796"/>
      <c r="BJ122" s="1796"/>
      <c r="BK122" s="1796"/>
      <c r="BL122" s="1796"/>
      <c r="BM122" s="1796"/>
      <c r="BN122" s="1796"/>
      <c r="BO122" s="1796"/>
      <c r="BP122" s="1796"/>
      <c r="BQ122" s="1796"/>
      <c r="BR122" s="1796"/>
      <c r="BS122" s="1796"/>
      <c r="BT122" s="1796"/>
      <c r="BU122" s="1796"/>
      <c r="BV122" s="1796"/>
      <c r="BW122" s="1796"/>
      <c r="BX122" s="1796"/>
      <c r="BY122" s="1796"/>
      <c r="BZ122" s="1796"/>
      <c r="CA122" s="1796"/>
      <c r="CB122" s="1796"/>
      <c r="CC122" s="1796"/>
      <c r="CD122" s="1796"/>
      <c r="CE122" s="1796"/>
      <c r="CF122" s="1796"/>
      <c r="CG122" s="1796"/>
      <c r="CH122" s="1796"/>
      <c r="CI122" s="1796"/>
      <c r="CJ122" s="1796"/>
      <c r="CK122" s="1796"/>
      <c r="CL122" s="1796"/>
      <c r="CM122" s="1796"/>
      <c r="CN122" s="1796"/>
      <c r="CO122" s="1796"/>
      <c r="CP122" s="1796"/>
      <c r="CQ122" s="1796"/>
      <c r="CR122" s="1796"/>
      <c r="CS122" s="1796"/>
      <c r="CT122" s="1796"/>
      <c r="CU122" s="1796"/>
      <c r="CV122" s="1796"/>
      <c r="CW122" s="1796"/>
      <c r="CX122" s="1796"/>
      <c r="CY122" s="1796"/>
      <c r="CZ122" s="1796"/>
      <c r="DA122" s="1796"/>
      <c r="DB122" s="1796"/>
      <c r="DC122" s="1796"/>
      <c r="DD122" s="1796"/>
      <c r="DE122" s="1796"/>
      <c r="DF122" s="1796"/>
      <c r="DG122" s="1796"/>
      <c r="DH122" s="1796"/>
      <c r="DI122" s="1796"/>
      <c r="DJ122" s="1796"/>
      <c r="DK122" s="1796"/>
      <c r="DL122" s="1796"/>
      <c r="DM122" s="1796"/>
      <c r="DN122" s="1796"/>
      <c r="DO122" s="1796"/>
    </row>
    <row r="123" spans="2:119" s="1791" customFormat="1">
      <c r="B123" s="1811"/>
      <c r="C123" s="1842">
        <v>18</v>
      </c>
      <c r="D123" s="1822" t="s">
        <v>140</v>
      </c>
      <c r="E123" s="1843" t="s">
        <v>321</v>
      </c>
      <c r="F123" s="1824">
        <v>7.6155093260064568</v>
      </c>
      <c r="G123" s="1825">
        <v>154.06438648080842</v>
      </c>
      <c r="H123" s="1825">
        <v>51.030753362724916</v>
      </c>
      <c r="I123" s="1825">
        <v>35.024499535279091</v>
      </c>
      <c r="J123" s="1825">
        <v>17.6865797034229</v>
      </c>
      <c r="K123" s="1825">
        <v>641.6983898108216</v>
      </c>
      <c r="L123" s="1827">
        <v>0</v>
      </c>
      <c r="M123" s="1828">
        <v>15.847431523215228</v>
      </c>
      <c r="N123" s="1827">
        <v>0</v>
      </c>
      <c r="O123" s="1827">
        <v>0</v>
      </c>
      <c r="P123" s="1827">
        <v>0</v>
      </c>
      <c r="Q123" s="1825">
        <v>0.12103871354135982</v>
      </c>
      <c r="R123" s="1825">
        <v>21.399082450841487</v>
      </c>
      <c r="S123" s="1825">
        <v>21.419914299778195</v>
      </c>
      <c r="T123" s="1825">
        <v>1.4422622317389762</v>
      </c>
      <c r="U123" s="1825">
        <v>3.3469660455583838</v>
      </c>
      <c r="V123" s="1827">
        <v>0</v>
      </c>
      <c r="W123" s="1827">
        <v>0</v>
      </c>
      <c r="X123" s="1829">
        <v>19.305089965747289</v>
      </c>
      <c r="Y123" s="1830">
        <v>990.0019034494843</v>
      </c>
      <c r="Z123" s="1796"/>
      <c r="AA123" s="1796"/>
      <c r="AB123" s="1811"/>
      <c r="AC123" s="1842">
        <v>18</v>
      </c>
      <c r="AD123" s="1822" t="s">
        <v>140</v>
      </c>
      <c r="AE123" s="1843" t="s">
        <v>321</v>
      </c>
      <c r="AF123" s="1824">
        <f t="shared" ref="AF123:AY123" si="61">F25-F123</f>
        <v>2.3085909897339114</v>
      </c>
      <c r="AG123" s="1825">
        <f t="shared" si="61"/>
        <v>-10.856709314921261</v>
      </c>
      <c r="AH123" s="1825">
        <f t="shared" si="61"/>
        <v>8.0669839888929005</v>
      </c>
      <c r="AI123" s="1825">
        <f t="shared" si="61"/>
        <v>-1.1819900938737504</v>
      </c>
      <c r="AJ123" s="1825">
        <f t="shared" si="61"/>
        <v>5.9133895755309425</v>
      </c>
      <c r="AK123" s="1825">
        <f t="shared" si="61"/>
        <v>-98.844806900715753</v>
      </c>
      <c r="AL123" s="1827">
        <f t="shared" si="61"/>
        <v>0</v>
      </c>
      <c r="AM123" s="1828">
        <f t="shared" si="61"/>
        <v>-0.71975217692550153</v>
      </c>
      <c r="AN123" s="1827">
        <f t="shared" si="61"/>
        <v>0</v>
      </c>
      <c r="AO123" s="1827">
        <f t="shared" si="61"/>
        <v>0</v>
      </c>
      <c r="AP123" s="1827">
        <f t="shared" si="61"/>
        <v>0</v>
      </c>
      <c r="AQ123" s="1825">
        <f t="shared" si="61"/>
        <v>6.585545194411499E-3</v>
      </c>
      <c r="AR123" s="1825">
        <f t="shared" si="61"/>
        <v>17.355029445369933</v>
      </c>
      <c r="AS123" s="1825">
        <f t="shared" si="61"/>
        <v>-3.166610607306076</v>
      </c>
      <c r="AT123" s="1825">
        <f t="shared" si="61"/>
        <v>7.4931347210165171</v>
      </c>
      <c r="AU123" s="1825">
        <f t="shared" si="61"/>
        <v>1.4504948635393644</v>
      </c>
      <c r="AV123" s="1827">
        <f t="shared" si="61"/>
        <v>0</v>
      </c>
      <c r="AW123" s="1827">
        <f t="shared" si="61"/>
        <v>0</v>
      </c>
      <c r="AX123" s="1829">
        <f t="shared" si="61"/>
        <v>1.54692112494536</v>
      </c>
      <c r="AY123" s="1830">
        <f t="shared" si="61"/>
        <v>-70.628738839518974</v>
      </c>
      <c r="AZ123" s="1796"/>
      <c r="BA123" s="1796"/>
      <c r="BB123" s="1796"/>
      <c r="BC123" s="1796"/>
      <c r="BD123" s="1796"/>
      <c r="BE123" s="1796"/>
      <c r="BF123" s="1796"/>
      <c r="BG123" s="1796"/>
      <c r="BH123" s="1796"/>
      <c r="BI123" s="1796"/>
      <c r="BJ123" s="1796"/>
      <c r="BK123" s="1796"/>
      <c r="BL123" s="1796"/>
      <c r="BM123" s="1796"/>
      <c r="BN123" s="1796"/>
      <c r="BO123" s="1796"/>
      <c r="BP123" s="1796"/>
      <c r="BQ123" s="1796"/>
      <c r="BR123" s="1796"/>
      <c r="BS123" s="1796"/>
      <c r="BT123" s="1796"/>
      <c r="BU123" s="1796"/>
      <c r="BV123" s="1796"/>
      <c r="BW123" s="1796"/>
      <c r="BX123" s="1796"/>
      <c r="BY123" s="1796"/>
      <c r="BZ123" s="1796"/>
      <c r="CA123" s="1796"/>
      <c r="CB123" s="1796"/>
      <c r="CC123" s="1796"/>
      <c r="CD123" s="1796"/>
      <c r="CE123" s="1796"/>
      <c r="CF123" s="1796"/>
      <c r="CG123" s="1796"/>
      <c r="CH123" s="1796"/>
      <c r="CI123" s="1796"/>
      <c r="CJ123" s="1796"/>
      <c r="CK123" s="1796"/>
      <c r="CL123" s="1796"/>
      <c r="CM123" s="1796"/>
      <c r="CN123" s="1796"/>
      <c r="CO123" s="1796"/>
      <c r="CP123" s="1796"/>
      <c r="CQ123" s="1796"/>
      <c r="CR123" s="1796"/>
      <c r="CS123" s="1796"/>
      <c r="CT123" s="1796"/>
      <c r="CU123" s="1796"/>
      <c r="CV123" s="1796"/>
      <c r="CW123" s="1796"/>
      <c r="CX123" s="1796"/>
      <c r="CY123" s="1796"/>
      <c r="CZ123" s="1796"/>
      <c r="DA123" s="1796"/>
      <c r="DB123" s="1796"/>
      <c r="DC123" s="1796"/>
      <c r="DD123" s="1796"/>
      <c r="DE123" s="1796"/>
      <c r="DF123" s="1796"/>
      <c r="DG123" s="1796"/>
      <c r="DH123" s="1796"/>
      <c r="DI123" s="1796"/>
      <c r="DJ123" s="1796"/>
      <c r="DK123" s="1796"/>
      <c r="DL123" s="1796"/>
      <c r="DM123" s="1796"/>
      <c r="DN123" s="1796"/>
      <c r="DO123" s="1796"/>
    </row>
    <row r="124" spans="2:119" s="1791" customFormat="1">
      <c r="B124" s="1811"/>
      <c r="C124" s="1842">
        <v>19</v>
      </c>
      <c r="D124" s="1822" t="s">
        <v>141</v>
      </c>
      <c r="E124" s="1843" t="s">
        <v>322</v>
      </c>
      <c r="F124" s="1824">
        <v>0.72787390408302732</v>
      </c>
      <c r="G124" s="1825">
        <v>37.244993635137263</v>
      </c>
      <c r="H124" s="1825">
        <v>9.9449721309644445</v>
      </c>
      <c r="I124" s="1825">
        <v>0.1450652411974101</v>
      </c>
      <c r="J124" s="1825">
        <v>1.3531665068098118</v>
      </c>
      <c r="K124" s="1825">
        <v>173.25829973388625</v>
      </c>
      <c r="L124" s="1827">
        <v>0</v>
      </c>
      <c r="M124" s="1828">
        <v>2.6632883005760672</v>
      </c>
      <c r="N124" s="1827">
        <v>0</v>
      </c>
      <c r="O124" s="1827">
        <v>0</v>
      </c>
      <c r="P124" s="1827">
        <v>0</v>
      </c>
      <c r="Q124" s="1825">
        <v>14.309214938948786</v>
      </c>
      <c r="R124" s="1825">
        <v>9.7720318302454761</v>
      </c>
      <c r="S124" s="1825">
        <v>0.36741254183463201</v>
      </c>
      <c r="T124" s="1825">
        <v>4.3502346506252537E-2</v>
      </c>
      <c r="U124" s="1825">
        <v>0.21079402931235156</v>
      </c>
      <c r="V124" s="1827">
        <v>0</v>
      </c>
      <c r="W124" s="1827">
        <v>0</v>
      </c>
      <c r="X124" s="1829">
        <v>0.1184668218721518</v>
      </c>
      <c r="Y124" s="1830">
        <v>250.15908196137391</v>
      </c>
      <c r="Z124" s="1796"/>
      <c r="AA124" s="1796"/>
      <c r="AB124" s="1811"/>
      <c r="AC124" s="1842">
        <v>19</v>
      </c>
      <c r="AD124" s="1822" t="s">
        <v>141</v>
      </c>
      <c r="AE124" s="1843" t="s">
        <v>322</v>
      </c>
      <c r="AF124" s="1824">
        <f t="shared" ref="AF124:AY124" si="62">F26-F124</f>
        <v>-0.35716210481701055</v>
      </c>
      <c r="AG124" s="1825">
        <f t="shared" si="62"/>
        <v>6.983521058016926</v>
      </c>
      <c r="AH124" s="1825">
        <f t="shared" si="62"/>
        <v>5.8187053217059415E-2</v>
      </c>
      <c r="AI124" s="1825">
        <f t="shared" si="62"/>
        <v>0.21181275407338856</v>
      </c>
      <c r="AJ124" s="1825">
        <f t="shared" si="62"/>
        <v>0.35967898392182418</v>
      </c>
      <c r="AK124" s="1825">
        <f t="shared" si="62"/>
        <v>-13.550253305336412</v>
      </c>
      <c r="AL124" s="1827">
        <f t="shared" si="62"/>
        <v>0</v>
      </c>
      <c r="AM124" s="1828">
        <f t="shared" si="62"/>
        <v>0.85054276868007772</v>
      </c>
      <c r="AN124" s="1827">
        <f t="shared" si="62"/>
        <v>0</v>
      </c>
      <c r="AO124" s="1827">
        <f t="shared" si="62"/>
        <v>0</v>
      </c>
      <c r="AP124" s="1827">
        <f t="shared" si="62"/>
        <v>0</v>
      </c>
      <c r="AQ124" s="1825">
        <f t="shared" si="62"/>
        <v>-5.3353635013096596</v>
      </c>
      <c r="AR124" s="1825">
        <f t="shared" si="62"/>
        <v>2.7433784099073932E-2</v>
      </c>
      <c r="AS124" s="1825">
        <f t="shared" si="62"/>
        <v>2.9495739939528516</v>
      </c>
      <c r="AT124" s="1825">
        <f t="shared" si="62"/>
        <v>0.83257661207095401</v>
      </c>
      <c r="AU124" s="1825">
        <f t="shared" si="62"/>
        <v>0.23294311750526889</v>
      </c>
      <c r="AV124" s="1827">
        <f t="shared" si="62"/>
        <v>0</v>
      </c>
      <c r="AW124" s="1827">
        <f t="shared" si="62"/>
        <v>0</v>
      </c>
      <c r="AX124" s="1829">
        <f t="shared" si="62"/>
        <v>0.70418132978532477</v>
      </c>
      <c r="AY124" s="1830">
        <f t="shared" si="62"/>
        <v>-6.0323274561403082</v>
      </c>
      <c r="AZ124" s="1796"/>
      <c r="BA124" s="1796"/>
      <c r="BB124" s="1796"/>
      <c r="BC124" s="1796"/>
      <c r="BD124" s="1796"/>
      <c r="BE124" s="1796"/>
      <c r="BF124" s="1796"/>
      <c r="BG124" s="1796"/>
      <c r="BH124" s="1796"/>
      <c r="BI124" s="1796"/>
      <c r="BJ124" s="1796"/>
      <c r="BK124" s="1796"/>
      <c r="BL124" s="1796"/>
      <c r="BM124" s="1796"/>
      <c r="BN124" s="1796"/>
      <c r="BO124" s="1796"/>
      <c r="BP124" s="1796"/>
      <c r="BQ124" s="1796"/>
      <c r="BR124" s="1796"/>
      <c r="BS124" s="1796"/>
      <c r="BT124" s="1796"/>
      <c r="BU124" s="1796"/>
      <c r="BV124" s="1796"/>
      <c r="BW124" s="1796"/>
      <c r="BX124" s="1796"/>
      <c r="BY124" s="1796"/>
      <c r="BZ124" s="1796"/>
      <c r="CA124" s="1796"/>
      <c r="CB124" s="1796"/>
      <c r="CC124" s="1796"/>
      <c r="CD124" s="1796"/>
      <c r="CE124" s="1796"/>
      <c r="CF124" s="1796"/>
      <c r="CG124" s="1796"/>
      <c r="CH124" s="1796"/>
      <c r="CI124" s="1796"/>
      <c r="CJ124" s="1796"/>
      <c r="CK124" s="1796"/>
      <c r="CL124" s="1796"/>
      <c r="CM124" s="1796"/>
      <c r="CN124" s="1796"/>
      <c r="CO124" s="1796"/>
      <c r="CP124" s="1796"/>
      <c r="CQ124" s="1796"/>
      <c r="CR124" s="1796"/>
      <c r="CS124" s="1796"/>
      <c r="CT124" s="1796"/>
      <c r="CU124" s="1796"/>
      <c r="CV124" s="1796"/>
      <c r="CW124" s="1796"/>
      <c r="CX124" s="1796"/>
      <c r="CY124" s="1796"/>
      <c r="CZ124" s="1796"/>
      <c r="DA124" s="1796"/>
      <c r="DB124" s="1796"/>
      <c r="DC124" s="1796"/>
      <c r="DD124" s="1796"/>
      <c r="DE124" s="1796"/>
      <c r="DF124" s="1796"/>
      <c r="DG124" s="1796"/>
      <c r="DH124" s="1796"/>
      <c r="DI124" s="1796"/>
      <c r="DJ124" s="1796"/>
      <c r="DK124" s="1796"/>
      <c r="DL124" s="1796"/>
      <c r="DM124" s="1796"/>
      <c r="DN124" s="1796"/>
      <c r="DO124" s="1796"/>
    </row>
    <row r="125" spans="2:119" s="1791" customFormat="1">
      <c r="B125" s="1811"/>
      <c r="C125" s="1842">
        <v>20</v>
      </c>
      <c r="D125" s="1822" t="s">
        <v>142</v>
      </c>
      <c r="E125" s="1843" t="s">
        <v>323</v>
      </c>
      <c r="F125" s="1824">
        <v>0</v>
      </c>
      <c r="G125" s="1825">
        <v>38.43837201894187</v>
      </c>
      <c r="H125" s="1825">
        <v>0.25218795061234922</v>
      </c>
      <c r="I125" s="1825">
        <v>0</v>
      </c>
      <c r="J125" s="1825">
        <v>3.9873001284608717E-2</v>
      </c>
      <c r="K125" s="1825">
        <v>4.7677941030733226</v>
      </c>
      <c r="L125" s="1827">
        <v>0</v>
      </c>
      <c r="M125" s="1828">
        <v>0.2382683766879137</v>
      </c>
      <c r="N125" s="1827">
        <v>0</v>
      </c>
      <c r="O125" s="1827">
        <v>0</v>
      </c>
      <c r="P125" s="1827">
        <v>0</v>
      </c>
      <c r="Q125" s="1825">
        <v>0</v>
      </c>
      <c r="R125" s="1825">
        <v>0.12144148011433581</v>
      </c>
      <c r="S125" s="1825">
        <v>1.7084831038977635E-2</v>
      </c>
      <c r="T125" s="1825">
        <v>3.874202249746854E-3</v>
      </c>
      <c r="U125" s="1825">
        <v>9.017101297373268E-3</v>
      </c>
      <c r="V125" s="1827">
        <v>0</v>
      </c>
      <c r="W125" s="1827">
        <v>0</v>
      </c>
      <c r="X125" s="1829">
        <v>0</v>
      </c>
      <c r="Y125" s="1830">
        <v>43.887913065300488</v>
      </c>
      <c r="Z125" s="1796"/>
      <c r="AA125" s="1796"/>
      <c r="AB125" s="1811"/>
      <c r="AC125" s="1842">
        <v>20</v>
      </c>
      <c r="AD125" s="1822" t="s">
        <v>142</v>
      </c>
      <c r="AE125" s="1843" t="s">
        <v>323</v>
      </c>
      <c r="AF125" s="1824">
        <f t="shared" ref="AF125:AY125" si="63">F27-F125</f>
        <v>1.1401737457479696E-3</v>
      </c>
      <c r="AG125" s="1825">
        <f t="shared" si="63"/>
        <v>-11.051314566891474</v>
      </c>
      <c r="AH125" s="1825">
        <f t="shared" si="63"/>
        <v>2.4416230793304627E-2</v>
      </c>
      <c r="AI125" s="1825">
        <f t="shared" si="63"/>
        <v>3.1166176364254835E-2</v>
      </c>
      <c r="AJ125" s="1825">
        <f t="shared" si="63"/>
        <v>-3.2212317492693668E-3</v>
      </c>
      <c r="AK125" s="1825">
        <f t="shared" si="63"/>
        <v>-2.9281081140477445</v>
      </c>
      <c r="AL125" s="1827">
        <f t="shared" si="63"/>
        <v>0</v>
      </c>
      <c r="AM125" s="1828">
        <f t="shared" si="63"/>
        <v>5.9562836533998326E-2</v>
      </c>
      <c r="AN125" s="1827">
        <f t="shared" si="63"/>
        <v>0</v>
      </c>
      <c r="AO125" s="1827">
        <f t="shared" si="63"/>
        <v>0</v>
      </c>
      <c r="AP125" s="1827">
        <f t="shared" si="63"/>
        <v>0</v>
      </c>
      <c r="AQ125" s="1825">
        <f t="shared" si="63"/>
        <v>5.9119739940151368E-5</v>
      </c>
      <c r="AR125" s="1825">
        <f t="shared" si="63"/>
        <v>0.22976572995457129</v>
      </c>
      <c r="AS125" s="1825">
        <f t="shared" si="63"/>
        <v>-1.5492168961831355E-3</v>
      </c>
      <c r="AT125" s="1825">
        <f t="shared" si="63"/>
        <v>0.32681864205728778</v>
      </c>
      <c r="AU125" s="1825">
        <f t="shared" si="63"/>
        <v>7.7713342747994796E-3</v>
      </c>
      <c r="AV125" s="1827">
        <f t="shared" si="63"/>
        <v>0</v>
      </c>
      <c r="AW125" s="1827">
        <f t="shared" si="63"/>
        <v>0</v>
      </c>
      <c r="AX125" s="1829">
        <f t="shared" si="63"/>
        <v>0.308630158546363</v>
      </c>
      <c r="AY125" s="1830">
        <f t="shared" si="63"/>
        <v>-12.994862727574393</v>
      </c>
      <c r="AZ125" s="1796"/>
      <c r="BA125" s="1796"/>
      <c r="BB125" s="1796"/>
      <c r="BC125" s="1796"/>
      <c r="BD125" s="1796"/>
      <c r="BE125" s="1796"/>
      <c r="BF125" s="1796"/>
      <c r="BG125" s="1796"/>
      <c r="BH125" s="1796"/>
      <c r="BI125" s="1796"/>
      <c r="BJ125" s="1796"/>
      <c r="BK125" s="1796"/>
      <c r="BL125" s="1796"/>
      <c r="BM125" s="1796"/>
      <c r="BN125" s="1796"/>
      <c r="BO125" s="1796"/>
      <c r="BP125" s="1796"/>
      <c r="BQ125" s="1796"/>
      <c r="BR125" s="1796"/>
      <c r="BS125" s="1796"/>
      <c r="BT125" s="1796"/>
      <c r="BU125" s="1796"/>
      <c r="BV125" s="1796"/>
      <c r="BW125" s="1796"/>
      <c r="BX125" s="1796"/>
      <c r="BY125" s="1796"/>
      <c r="BZ125" s="1796"/>
      <c r="CA125" s="1796"/>
      <c r="CB125" s="1796"/>
      <c r="CC125" s="1796"/>
      <c r="CD125" s="1796"/>
      <c r="CE125" s="1796"/>
      <c r="CF125" s="1796"/>
      <c r="CG125" s="1796"/>
      <c r="CH125" s="1796"/>
      <c r="CI125" s="1796"/>
      <c r="CJ125" s="1796"/>
      <c r="CK125" s="1796"/>
      <c r="CL125" s="1796"/>
      <c r="CM125" s="1796"/>
      <c r="CN125" s="1796"/>
      <c r="CO125" s="1796"/>
      <c r="CP125" s="1796"/>
      <c r="CQ125" s="1796"/>
      <c r="CR125" s="1796"/>
      <c r="CS125" s="1796"/>
      <c r="CT125" s="1796"/>
      <c r="CU125" s="1796"/>
      <c r="CV125" s="1796"/>
      <c r="CW125" s="1796"/>
      <c r="CX125" s="1796"/>
      <c r="CY125" s="1796"/>
      <c r="CZ125" s="1796"/>
      <c r="DA125" s="1796"/>
      <c r="DB125" s="1796"/>
      <c r="DC125" s="1796"/>
      <c r="DD125" s="1796"/>
      <c r="DE125" s="1796"/>
      <c r="DF125" s="1796"/>
      <c r="DG125" s="1796"/>
      <c r="DH125" s="1796"/>
      <c r="DI125" s="1796"/>
      <c r="DJ125" s="1796"/>
      <c r="DK125" s="1796"/>
      <c r="DL125" s="1796"/>
      <c r="DM125" s="1796"/>
      <c r="DN125" s="1796"/>
      <c r="DO125" s="1796"/>
    </row>
    <row r="126" spans="2:119" s="1791" customFormat="1">
      <c r="B126" s="1811"/>
      <c r="C126" s="1842">
        <v>21</v>
      </c>
      <c r="D126" s="1822" t="s">
        <v>143</v>
      </c>
      <c r="E126" s="1843" t="s">
        <v>324</v>
      </c>
      <c r="F126" s="1824">
        <v>44.301466230205605</v>
      </c>
      <c r="G126" s="1825">
        <v>3866.0766991657438</v>
      </c>
      <c r="H126" s="1825">
        <v>20.517215897039865</v>
      </c>
      <c r="I126" s="1825">
        <v>23.519242821674009</v>
      </c>
      <c r="J126" s="1825">
        <v>49.230777028516776</v>
      </c>
      <c r="K126" s="1825">
        <v>64.970750241452805</v>
      </c>
      <c r="L126" s="1827">
        <v>0</v>
      </c>
      <c r="M126" s="1828">
        <v>22.201892726661757</v>
      </c>
      <c r="N126" s="1827">
        <v>0</v>
      </c>
      <c r="O126" s="1827">
        <v>0</v>
      </c>
      <c r="P126" s="1827">
        <v>0</v>
      </c>
      <c r="Q126" s="1825">
        <v>0.10299585090496871</v>
      </c>
      <c r="R126" s="1825">
        <v>65.864317096898404</v>
      </c>
      <c r="S126" s="1825">
        <v>4097.3496550703139</v>
      </c>
      <c r="T126" s="1825">
        <v>61.793266305979721</v>
      </c>
      <c r="U126" s="1825">
        <v>564.63005051352536</v>
      </c>
      <c r="V126" s="1827">
        <v>0</v>
      </c>
      <c r="W126" s="1827">
        <v>0</v>
      </c>
      <c r="X126" s="1829">
        <v>60.11633415164016</v>
      </c>
      <c r="Y126" s="1830">
        <v>8940.6746631005572</v>
      </c>
      <c r="Z126" s="1796"/>
      <c r="AA126" s="1796"/>
      <c r="AB126" s="1811"/>
      <c r="AC126" s="1842">
        <v>21</v>
      </c>
      <c r="AD126" s="1822" t="s">
        <v>143</v>
      </c>
      <c r="AE126" s="1843" t="s">
        <v>324</v>
      </c>
      <c r="AF126" s="1824">
        <f t="shared" ref="AF126:AY126" si="64">F28-F126</f>
        <v>-16.692409672743395</v>
      </c>
      <c r="AG126" s="1825">
        <f t="shared" si="64"/>
        <v>8.4304963723416222</v>
      </c>
      <c r="AH126" s="1825">
        <f t="shared" si="64"/>
        <v>8.0806155739862326</v>
      </c>
      <c r="AI126" s="1825">
        <f t="shared" si="64"/>
        <v>9.2435330608534905</v>
      </c>
      <c r="AJ126" s="1825">
        <f t="shared" si="64"/>
        <v>12.262304620011371</v>
      </c>
      <c r="AK126" s="1825">
        <f t="shared" si="64"/>
        <v>-5.8200431692496082</v>
      </c>
      <c r="AL126" s="1827">
        <f t="shared" si="64"/>
        <v>0</v>
      </c>
      <c r="AM126" s="1828">
        <f t="shared" si="64"/>
        <v>-0.6593420957627778</v>
      </c>
      <c r="AN126" s="1827">
        <f t="shared" si="64"/>
        <v>0</v>
      </c>
      <c r="AO126" s="1827">
        <f t="shared" si="64"/>
        <v>0</v>
      </c>
      <c r="AP126" s="1827">
        <f t="shared" si="64"/>
        <v>0</v>
      </c>
      <c r="AQ126" s="1825">
        <f t="shared" si="64"/>
        <v>1.9645923455379188E-3</v>
      </c>
      <c r="AR126" s="1825">
        <f t="shared" si="64"/>
        <v>87.80498346205151</v>
      </c>
      <c r="AS126" s="1825">
        <f t="shared" si="64"/>
        <v>-670.79290980801125</v>
      </c>
      <c r="AT126" s="1825">
        <f t="shared" si="64"/>
        <v>101.85163793060516</v>
      </c>
      <c r="AU126" s="1825">
        <f t="shared" si="64"/>
        <v>783.21395494017781</v>
      </c>
      <c r="AV126" s="1827">
        <f t="shared" si="64"/>
        <v>0</v>
      </c>
      <c r="AW126" s="1827">
        <f t="shared" si="64"/>
        <v>0</v>
      </c>
      <c r="AX126" s="1829">
        <f t="shared" si="64"/>
        <v>90.399485382694621</v>
      </c>
      <c r="AY126" s="1830">
        <f t="shared" si="64"/>
        <v>407.32427118929991</v>
      </c>
      <c r="AZ126" s="1796"/>
      <c r="BA126" s="1796"/>
      <c r="BB126" s="1796"/>
      <c r="BC126" s="1796"/>
      <c r="BD126" s="1796"/>
      <c r="BE126" s="1796"/>
      <c r="BF126" s="1796"/>
      <c r="BG126" s="1796"/>
      <c r="BH126" s="1796"/>
      <c r="BI126" s="1796"/>
      <c r="BJ126" s="1796"/>
      <c r="BK126" s="1796"/>
      <c r="BL126" s="1796"/>
      <c r="BM126" s="1796"/>
      <c r="BN126" s="1796"/>
      <c r="BO126" s="1796"/>
      <c r="BP126" s="1796"/>
      <c r="BQ126" s="1796"/>
      <c r="BR126" s="1796"/>
      <c r="BS126" s="1796"/>
      <c r="BT126" s="1796"/>
      <c r="BU126" s="1796"/>
      <c r="BV126" s="1796"/>
      <c r="BW126" s="1796"/>
      <c r="BX126" s="1796"/>
      <c r="BY126" s="1796"/>
      <c r="BZ126" s="1796"/>
      <c r="CA126" s="1796"/>
      <c r="CB126" s="1796"/>
      <c r="CC126" s="1796"/>
      <c r="CD126" s="1796"/>
      <c r="CE126" s="1796"/>
      <c r="CF126" s="1796"/>
      <c r="CG126" s="1796"/>
      <c r="CH126" s="1796"/>
      <c r="CI126" s="1796"/>
      <c r="CJ126" s="1796"/>
      <c r="CK126" s="1796"/>
      <c r="CL126" s="1796"/>
      <c r="CM126" s="1796"/>
      <c r="CN126" s="1796"/>
      <c r="CO126" s="1796"/>
      <c r="CP126" s="1796"/>
      <c r="CQ126" s="1796"/>
      <c r="CR126" s="1796"/>
      <c r="CS126" s="1796"/>
      <c r="CT126" s="1796"/>
      <c r="CU126" s="1796"/>
      <c r="CV126" s="1796"/>
      <c r="CW126" s="1796"/>
      <c r="CX126" s="1796"/>
      <c r="CY126" s="1796"/>
      <c r="CZ126" s="1796"/>
      <c r="DA126" s="1796"/>
      <c r="DB126" s="1796"/>
      <c r="DC126" s="1796"/>
      <c r="DD126" s="1796"/>
      <c r="DE126" s="1796"/>
      <c r="DF126" s="1796"/>
      <c r="DG126" s="1796"/>
      <c r="DH126" s="1796"/>
      <c r="DI126" s="1796"/>
      <c r="DJ126" s="1796"/>
      <c r="DK126" s="1796"/>
      <c r="DL126" s="1796"/>
      <c r="DM126" s="1796"/>
      <c r="DN126" s="1796"/>
      <c r="DO126" s="1796"/>
    </row>
    <row r="127" spans="2:119" s="1791" customFormat="1">
      <c r="B127" s="1811"/>
      <c r="C127" s="1842">
        <v>22</v>
      </c>
      <c r="D127" s="1822" t="s">
        <v>144</v>
      </c>
      <c r="E127" s="1843" t="s">
        <v>325</v>
      </c>
      <c r="F127" s="1824">
        <v>120.04885667002183</v>
      </c>
      <c r="G127" s="1825">
        <v>2739.2339242201856</v>
      </c>
      <c r="H127" s="1825">
        <v>398.02522407878797</v>
      </c>
      <c r="I127" s="1825">
        <v>326.10696973331102</v>
      </c>
      <c r="J127" s="1825">
        <v>36.65095959138376</v>
      </c>
      <c r="K127" s="1825">
        <v>107.58766444676171</v>
      </c>
      <c r="L127" s="1827">
        <v>0</v>
      </c>
      <c r="M127" s="1828">
        <v>17.67939973638093</v>
      </c>
      <c r="N127" s="1827">
        <v>0</v>
      </c>
      <c r="O127" s="1827">
        <v>0</v>
      </c>
      <c r="P127" s="1827">
        <v>0</v>
      </c>
      <c r="Q127" s="1825">
        <v>0.21232116611943716</v>
      </c>
      <c r="R127" s="1825">
        <v>4334.4591810521151</v>
      </c>
      <c r="S127" s="1825">
        <v>770.37782690056804</v>
      </c>
      <c r="T127" s="1825">
        <v>12545.960739345532</v>
      </c>
      <c r="U127" s="1825">
        <v>685.07609107387668</v>
      </c>
      <c r="V127" s="1827">
        <v>0</v>
      </c>
      <c r="W127" s="1827">
        <v>0</v>
      </c>
      <c r="X127" s="1829">
        <v>6555.5706582093671</v>
      </c>
      <c r="Y127" s="1830">
        <v>28636.98981622441</v>
      </c>
      <c r="Z127" s="1796"/>
      <c r="AA127" s="1796"/>
      <c r="AB127" s="1811"/>
      <c r="AC127" s="1842">
        <v>22</v>
      </c>
      <c r="AD127" s="1822" t="s">
        <v>144</v>
      </c>
      <c r="AE127" s="1843" t="s">
        <v>325</v>
      </c>
      <c r="AF127" s="1824">
        <f t="shared" ref="AF127:AY127" si="65">F29-F127</f>
        <v>5.9922103525576489</v>
      </c>
      <c r="AG127" s="1825">
        <f t="shared" si="65"/>
        <v>1229.6881849781616</v>
      </c>
      <c r="AH127" s="1825">
        <f t="shared" si="65"/>
        <v>95.798882375783649</v>
      </c>
      <c r="AI127" s="1825">
        <f t="shared" si="65"/>
        <v>-36.06260377576416</v>
      </c>
      <c r="AJ127" s="1825">
        <f t="shared" si="65"/>
        <v>188.60364544525842</v>
      </c>
      <c r="AK127" s="1825">
        <f t="shared" si="65"/>
        <v>156.58802648769444</v>
      </c>
      <c r="AL127" s="1827">
        <f t="shared" si="65"/>
        <v>0</v>
      </c>
      <c r="AM127" s="1828">
        <f t="shared" si="65"/>
        <v>29.507085412801182</v>
      </c>
      <c r="AN127" s="1827">
        <f t="shared" si="65"/>
        <v>0</v>
      </c>
      <c r="AO127" s="1827">
        <f t="shared" si="65"/>
        <v>0</v>
      </c>
      <c r="AP127" s="1827">
        <f t="shared" si="65"/>
        <v>0</v>
      </c>
      <c r="AQ127" s="1825">
        <f t="shared" si="65"/>
        <v>0.45234196330901466</v>
      </c>
      <c r="AR127" s="1825">
        <f t="shared" si="65"/>
        <v>-309.47391497383205</v>
      </c>
      <c r="AS127" s="1825">
        <f t="shared" si="65"/>
        <v>-272.10813164631628</v>
      </c>
      <c r="AT127" s="1825">
        <f t="shared" si="65"/>
        <v>310.12172451695733</v>
      </c>
      <c r="AU127" s="1825">
        <f t="shared" si="65"/>
        <v>3.9105848417196967</v>
      </c>
      <c r="AV127" s="1827">
        <f t="shared" si="65"/>
        <v>0</v>
      </c>
      <c r="AW127" s="1827">
        <f t="shared" si="65"/>
        <v>0</v>
      </c>
      <c r="AX127" s="1829">
        <f t="shared" si="65"/>
        <v>-282.81727089489414</v>
      </c>
      <c r="AY127" s="1830">
        <f t="shared" si="65"/>
        <v>1120.2007650834385</v>
      </c>
      <c r="AZ127" s="1796"/>
      <c r="BA127" s="1796"/>
      <c r="BB127" s="1796"/>
      <c r="BC127" s="1796"/>
      <c r="BD127" s="1796"/>
      <c r="BE127" s="1796"/>
      <c r="BF127" s="1796"/>
      <c r="BG127" s="1796"/>
      <c r="BH127" s="1796"/>
      <c r="BI127" s="1796"/>
      <c r="BJ127" s="1796"/>
      <c r="BK127" s="1796"/>
      <c r="BL127" s="1796"/>
      <c r="BM127" s="1796"/>
      <c r="BN127" s="1796"/>
      <c r="BO127" s="1796"/>
      <c r="BP127" s="1796"/>
      <c r="BQ127" s="1796"/>
      <c r="BR127" s="1796"/>
      <c r="BS127" s="1796"/>
      <c r="BT127" s="1796"/>
      <c r="BU127" s="1796"/>
      <c r="BV127" s="1796"/>
      <c r="BW127" s="1796"/>
      <c r="BX127" s="1796"/>
      <c r="BY127" s="1796"/>
      <c r="BZ127" s="1796"/>
      <c r="CA127" s="1796"/>
      <c r="CB127" s="1796"/>
      <c r="CC127" s="1796"/>
      <c r="CD127" s="1796"/>
      <c r="CE127" s="1796"/>
      <c r="CF127" s="1796"/>
      <c r="CG127" s="1796"/>
      <c r="CH127" s="1796"/>
      <c r="CI127" s="1796"/>
      <c r="CJ127" s="1796"/>
      <c r="CK127" s="1796"/>
      <c r="CL127" s="1796"/>
      <c r="CM127" s="1796"/>
      <c r="CN127" s="1796"/>
      <c r="CO127" s="1796"/>
      <c r="CP127" s="1796"/>
      <c r="CQ127" s="1796"/>
      <c r="CR127" s="1796"/>
      <c r="CS127" s="1796"/>
      <c r="CT127" s="1796"/>
      <c r="CU127" s="1796"/>
      <c r="CV127" s="1796"/>
      <c r="CW127" s="1796"/>
      <c r="CX127" s="1796"/>
      <c r="CY127" s="1796"/>
      <c r="CZ127" s="1796"/>
      <c r="DA127" s="1796"/>
      <c r="DB127" s="1796"/>
      <c r="DC127" s="1796"/>
      <c r="DD127" s="1796"/>
      <c r="DE127" s="1796"/>
      <c r="DF127" s="1796"/>
      <c r="DG127" s="1796"/>
      <c r="DH127" s="1796"/>
      <c r="DI127" s="1796"/>
      <c r="DJ127" s="1796"/>
      <c r="DK127" s="1796"/>
      <c r="DL127" s="1796"/>
      <c r="DM127" s="1796"/>
      <c r="DN127" s="1796"/>
      <c r="DO127" s="1796"/>
    </row>
    <row r="128" spans="2:119" s="1791" customFormat="1">
      <c r="B128" s="1811"/>
      <c r="C128" s="1842">
        <v>23</v>
      </c>
      <c r="D128" s="1822" t="s">
        <v>145</v>
      </c>
      <c r="E128" s="1843" t="s">
        <v>326</v>
      </c>
      <c r="F128" s="1824">
        <v>1.0332264994353568</v>
      </c>
      <c r="G128" s="1825">
        <v>485.93330125384381</v>
      </c>
      <c r="H128" s="1825">
        <v>39.552321881063634</v>
      </c>
      <c r="I128" s="1825">
        <v>36.646004655194368</v>
      </c>
      <c r="J128" s="1825">
        <v>41.079547242788884</v>
      </c>
      <c r="K128" s="1825">
        <v>51.450521144881058</v>
      </c>
      <c r="L128" s="1827">
        <v>0</v>
      </c>
      <c r="M128" s="1828">
        <v>10.375069045638474</v>
      </c>
      <c r="N128" s="1827">
        <v>0</v>
      </c>
      <c r="O128" s="1827">
        <v>0</v>
      </c>
      <c r="P128" s="1827">
        <v>0</v>
      </c>
      <c r="Q128" s="1825">
        <v>7.3200627972219351E-2</v>
      </c>
      <c r="R128" s="1825">
        <v>241.38226637016967</v>
      </c>
      <c r="S128" s="1825">
        <v>22.59422134875209</v>
      </c>
      <c r="T128" s="1825">
        <v>343.0602417357548</v>
      </c>
      <c r="U128" s="1825">
        <v>6.9882350187351676</v>
      </c>
      <c r="V128" s="1827">
        <v>0</v>
      </c>
      <c r="W128" s="1827">
        <v>0</v>
      </c>
      <c r="X128" s="1829">
        <v>6.4393685241534158</v>
      </c>
      <c r="Y128" s="1830">
        <v>1286.6075253483828</v>
      </c>
      <c r="Z128" s="1796"/>
      <c r="AA128" s="1796"/>
      <c r="AB128" s="1811"/>
      <c r="AC128" s="1842">
        <v>23</v>
      </c>
      <c r="AD128" s="1822" t="s">
        <v>145</v>
      </c>
      <c r="AE128" s="1843" t="s">
        <v>326</v>
      </c>
      <c r="AF128" s="1824">
        <f t="shared" ref="AF128:AY128" si="66">F30-F128</f>
        <v>1.110272870404897</v>
      </c>
      <c r="AG128" s="1825">
        <f t="shared" si="66"/>
        <v>-188.82168996994545</v>
      </c>
      <c r="AH128" s="1825">
        <f t="shared" si="66"/>
        <v>-6.1191234209094887</v>
      </c>
      <c r="AI128" s="1825">
        <f t="shared" si="66"/>
        <v>3.6800068659651046</v>
      </c>
      <c r="AJ128" s="1825">
        <f t="shared" si="66"/>
        <v>41.132734454840339</v>
      </c>
      <c r="AK128" s="1825">
        <f t="shared" si="66"/>
        <v>-8.1907320574091926</v>
      </c>
      <c r="AL128" s="1827">
        <f t="shared" si="66"/>
        <v>0</v>
      </c>
      <c r="AM128" s="1828">
        <f t="shared" si="66"/>
        <v>-1.6201283569623222</v>
      </c>
      <c r="AN128" s="1827">
        <f t="shared" si="66"/>
        <v>0</v>
      </c>
      <c r="AO128" s="1827">
        <f t="shared" si="66"/>
        <v>0</v>
      </c>
      <c r="AP128" s="1827">
        <f t="shared" si="66"/>
        <v>0</v>
      </c>
      <c r="AQ128" s="1825">
        <f t="shared" si="66"/>
        <v>-2.1141909564343288E-2</v>
      </c>
      <c r="AR128" s="1825">
        <f t="shared" si="66"/>
        <v>-153.29147465893215</v>
      </c>
      <c r="AS128" s="1825">
        <f t="shared" si="66"/>
        <v>0.82781487991623592</v>
      </c>
      <c r="AT128" s="1825">
        <f t="shared" si="66"/>
        <v>-88.746152259620828</v>
      </c>
      <c r="AU128" s="1825">
        <f t="shared" si="66"/>
        <v>3.7703126399301397</v>
      </c>
      <c r="AV128" s="1827">
        <f t="shared" si="66"/>
        <v>0</v>
      </c>
      <c r="AW128" s="1827">
        <f t="shared" si="66"/>
        <v>0</v>
      </c>
      <c r="AX128" s="1829">
        <f t="shared" si="66"/>
        <v>8.9646699844802864</v>
      </c>
      <c r="AY128" s="1830">
        <f t="shared" si="66"/>
        <v>-387.32463093780666</v>
      </c>
      <c r="AZ128" s="1796"/>
      <c r="BA128" s="1796"/>
      <c r="BB128" s="1796"/>
      <c r="BC128" s="1796"/>
      <c r="BD128" s="1796"/>
      <c r="BE128" s="1796"/>
      <c r="BF128" s="1796"/>
      <c r="BG128" s="1796"/>
      <c r="BH128" s="1796"/>
      <c r="BI128" s="1796"/>
      <c r="BJ128" s="1796"/>
      <c r="BK128" s="1796"/>
      <c r="BL128" s="1796"/>
      <c r="BM128" s="1796"/>
      <c r="BN128" s="1796"/>
      <c r="BO128" s="1796"/>
      <c r="BP128" s="1796"/>
      <c r="BQ128" s="1796"/>
      <c r="BR128" s="1796"/>
      <c r="BS128" s="1796"/>
      <c r="BT128" s="1796"/>
      <c r="BU128" s="1796"/>
      <c r="BV128" s="1796"/>
      <c r="BW128" s="1796"/>
      <c r="BX128" s="1796"/>
      <c r="BY128" s="1796"/>
      <c r="BZ128" s="1796"/>
      <c r="CA128" s="1796"/>
      <c r="CB128" s="1796"/>
      <c r="CC128" s="1796"/>
      <c r="CD128" s="1796"/>
      <c r="CE128" s="1796"/>
      <c r="CF128" s="1796"/>
      <c r="CG128" s="1796"/>
      <c r="CH128" s="1796"/>
      <c r="CI128" s="1796"/>
      <c r="CJ128" s="1796"/>
      <c r="CK128" s="1796"/>
      <c r="CL128" s="1796"/>
      <c r="CM128" s="1796"/>
      <c r="CN128" s="1796"/>
      <c r="CO128" s="1796"/>
      <c r="CP128" s="1796"/>
      <c r="CQ128" s="1796"/>
      <c r="CR128" s="1796"/>
      <c r="CS128" s="1796"/>
      <c r="CT128" s="1796"/>
      <c r="CU128" s="1796"/>
      <c r="CV128" s="1796"/>
      <c r="CW128" s="1796"/>
      <c r="CX128" s="1796"/>
      <c r="CY128" s="1796"/>
      <c r="CZ128" s="1796"/>
      <c r="DA128" s="1796"/>
      <c r="DB128" s="1796"/>
      <c r="DC128" s="1796"/>
      <c r="DD128" s="1796"/>
      <c r="DE128" s="1796"/>
      <c r="DF128" s="1796"/>
      <c r="DG128" s="1796"/>
      <c r="DH128" s="1796"/>
      <c r="DI128" s="1796"/>
      <c r="DJ128" s="1796"/>
      <c r="DK128" s="1796"/>
      <c r="DL128" s="1796"/>
      <c r="DM128" s="1796"/>
      <c r="DN128" s="1796"/>
      <c r="DO128" s="1796"/>
    </row>
    <row r="129" spans="2:119" s="1791" customFormat="1">
      <c r="B129" s="1811"/>
      <c r="C129" s="1842">
        <v>24</v>
      </c>
      <c r="D129" s="1822" t="s">
        <v>146</v>
      </c>
      <c r="E129" s="1843" t="s">
        <v>327</v>
      </c>
      <c r="F129" s="1824">
        <v>2.0257105694227246</v>
      </c>
      <c r="G129" s="1825">
        <v>1073.4120952364103</v>
      </c>
      <c r="H129" s="1825">
        <v>130.40473350353201</v>
      </c>
      <c r="I129" s="1825">
        <v>153.3591616260191</v>
      </c>
      <c r="J129" s="1825">
        <v>57.871097444356025</v>
      </c>
      <c r="K129" s="1825">
        <v>122.17101219348018</v>
      </c>
      <c r="L129" s="1827">
        <v>0</v>
      </c>
      <c r="M129" s="1828">
        <v>21.945188199176403</v>
      </c>
      <c r="N129" s="1827">
        <v>0</v>
      </c>
      <c r="O129" s="1827">
        <v>0</v>
      </c>
      <c r="P129" s="1827">
        <v>0</v>
      </c>
      <c r="Q129" s="1825">
        <v>0.87050029129070683</v>
      </c>
      <c r="R129" s="1825">
        <v>505.01819003628867</v>
      </c>
      <c r="S129" s="1825">
        <v>85.096274279501628</v>
      </c>
      <c r="T129" s="1825">
        <v>97.848210503023722</v>
      </c>
      <c r="U129" s="1825">
        <v>21.973756571071917</v>
      </c>
      <c r="V129" s="1827">
        <v>0</v>
      </c>
      <c r="W129" s="1827">
        <v>0</v>
      </c>
      <c r="X129" s="1829">
        <v>17.493806419933996</v>
      </c>
      <c r="Y129" s="1830">
        <v>2289.4897368735074</v>
      </c>
      <c r="Z129" s="1796"/>
      <c r="AA129" s="1796"/>
      <c r="AB129" s="1811"/>
      <c r="AC129" s="1842">
        <v>24</v>
      </c>
      <c r="AD129" s="1822" t="s">
        <v>146</v>
      </c>
      <c r="AE129" s="1843" t="s">
        <v>327</v>
      </c>
      <c r="AF129" s="1824">
        <f t="shared" ref="AF129:AY129" si="67">F31-F129</f>
        <v>0.15056449357719792</v>
      </c>
      <c r="AG129" s="1825">
        <f t="shared" si="67"/>
        <v>39.868288580480112</v>
      </c>
      <c r="AH129" s="1825">
        <f t="shared" si="67"/>
        <v>-29.326613651414533</v>
      </c>
      <c r="AI129" s="1825">
        <f t="shared" si="67"/>
        <v>21.88062967440132</v>
      </c>
      <c r="AJ129" s="1825">
        <f t="shared" si="67"/>
        <v>7.9760233147263762</v>
      </c>
      <c r="AK129" s="1825">
        <f t="shared" si="67"/>
        <v>-36.945470049197695</v>
      </c>
      <c r="AL129" s="1827">
        <f t="shared" si="67"/>
        <v>0</v>
      </c>
      <c r="AM129" s="1828">
        <f t="shared" si="67"/>
        <v>7.4139520321261081</v>
      </c>
      <c r="AN129" s="1827">
        <f t="shared" si="67"/>
        <v>0</v>
      </c>
      <c r="AO129" s="1827">
        <f t="shared" si="67"/>
        <v>0</v>
      </c>
      <c r="AP129" s="1827">
        <f t="shared" si="67"/>
        <v>0</v>
      </c>
      <c r="AQ129" s="1825">
        <f t="shared" si="67"/>
        <v>0.381734145007527</v>
      </c>
      <c r="AR129" s="1825">
        <f t="shared" si="67"/>
        <v>-211.72635086538793</v>
      </c>
      <c r="AS129" s="1825">
        <f t="shared" si="67"/>
        <v>14.096947320515824</v>
      </c>
      <c r="AT129" s="1825">
        <f t="shared" si="67"/>
        <v>29.272189795925357</v>
      </c>
      <c r="AU129" s="1825">
        <f t="shared" si="67"/>
        <v>-7.0263796510291776</v>
      </c>
      <c r="AV129" s="1827">
        <f t="shared" si="67"/>
        <v>0</v>
      </c>
      <c r="AW129" s="1827">
        <f t="shared" si="67"/>
        <v>0</v>
      </c>
      <c r="AX129" s="1829">
        <f t="shared" si="67"/>
        <v>-0.10036592818279289</v>
      </c>
      <c r="AY129" s="1830">
        <f t="shared" si="67"/>
        <v>-164.08485078845206</v>
      </c>
      <c r="AZ129" s="1796"/>
      <c r="BA129" s="1796"/>
      <c r="BB129" s="1796"/>
      <c r="BC129" s="1796"/>
      <c r="BD129" s="1796"/>
      <c r="BE129" s="1796"/>
      <c r="BF129" s="1796"/>
      <c r="BG129" s="1796"/>
      <c r="BH129" s="1796"/>
      <c r="BI129" s="1796"/>
      <c r="BJ129" s="1796"/>
      <c r="BK129" s="1796"/>
      <c r="BL129" s="1796"/>
      <c r="BM129" s="1796"/>
      <c r="BN129" s="1796"/>
      <c r="BO129" s="1796"/>
      <c r="BP129" s="1796"/>
      <c r="BQ129" s="1796"/>
      <c r="BR129" s="1796"/>
      <c r="BS129" s="1796"/>
      <c r="BT129" s="1796"/>
      <c r="BU129" s="1796"/>
      <c r="BV129" s="1796"/>
      <c r="BW129" s="1796"/>
      <c r="BX129" s="1796"/>
      <c r="BY129" s="1796"/>
      <c r="BZ129" s="1796"/>
      <c r="CA129" s="1796"/>
      <c r="CB129" s="1796"/>
      <c r="CC129" s="1796"/>
      <c r="CD129" s="1796"/>
      <c r="CE129" s="1796"/>
      <c r="CF129" s="1796"/>
      <c r="CG129" s="1796"/>
      <c r="CH129" s="1796"/>
      <c r="CI129" s="1796"/>
      <c r="CJ129" s="1796"/>
      <c r="CK129" s="1796"/>
      <c r="CL129" s="1796"/>
      <c r="CM129" s="1796"/>
      <c r="CN129" s="1796"/>
      <c r="CO129" s="1796"/>
      <c r="CP129" s="1796"/>
      <c r="CQ129" s="1796"/>
      <c r="CR129" s="1796"/>
      <c r="CS129" s="1796"/>
      <c r="CT129" s="1796"/>
      <c r="CU129" s="1796"/>
      <c r="CV129" s="1796"/>
      <c r="CW129" s="1796"/>
      <c r="CX129" s="1796"/>
      <c r="CY129" s="1796"/>
      <c r="CZ129" s="1796"/>
      <c r="DA129" s="1796"/>
      <c r="DB129" s="1796"/>
      <c r="DC129" s="1796"/>
      <c r="DD129" s="1796"/>
      <c r="DE129" s="1796"/>
      <c r="DF129" s="1796"/>
      <c r="DG129" s="1796"/>
      <c r="DH129" s="1796"/>
      <c r="DI129" s="1796"/>
      <c r="DJ129" s="1796"/>
      <c r="DK129" s="1796"/>
      <c r="DL129" s="1796"/>
      <c r="DM129" s="1796"/>
      <c r="DN129" s="1796"/>
      <c r="DO129" s="1796"/>
    </row>
    <row r="130" spans="2:119" s="1791" customFormat="1">
      <c r="B130" s="1811"/>
      <c r="C130" s="1842">
        <v>25</v>
      </c>
      <c r="D130" s="1822" t="s">
        <v>147</v>
      </c>
      <c r="E130" s="1843" t="s">
        <v>328</v>
      </c>
      <c r="F130" s="1824">
        <v>0.28607915601629041</v>
      </c>
      <c r="G130" s="1825">
        <v>139.68864081108322</v>
      </c>
      <c r="H130" s="1825">
        <v>107.84355535453227</v>
      </c>
      <c r="I130" s="1825">
        <v>13.033454004734661</v>
      </c>
      <c r="J130" s="1825">
        <v>11.852440875311773</v>
      </c>
      <c r="K130" s="1825">
        <v>30.408517762956659</v>
      </c>
      <c r="L130" s="1827">
        <v>0</v>
      </c>
      <c r="M130" s="1828">
        <v>19.876608744864402</v>
      </c>
      <c r="N130" s="1827">
        <v>0</v>
      </c>
      <c r="O130" s="1827">
        <v>0</v>
      </c>
      <c r="P130" s="1827">
        <v>0</v>
      </c>
      <c r="Q130" s="1825">
        <v>0.19920579774299896</v>
      </c>
      <c r="R130" s="1825">
        <v>258.33369796049988</v>
      </c>
      <c r="S130" s="1825">
        <v>35.439796823320727</v>
      </c>
      <c r="T130" s="1825">
        <v>57.555651899684506</v>
      </c>
      <c r="U130" s="1825">
        <v>19.192096030603949</v>
      </c>
      <c r="V130" s="1827">
        <v>0</v>
      </c>
      <c r="W130" s="1827">
        <v>0</v>
      </c>
      <c r="X130" s="1829">
        <v>1.3356581992655547</v>
      </c>
      <c r="Y130" s="1830">
        <v>695.04540342061682</v>
      </c>
      <c r="Z130" s="1796"/>
      <c r="AA130" s="1796"/>
      <c r="AB130" s="1811"/>
      <c r="AC130" s="1842">
        <v>25</v>
      </c>
      <c r="AD130" s="1822" t="s">
        <v>147</v>
      </c>
      <c r="AE130" s="1843" t="s">
        <v>328</v>
      </c>
      <c r="AF130" s="1824">
        <f t="shared" ref="AF130:AY130" si="68">F32-F130</f>
        <v>-5.9156189807103132E-2</v>
      </c>
      <c r="AG130" s="1825">
        <f t="shared" si="68"/>
        <v>25.797276743185506</v>
      </c>
      <c r="AH130" s="1825">
        <f t="shared" si="68"/>
        <v>43.998333621828209</v>
      </c>
      <c r="AI130" s="1825">
        <f t="shared" si="68"/>
        <v>-3.367193590269224</v>
      </c>
      <c r="AJ130" s="1825">
        <f t="shared" si="68"/>
        <v>0.11715987258995142</v>
      </c>
      <c r="AK130" s="1825">
        <f t="shared" si="68"/>
        <v>3.0573504777796394</v>
      </c>
      <c r="AL130" s="1827">
        <f t="shared" si="68"/>
        <v>0</v>
      </c>
      <c r="AM130" s="1828">
        <f t="shared" si="68"/>
        <v>12.504372892516169</v>
      </c>
      <c r="AN130" s="1827">
        <f t="shared" si="68"/>
        <v>0</v>
      </c>
      <c r="AO130" s="1827">
        <f t="shared" si="68"/>
        <v>0</v>
      </c>
      <c r="AP130" s="1827">
        <f t="shared" si="68"/>
        <v>0</v>
      </c>
      <c r="AQ130" s="1825">
        <f t="shared" si="68"/>
        <v>-8.1310958870943709E-2</v>
      </c>
      <c r="AR130" s="1825">
        <f t="shared" si="68"/>
        <v>-37.045906613975177</v>
      </c>
      <c r="AS130" s="1825">
        <f t="shared" si="68"/>
        <v>-15.000663262551747</v>
      </c>
      <c r="AT130" s="1825">
        <f t="shared" si="68"/>
        <v>-26.917512254154435</v>
      </c>
      <c r="AU130" s="1825">
        <f t="shared" si="68"/>
        <v>-11.577184774667369</v>
      </c>
      <c r="AV130" s="1827">
        <f t="shared" si="68"/>
        <v>0</v>
      </c>
      <c r="AW130" s="1827">
        <f t="shared" si="68"/>
        <v>0</v>
      </c>
      <c r="AX130" s="1829">
        <f t="shared" si="68"/>
        <v>-0.56946108472268675</v>
      </c>
      <c r="AY130" s="1830">
        <f t="shared" si="68"/>
        <v>-9.1438951211191579</v>
      </c>
      <c r="AZ130" s="1796"/>
      <c r="BA130" s="1796"/>
      <c r="BB130" s="1796"/>
      <c r="BC130" s="1796"/>
      <c r="BD130" s="1796"/>
      <c r="BE130" s="1796"/>
      <c r="BF130" s="1796"/>
      <c r="BG130" s="1796"/>
      <c r="BH130" s="1796"/>
      <c r="BI130" s="1796"/>
      <c r="BJ130" s="1796"/>
      <c r="BK130" s="1796"/>
      <c r="BL130" s="1796"/>
      <c r="BM130" s="1796"/>
      <c r="BN130" s="1796"/>
      <c r="BO130" s="1796"/>
      <c r="BP130" s="1796"/>
      <c r="BQ130" s="1796"/>
      <c r="BR130" s="1796"/>
      <c r="BS130" s="1796"/>
      <c r="BT130" s="1796"/>
      <c r="BU130" s="1796"/>
      <c r="BV130" s="1796"/>
      <c r="BW130" s="1796"/>
      <c r="BX130" s="1796"/>
      <c r="BY130" s="1796"/>
      <c r="BZ130" s="1796"/>
      <c r="CA130" s="1796"/>
      <c r="CB130" s="1796"/>
      <c r="CC130" s="1796"/>
      <c r="CD130" s="1796"/>
      <c r="CE130" s="1796"/>
      <c r="CF130" s="1796"/>
      <c r="CG130" s="1796"/>
      <c r="CH130" s="1796"/>
      <c r="CI130" s="1796"/>
      <c r="CJ130" s="1796"/>
      <c r="CK130" s="1796"/>
      <c r="CL130" s="1796"/>
      <c r="CM130" s="1796"/>
      <c r="CN130" s="1796"/>
      <c r="CO130" s="1796"/>
      <c r="CP130" s="1796"/>
      <c r="CQ130" s="1796"/>
      <c r="CR130" s="1796"/>
      <c r="CS130" s="1796"/>
      <c r="CT130" s="1796"/>
      <c r="CU130" s="1796"/>
      <c r="CV130" s="1796"/>
      <c r="CW130" s="1796"/>
      <c r="CX130" s="1796"/>
      <c r="CY130" s="1796"/>
      <c r="CZ130" s="1796"/>
      <c r="DA130" s="1796"/>
      <c r="DB130" s="1796"/>
      <c r="DC130" s="1796"/>
      <c r="DD130" s="1796"/>
      <c r="DE130" s="1796"/>
      <c r="DF130" s="1796"/>
      <c r="DG130" s="1796"/>
      <c r="DH130" s="1796"/>
      <c r="DI130" s="1796"/>
      <c r="DJ130" s="1796"/>
      <c r="DK130" s="1796"/>
      <c r="DL130" s="1796"/>
      <c r="DM130" s="1796"/>
      <c r="DN130" s="1796"/>
      <c r="DO130" s="1796"/>
    </row>
    <row r="131" spans="2:119" s="1791" customFormat="1">
      <c r="B131" s="1811"/>
      <c r="C131" s="1842">
        <v>26</v>
      </c>
      <c r="D131" s="1822" t="s">
        <v>148</v>
      </c>
      <c r="E131" s="1843" t="s">
        <v>329</v>
      </c>
      <c r="F131" s="1824">
        <v>0.7741514396057112</v>
      </c>
      <c r="G131" s="1825">
        <v>224.89086227813814</v>
      </c>
      <c r="H131" s="1825">
        <v>66.778497861454383</v>
      </c>
      <c r="I131" s="1825">
        <v>10.291507613921986</v>
      </c>
      <c r="J131" s="1825">
        <v>14.172976218693108</v>
      </c>
      <c r="K131" s="1825">
        <v>48.352411704520584</v>
      </c>
      <c r="L131" s="1827">
        <v>0</v>
      </c>
      <c r="M131" s="1828">
        <v>32.912429335479167</v>
      </c>
      <c r="N131" s="1827">
        <v>0</v>
      </c>
      <c r="O131" s="1827">
        <v>0</v>
      </c>
      <c r="P131" s="1827">
        <v>0</v>
      </c>
      <c r="Q131" s="1825">
        <v>7.5518353647239644</v>
      </c>
      <c r="R131" s="1825">
        <v>278.67762183370604</v>
      </c>
      <c r="S131" s="1825">
        <v>24.747178341439461</v>
      </c>
      <c r="T131" s="1825">
        <v>84.047704847260306</v>
      </c>
      <c r="U131" s="1825">
        <v>15.119765407231784</v>
      </c>
      <c r="V131" s="1827">
        <v>0</v>
      </c>
      <c r="W131" s="1827">
        <v>0</v>
      </c>
      <c r="X131" s="1829">
        <v>1.2691992889274473</v>
      </c>
      <c r="Y131" s="1830">
        <v>809.58614153510212</v>
      </c>
      <c r="Z131" s="1796"/>
      <c r="AA131" s="1796"/>
      <c r="AB131" s="1811"/>
      <c r="AC131" s="1842">
        <v>26</v>
      </c>
      <c r="AD131" s="1822" t="s">
        <v>148</v>
      </c>
      <c r="AE131" s="1843" t="s">
        <v>329</v>
      </c>
      <c r="AF131" s="1824">
        <f t="shared" ref="AF131:AY131" si="69">F33-F131</f>
        <v>0.52283715302637379</v>
      </c>
      <c r="AG131" s="1825">
        <f t="shared" si="69"/>
        <v>-56.094040475631743</v>
      </c>
      <c r="AH131" s="1825">
        <f t="shared" si="69"/>
        <v>22.64045506848872</v>
      </c>
      <c r="AI131" s="1825">
        <f t="shared" si="69"/>
        <v>2.8167561810953696</v>
      </c>
      <c r="AJ131" s="1825">
        <f t="shared" si="69"/>
        <v>2.8949484773599892</v>
      </c>
      <c r="AK131" s="1825">
        <f t="shared" si="69"/>
        <v>61.239435106406511</v>
      </c>
      <c r="AL131" s="1827">
        <f t="shared" si="69"/>
        <v>0</v>
      </c>
      <c r="AM131" s="1828">
        <f t="shared" si="69"/>
        <v>14.991744184495445</v>
      </c>
      <c r="AN131" s="1827">
        <f t="shared" si="69"/>
        <v>0</v>
      </c>
      <c r="AO131" s="1827">
        <f t="shared" si="69"/>
        <v>0</v>
      </c>
      <c r="AP131" s="1827">
        <f t="shared" si="69"/>
        <v>0</v>
      </c>
      <c r="AQ131" s="1825">
        <f t="shared" si="69"/>
        <v>-0.66786378112257339</v>
      </c>
      <c r="AR131" s="1825">
        <f t="shared" si="69"/>
        <v>-20.69377267014562</v>
      </c>
      <c r="AS131" s="1825">
        <f t="shared" si="69"/>
        <v>-10.198026201575237</v>
      </c>
      <c r="AT131" s="1825">
        <f t="shared" si="69"/>
        <v>-53.844758028147709</v>
      </c>
      <c r="AU131" s="1825">
        <f t="shared" si="69"/>
        <v>-5.9984787045456702</v>
      </c>
      <c r="AV131" s="1827">
        <f t="shared" si="69"/>
        <v>0</v>
      </c>
      <c r="AW131" s="1827">
        <f t="shared" si="69"/>
        <v>0</v>
      </c>
      <c r="AX131" s="1829">
        <f t="shared" si="69"/>
        <v>5.5809299371436101</v>
      </c>
      <c r="AY131" s="1830">
        <f t="shared" si="69"/>
        <v>-36.809833753152475</v>
      </c>
      <c r="AZ131" s="1796"/>
      <c r="BA131" s="1796"/>
      <c r="BB131" s="1796"/>
      <c r="BC131" s="1796"/>
      <c r="BD131" s="1796"/>
      <c r="BE131" s="1796"/>
      <c r="BF131" s="1796"/>
      <c r="BG131" s="1796"/>
      <c r="BH131" s="1796"/>
      <c r="BI131" s="1796"/>
      <c r="BJ131" s="1796"/>
      <c r="BK131" s="1796"/>
      <c r="BL131" s="1796"/>
      <c r="BM131" s="1796"/>
      <c r="BN131" s="1796"/>
      <c r="BO131" s="1796"/>
      <c r="BP131" s="1796"/>
      <c r="BQ131" s="1796"/>
      <c r="BR131" s="1796"/>
      <c r="BS131" s="1796"/>
      <c r="BT131" s="1796"/>
      <c r="BU131" s="1796"/>
      <c r="BV131" s="1796"/>
      <c r="BW131" s="1796"/>
      <c r="BX131" s="1796"/>
      <c r="BY131" s="1796"/>
      <c r="BZ131" s="1796"/>
      <c r="CA131" s="1796"/>
      <c r="CB131" s="1796"/>
      <c r="CC131" s="1796"/>
      <c r="CD131" s="1796"/>
      <c r="CE131" s="1796"/>
      <c r="CF131" s="1796"/>
      <c r="CG131" s="1796"/>
      <c r="CH131" s="1796"/>
      <c r="CI131" s="1796"/>
      <c r="CJ131" s="1796"/>
      <c r="CK131" s="1796"/>
      <c r="CL131" s="1796"/>
      <c r="CM131" s="1796"/>
      <c r="CN131" s="1796"/>
      <c r="CO131" s="1796"/>
      <c r="CP131" s="1796"/>
      <c r="CQ131" s="1796"/>
      <c r="CR131" s="1796"/>
      <c r="CS131" s="1796"/>
      <c r="CT131" s="1796"/>
      <c r="CU131" s="1796"/>
      <c r="CV131" s="1796"/>
      <c r="CW131" s="1796"/>
      <c r="CX131" s="1796"/>
      <c r="CY131" s="1796"/>
      <c r="CZ131" s="1796"/>
      <c r="DA131" s="1796"/>
      <c r="DB131" s="1796"/>
      <c r="DC131" s="1796"/>
      <c r="DD131" s="1796"/>
      <c r="DE131" s="1796"/>
      <c r="DF131" s="1796"/>
      <c r="DG131" s="1796"/>
      <c r="DH131" s="1796"/>
      <c r="DI131" s="1796"/>
      <c r="DJ131" s="1796"/>
      <c r="DK131" s="1796"/>
      <c r="DL131" s="1796"/>
      <c r="DM131" s="1796"/>
      <c r="DN131" s="1796"/>
      <c r="DO131" s="1796"/>
    </row>
    <row r="132" spans="2:119" s="1791" customFormat="1">
      <c r="B132" s="1811"/>
      <c r="C132" s="1842">
        <v>27</v>
      </c>
      <c r="D132" s="1822" t="s">
        <v>149</v>
      </c>
      <c r="E132" s="1843" t="s">
        <v>330</v>
      </c>
      <c r="F132" s="1824">
        <v>0.25859797814326652</v>
      </c>
      <c r="G132" s="1825">
        <v>102.22510344454766</v>
      </c>
      <c r="H132" s="1825">
        <v>22.111995786465314</v>
      </c>
      <c r="I132" s="1825">
        <v>7.1935157476070781</v>
      </c>
      <c r="J132" s="1825">
        <v>12.279077491954121</v>
      </c>
      <c r="K132" s="1825">
        <v>41.486376122204888</v>
      </c>
      <c r="L132" s="1827">
        <v>0</v>
      </c>
      <c r="M132" s="1828">
        <v>3.4997838193705046</v>
      </c>
      <c r="N132" s="1827">
        <v>0</v>
      </c>
      <c r="O132" s="1827">
        <v>0</v>
      </c>
      <c r="P132" s="1827">
        <v>0</v>
      </c>
      <c r="Q132" s="1825">
        <v>9.2679017509800111E-3</v>
      </c>
      <c r="R132" s="1825">
        <v>21.282501520560913</v>
      </c>
      <c r="S132" s="1825">
        <v>11.886554077176255</v>
      </c>
      <c r="T132" s="1825">
        <v>2.6146113747473132</v>
      </c>
      <c r="U132" s="1825">
        <v>1.1367911668346142</v>
      </c>
      <c r="V132" s="1827">
        <v>0</v>
      </c>
      <c r="W132" s="1827">
        <v>0</v>
      </c>
      <c r="X132" s="1829">
        <v>4.9367520902046769</v>
      </c>
      <c r="Y132" s="1830">
        <v>230.92092852156756</v>
      </c>
      <c r="Z132" s="1796"/>
      <c r="AA132" s="1796"/>
      <c r="AB132" s="1811"/>
      <c r="AC132" s="1842">
        <v>27</v>
      </c>
      <c r="AD132" s="1822" t="s">
        <v>149</v>
      </c>
      <c r="AE132" s="1843" t="s">
        <v>330</v>
      </c>
      <c r="AF132" s="1824">
        <f t="shared" ref="AF132:AY132" si="70">F34-F132</f>
        <v>0.9347635579911806</v>
      </c>
      <c r="AG132" s="1825">
        <f t="shared" si="70"/>
        <v>223.71955937246588</v>
      </c>
      <c r="AH132" s="1825">
        <f t="shared" si="70"/>
        <v>-1.6146659075283409</v>
      </c>
      <c r="AI132" s="1825">
        <f t="shared" si="70"/>
        <v>1.6874126128034082</v>
      </c>
      <c r="AJ132" s="1825">
        <f t="shared" si="70"/>
        <v>3.2096840927985664</v>
      </c>
      <c r="AK132" s="1825">
        <f t="shared" si="70"/>
        <v>81.495289928439007</v>
      </c>
      <c r="AL132" s="1827">
        <f t="shared" si="70"/>
        <v>0</v>
      </c>
      <c r="AM132" s="1828">
        <f t="shared" si="70"/>
        <v>3.4977693972658086</v>
      </c>
      <c r="AN132" s="1827">
        <f t="shared" si="70"/>
        <v>0</v>
      </c>
      <c r="AO132" s="1827">
        <f t="shared" si="70"/>
        <v>0</v>
      </c>
      <c r="AP132" s="1827">
        <f t="shared" si="70"/>
        <v>0</v>
      </c>
      <c r="AQ132" s="1825">
        <f t="shared" si="70"/>
        <v>0.13687047723026013</v>
      </c>
      <c r="AR132" s="1825">
        <f t="shared" si="70"/>
        <v>9.667364302670979</v>
      </c>
      <c r="AS132" s="1825">
        <f t="shared" si="70"/>
        <v>-2.1976001374722784</v>
      </c>
      <c r="AT132" s="1825">
        <f t="shared" si="70"/>
        <v>23.797982798065313</v>
      </c>
      <c r="AU132" s="1825">
        <f t="shared" si="70"/>
        <v>0.63804832587575078</v>
      </c>
      <c r="AV132" s="1827">
        <f t="shared" si="70"/>
        <v>0</v>
      </c>
      <c r="AW132" s="1827">
        <f t="shared" si="70"/>
        <v>0</v>
      </c>
      <c r="AX132" s="1829">
        <f t="shared" si="70"/>
        <v>24.158275709761277</v>
      </c>
      <c r="AY132" s="1830">
        <f t="shared" si="70"/>
        <v>369.13075453036674</v>
      </c>
      <c r="AZ132" s="1796"/>
      <c r="BA132" s="1796"/>
      <c r="BB132" s="1796"/>
      <c r="BC132" s="1796"/>
      <c r="BD132" s="1796"/>
      <c r="BE132" s="1796"/>
      <c r="BF132" s="1796"/>
      <c r="BG132" s="1796"/>
      <c r="BH132" s="1796"/>
      <c r="BI132" s="1796"/>
      <c r="BJ132" s="1796"/>
      <c r="BK132" s="1796"/>
      <c r="BL132" s="1796"/>
      <c r="BM132" s="1796"/>
      <c r="BN132" s="1796"/>
      <c r="BO132" s="1796"/>
      <c r="BP132" s="1796"/>
      <c r="BQ132" s="1796"/>
      <c r="BR132" s="1796"/>
      <c r="BS132" s="1796"/>
      <c r="BT132" s="1796"/>
      <c r="BU132" s="1796"/>
      <c r="BV132" s="1796"/>
      <c r="BW132" s="1796"/>
      <c r="BX132" s="1796"/>
      <c r="BY132" s="1796"/>
      <c r="BZ132" s="1796"/>
      <c r="CA132" s="1796"/>
      <c r="CB132" s="1796"/>
      <c r="CC132" s="1796"/>
      <c r="CD132" s="1796"/>
      <c r="CE132" s="1796"/>
      <c r="CF132" s="1796"/>
      <c r="CG132" s="1796"/>
      <c r="CH132" s="1796"/>
      <c r="CI132" s="1796"/>
      <c r="CJ132" s="1796"/>
      <c r="CK132" s="1796"/>
      <c r="CL132" s="1796"/>
      <c r="CM132" s="1796"/>
      <c r="CN132" s="1796"/>
      <c r="CO132" s="1796"/>
      <c r="CP132" s="1796"/>
      <c r="CQ132" s="1796"/>
      <c r="CR132" s="1796"/>
      <c r="CS132" s="1796"/>
      <c r="CT132" s="1796"/>
      <c r="CU132" s="1796"/>
      <c r="CV132" s="1796"/>
      <c r="CW132" s="1796"/>
      <c r="CX132" s="1796"/>
      <c r="CY132" s="1796"/>
      <c r="CZ132" s="1796"/>
      <c r="DA132" s="1796"/>
      <c r="DB132" s="1796"/>
      <c r="DC132" s="1796"/>
      <c r="DD132" s="1796"/>
      <c r="DE132" s="1796"/>
      <c r="DF132" s="1796"/>
      <c r="DG132" s="1796"/>
      <c r="DH132" s="1796"/>
      <c r="DI132" s="1796"/>
      <c r="DJ132" s="1796"/>
      <c r="DK132" s="1796"/>
      <c r="DL132" s="1796"/>
      <c r="DM132" s="1796"/>
      <c r="DN132" s="1796"/>
      <c r="DO132" s="1796"/>
    </row>
    <row r="133" spans="2:119" s="1791" customFormat="1">
      <c r="B133" s="1811"/>
      <c r="C133" s="1842">
        <v>28</v>
      </c>
      <c r="D133" s="1844" t="s">
        <v>150</v>
      </c>
      <c r="E133" s="1845" t="s">
        <v>331</v>
      </c>
      <c r="F133" s="1824">
        <v>7.9649945804198138E-2</v>
      </c>
      <c r="G133" s="1825">
        <v>1404.6714919575381</v>
      </c>
      <c r="H133" s="1825">
        <v>65.965173941877381</v>
      </c>
      <c r="I133" s="1825">
        <v>630.31942316367645</v>
      </c>
      <c r="J133" s="1825">
        <v>772.61989501878315</v>
      </c>
      <c r="K133" s="1825">
        <v>93.930116418588256</v>
      </c>
      <c r="L133" s="1846">
        <v>0</v>
      </c>
      <c r="M133" s="1847">
        <v>6.9424058778483237</v>
      </c>
      <c r="N133" s="1846">
        <v>0</v>
      </c>
      <c r="O133" s="1846">
        <v>0</v>
      </c>
      <c r="P133" s="1846">
        <v>0</v>
      </c>
      <c r="Q133" s="1825">
        <v>1.6166838059097896E-2</v>
      </c>
      <c r="R133" s="1825">
        <v>123.40846360000943</v>
      </c>
      <c r="S133" s="1825">
        <v>16.308156398472551</v>
      </c>
      <c r="T133" s="1825">
        <v>1.4552360717147104</v>
      </c>
      <c r="U133" s="1825">
        <v>1.388696814676579</v>
      </c>
      <c r="V133" s="1846">
        <v>0</v>
      </c>
      <c r="W133" s="1846">
        <v>0</v>
      </c>
      <c r="X133" s="1829">
        <v>1.3255369717210799E-2</v>
      </c>
      <c r="Y133" s="1830">
        <v>3117.1181314167657</v>
      </c>
      <c r="Z133" s="1796"/>
      <c r="AA133" s="1796"/>
      <c r="AB133" s="1811"/>
      <c r="AC133" s="1842">
        <v>28</v>
      </c>
      <c r="AD133" s="1844" t="s">
        <v>150</v>
      </c>
      <c r="AE133" s="1845" t="s">
        <v>331</v>
      </c>
      <c r="AF133" s="1824">
        <f t="shared" ref="AF133:AY133" si="71">F35-F133</f>
        <v>-2.5624666449636235E-3</v>
      </c>
      <c r="AG133" s="1825">
        <f t="shared" si="71"/>
        <v>-45.950072261712876</v>
      </c>
      <c r="AH133" s="1825">
        <f t="shared" si="71"/>
        <v>-6.6660922259933173</v>
      </c>
      <c r="AI133" s="1825">
        <f t="shared" si="71"/>
        <v>-63.91200415188905</v>
      </c>
      <c r="AJ133" s="1825">
        <f t="shared" si="71"/>
        <v>8.1941112684622794</v>
      </c>
      <c r="AK133" s="1825">
        <f t="shared" si="71"/>
        <v>0.57385443600074382</v>
      </c>
      <c r="AL133" s="1846">
        <f t="shared" si="71"/>
        <v>0</v>
      </c>
      <c r="AM133" s="1847">
        <f t="shared" si="71"/>
        <v>-0.64589638148060313</v>
      </c>
      <c r="AN133" s="1846">
        <f t="shared" si="71"/>
        <v>0</v>
      </c>
      <c r="AO133" s="1846">
        <f t="shared" si="71"/>
        <v>0</v>
      </c>
      <c r="AP133" s="1846">
        <f t="shared" si="71"/>
        <v>0</v>
      </c>
      <c r="AQ133" s="1825">
        <f t="shared" si="71"/>
        <v>-8.3751667694051228E-4</v>
      </c>
      <c r="AR133" s="1825">
        <f t="shared" si="71"/>
        <v>6.5385889800421211</v>
      </c>
      <c r="AS133" s="1825">
        <f t="shared" si="71"/>
        <v>-4.2222130278782224</v>
      </c>
      <c r="AT133" s="1825">
        <f t="shared" si="71"/>
        <v>7.8205585370980106</v>
      </c>
      <c r="AU133" s="1825">
        <f t="shared" si="71"/>
        <v>-7.8543645461155887E-2</v>
      </c>
      <c r="AV133" s="1846">
        <f t="shared" si="71"/>
        <v>0</v>
      </c>
      <c r="AW133" s="1846">
        <f t="shared" si="71"/>
        <v>0</v>
      </c>
      <c r="AX133" s="1829">
        <f t="shared" si="71"/>
        <v>7.6398965695552494</v>
      </c>
      <c r="AY133" s="1830">
        <f t="shared" si="71"/>
        <v>-90.711211886579349</v>
      </c>
      <c r="AZ133" s="1796"/>
      <c r="BA133" s="1796"/>
      <c r="BB133" s="1796"/>
      <c r="BC133" s="1796"/>
      <c r="BD133" s="1796"/>
      <c r="BE133" s="1796"/>
      <c r="BF133" s="1796"/>
      <c r="BG133" s="1796"/>
      <c r="BH133" s="1796"/>
      <c r="BI133" s="1796"/>
      <c r="BJ133" s="1796"/>
      <c r="BK133" s="1796"/>
      <c r="BL133" s="1796"/>
      <c r="BM133" s="1796"/>
      <c r="BN133" s="1796"/>
      <c r="BO133" s="1796"/>
      <c r="BP133" s="1796"/>
      <c r="BQ133" s="1796"/>
      <c r="BR133" s="1796"/>
      <c r="BS133" s="1796"/>
      <c r="BT133" s="1796"/>
      <c r="BU133" s="1796"/>
      <c r="BV133" s="1796"/>
      <c r="BW133" s="1796"/>
      <c r="BX133" s="1796"/>
      <c r="BY133" s="1796"/>
      <c r="BZ133" s="1796"/>
      <c r="CA133" s="1796"/>
      <c r="CB133" s="1796"/>
      <c r="CC133" s="1796"/>
      <c r="CD133" s="1796"/>
      <c r="CE133" s="1796"/>
      <c r="CF133" s="1796"/>
      <c r="CG133" s="1796"/>
      <c r="CH133" s="1796"/>
      <c r="CI133" s="1796"/>
      <c r="CJ133" s="1796"/>
      <c r="CK133" s="1796"/>
      <c r="CL133" s="1796"/>
      <c r="CM133" s="1796"/>
      <c r="CN133" s="1796"/>
      <c r="CO133" s="1796"/>
      <c r="CP133" s="1796"/>
      <c r="CQ133" s="1796"/>
      <c r="CR133" s="1796"/>
      <c r="CS133" s="1796"/>
      <c r="CT133" s="1796"/>
      <c r="CU133" s="1796"/>
      <c r="CV133" s="1796"/>
      <c r="CW133" s="1796"/>
      <c r="CX133" s="1796"/>
      <c r="CY133" s="1796"/>
      <c r="CZ133" s="1796"/>
      <c r="DA133" s="1796"/>
      <c r="DB133" s="1796"/>
      <c r="DC133" s="1796"/>
      <c r="DD133" s="1796"/>
      <c r="DE133" s="1796"/>
      <c r="DF133" s="1796"/>
      <c r="DG133" s="1796"/>
      <c r="DH133" s="1796"/>
      <c r="DI133" s="1796"/>
      <c r="DJ133" s="1796"/>
      <c r="DK133" s="1796"/>
      <c r="DL133" s="1796"/>
      <c r="DM133" s="1796"/>
      <c r="DN133" s="1796"/>
      <c r="DO133" s="1796"/>
    </row>
    <row r="134" spans="2:119" s="1791" customFormat="1">
      <c r="B134" s="1811"/>
      <c r="C134" s="1842">
        <v>29</v>
      </c>
      <c r="D134" s="1848" t="s">
        <v>151</v>
      </c>
      <c r="E134" s="1849" t="s">
        <v>332</v>
      </c>
      <c r="F134" s="1824">
        <v>0.68542223838497152</v>
      </c>
      <c r="G134" s="1825">
        <v>464.54142357282001</v>
      </c>
      <c r="H134" s="1825">
        <v>33.148458533868336</v>
      </c>
      <c r="I134" s="1825">
        <v>25.910423117495025</v>
      </c>
      <c r="J134" s="1825">
        <v>62.356989691862232</v>
      </c>
      <c r="K134" s="1825">
        <v>76.834306819659332</v>
      </c>
      <c r="L134" s="1827">
        <v>0</v>
      </c>
      <c r="M134" s="1828">
        <v>14.546863081733928</v>
      </c>
      <c r="N134" s="1827">
        <v>0</v>
      </c>
      <c r="O134" s="1827">
        <v>0</v>
      </c>
      <c r="P134" s="1827">
        <v>0</v>
      </c>
      <c r="Q134" s="1825">
        <v>4.6407577155245655E-3</v>
      </c>
      <c r="R134" s="1825">
        <v>115.0231481824265</v>
      </c>
      <c r="S134" s="1825">
        <v>46.706388486261652</v>
      </c>
      <c r="T134" s="1825">
        <v>2.6675209696332103</v>
      </c>
      <c r="U134" s="1825">
        <v>1.0287686345218081</v>
      </c>
      <c r="V134" s="1827">
        <v>0</v>
      </c>
      <c r="W134" s="1827">
        <v>0</v>
      </c>
      <c r="X134" s="1829">
        <v>0.11418924627859842</v>
      </c>
      <c r="Y134" s="1830">
        <v>843.56854333266108</v>
      </c>
      <c r="Z134" s="1796"/>
      <c r="AA134" s="1796"/>
      <c r="AB134" s="1811"/>
      <c r="AC134" s="1842">
        <v>29</v>
      </c>
      <c r="AD134" s="1848" t="s">
        <v>151</v>
      </c>
      <c r="AE134" s="1849" t="s">
        <v>332</v>
      </c>
      <c r="AF134" s="1824">
        <f t="shared" ref="AF134:AY134" si="72">F36-F134</f>
        <v>1.6702038325773105E-2</v>
      </c>
      <c r="AG134" s="1825">
        <f t="shared" si="72"/>
        <v>-218.05931561275972</v>
      </c>
      <c r="AH134" s="1825">
        <f t="shared" si="72"/>
        <v>-6.9382760815346387</v>
      </c>
      <c r="AI134" s="1825">
        <f t="shared" si="72"/>
        <v>-2.4593835299333939</v>
      </c>
      <c r="AJ134" s="1825">
        <f t="shared" si="72"/>
        <v>-9.7249822784872535</v>
      </c>
      <c r="AK134" s="1825">
        <f t="shared" si="72"/>
        <v>-16.283163678770762</v>
      </c>
      <c r="AL134" s="1827">
        <f t="shared" si="72"/>
        <v>0</v>
      </c>
      <c r="AM134" s="1828">
        <f t="shared" si="72"/>
        <v>2.8272336804766383</v>
      </c>
      <c r="AN134" s="1827">
        <f t="shared" si="72"/>
        <v>0</v>
      </c>
      <c r="AO134" s="1827">
        <f t="shared" si="72"/>
        <v>0</v>
      </c>
      <c r="AP134" s="1827">
        <f t="shared" si="72"/>
        <v>0</v>
      </c>
      <c r="AQ134" s="1825">
        <f t="shared" si="72"/>
        <v>-1.7807995422933227E-3</v>
      </c>
      <c r="AR134" s="1825">
        <f t="shared" si="72"/>
        <v>-32.030853684611756</v>
      </c>
      <c r="AS134" s="1825">
        <f t="shared" si="72"/>
        <v>-19.046376506076037</v>
      </c>
      <c r="AT134" s="1825">
        <f t="shared" si="72"/>
        <v>3.3054164760288818</v>
      </c>
      <c r="AU134" s="1825">
        <f t="shared" si="72"/>
        <v>0.8271746069906234</v>
      </c>
      <c r="AV134" s="1827">
        <f t="shared" si="72"/>
        <v>0</v>
      </c>
      <c r="AW134" s="1827">
        <f t="shared" si="72"/>
        <v>0</v>
      </c>
      <c r="AX134" s="1829">
        <f t="shared" si="72"/>
        <v>2.0913439224510695</v>
      </c>
      <c r="AY134" s="1830">
        <f t="shared" si="72"/>
        <v>-295.47626144744288</v>
      </c>
      <c r="AZ134" s="1796"/>
      <c r="BA134" s="1796"/>
      <c r="BB134" s="1796"/>
      <c r="BC134" s="1796"/>
      <c r="BD134" s="1796"/>
      <c r="BE134" s="1796"/>
      <c r="BF134" s="1796"/>
      <c r="BG134" s="1796"/>
      <c r="BH134" s="1796"/>
      <c r="BI134" s="1796"/>
      <c r="BJ134" s="1796"/>
      <c r="BK134" s="1796"/>
      <c r="BL134" s="1796"/>
      <c r="BM134" s="1796"/>
      <c r="BN134" s="1796"/>
      <c r="BO134" s="1796"/>
      <c r="BP134" s="1796"/>
      <c r="BQ134" s="1796"/>
      <c r="BR134" s="1796"/>
      <c r="BS134" s="1796"/>
      <c r="BT134" s="1796"/>
      <c r="BU134" s="1796"/>
      <c r="BV134" s="1796"/>
      <c r="BW134" s="1796"/>
      <c r="BX134" s="1796"/>
      <c r="BY134" s="1796"/>
      <c r="BZ134" s="1796"/>
      <c r="CA134" s="1796"/>
      <c r="CB134" s="1796"/>
      <c r="CC134" s="1796"/>
      <c r="CD134" s="1796"/>
      <c r="CE134" s="1796"/>
      <c r="CF134" s="1796"/>
      <c r="CG134" s="1796"/>
      <c r="CH134" s="1796"/>
      <c r="CI134" s="1796"/>
      <c r="CJ134" s="1796"/>
      <c r="CK134" s="1796"/>
      <c r="CL134" s="1796"/>
      <c r="CM134" s="1796"/>
      <c r="CN134" s="1796"/>
      <c r="CO134" s="1796"/>
      <c r="CP134" s="1796"/>
      <c r="CQ134" s="1796"/>
      <c r="CR134" s="1796"/>
      <c r="CS134" s="1796"/>
      <c r="CT134" s="1796"/>
      <c r="CU134" s="1796"/>
      <c r="CV134" s="1796"/>
      <c r="CW134" s="1796"/>
      <c r="CX134" s="1796"/>
      <c r="CY134" s="1796"/>
      <c r="CZ134" s="1796"/>
      <c r="DA134" s="1796"/>
      <c r="DB134" s="1796"/>
      <c r="DC134" s="1796"/>
      <c r="DD134" s="1796"/>
      <c r="DE134" s="1796"/>
      <c r="DF134" s="1796"/>
      <c r="DG134" s="1796"/>
      <c r="DH134" s="1796"/>
      <c r="DI134" s="1796"/>
      <c r="DJ134" s="1796"/>
      <c r="DK134" s="1796"/>
      <c r="DL134" s="1796"/>
      <c r="DM134" s="1796"/>
      <c r="DN134" s="1796"/>
      <c r="DO134" s="1796"/>
    </row>
    <row r="135" spans="2:119" s="1791" customFormat="1">
      <c r="B135" s="1811"/>
      <c r="C135" s="1842">
        <v>30</v>
      </c>
      <c r="D135" s="1822" t="s">
        <v>152</v>
      </c>
      <c r="E135" s="1843" t="s">
        <v>333</v>
      </c>
      <c r="F135" s="1824">
        <v>0</v>
      </c>
      <c r="G135" s="1825">
        <v>14.395268788143483</v>
      </c>
      <c r="H135" s="1825">
        <v>4.1005660348630073</v>
      </c>
      <c r="I135" s="1825">
        <v>4.6997697320765113</v>
      </c>
      <c r="J135" s="1825">
        <v>6.8533110359813936</v>
      </c>
      <c r="K135" s="1825">
        <v>21.32792760908821</v>
      </c>
      <c r="L135" s="1827">
        <v>0</v>
      </c>
      <c r="M135" s="1828">
        <v>11.767527824987079</v>
      </c>
      <c r="N135" s="1827">
        <v>0</v>
      </c>
      <c r="O135" s="1827">
        <v>0</v>
      </c>
      <c r="P135" s="1827">
        <v>0</v>
      </c>
      <c r="Q135" s="1825">
        <v>1.0793176546085874E-3</v>
      </c>
      <c r="R135" s="1825">
        <v>35.022483814980355</v>
      </c>
      <c r="S135" s="1825">
        <v>1.5364261534008166</v>
      </c>
      <c r="T135" s="1825">
        <v>2.7115592611222333E-3</v>
      </c>
      <c r="U135" s="1825">
        <v>0.23083879038771882</v>
      </c>
      <c r="V135" s="1827">
        <v>0</v>
      </c>
      <c r="W135" s="1827">
        <v>0</v>
      </c>
      <c r="X135" s="1829">
        <v>7.6402234371723151E-5</v>
      </c>
      <c r="Y135" s="1830">
        <v>99.937987063058657</v>
      </c>
      <c r="Z135" s="1796"/>
      <c r="AA135" s="1796"/>
      <c r="AB135" s="1811"/>
      <c r="AC135" s="1842">
        <v>30</v>
      </c>
      <c r="AD135" s="1822" t="s">
        <v>152</v>
      </c>
      <c r="AE135" s="1843" t="s">
        <v>333</v>
      </c>
      <c r="AF135" s="1824">
        <f t="shared" ref="AF135:AY135" si="73">F37-F135</f>
        <v>1.7875020352647926E-4</v>
      </c>
      <c r="AG135" s="1825">
        <f t="shared" si="73"/>
        <v>-1.7633452385299453</v>
      </c>
      <c r="AH135" s="1825">
        <f t="shared" si="73"/>
        <v>-2.9954457062636664E-2</v>
      </c>
      <c r="AI135" s="1825">
        <f t="shared" si="73"/>
        <v>1.3865073642768788</v>
      </c>
      <c r="AJ135" s="1825">
        <f t="shared" si="73"/>
        <v>-3.5209934990660727</v>
      </c>
      <c r="AK135" s="1825">
        <f t="shared" si="73"/>
        <v>3.9823360674461128E-2</v>
      </c>
      <c r="AL135" s="1827">
        <f t="shared" si="73"/>
        <v>0</v>
      </c>
      <c r="AM135" s="1828">
        <f t="shared" si="73"/>
        <v>1.6921388597284803</v>
      </c>
      <c r="AN135" s="1827">
        <f t="shared" si="73"/>
        <v>0</v>
      </c>
      <c r="AO135" s="1827">
        <f t="shared" si="73"/>
        <v>0</v>
      </c>
      <c r="AP135" s="1827">
        <f t="shared" si="73"/>
        <v>0</v>
      </c>
      <c r="AQ135" s="1825">
        <f t="shared" si="73"/>
        <v>-1.0379324354684179E-3</v>
      </c>
      <c r="AR135" s="1825">
        <f t="shared" si="73"/>
        <v>-21.973770086775897</v>
      </c>
      <c r="AS135" s="1825">
        <f t="shared" si="73"/>
        <v>0.15541075522309011</v>
      </c>
      <c r="AT135" s="1825">
        <f t="shared" si="73"/>
        <v>6.7986732681188826</v>
      </c>
      <c r="AU135" s="1825">
        <f t="shared" si="73"/>
        <v>2.8063751604975762E-2</v>
      </c>
      <c r="AV135" s="1827">
        <f t="shared" si="73"/>
        <v>0</v>
      </c>
      <c r="AW135" s="1827">
        <f t="shared" si="73"/>
        <v>0</v>
      </c>
      <c r="AX135" s="1829">
        <f t="shared" si="73"/>
        <v>4.8308945928842807E-2</v>
      </c>
      <c r="AY135" s="1830">
        <f t="shared" si="73"/>
        <v>-17.139996158110861</v>
      </c>
      <c r="AZ135" s="1796"/>
      <c r="BA135" s="1796"/>
      <c r="BB135" s="1796"/>
      <c r="BC135" s="1796"/>
      <c r="BD135" s="1796"/>
      <c r="BE135" s="1796"/>
      <c r="BF135" s="1796"/>
      <c r="BG135" s="1796"/>
      <c r="BH135" s="1796"/>
      <c r="BI135" s="1796"/>
      <c r="BJ135" s="1796"/>
      <c r="BK135" s="1796"/>
      <c r="BL135" s="1796"/>
      <c r="BM135" s="1796"/>
      <c r="BN135" s="1796"/>
      <c r="BO135" s="1796"/>
      <c r="BP135" s="1796"/>
      <c r="BQ135" s="1796"/>
      <c r="BR135" s="1796"/>
      <c r="BS135" s="1796"/>
      <c r="BT135" s="1796"/>
      <c r="BU135" s="1796"/>
      <c r="BV135" s="1796"/>
      <c r="BW135" s="1796"/>
      <c r="BX135" s="1796"/>
      <c r="BY135" s="1796"/>
      <c r="BZ135" s="1796"/>
      <c r="CA135" s="1796"/>
      <c r="CB135" s="1796"/>
      <c r="CC135" s="1796"/>
      <c r="CD135" s="1796"/>
      <c r="CE135" s="1796"/>
      <c r="CF135" s="1796"/>
      <c r="CG135" s="1796"/>
      <c r="CH135" s="1796"/>
      <c r="CI135" s="1796"/>
      <c r="CJ135" s="1796"/>
      <c r="CK135" s="1796"/>
      <c r="CL135" s="1796"/>
      <c r="CM135" s="1796"/>
      <c r="CN135" s="1796"/>
      <c r="CO135" s="1796"/>
      <c r="CP135" s="1796"/>
      <c r="CQ135" s="1796"/>
      <c r="CR135" s="1796"/>
      <c r="CS135" s="1796"/>
      <c r="CT135" s="1796"/>
      <c r="CU135" s="1796"/>
      <c r="CV135" s="1796"/>
      <c r="CW135" s="1796"/>
      <c r="CX135" s="1796"/>
      <c r="CY135" s="1796"/>
      <c r="CZ135" s="1796"/>
      <c r="DA135" s="1796"/>
      <c r="DB135" s="1796"/>
      <c r="DC135" s="1796"/>
      <c r="DD135" s="1796"/>
      <c r="DE135" s="1796"/>
      <c r="DF135" s="1796"/>
      <c r="DG135" s="1796"/>
      <c r="DH135" s="1796"/>
      <c r="DI135" s="1796"/>
      <c r="DJ135" s="1796"/>
      <c r="DK135" s="1796"/>
      <c r="DL135" s="1796"/>
      <c r="DM135" s="1796"/>
      <c r="DN135" s="1796"/>
      <c r="DO135" s="1796"/>
    </row>
    <row r="136" spans="2:119" s="1791" customFormat="1">
      <c r="B136" s="1811"/>
      <c r="C136" s="1842">
        <v>31</v>
      </c>
      <c r="D136" s="1822" t="s">
        <v>153</v>
      </c>
      <c r="E136" s="1843" t="s">
        <v>334</v>
      </c>
      <c r="F136" s="1824">
        <v>2.4283103655621763</v>
      </c>
      <c r="G136" s="1825">
        <v>603.38504823032497</v>
      </c>
      <c r="H136" s="1825">
        <v>249.32302567318339</v>
      </c>
      <c r="I136" s="1825">
        <v>20.99680327390011</v>
      </c>
      <c r="J136" s="1825">
        <v>62.734210256087039</v>
      </c>
      <c r="K136" s="1825">
        <v>199.07340483331777</v>
      </c>
      <c r="L136" s="1827">
        <v>0</v>
      </c>
      <c r="M136" s="1828">
        <v>34.510025466440169</v>
      </c>
      <c r="N136" s="1827">
        <v>0</v>
      </c>
      <c r="O136" s="1827">
        <v>0</v>
      </c>
      <c r="P136" s="1827">
        <v>0</v>
      </c>
      <c r="Q136" s="1825">
        <v>5.0149111551454503E-2</v>
      </c>
      <c r="R136" s="1825">
        <v>744.0791148979024</v>
      </c>
      <c r="S136" s="1825">
        <v>21.229124298098853</v>
      </c>
      <c r="T136" s="1825">
        <v>1087.6057929001663</v>
      </c>
      <c r="U136" s="1825">
        <v>32.158848351799911</v>
      </c>
      <c r="V136" s="1827">
        <v>0</v>
      </c>
      <c r="W136" s="1827">
        <v>0</v>
      </c>
      <c r="X136" s="1829">
        <v>60.770166955587662</v>
      </c>
      <c r="Y136" s="1830">
        <v>3118.3440246139221</v>
      </c>
      <c r="Z136" s="1796"/>
      <c r="AA136" s="1796"/>
      <c r="AB136" s="1811"/>
      <c r="AC136" s="1842">
        <v>31</v>
      </c>
      <c r="AD136" s="1822" t="s">
        <v>153</v>
      </c>
      <c r="AE136" s="1843" t="s">
        <v>334</v>
      </c>
      <c r="AF136" s="1824">
        <f t="shared" ref="AF136:AY136" si="74">F38-F136</f>
        <v>-0.45137954424728344</v>
      </c>
      <c r="AG136" s="1825">
        <f t="shared" si="74"/>
        <v>-88.247273124261028</v>
      </c>
      <c r="AH136" s="1825">
        <f t="shared" si="74"/>
        <v>-46.867353431057325</v>
      </c>
      <c r="AI136" s="1825">
        <f t="shared" si="74"/>
        <v>0.10897166594676833</v>
      </c>
      <c r="AJ136" s="1825">
        <f t="shared" si="74"/>
        <v>-11.077102332462829</v>
      </c>
      <c r="AK136" s="1825">
        <f t="shared" si="74"/>
        <v>-46.883069648952301</v>
      </c>
      <c r="AL136" s="1827">
        <f t="shared" si="74"/>
        <v>0</v>
      </c>
      <c r="AM136" s="1828">
        <f t="shared" si="74"/>
        <v>1.0182649620300879</v>
      </c>
      <c r="AN136" s="1827">
        <f t="shared" si="74"/>
        <v>0</v>
      </c>
      <c r="AO136" s="1827">
        <f t="shared" si="74"/>
        <v>0</v>
      </c>
      <c r="AP136" s="1827">
        <f t="shared" si="74"/>
        <v>0</v>
      </c>
      <c r="AQ136" s="1825">
        <f t="shared" si="74"/>
        <v>-4.1486490411824992E-3</v>
      </c>
      <c r="AR136" s="1825">
        <f t="shared" si="74"/>
        <v>-15.672613492797268</v>
      </c>
      <c r="AS136" s="1825">
        <f t="shared" si="74"/>
        <v>-0.62762243346482549</v>
      </c>
      <c r="AT136" s="1825">
        <f t="shared" si="74"/>
        <v>-337.26857084543281</v>
      </c>
      <c r="AU136" s="1825">
        <f t="shared" si="74"/>
        <v>1.6305926880391581</v>
      </c>
      <c r="AV136" s="1827">
        <f t="shared" si="74"/>
        <v>0</v>
      </c>
      <c r="AW136" s="1827">
        <f t="shared" si="74"/>
        <v>0</v>
      </c>
      <c r="AX136" s="1829">
        <f t="shared" si="74"/>
        <v>5.0664265155253148</v>
      </c>
      <c r="AY136" s="1830">
        <f t="shared" si="74"/>
        <v>-539.2748776701751</v>
      </c>
      <c r="AZ136" s="1796"/>
      <c r="BA136" s="1796"/>
      <c r="BB136" s="1796"/>
      <c r="BC136" s="1796"/>
      <c r="BD136" s="1796"/>
      <c r="BE136" s="1796"/>
      <c r="BF136" s="1796"/>
      <c r="BG136" s="1796"/>
      <c r="BH136" s="1796"/>
      <c r="BI136" s="1796"/>
      <c r="BJ136" s="1796"/>
      <c r="BK136" s="1796"/>
      <c r="BL136" s="1796"/>
      <c r="BM136" s="1796"/>
      <c r="BN136" s="1796"/>
      <c r="BO136" s="1796"/>
      <c r="BP136" s="1796"/>
      <c r="BQ136" s="1796"/>
      <c r="BR136" s="1796"/>
      <c r="BS136" s="1796"/>
      <c r="BT136" s="1796"/>
      <c r="BU136" s="1796"/>
      <c r="BV136" s="1796"/>
      <c r="BW136" s="1796"/>
      <c r="BX136" s="1796"/>
      <c r="BY136" s="1796"/>
      <c r="BZ136" s="1796"/>
      <c r="CA136" s="1796"/>
      <c r="CB136" s="1796"/>
      <c r="CC136" s="1796"/>
      <c r="CD136" s="1796"/>
      <c r="CE136" s="1796"/>
      <c r="CF136" s="1796"/>
      <c r="CG136" s="1796"/>
      <c r="CH136" s="1796"/>
      <c r="CI136" s="1796"/>
      <c r="CJ136" s="1796"/>
      <c r="CK136" s="1796"/>
      <c r="CL136" s="1796"/>
      <c r="CM136" s="1796"/>
      <c r="CN136" s="1796"/>
      <c r="CO136" s="1796"/>
      <c r="CP136" s="1796"/>
      <c r="CQ136" s="1796"/>
      <c r="CR136" s="1796"/>
      <c r="CS136" s="1796"/>
      <c r="CT136" s="1796"/>
      <c r="CU136" s="1796"/>
      <c r="CV136" s="1796"/>
      <c r="CW136" s="1796"/>
      <c r="CX136" s="1796"/>
      <c r="CY136" s="1796"/>
      <c r="CZ136" s="1796"/>
      <c r="DA136" s="1796"/>
      <c r="DB136" s="1796"/>
      <c r="DC136" s="1796"/>
      <c r="DD136" s="1796"/>
      <c r="DE136" s="1796"/>
      <c r="DF136" s="1796"/>
      <c r="DG136" s="1796"/>
      <c r="DH136" s="1796"/>
      <c r="DI136" s="1796"/>
      <c r="DJ136" s="1796"/>
      <c r="DK136" s="1796"/>
      <c r="DL136" s="1796"/>
      <c r="DM136" s="1796"/>
      <c r="DN136" s="1796"/>
      <c r="DO136" s="1796"/>
    </row>
    <row r="137" spans="2:119" s="1791" customFormat="1">
      <c r="B137" s="1833"/>
      <c r="C137" s="1842">
        <v>32</v>
      </c>
      <c r="D137" s="1844" t="s">
        <v>154</v>
      </c>
      <c r="E137" s="1843" t="s">
        <v>335</v>
      </c>
      <c r="F137" s="1824">
        <v>19.433331323701335</v>
      </c>
      <c r="G137" s="1825">
        <v>149.11750259830646</v>
      </c>
      <c r="H137" s="1825">
        <v>41.94246136605787</v>
      </c>
      <c r="I137" s="1825">
        <v>8.7140018567716258</v>
      </c>
      <c r="J137" s="1825">
        <v>20.899888300775363</v>
      </c>
      <c r="K137" s="1825">
        <v>137.94300771381862</v>
      </c>
      <c r="L137" s="1827">
        <v>0</v>
      </c>
      <c r="M137" s="1828">
        <v>16.596881168921765</v>
      </c>
      <c r="N137" s="1827">
        <v>0</v>
      </c>
      <c r="O137" s="1827">
        <v>0</v>
      </c>
      <c r="P137" s="1827">
        <v>0</v>
      </c>
      <c r="Q137" s="1825">
        <v>0.18252694201079159</v>
      </c>
      <c r="R137" s="1825">
        <v>24.777463514745804</v>
      </c>
      <c r="S137" s="1825">
        <v>80.254069311739414</v>
      </c>
      <c r="T137" s="1825">
        <v>41.477062907709332</v>
      </c>
      <c r="U137" s="1825">
        <v>12.426081707834225</v>
      </c>
      <c r="V137" s="1827">
        <v>0</v>
      </c>
      <c r="W137" s="1827">
        <v>0</v>
      </c>
      <c r="X137" s="1829">
        <v>140.995284817455</v>
      </c>
      <c r="Y137" s="1830">
        <v>694.75956352984758</v>
      </c>
      <c r="Z137" s="1796"/>
      <c r="AA137" s="1796"/>
      <c r="AB137" s="1833"/>
      <c r="AC137" s="1842">
        <v>32</v>
      </c>
      <c r="AD137" s="1844" t="s">
        <v>154</v>
      </c>
      <c r="AE137" s="1843" t="s">
        <v>335</v>
      </c>
      <c r="AF137" s="1824">
        <f t="shared" ref="AF137:AY137" si="75">F39-F137</f>
        <v>-2.5431287094495865</v>
      </c>
      <c r="AG137" s="1825">
        <f t="shared" si="75"/>
        <v>-69.503465475215634</v>
      </c>
      <c r="AH137" s="1825">
        <f t="shared" si="75"/>
        <v>-12.809169930941529</v>
      </c>
      <c r="AI137" s="1825">
        <f t="shared" si="75"/>
        <v>-0.12936911345992819</v>
      </c>
      <c r="AJ137" s="1825">
        <f t="shared" si="75"/>
        <v>-1.8114598033948788</v>
      </c>
      <c r="AK137" s="1825">
        <f t="shared" si="75"/>
        <v>3.7419552450883486</v>
      </c>
      <c r="AL137" s="1827">
        <f t="shared" si="75"/>
        <v>0</v>
      </c>
      <c r="AM137" s="1828">
        <f t="shared" si="75"/>
        <v>4.5596205594350891</v>
      </c>
      <c r="AN137" s="1827">
        <f t="shared" si="75"/>
        <v>0</v>
      </c>
      <c r="AO137" s="1827">
        <f t="shared" si="75"/>
        <v>0</v>
      </c>
      <c r="AP137" s="1827">
        <f t="shared" si="75"/>
        <v>0</v>
      </c>
      <c r="AQ137" s="1825">
        <f t="shared" si="75"/>
        <v>-9.0880381885879394E-2</v>
      </c>
      <c r="AR137" s="1825">
        <f t="shared" si="75"/>
        <v>-2.5817862912195686</v>
      </c>
      <c r="AS137" s="1825">
        <f t="shared" si="75"/>
        <v>-33.212918432478901</v>
      </c>
      <c r="AT137" s="1825">
        <f t="shared" si="75"/>
        <v>-15.03578633616802</v>
      </c>
      <c r="AU137" s="1825">
        <f t="shared" si="75"/>
        <v>10.860162278162679</v>
      </c>
      <c r="AV137" s="1827">
        <f t="shared" si="75"/>
        <v>0</v>
      </c>
      <c r="AW137" s="1827">
        <f t="shared" si="75"/>
        <v>0</v>
      </c>
      <c r="AX137" s="1829">
        <f t="shared" si="75"/>
        <v>14.819446669104565</v>
      </c>
      <c r="AY137" s="1830">
        <f t="shared" si="75"/>
        <v>-103.73677972242319</v>
      </c>
      <c r="AZ137" s="1796"/>
      <c r="BA137" s="1796"/>
      <c r="BB137" s="1796"/>
      <c r="BC137" s="1796"/>
      <c r="BD137" s="1796"/>
      <c r="BE137" s="1796"/>
      <c r="BF137" s="1796"/>
      <c r="BG137" s="1796"/>
      <c r="BH137" s="1796"/>
      <c r="BI137" s="1796"/>
      <c r="BJ137" s="1796"/>
      <c r="BK137" s="1796"/>
      <c r="BL137" s="1796"/>
      <c r="BM137" s="1796"/>
      <c r="BN137" s="1796"/>
      <c r="BO137" s="1796"/>
      <c r="BP137" s="1796"/>
      <c r="BQ137" s="1796"/>
      <c r="BR137" s="1796"/>
      <c r="BS137" s="1796"/>
      <c r="BT137" s="1796"/>
      <c r="BU137" s="1796"/>
      <c r="BV137" s="1796"/>
      <c r="BW137" s="1796"/>
      <c r="BX137" s="1796"/>
      <c r="BY137" s="1796"/>
      <c r="BZ137" s="1796"/>
      <c r="CA137" s="1796"/>
      <c r="CB137" s="1796"/>
      <c r="CC137" s="1796"/>
      <c r="CD137" s="1796"/>
      <c r="CE137" s="1796"/>
      <c r="CF137" s="1796"/>
      <c r="CG137" s="1796"/>
      <c r="CH137" s="1796"/>
      <c r="CI137" s="1796"/>
      <c r="CJ137" s="1796"/>
      <c r="CK137" s="1796"/>
      <c r="CL137" s="1796"/>
      <c r="CM137" s="1796"/>
      <c r="CN137" s="1796"/>
      <c r="CO137" s="1796"/>
      <c r="CP137" s="1796"/>
      <c r="CQ137" s="1796"/>
      <c r="CR137" s="1796"/>
      <c r="CS137" s="1796"/>
      <c r="CT137" s="1796"/>
      <c r="CU137" s="1796"/>
      <c r="CV137" s="1796"/>
      <c r="CW137" s="1796"/>
      <c r="CX137" s="1796"/>
      <c r="CY137" s="1796"/>
      <c r="CZ137" s="1796"/>
      <c r="DA137" s="1796"/>
      <c r="DB137" s="1796"/>
      <c r="DC137" s="1796"/>
      <c r="DD137" s="1796"/>
      <c r="DE137" s="1796"/>
      <c r="DF137" s="1796"/>
      <c r="DG137" s="1796"/>
      <c r="DH137" s="1796"/>
      <c r="DI137" s="1796"/>
      <c r="DJ137" s="1796"/>
      <c r="DK137" s="1796"/>
      <c r="DL137" s="1796"/>
      <c r="DM137" s="1796"/>
      <c r="DN137" s="1796"/>
      <c r="DO137" s="1796"/>
    </row>
    <row r="138" spans="2:119" s="1791" customFormat="1">
      <c r="B138" s="1811" t="s">
        <v>336</v>
      </c>
      <c r="C138" s="1850"/>
      <c r="D138" s="1851" t="s">
        <v>337</v>
      </c>
      <c r="E138" s="1852" t="s">
        <v>338</v>
      </c>
      <c r="F138" s="1835">
        <v>1001.5741712975014</v>
      </c>
      <c r="G138" s="1836">
        <v>90504.80491729101</v>
      </c>
      <c r="H138" s="1836">
        <v>8.3312999355893158</v>
      </c>
      <c r="I138" s="1836">
        <v>6.838206471669352</v>
      </c>
      <c r="J138" s="1836">
        <v>3.1906370214948492</v>
      </c>
      <c r="K138" s="1836">
        <v>12.040011970574126</v>
      </c>
      <c r="L138" s="1827">
        <v>0</v>
      </c>
      <c r="M138" s="1837">
        <v>2.737832141021896</v>
      </c>
      <c r="N138" s="1827">
        <v>0</v>
      </c>
      <c r="O138" s="1827">
        <v>0</v>
      </c>
      <c r="P138" s="1827">
        <v>0</v>
      </c>
      <c r="Q138" s="1836">
        <v>0.17822347421230073</v>
      </c>
      <c r="R138" s="1836">
        <v>26.779312845591846</v>
      </c>
      <c r="S138" s="1836">
        <v>49.579893994695105</v>
      </c>
      <c r="T138" s="1836">
        <v>13.027041154652633</v>
      </c>
      <c r="U138" s="1836">
        <v>222.5088120540305</v>
      </c>
      <c r="V138" s="1827">
        <v>0</v>
      </c>
      <c r="W138" s="1827">
        <v>0</v>
      </c>
      <c r="X138" s="1838">
        <v>9179.9114807993847</v>
      </c>
      <c r="Y138" s="1839">
        <v>101031.50184045146</v>
      </c>
      <c r="Z138" s="1796"/>
      <c r="AA138" s="1796"/>
      <c r="AB138" s="1811" t="s">
        <v>336</v>
      </c>
      <c r="AC138" s="1850"/>
      <c r="AD138" s="1851" t="s">
        <v>337</v>
      </c>
      <c r="AE138" s="1852" t="s">
        <v>338</v>
      </c>
      <c r="AF138" s="1835">
        <f t="shared" ref="AF138:AY138" si="76">F40-F138</f>
        <v>-72.898430500440327</v>
      </c>
      <c r="AG138" s="1836">
        <f t="shared" si="76"/>
        <v>-234.93535523445462</v>
      </c>
      <c r="AH138" s="1836">
        <f t="shared" si="76"/>
        <v>-0.31118185959808287</v>
      </c>
      <c r="AI138" s="1836">
        <f t="shared" si="76"/>
        <v>3.8663514861744854</v>
      </c>
      <c r="AJ138" s="1836">
        <f t="shared" si="76"/>
        <v>4.4397650228347425</v>
      </c>
      <c r="AK138" s="1836">
        <f t="shared" si="76"/>
        <v>0.11358451736549391</v>
      </c>
      <c r="AL138" s="1827">
        <f t="shared" si="76"/>
        <v>0</v>
      </c>
      <c r="AM138" s="1837">
        <f t="shared" si="76"/>
        <v>-1.1056476882135993</v>
      </c>
      <c r="AN138" s="1827">
        <f t="shared" si="76"/>
        <v>0</v>
      </c>
      <c r="AO138" s="1827">
        <f t="shared" si="76"/>
        <v>0</v>
      </c>
      <c r="AP138" s="1827">
        <f t="shared" si="76"/>
        <v>0</v>
      </c>
      <c r="AQ138" s="1836">
        <f t="shared" si="76"/>
        <v>-0.16444373079663277</v>
      </c>
      <c r="AR138" s="1836">
        <f t="shared" si="76"/>
        <v>-14.883352395222881</v>
      </c>
      <c r="AS138" s="1836">
        <f t="shared" si="76"/>
        <v>-3.3560268925015464</v>
      </c>
      <c r="AT138" s="1836">
        <f t="shared" si="76"/>
        <v>-5.2994922577859747</v>
      </c>
      <c r="AU138" s="1836">
        <f t="shared" si="76"/>
        <v>-14.851809990110411</v>
      </c>
      <c r="AV138" s="1827">
        <f t="shared" si="76"/>
        <v>0</v>
      </c>
      <c r="AW138" s="1827">
        <f t="shared" si="76"/>
        <v>0</v>
      </c>
      <c r="AX138" s="1838">
        <f t="shared" si="76"/>
        <v>-149.29863443755494</v>
      </c>
      <c r="AY138" s="1839">
        <f t="shared" si="76"/>
        <v>-488.68467396034976</v>
      </c>
      <c r="AZ138" s="1796"/>
      <c r="BA138" s="1796"/>
      <c r="BB138" s="1796"/>
      <c r="BC138" s="1796"/>
      <c r="BD138" s="1796"/>
      <c r="BE138" s="1796"/>
      <c r="BF138" s="1796"/>
      <c r="BG138" s="1796"/>
      <c r="BH138" s="1796"/>
      <c r="BI138" s="1796"/>
      <c r="BJ138" s="1796"/>
      <c r="BK138" s="1796"/>
      <c r="BL138" s="1796"/>
      <c r="BM138" s="1796"/>
      <c r="BN138" s="1796"/>
      <c r="BO138" s="1796"/>
      <c r="BP138" s="1796"/>
      <c r="BQ138" s="1796"/>
      <c r="BR138" s="1796"/>
      <c r="BS138" s="1796"/>
      <c r="BT138" s="1796"/>
      <c r="BU138" s="1796"/>
      <c r="BV138" s="1796"/>
      <c r="BW138" s="1796"/>
      <c r="BX138" s="1796"/>
      <c r="BY138" s="1796"/>
      <c r="BZ138" s="1796"/>
      <c r="CA138" s="1796"/>
      <c r="CB138" s="1796"/>
      <c r="CC138" s="1796"/>
      <c r="CD138" s="1796"/>
      <c r="CE138" s="1796"/>
      <c r="CF138" s="1796"/>
      <c r="CG138" s="1796"/>
      <c r="CH138" s="1796"/>
      <c r="CI138" s="1796"/>
      <c r="CJ138" s="1796"/>
      <c r="CK138" s="1796"/>
      <c r="CL138" s="1796"/>
      <c r="CM138" s="1796"/>
      <c r="CN138" s="1796"/>
      <c r="CO138" s="1796"/>
      <c r="CP138" s="1796"/>
      <c r="CQ138" s="1796"/>
      <c r="CR138" s="1796"/>
      <c r="CS138" s="1796"/>
      <c r="CT138" s="1796"/>
      <c r="CU138" s="1796"/>
      <c r="CV138" s="1796"/>
      <c r="CW138" s="1796"/>
      <c r="CX138" s="1796"/>
      <c r="CY138" s="1796"/>
      <c r="CZ138" s="1796"/>
      <c r="DA138" s="1796"/>
      <c r="DB138" s="1796"/>
      <c r="DC138" s="1796"/>
      <c r="DD138" s="1796"/>
      <c r="DE138" s="1796"/>
      <c r="DF138" s="1796"/>
      <c r="DG138" s="1796"/>
      <c r="DH138" s="1796"/>
      <c r="DI138" s="1796"/>
      <c r="DJ138" s="1796"/>
      <c r="DK138" s="1796"/>
      <c r="DL138" s="1796"/>
      <c r="DM138" s="1796"/>
      <c r="DN138" s="1796"/>
      <c r="DO138" s="1796"/>
    </row>
    <row r="139" spans="2:119" s="1791" customFormat="1">
      <c r="B139" s="1853" t="s">
        <v>339</v>
      </c>
      <c r="C139" s="1854">
        <v>33</v>
      </c>
      <c r="D139" s="1822" t="s">
        <v>156</v>
      </c>
      <c r="E139" s="1849" t="s">
        <v>340</v>
      </c>
      <c r="F139" s="1824">
        <v>994.69601570193333</v>
      </c>
      <c r="G139" s="1825">
        <v>1127.8210710903847</v>
      </c>
      <c r="H139" s="1825">
        <v>6.3313467454616621</v>
      </c>
      <c r="I139" s="1825">
        <v>1.4216202592523519</v>
      </c>
      <c r="J139" s="1825">
        <v>3.0962542237035793</v>
      </c>
      <c r="K139" s="1825">
        <v>9.7698500923084293</v>
      </c>
      <c r="L139" s="1827">
        <v>0</v>
      </c>
      <c r="M139" s="1828">
        <v>2.517450633031892</v>
      </c>
      <c r="N139" s="1827">
        <v>0</v>
      </c>
      <c r="O139" s="1827">
        <v>0</v>
      </c>
      <c r="P139" s="1827">
        <v>0</v>
      </c>
      <c r="Q139" s="1825">
        <v>9.2522206601056197E-3</v>
      </c>
      <c r="R139" s="1825">
        <v>19.735113200315482</v>
      </c>
      <c r="S139" s="1825">
        <v>42.752460057308959</v>
      </c>
      <c r="T139" s="1825">
        <v>13.018883587599765</v>
      </c>
      <c r="U139" s="1825">
        <v>163.01965028505143</v>
      </c>
      <c r="V139" s="1827">
        <v>0</v>
      </c>
      <c r="W139" s="1827">
        <v>0</v>
      </c>
      <c r="X139" s="1829">
        <v>9162.9462821100478</v>
      </c>
      <c r="Y139" s="1830">
        <v>11547.135250207059</v>
      </c>
      <c r="Z139" s="1796"/>
      <c r="AA139" s="1796"/>
      <c r="AB139" s="1853" t="s">
        <v>339</v>
      </c>
      <c r="AC139" s="1854">
        <v>33</v>
      </c>
      <c r="AD139" s="1822" t="s">
        <v>156</v>
      </c>
      <c r="AE139" s="1849" t="s">
        <v>340</v>
      </c>
      <c r="AF139" s="1824">
        <f t="shared" ref="AF139:AY139" si="77">F41-F139</f>
        <v>-97.33640772217359</v>
      </c>
      <c r="AG139" s="1825">
        <f t="shared" si="77"/>
        <v>-102.24633033167333</v>
      </c>
      <c r="AH139" s="1825">
        <f t="shared" si="77"/>
        <v>-1.5197806169318593</v>
      </c>
      <c r="AI139" s="1825">
        <f t="shared" si="77"/>
        <v>-0.7417403856781507</v>
      </c>
      <c r="AJ139" s="1825">
        <f t="shared" si="77"/>
        <v>1.7829965739719036</v>
      </c>
      <c r="AK139" s="1825">
        <f t="shared" si="77"/>
        <v>0.2124357223518718</v>
      </c>
      <c r="AL139" s="1827">
        <f t="shared" si="77"/>
        <v>0</v>
      </c>
      <c r="AM139" s="1828">
        <f t="shared" si="77"/>
        <v>-1.1930047469024401</v>
      </c>
      <c r="AN139" s="1827">
        <f t="shared" si="77"/>
        <v>0</v>
      </c>
      <c r="AO139" s="1827">
        <f t="shared" si="77"/>
        <v>0</v>
      </c>
      <c r="AP139" s="1827">
        <f t="shared" si="77"/>
        <v>0</v>
      </c>
      <c r="AQ139" s="1825">
        <f t="shared" si="77"/>
        <v>-5.5100948992261971E-4</v>
      </c>
      <c r="AR139" s="1825">
        <f t="shared" si="77"/>
        <v>-11.616897353079731</v>
      </c>
      <c r="AS139" s="1825">
        <f t="shared" si="77"/>
        <v>-3.9107046862821946</v>
      </c>
      <c r="AT139" s="1825">
        <f t="shared" si="77"/>
        <v>-8.0464049324670306</v>
      </c>
      <c r="AU139" s="1825">
        <f t="shared" si="77"/>
        <v>-21.506873320067712</v>
      </c>
      <c r="AV139" s="1827">
        <f t="shared" si="77"/>
        <v>0</v>
      </c>
      <c r="AW139" s="1827">
        <f t="shared" si="77"/>
        <v>0</v>
      </c>
      <c r="AX139" s="1829">
        <f t="shared" si="77"/>
        <v>-172.77067801628255</v>
      </c>
      <c r="AY139" s="1830">
        <f t="shared" si="77"/>
        <v>-418.89394082470426</v>
      </c>
      <c r="AZ139" s="1796"/>
      <c r="BA139" s="1796"/>
      <c r="BB139" s="1796"/>
      <c r="BC139" s="1796"/>
      <c r="BD139" s="1796"/>
      <c r="BE139" s="1796"/>
      <c r="BF139" s="1796"/>
      <c r="BG139" s="1796"/>
      <c r="BH139" s="1796"/>
      <c r="BI139" s="1796"/>
      <c r="BJ139" s="1796"/>
      <c r="BK139" s="1796"/>
      <c r="BL139" s="1796"/>
      <c r="BM139" s="1796"/>
      <c r="BN139" s="1796"/>
      <c r="BO139" s="1796"/>
      <c r="BP139" s="1796"/>
      <c r="BQ139" s="1796"/>
      <c r="BR139" s="1796"/>
      <c r="BS139" s="1796"/>
      <c r="BT139" s="1796"/>
      <c r="BU139" s="1796"/>
      <c r="BV139" s="1796"/>
      <c r="BW139" s="1796"/>
      <c r="BX139" s="1796"/>
      <c r="BY139" s="1796"/>
      <c r="BZ139" s="1796"/>
      <c r="CA139" s="1796"/>
      <c r="CB139" s="1796"/>
      <c r="CC139" s="1796"/>
      <c r="CD139" s="1796"/>
      <c r="CE139" s="1796"/>
      <c r="CF139" s="1796"/>
      <c r="CG139" s="1796"/>
      <c r="CH139" s="1796"/>
      <c r="CI139" s="1796"/>
      <c r="CJ139" s="1796"/>
      <c r="CK139" s="1796"/>
      <c r="CL139" s="1796"/>
      <c r="CM139" s="1796"/>
      <c r="CN139" s="1796"/>
      <c r="CO139" s="1796"/>
      <c r="CP139" s="1796"/>
      <c r="CQ139" s="1796"/>
      <c r="CR139" s="1796"/>
      <c r="CS139" s="1796"/>
      <c r="CT139" s="1796"/>
      <c r="CU139" s="1796"/>
      <c r="CV139" s="1796"/>
      <c r="CW139" s="1796"/>
      <c r="CX139" s="1796"/>
      <c r="CY139" s="1796"/>
      <c r="CZ139" s="1796"/>
      <c r="DA139" s="1796"/>
      <c r="DB139" s="1796"/>
      <c r="DC139" s="1796"/>
      <c r="DD139" s="1796"/>
      <c r="DE139" s="1796"/>
      <c r="DF139" s="1796"/>
      <c r="DG139" s="1796"/>
      <c r="DH139" s="1796"/>
      <c r="DI139" s="1796"/>
      <c r="DJ139" s="1796"/>
      <c r="DK139" s="1796"/>
      <c r="DL139" s="1796"/>
      <c r="DM139" s="1796"/>
      <c r="DN139" s="1796"/>
      <c r="DO139" s="1796"/>
    </row>
    <row r="140" spans="2:119" s="1791" customFormat="1">
      <c r="B140" s="1853" t="s">
        <v>341</v>
      </c>
      <c r="C140" s="1855">
        <v>34</v>
      </c>
      <c r="D140" s="1822" t="s">
        <v>157</v>
      </c>
      <c r="E140" s="1843" t="s">
        <v>342</v>
      </c>
      <c r="F140" s="1824">
        <v>0</v>
      </c>
      <c r="G140" s="1825">
        <v>5.7987320427020075</v>
      </c>
      <c r="H140" s="1825">
        <v>0.75573455303721937</v>
      </c>
      <c r="I140" s="1825">
        <v>1.3139186588989646E-2</v>
      </c>
      <c r="J140" s="1825">
        <v>1.3209612772120301E-2</v>
      </c>
      <c r="K140" s="1825">
        <v>0.97073432237168666</v>
      </c>
      <c r="L140" s="1827">
        <v>0</v>
      </c>
      <c r="M140" s="1828">
        <v>0.1184342030220937</v>
      </c>
      <c r="N140" s="1827">
        <v>0</v>
      </c>
      <c r="O140" s="1827">
        <v>0</v>
      </c>
      <c r="P140" s="1827">
        <v>0</v>
      </c>
      <c r="Q140" s="1825">
        <v>0.16877125355219513</v>
      </c>
      <c r="R140" s="1825">
        <v>3.7382868120041883</v>
      </c>
      <c r="S140" s="1825">
        <v>0.73258864640991228</v>
      </c>
      <c r="T140" s="1825">
        <v>0</v>
      </c>
      <c r="U140" s="1825">
        <v>9.8553416802464291</v>
      </c>
      <c r="V140" s="1827">
        <v>0</v>
      </c>
      <c r="W140" s="1827">
        <v>0</v>
      </c>
      <c r="X140" s="1829">
        <v>0</v>
      </c>
      <c r="Y140" s="1830">
        <v>22.164972312706844</v>
      </c>
      <c r="Z140" s="1796"/>
      <c r="AA140" s="1796"/>
      <c r="AB140" s="1853" t="s">
        <v>341</v>
      </c>
      <c r="AC140" s="1855">
        <v>34</v>
      </c>
      <c r="AD140" s="1822" t="s">
        <v>157</v>
      </c>
      <c r="AE140" s="1843" t="s">
        <v>342</v>
      </c>
      <c r="AF140" s="1824">
        <f t="shared" ref="AF140:AY140" si="78">F42-F140</f>
        <v>1.6066375698682442E-5</v>
      </c>
      <c r="AG140" s="1825">
        <f t="shared" si="78"/>
        <v>0.38980549697530442</v>
      </c>
      <c r="AH140" s="1825">
        <f t="shared" si="78"/>
        <v>-0.21402202488846844</v>
      </c>
      <c r="AI140" s="1825">
        <f t="shared" si="78"/>
        <v>-1.0029372559208417E-2</v>
      </c>
      <c r="AJ140" s="1825">
        <f t="shared" si="78"/>
        <v>-9.3112194191673041E-4</v>
      </c>
      <c r="AK140" s="1825">
        <f t="shared" si="78"/>
        <v>-3.8321465788473508E-2</v>
      </c>
      <c r="AL140" s="1827">
        <f t="shared" si="78"/>
        <v>0</v>
      </c>
      <c r="AM140" s="1828">
        <f t="shared" si="78"/>
        <v>-1.2440732221072753E-3</v>
      </c>
      <c r="AN140" s="1827">
        <f t="shared" si="78"/>
        <v>0</v>
      </c>
      <c r="AO140" s="1827">
        <f t="shared" si="78"/>
        <v>0</v>
      </c>
      <c r="AP140" s="1827">
        <f t="shared" si="78"/>
        <v>0</v>
      </c>
      <c r="AQ140" s="1825">
        <f t="shared" si="78"/>
        <v>-0.16579733920095002</v>
      </c>
      <c r="AR140" s="1825">
        <f t="shared" si="78"/>
        <v>-1.345525412804248</v>
      </c>
      <c r="AS140" s="1825">
        <f t="shared" si="78"/>
        <v>-1.1049789120555542E-2</v>
      </c>
      <c r="AT140" s="1825">
        <f t="shared" si="78"/>
        <v>8.2035634076717208E-5</v>
      </c>
      <c r="AU140" s="1825">
        <f t="shared" si="78"/>
        <v>-0.24971190350894545</v>
      </c>
      <c r="AV140" s="1827">
        <f t="shared" si="78"/>
        <v>0</v>
      </c>
      <c r="AW140" s="1827">
        <f t="shared" si="78"/>
        <v>0</v>
      </c>
      <c r="AX140" s="1829">
        <f t="shared" si="78"/>
        <v>6.1184428721125213E-4</v>
      </c>
      <c r="AY140" s="1830">
        <f t="shared" si="78"/>
        <v>-1.6461170597625845</v>
      </c>
      <c r="AZ140" s="1796"/>
      <c r="BA140" s="1796"/>
      <c r="BB140" s="1796"/>
      <c r="BC140" s="1796"/>
      <c r="BD140" s="1796"/>
      <c r="BE140" s="1796"/>
      <c r="BF140" s="1796"/>
      <c r="BG140" s="1796"/>
      <c r="BH140" s="1796"/>
      <c r="BI140" s="1796"/>
      <c r="BJ140" s="1796"/>
      <c r="BK140" s="1796"/>
      <c r="BL140" s="1796"/>
      <c r="BM140" s="1796"/>
      <c r="BN140" s="1796"/>
      <c r="BO140" s="1796"/>
      <c r="BP140" s="1796"/>
      <c r="BQ140" s="1796"/>
      <c r="BR140" s="1796"/>
      <c r="BS140" s="1796"/>
      <c r="BT140" s="1796"/>
      <c r="BU140" s="1796"/>
      <c r="BV140" s="1796"/>
      <c r="BW140" s="1796"/>
      <c r="BX140" s="1796"/>
      <c r="BY140" s="1796"/>
      <c r="BZ140" s="1796"/>
      <c r="CA140" s="1796"/>
      <c r="CB140" s="1796"/>
      <c r="CC140" s="1796"/>
      <c r="CD140" s="1796"/>
      <c r="CE140" s="1796"/>
      <c r="CF140" s="1796"/>
      <c r="CG140" s="1796"/>
      <c r="CH140" s="1796"/>
      <c r="CI140" s="1796"/>
      <c r="CJ140" s="1796"/>
      <c r="CK140" s="1796"/>
      <c r="CL140" s="1796"/>
      <c r="CM140" s="1796"/>
      <c r="CN140" s="1796"/>
      <c r="CO140" s="1796"/>
      <c r="CP140" s="1796"/>
      <c r="CQ140" s="1796"/>
      <c r="CR140" s="1796"/>
      <c r="CS140" s="1796"/>
      <c r="CT140" s="1796"/>
      <c r="CU140" s="1796"/>
      <c r="CV140" s="1796"/>
      <c r="CW140" s="1796"/>
      <c r="CX140" s="1796"/>
      <c r="CY140" s="1796"/>
      <c r="CZ140" s="1796"/>
      <c r="DA140" s="1796"/>
      <c r="DB140" s="1796"/>
      <c r="DC140" s="1796"/>
      <c r="DD140" s="1796"/>
      <c r="DE140" s="1796"/>
      <c r="DF140" s="1796"/>
      <c r="DG140" s="1796"/>
      <c r="DH140" s="1796"/>
      <c r="DI140" s="1796"/>
      <c r="DJ140" s="1796"/>
      <c r="DK140" s="1796"/>
      <c r="DL140" s="1796"/>
      <c r="DM140" s="1796"/>
      <c r="DN140" s="1796"/>
      <c r="DO140" s="1796"/>
    </row>
    <row r="141" spans="2:119" s="1791" customFormat="1">
      <c r="B141" s="1853"/>
      <c r="C141" s="1855">
        <v>35</v>
      </c>
      <c r="D141" s="1822" t="s">
        <v>158</v>
      </c>
      <c r="E141" s="1843" t="s">
        <v>343</v>
      </c>
      <c r="F141" s="1824">
        <v>5.8249543533271044</v>
      </c>
      <c r="G141" s="1825">
        <v>733.86352115170121</v>
      </c>
      <c r="H141" s="1825">
        <v>3.1097051646330733E-2</v>
      </c>
      <c r="I141" s="1825">
        <v>2.5051969425154103E-2</v>
      </c>
      <c r="J141" s="1825">
        <v>6.5582925463832011E-3</v>
      </c>
      <c r="K141" s="1825">
        <v>2.882045290195337E-2</v>
      </c>
      <c r="L141" s="1827">
        <v>0</v>
      </c>
      <c r="M141" s="1828">
        <v>9.8956733091023989E-3</v>
      </c>
      <c r="N141" s="1827">
        <v>0</v>
      </c>
      <c r="O141" s="1827">
        <v>0</v>
      </c>
      <c r="P141" s="1827">
        <v>0</v>
      </c>
      <c r="Q141" s="1825">
        <v>0</v>
      </c>
      <c r="R141" s="1825">
        <v>0.20647874203399208</v>
      </c>
      <c r="S141" s="1825">
        <v>1.4536877870055002E-3</v>
      </c>
      <c r="T141" s="1825">
        <v>0</v>
      </c>
      <c r="U141" s="1825">
        <v>0.22003089899935646</v>
      </c>
      <c r="V141" s="1827">
        <v>0</v>
      </c>
      <c r="W141" s="1827">
        <v>0</v>
      </c>
      <c r="X141" s="1829">
        <v>0.70306428147230082</v>
      </c>
      <c r="Y141" s="1830">
        <v>740.92092655515</v>
      </c>
      <c r="Z141" s="1796"/>
      <c r="AA141" s="1796"/>
      <c r="AB141" s="1853"/>
      <c r="AC141" s="1855">
        <v>35</v>
      </c>
      <c r="AD141" s="1822" t="s">
        <v>158</v>
      </c>
      <c r="AE141" s="1843" t="s">
        <v>343</v>
      </c>
      <c r="AF141" s="1824">
        <f t="shared" ref="AF141:AY141" si="79">F43-F141</f>
        <v>-2.6210396832838629</v>
      </c>
      <c r="AG141" s="1825">
        <f t="shared" si="79"/>
        <v>-122.05263002248535</v>
      </c>
      <c r="AH141" s="1825">
        <f t="shared" si="79"/>
        <v>-1.8345383817645784E-2</v>
      </c>
      <c r="AI141" s="1825">
        <f t="shared" si="79"/>
        <v>7.7026144556848232E-3</v>
      </c>
      <c r="AJ141" s="1825">
        <f t="shared" si="79"/>
        <v>-4.4534866506722951E-4</v>
      </c>
      <c r="AK141" s="1825">
        <f t="shared" si="79"/>
        <v>-1.4078598387150846E-2</v>
      </c>
      <c r="AL141" s="1827">
        <f t="shared" si="79"/>
        <v>0</v>
      </c>
      <c r="AM141" s="1828">
        <f t="shared" si="79"/>
        <v>1.1101830337623027E-3</v>
      </c>
      <c r="AN141" s="1827">
        <f t="shared" si="79"/>
        <v>0</v>
      </c>
      <c r="AO141" s="1827">
        <f t="shared" si="79"/>
        <v>0</v>
      </c>
      <c r="AP141" s="1827">
        <f t="shared" si="79"/>
        <v>0</v>
      </c>
      <c r="AQ141" s="1825">
        <f t="shared" si="79"/>
        <v>5.5596513527571194E-8</v>
      </c>
      <c r="AR141" s="1825">
        <f t="shared" si="79"/>
        <v>-0.16409969066362332</v>
      </c>
      <c r="AS141" s="1825">
        <f t="shared" si="79"/>
        <v>0.15861024189554229</v>
      </c>
      <c r="AT141" s="1825">
        <f t="shared" si="79"/>
        <v>7.3184256749274005E-5</v>
      </c>
      <c r="AU141" s="1825">
        <f t="shared" si="79"/>
        <v>-0.12074350479900153</v>
      </c>
      <c r="AV141" s="1827">
        <f t="shared" si="79"/>
        <v>0</v>
      </c>
      <c r="AW141" s="1827">
        <f t="shared" si="79"/>
        <v>0</v>
      </c>
      <c r="AX141" s="1829">
        <f t="shared" si="79"/>
        <v>0.14388623598463601</v>
      </c>
      <c r="AY141" s="1830">
        <f t="shared" si="79"/>
        <v>-124.67999971687891</v>
      </c>
      <c r="AZ141" s="1796"/>
      <c r="BA141" s="1796"/>
      <c r="BB141" s="1796"/>
      <c r="BC141" s="1796"/>
      <c r="BD141" s="1796"/>
      <c r="BE141" s="1796"/>
      <c r="BF141" s="1796"/>
      <c r="BG141" s="1796"/>
      <c r="BH141" s="1796"/>
      <c r="BI141" s="1796"/>
      <c r="BJ141" s="1796"/>
      <c r="BK141" s="1796"/>
      <c r="BL141" s="1796"/>
      <c r="BM141" s="1796"/>
      <c r="BN141" s="1796"/>
      <c r="BO141" s="1796"/>
      <c r="BP141" s="1796"/>
      <c r="BQ141" s="1796"/>
      <c r="BR141" s="1796"/>
      <c r="BS141" s="1796"/>
      <c r="BT141" s="1796"/>
      <c r="BU141" s="1796"/>
      <c r="BV141" s="1796"/>
      <c r="BW141" s="1796"/>
      <c r="BX141" s="1796"/>
      <c r="BY141" s="1796"/>
      <c r="BZ141" s="1796"/>
      <c r="CA141" s="1796"/>
      <c r="CB141" s="1796"/>
      <c r="CC141" s="1796"/>
      <c r="CD141" s="1796"/>
      <c r="CE141" s="1796"/>
      <c r="CF141" s="1796"/>
      <c r="CG141" s="1796"/>
      <c r="CH141" s="1796"/>
      <c r="CI141" s="1796"/>
      <c r="CJ141" s="1796"/>
      <c r="CK141" s="1796"/>
      <c r="CL141" s="1796"/>
      <c r="CM141" s="1796"/>
      <c r="CN141" s="1796"/>
      <c r="CO141" s="1796"/>
      <c r="CP141" s="1796"/>
      <c r="CQ141" s="1796"/>
      <c r="CR141" s="1796"/>
      <c r="CS141" s="1796"/>
      <c r="CT141" s="1796"/>
      <c r="CU141" s="1796"/>
      <c r="CV141" s="1796"/>
      <c r="CW141" s="1796"/>
      <c r="CX141" s="1796"/>
      <c r="CY141" s="1796"/>
      <c r="CZ141" s="1796"/>
      <c r="DA141" s="1796"/>
      <c r="DB141" s="1796"/>
      <c r="DC141" s="1796"/>
      <c r="DD141" s="1796"/>
      <c r="DE141" s="1796"/>
      <c r="DF141" s="1796"/>
      <c r="DG141" s="1796"/>
      <c r="DH141" s="1796"/>
      <c r="DI141" s="1796"/>
      <c r="DJ141" s="1796"/>
      <c r="DK141" s="1796"/>
      <c r="DL141" s="1796"/>
      <c r="DM141" s="1796"/>
      <c r="DN141" s="1796"/>
      <c r="DO141" s="1796"/>
    </row>
    <row r="142" spans="2:119" s="1791" customFormat="1">
      <c r="B142" s="1853"/>
      <c r="C142" s="1855">
        <v>36</v>
      </c>
      <c r="D142" s="1822" t="s">
        <v>22</v>
      </c>
      <c r="E142" s="1843" t="s">
        <v>344</v>
      </c>
      <c r="F142" s="1824">
        <v>5.1405490008994366E-2</v>
      </c>
      <c r="G142" s="1765">
        <v>10940.473226006254</v>
      </c>
      <c r="H142" s="1825">
        <v>0.31686429954421202</v>
      </c>
      <c r="I142" s="1825">
        <v>0.13201163101195923</v>
      </c>
      <c r="J142" s="1825">
        <v>3.1719925907050167E-2</v>
      </c>
      <c r="K142" s="1825">
        <v>1.0441597042192141</v>
      </c>
      <c r="L142" s="1827">
        <v>0</v>
      </c>
      <c r="M142" s="1828">
        <v>2.9994073704184863E-2</v>
      </c>
      <c r="N142" s="1827">
        <v>0</v>
      </c>
      <c r="O142" s="1827">
        <v>0</v>
      </c>
      <c r="P142" s="1827">
        <v>0</v>
      </c>
      <c r="Q142" s="1825">
        <v>0</v>
      </c>
      <c r="R142" s="1825">
        <v>2.7300258094200389</v>
      </c>
      <c r="S142" s="1825">
        <v>1.9442321476315798</v>
      </c>
      <c r="T142" s="1825">
        <v>4.254301391757984E-3</v>
      </c>
      <c r="U142" s="1825">
        <v>35.65225566350199</v>
      </c>
      <c r="V142" s="1827">
        <v>0</v>
      </c>
      <c r="W142" s="1827">
        <v>0</v>
      </c>
      <c r="X142" s="1829">
        <v>6.0218763183330203E-3</v>
      </c>
      <c r="Y142" s="1830">
        <v>10982.416170928915</v>
      </c>
      <c r="Z142" s="1796"/>
      <c r="AA142" s="1796"/>
      <c r="AB142" s="1853"/>
      <c r="AC142" s="1855">
        <v>36</v>
      </c>
      <c r="AD142" s="1822" t="s">
        <v>22</v>
      </c>
      <c r="AE142" s="1843" t="s">
        <v>344</v>
      </c>
      <c r="AF142" s="1824">
        <f t="shared" ref="AF142:AY142" si="80">F44-F142</f>
        <v>0.24250330291297817</v>
      </c>
      <c r="AG142" s="1765">
        <f t="shared" si="80"/>
        <v>-381.62005337731171</v>
      </c>
      <c r="AH142" s="1825">
        <f t="shared" si="80"/>
        <v>9.4620248294010501E-2</v>
      </c>
      <c r="AI142" s="1825">
        <f t="shared" si="80"/>
        <v>1.4259413607190619</v>
      </c>
      <c r="AJ142" s="1825">
        <f t="shared" si="80"/>
        <v>0.92044671149852575</v>
      </c>
      <c r="AK142" s="1825">
        <f t="shared" si="80"/>
        <v>-0.1708579465775617</v>
      </c>
      <c r="AL142" s="1827">
        <f t="shared" si="80"/>
        <v>0</v>
      </c>
      <c r="AM142" s="1828">
        <f t="shared" si="80"/>
        <v>-1.5147283607180397E-2</v>
      </c>
      <c r="AN142" s="1827">
        <f t="shared" si="80"/>
        <v>0</v>
      </c>
      <c r="AO142" s="1827">
        <f t="shared" si="80"/>
        <v>0</v>
      </c>
      <c r="AP142" s="1827">
        <f t="shared" si="80"/>
        <v>0</v>
      </c>
      <c r="AQ142" s="1825">
        <f t="shared" si="80"/>
        <v>6.6621831153046277E-4</v>
      </c>
      <c r="AR142" s="1825">
        <f t="shared" si="80"/>
        <v>-1.6356423287815116</v>
      </c>
      <c r="AS142" s="1825">
        <f t="shared" si="80"/>
        <v>0.18283594073645171</v>
      </c>
      <c r="AT142" s="1825">
        <f t="shared" si="80"/>
        <v>0.86449147360314826</v>
      </c>
      <c r="AU142" s="1825">
        <f t="shared" si="80"/>
        <v>1.3023807764149922</v>
      </c>
      <c r="AV142" s="1827">
        <f t="shared" si="80"/>
        <v>0</v>
      </c>
      <c r="AW142" s="1827">
        <f t="shared" si="80"/>
        <v>0</v>
      </c>
      <c r="AX142" s="1829">
        <f t="shared" si="80"/>
        <v>6.6477785094325572</v>
      </c>
      <c r="AY142" s="1830">
        <f t="shared" si="80"/>
        <v>-371.76003639435294</v>
      </c>
      <c r="AZ142" s="1796"/>
      <c r="BA142" s="1796"/>
      <c r="BB142" s="1796"/>
      <c r="BC142" s="1796"/>
      <c r="BD142" s="1796"/>
      <c r="BE142" s="1796"/>
      <c r="BF142" s="1796"/>
      <c r="BG142" s="1796"/>
      <c r="BH142" s="1796"/>
      <c r="BI142" s="1796"/>
      <c r="BJ142" s="1796"/>
      <c r="BK142" s="1796"/>
      <c r="BL142" s="1796"/>
      <c r="BM142" s="1796"/>
      <c r="BN142" s="1796"/>
      <c r="BO142" s="1796"/>
      <c r="BP142" s="1796"/>
      <c r="BQ142" s="1796"/>
      <c r="BR142" s="1796"/>
      <c r="BS142" s="1796"/>
      <c r="BT142" s="1796"/>
      <c r="BU142" s="1796"/>
      <c r="BV142" s="1796"/>
      <c r="BW142" s="1796"/>
      <c r="BX142" s="1796"/>
      <c r="BY142" s="1796"/>
      <c r="BZ142" s="1796"/>
      <c r="CA142" s="1796"/>
      <c r="CB142" s="1796"/>
      <c r="CC142" s="1796"/>
      <c r="CD142" s="1796"/>
      <c r="CE142" s="1796"/>
      <c r="CF142" s="1796"/>
      <c r="CG142" s="1796"/>
      <c r="CH142" s="1796"/>
      <c r="CI142" s="1796"/>
      <c r="CJ142" s="1796"/>
      <c r="CK142" s="1796"/>
      <c r="CL142" s="1796"/>
      <c r="CM142" s="1796"/>
      <c r="CN142" s="1796"/>
      <c r="CO142" s="1796"/>
      <c r="CP142" s="1796"/>
      <c r="CQ142" s="1796"/>
      <c r="CR142" s="1796"/>
      <c r="CS142" s="1796"/>
      <c r="CT142" s="1796"/>
      <c r="CU142" s="1796"/>
      <c r="CV142" s="1796"/>
      <c r="CW142" s="1796"/>
      <c r="CX142" s="1796"/>
      <c r="CY142" s="1796"/>
      <c r="CZ142" s="1796"/>
      <c r="DA142" s="1796"/>
      <c r="DB142" s="1796"/>
      <c r="DC142" s="1796"/>
      <c r="DD142" s="1796"/>
      <c r="DE142" s="1796"/>
      <c r="DF142" s="1796"/>
      <c r="DG142" s="1796"/>
      <c r="DH142" s="1796"/>
      <c r="DI142" s="1796"/>
      <c r="DJ142" s="1796"/>
      <c r="DK142" s="1796"/>
      <c r="DL142" s="1796"/>
      <c r="DM142" s="1796"/>
      <c r="DN142" s="1796"/>
      <c r="DO142" s="1796"/>
    </row>
    <row r="143" spans="2:119" s="1791" customFormat="1">
      <c r="B143" s="1833"/>
      <c r="C143" s="1842">
        <v>37</v>
      </c>
      <c r="D143" s="1822" t="s">
        <v>159</v>
      </c>
      <c r="E143" s="1843" t="s">
        <v>345</v>
      </c>
      <c r="F143" s="1824">
        <v>1.0017957522319798</v>
      </c>
      <c r="G143" s="1765">
        <v>77696.848367000013</v>
      </c>
      <c r="H143" s="1825">
        <v>0.89625728589989129</v>
      </c>
      <c r="I143" s="1825">
        <v>5.2463834253909001</v>
      </c>
      <c r="J143" s="1825">
        <v>4.2838466565717194E-2</v>
      </c>
      <c r="K143" s="1825">
        <v>0.22644739877284517</v>
      </c>
      <c r="L143" s="1827">
        <v>0</v>
      </c>
      <c r="M143" s="1828">
        <v>6.2057557954624178E-2</v>
      </c>
      <c r="N143" s="1827">
        <v>0</v>
      </c>
      <c r="O143" s="1827">
        <v>0</v>
      </c>
      <c r="P143" s="1827">
        <v>0</v>
      </c>
      <c r="Q143" s="1825">
        <v>0</v>
      </c>
      <c r="R143" s="1825">
        <v>0.36940828181815144</v>
      </c>
      <c r="S143" s="1825">
        <v>4.1491594555576388</v>
      </c>
      <c r="T143" s="1825">
        <v>3.903265661108385E-3</v>
      </c>
      <c r="U143" s="1825">
        <v>13.761533526231245</v>
      </c>
      <c r="V143" s="1827">
        <v>0</v>
      </c>
      <c r="W143" s="1827">
        <v>0</v>
      </c>
      <c r="X143" s="1829">
        <v>16.256112531544343</v>
      </c>
      <c r="Y143" s="1830">
        <v>77738.864263947602</v>
      </c>
      <c r="Z143" s="1796"/>
      <c r="AA143" s="1796"/>
      <c r="AB143" s="1833"/>
      <c r="AC143" s="1842">
        <v>37</v>
      </c>
      <c r="AD143" s="1822" t="s">
        <v>159</v>
      </c>
      <c r="AE143" s="1843" t="s">
        <v>345</v>
      </c>
      <c r="AF143" s="1824">
        <f t="shared" ref="AF143:AY143" si="81">F45-F143</f>
        <v>26.816497535728445</v>
      </c>
      <c r="AG143" s="1765">
        <f t="shared" si="81"/>
        <v>370.59385299998394</v>
      </c>
      <c r="AH143" s="1825">
        <f t="shared" si="81"/>
        <v>1.3463459177458796</v>
      </c>
      <c r="AI143" s="1825">
        <f t="shared" si="81"/>
        <v>3.1844772692370968</v>
      </c>
      <c r="AJ143" s="1825">
        <f t="shared" si="81"/>
        <v>1.7377547079712934</v>
      </c>
      <c r="AK143" s="1825">
        <f t="shared" si="81"/>
        <v>0.12440680576680588</v>
      </c>
      <c r="AL143" s="1827">
        <f t="shared" si="81"/>
        <v>0</v>
      </c>
      <c r="AM143" s="1828">
        <f t="shared" si="81"/>
        <v>0.10263823248436485</v>
      </c>
      <c r="AN143" s="1827">
        <f t="shared" si="81"/>
        <v>0</v>
      </c>
      <c r="AO143" s="1827">
        <f t="shared" si="81"/>
        <v>0</v>
      </c>
      <c r="AP143" s="1827">
        <f t="shared" si="81"/>
        <v>0</v>
      </c>
      <c r="AQ143" s="1825">
        <f t="shared" si="81"/>
        <v>1.4383439861958415E-3</v>
      </c>
      <c r="AR143" s="1825">
        <f t="shared" si="81"/>
        <v>-0.12118760989376978</v>
      </c>
      <c r="AS143" s="1825">
        <f t="shared" si="81"/>
        <v>0.22428140026922527</v>
      </c>
      <c r="AT143" s="1825">
        <f t="shared" si="81"/>
        <v>1.8822659811870821</v>
      </c>
      <c r="AU143" s="1825">
        <f t="shared" si="81"/>
        <v>5.7231379618503464</v>
      </c>
      <c r="AV143" s="1827">
        <f t="shared" si="81"/>
        <v>0</v>
      </c>
      <c r="AW143" s="1827">
        <f t="shared" si="81"/>
        <v>0</v>
      </c>
      <c r="AX143" s="1829">
        <f t="shared" si="81"/>
        <v>16.679766989022301</v>
      </c>
      <c r="AY143" s="1830">
        <f t="shared" si="81"/>
        <v>428.29567653537379</v>
      </c>
      <c r="AZ143" s="1796"/>
      <c r="BA143" s="1796"/>
      <c r="BB143" s="1796"/>
      <c r="BC143" s="1796"/>
      <c r="BD143" s="1796"/>
      <c r="BE143" s="1796"/>
      <c r="BF143" s="1796"/>
      <c r="BG143" s="1796"/>
      <c r="BH143" s="1796"/>
      <c r="BI143" s="1796"/>
      <c r="BJ143" s="1796"/>
      <c r="BK143" s="1796"/>
      <c r="BL143" s="1796"/>
      <c r="BM143" s="1796"/>
      <c r="BN143" s="1796"/>
      <c r="BO143" s="1796"/>
      <c r="BP143" s="1796"/>
      <c r="BQ143" s="1796"/>
      <c r="BR143" s="1796"/>
      <c r="BS143" s="1796"/>
      <c r="BT143" s="1796"/>
      <c r="BU143" s="1796"/>
      <c r="BV143" s="1796"/>
      <c r="BW143" s="1796"/>
      <c r="BX143" s="1796"/>
      <c r="BY143" s="1796"/>
      <c r="BZ143" s="1796"/>
      <c r="CA143" s="1796"/>
      <c r="CB143" s="1796"/>
      <c r="CC143" s="1796"/>
      <c r="CD143" s="1796"/>
      <c r="CE143" s="1796"/>
      <c r="CF143" s="1796"/>
      <c r="CG143" s="1796"/>
      <c r="CH143" s="1796"/>
      <c r="CI143" s="1796"/>
      <c r="CJ143" s="1796"/>
      <c r="CK143" s="1796"/>
      <c r="CL143" s="1796"/>
      <c r="CM143" s="1796"/>
      <c r="CN143" s="1796"/>
      <c r="CO143" s="1796"/>
      <c r="CP143" s="1796"/>
      <c r="CQ143" s="1796"/>
      <c r="CR143" s="1796"/>
      <c r="CS143" s="1796"/>
      <c r="CT143" s="1796"/>
      <c r="CU143" s="1796"/>
      <c r="CV143" s="1796"/>
      <c r="CW143" s="1796"/>
      <c r="CX143" s="1796"/>
      <c r="CY143" s="1796"/>
      <c r="CZ143" s="1796"/>
      <c r="DA143" s="1796"/>
      <c r="DB143" s="1796"/>
      <c r="DC143" s="1796"/>
      <c r="DD143" s="1796"/>
      <c r="DE143" s="1796"/>
      <c r="DF143" s="1796"/>
      <c r="DG143" s="1796"/>
      <c r="DH143" s="1796"/>
      <c r="DI143" s="1796"/>
      <c r="DJ143" s="1796"/>
      <c r="DK143" s="1796"/>
      <c r="DL143" s="1796"/>
      <c r="DM143" s="1796"/>
      <c r="DN143" s="1796"/>
      <c r="DO143" s="1796"/>
    </row>
    <row r="144" spans="2:119" s="1791" customFormat="1">
      <c r="B144" s="1853" t="s">
        <v>160</v>
      </c>
      <c r="C144" s="1856"/>
      <c r="D144" s="1813" t="s">
        <v>346</v>
      </c>
      <c r="E144" s="1814" t="s">
        <v>347</v>
      </c>
      <c r="F144" s="1835">
        <v>3.2474000000000003E-2</v>
      </c>
      <c r="G144" s="1836">
        <v>50.160879206596555</v>
      </c>
      <c r="H144" s="1836">
        <v>1.2887894794680637</v>
      </c>
      <c r="I144" s="1836">
        <v>0.64923504307924995</v>
      </c>
      <c r="J144" s="1836">
        <v>1.6299042933056243</v>
      </c>
      <c r="K144" s="1836">
        <v>17.560079517094415</v>
      </c>
      <c r="L144" s="1837">
        <v>4.1161183652251205</v>
      </c>
      <c r="M144" s="1837">
        <v>0.28071327284958786</v>
      </c>
      <c r="N144" s="1827">
        <v>0</v>
      </c>
      <c r="O144" s="1827">
        <v>0</v>
      </c>
      <c r="P144" s="1827">
        <v>0</v>
      </c>
      <c r="Q144" s="1836">
        <v>1E-4</v>
      </c>
      <c r="R144" s="1836">
        <v>7.2549222638534436</v>
      </c>
      <c r="S144" s="1836">
        <v>10.062912774902335</v>
      </c>
      <c r="T144" s="1836">
        <v>0.34399999999999997</v>
      </c>
      <c r="U144" s="1836">
        <v>37.901347831513711</v>
      </c>
      <c r="V144" s="1827">
        <v>0</v>
      </c>
      <c r="W144" s="1827">
        <v>0</v>
      </c>
      <c r="X144" s="1838">
        <v>0</v>
      </c>
      <c r="Y144" s="1839">
        <v>131.28147604788811</v>
      </c>
      <c r="Z144" s="1796"/>
      <c r="AA144" s="1796"/>
      <c r="AB144" s="1853" t="s">
        <v>160</v>
      </c>
      <c r="AC144" s="1856"/>
      <c r="AD144" s="1813" t="s">
        <v>346</v>
      </c>
      <c r="AE144" s="1814" t="s">
        <v>347</v>
      </c>
      <c r="AF144" s="1835">
        <f t="shared" ref="AF144:AY144" si="82">F46-F144</f>
        <v>-6.8991030125535174E-3</v>
      </c>
      <c r="AG144" s="1836">
        <f t="shared" si="82"/>
        <v>74.097733955996603</v>
      </c>
      <c r="AH144" s="1836">
        <f t="shared" si="82"/>
        <v>1.6669548278476547</v>
      </c>
      <c r="AI144" s="1836">
        <f t="shared" si="82"/>
        <v>0.21409893907230937</v>
      </c>
      <c r="AJ144" s="1836">
        <f t="shared" si="82"/>
        <v>0.75828459089076561</v>
      </c>
      <c r="AK144" s="1836">
        <f t="shared" si="82"/>
        <v>-5.2726808927967816</v>
      </c>
      <c r="AL144" s="1837">
        <f t="shared" si="82"/>
        <v>-1.3753527620727635</v>
      </c>
      <c r="AM144" s="1837">
        <f t="shared" si="82"/>
        <v>0.86509565525342791</v>
      </c>
      <c r="AN144" s="1827">
        <f t="shared" si="82"/>
        <v>0</v>
      </c>
      <c r="AO144" s="1827">
        <f t="shared" si="82"/>
        <v>0</v>
      </c>
      <c r="AP144" s="1827">
        <f t="shared" si="82"/>
        <v>0</v>
      </c>
      <c r="AQ144" s="1836">
        <f t="shared" si="82"/>
        <v>9.2469919513028949E-4</v>
      </c>
      <c r="AR144" s="1836">
        <f t="shared" si="82"/>
        <v>5.6144888152874737</v>
      </c>
      <c r="AS144" s="1836">
        <f t="shared" si="82"/>
        <v>1.438210221275698</v>
      </c>
      <c r="AT144" s="1836">
        <f t="shared" si="82"/>
        <v>2.2707110412963361E-3</v>
      </c>
      <c r="AU144" s="1836">
        <f t="shared" si="82"/>
        <v>45.18172149092721</v>
      </c>
      <c r="AV144" s="1827">
        <f t="shared" si="82"/>
        <v>0</v>
      </c>
      <c r="AW144" s="1827">
        <f t="shared" si="82"/>
        <v>0</v>
      </c>
      <c r="AX144" s="1838">
        <f t="shared" si="82"/>
        <v>2.0403288895992215E-4</v>
      </c>
      <c r="AY144" s="1839">
        <f t="shared" si="82"/>
        <v>123.18505518179438</v>
      </c>
      <c r="AZ144" s="1796"/>
      <c r="BA144" s="1796"/>
      <c r="BB144" s="1796"/>
      <c r="BC144" s="1796"/>
      <c r="BD144" s="1796"/>
      <c r="BE144" s="1796"/>
      <c r="BF144" s="1796"/>
      <c r="BG144" s="1796"/>
      <c r="BH144" s="1796"/>
      <c r="BI144" s="1796"/>
      <c r="BJ144" s="1796"/>
      <c r="BK144" s="1796"/>
      <c r="BL144" s="1796"/>
      <c r="BM144" s="1796"/>
      <c r="BN144" s="1796"/>
      <c r="BO144" s="1796"/>
      <c r="BP144" s="1796"/>
      <c r="BQ144" s="1796"/>
      <c r="BR144" s="1796"/>
      <c r="BS144" s="1796"/>
      <c r="BT144" s="1796"/>
      <c r="BU144" s="1796"/>
      <c r="BV144" s="1796"/>
      <c r="BW144" s="1796"/>
      <c r="BX144" s="1796"/>
      <c r="BY144" s="1796"/>
      <c r="BZ144" s="1796"/>
      <c r="CA144" s="1796"/>
      <c r="CB144" s="1796"/>
      <c r="CC144" s="1796"/>
      <c r="CD144" s="1796"/>
      <c r="CE144" s="1796"/>
      <c r="CF144" s="1796"/>
      <c r="CG144" s="1796"/>
      <c r="CH144" s="1796"/>
      <c r="CI144" s="1796"/>
      <c r="CJ144" s="1796"/>
      <c r="CK144" s="1796"/>
      <c r="CL144" s="1796"/>
      <c r="CM144" s="1796"/>
      <c r="CN144" s="1796"/>
      <c r="CO144" s="1796"/>
      <c r="CP144" s="1796"/>
      <c r="CQ144" s="1796"/>
      <c r="CR144" s="1796"/>
      <c r="CS144" s="1796"/>
      <c r="CT144" s="1796"/>
      <c r="CU144" s="1796"/>
      <c r="CV144" s="1796"/>
      <c r="CW144" s="1796"/>
      <c r="CX144" s="1796"/>
      <c r="CY144" s="1796"/>
      <c r="CZ144" s="1796"/>
      <c r="DA144" s="1796"/>
      <c r="DB144" s="1796"/>
      <c r="DC144" s="1796"/>
      <c r="DD144" s="1796"/>
      <c r="DE144" s="1796"/>
      <c r="DF144" s="1796"/>
      <c r="DG144" s="1796"/>
      <c r="DH144" s="1796"/>
      <c r="DI144" s="1796"/>
      <c r="DJ144" s="1796"/>
      <c r="DK144" s="1796"/>
      <c r="DL144" s="1796"/>
      <c r="DM144" s="1796"/>
      <c r="DN144" s="1796"/>
      <c r="DO144" s="1796"/>
    </row>
    <row r="145" spans="2:119" s="1791" customFormat="1">
      <c r="B145" s="1853"/>
      <c r="C145" s="1855">
        <v>38</v>
      </c>
      <c r="D145" s="1822" t="s">
        <v>161</v>
      </c>
      <c r="E145" s="1843" t="s">
        <v>348</v>
      </c>
      <c r="F145" s="1824">
        <v>0</v>
      </c>
      <c r="G145" s="1825">
        <v>4.2560918694008682E-3</v>
      </c>
      <c r="H145" s="1825">
        <v>3.3500671943801318E-2</v>
      </c>
      <c r="I145" s="1825">
        <v>0</v>
      </c>
      <c r="J145" s="1825">
        <v>0</v>
      </c>
      <c r="K145" s="1825">
        <v>5.7069284956475643</v>
      </c>
      <c r="L145" s="1827">
        <v>0</v>
      </c>
      <c r="M145" s="1828">
        <v>0</v>
      </c>
      <c r="N145" s="1827">
        <v>0</v>
      </c>
      <c r="O145" s="1827">
        <v>0</v>
      </c>
      <c r="P145" s="1827">
        <v>0</v>
      </c>
      <c r="Q145" s="1825">
        <v>0</v>
      </c>
      <c r="R145" s="1825">
        <v>3.467765533262209</v>
      </c>
      <c r="S145" s="1825">
        <v>1.1427748547372374</v>
      </c>
      <c r="T145" s="1825">
        <v>0</v>
      </c>
      <c r="U145" s="1825">
        <v>32.642405959510853</v>
      </c>
      <c r="V145" s="1827">
        <v>0</v>
      </c>
      <c r="W145" s="1827">
        <v>0</v>
      </c>
      <c r="X145" s="1829">
        <v>0</v>
      </c>
      <c r="Y145" s="1830">
        <v>42.997631606971069</v>
      </c>
      <c r="Z145" s="1796"/>
      <c r="AA145" s="1796"/>
      <c r="AB145" s="1853"/>
      <c r="AC145" s="1855">
        <v>38</v>
      </c>
      <c r="AD145" s="1822" t="s">
        <v>161</v>
      </c>
      <c r="AE145" s="1843" t="s">
        <v>348</v>
      </c>
      <c r="AF145" s="1824">
        <f t="shared" ref="AF145:AY145" si="83">F47-F145</f>
        <v>0</v>
      </c>
      <c r="AG145" s="1825">
        <f t="shared" si="83"/>
        <v>-1.285121312349534E-3</v>
      </c>
      <c r="AH145" s="1825">
        <f t="shared" si="83"/>
        <v>-1.3714876546261068E-2</v>
      </c>
      <c r="AI145" s="1825">
        <f t="shared" si="83"/>
        <v>0</v>
      </c>
      <c r="AJ145" s="1825">
        <f t="shared" si="83"/>
        <v>0</v>
      </c>
      <c r="AK145" s="1825">
        <f t="shared" si="83"/>
        <v>-2.5879701942882236</v>
      </c>
      <c r="AL145" s="1827">
        <f t="shared" si="83"/>
        <v>0</v>
      </c>
      <c r="AM145" s="1828">
        <f t="shared" si="83"/>
        <v>0</v>
      </c>
      <c r="AN145" s="1827">
        <f t="shared" si="83"/>
        <v>0</v>
      </c>
      <c r="AO145" s="1827">
        <f t="shared" si="83"/>
        <v>0</v>
      </c>
      <c r="AP145" s="1827">
        <f t="shared" si="83"/>
        <v>0</v>
      </c>
      <c r="AQ145" s="1825">
        <f t="shared" si="83"/>
        <v>0</v>
      </c>
      <c r="AR145" s="1825">
        <f t="shared" si="83"/>
        <v>1.1875425626041642</v>
      </c>
      <c r="AS145" s="1825">
        <f t="shared" si="83"/>
        <v>-0.98763561566692171</v>
      </c>
      <c r="AT145" s="1825">
        <f t="shared" si="83"/>
        <v>0</v>
      </c>
      <c r="AU145" s="1825">
        <f t="shared" si="83"/>
        <v>10.415957663333749</v>
      </c>
      <c r="AV145" s="1827">
        <f t="shared" si="83"/>
        <v>0</v>
      </c>
      <c r="AW145" s="1827">
        <f t="shared" si="83"/>
        <v>0</v>
      </c>
      <c r="AX145" s="1829">
        <f t="shared" si="83"/>
        <v>0</v>
      </c>
      <c r="AY145" s="1830">
        <f t="shared" si="83"/>
        <v>8.012894418124155</v>
      </c>
      <c r="AZ145" s="1796"/>
      <c r="BA145" s="1796"/>
      <c r="BB145" s="1796"/>
      <c r="BC145" s="1796"/>
      <c r="BD145" s="1796"/>
      <c r="BE145" s="1796"/>
      <c r="BF145" s="1796"/>
      <c r="BG145" s="1796"/>
      <c r="BH145" s="1796"/>
      <c r="BI145" s="1796"/>
      <c r="BJ145" s="1796"/>
      <c r="BK145" s="1796"/>
      <c r="BL145" s="1796"/>
      <c r="BM145" s="1796"/>
      <c r="BN145" s="1796"/>
      <c r="BO145" s="1796"/>
      <c r="BP145" s="1796"/>
      <c r="BQ145" s="1796"/>
      <c r="BR145" s="1796"/>
      <c r="BS145" s="1796"/>
      <c r="BT145" s="1796"/>
      <c r="BU145" s="1796"/>
      <c r="BV145" s="1796"/>
      <c r="BW145" s="1796"/>
      <c r="BX145" s="1796"/>
      <c r="BY145" s="1796"/>
      <c r="BZ145" s="1796"/>
      <c r="CA145" s="1796"/>
      <c r="CB145" s="1796"/>
      <c r="CC145" s="1796"/>
      <c r="CD145" s="1796"/>
      <c r="CE145" s="1796"/>
      <c r="CF145" s="1796"/>
      <c r="CG145" s="1796"/>
      <c r="CH145" s="1796"/>
      <c r="CI145" s="1796"/>
      <c r="CJ145" s="1796"/>
      <c r="CK145" s="1796"/>
      <c r="CL145" s="1796"/>
      <c r="CM145" s="1796"/>
      <c r="CN145" s="1796"/>
      <c r="CO145" s="1796"/>
      <c r="CP145" s="1796"/>
      <c r="CQ145" s="1796"/>
      <c r="CR145" s="1796"/>
      <c r="CS145" s="1796"/>
      <c r="CT145" s="1796"/>
      <c r="CU145" s="1796"/>
      <c r="CV145" s="1796"/>
      <c r="CW145" s="1796"/>
      <c r="CX145" s="1796"/>
      <c r="CY145" s="1796"/>
      <c r="CZ145" s="1796"/>
      <c r="DA145" s="1796"/>
      <c r="DB145" s="1796"/>
      <c r="DC145" s="1796"/>
      <c r="DD145" s="1796"/>
      <c r="DE145" s="1796"/>
      <c r="DF145" s="1796"/>
      <c r="DG145" s="1796"/>
      <c r="DH145" s="1796"/>
      <c r="DI145" s="1796"/>
      <c r="DJ145" s="1796"/>
      <c r="DK145" s="1796"/>
      <c r="DL145" s="1796"/>
      <c r="DM145" s="1796"/>
      <c r="DN145" s="1796"/>
      <c r="DO145" s="1796"/>
    </row>
    <row r="146" spans="2:119" s="1791" customFormat="1">
      <c r="B146" s="1811"/>
      <c r="C146" s="1842">
        <v>39</v>
      </c>
      <c r="D146" s="1822" t="s">
        <v>162</v>
      </c>
      <c r="E146" s="1843" t="s">
        <v>349</v>
      </c>
      <c r="F146" s="1824">
        <v>0</v>
      </c>
      <c r="G146" s="1825">
        <v>0.13264885619367864</v>
      </c>
      <c r="H146" s="1825">
        <v>0</v>
      </c>
      <c r="I146" s="1825">
        <v>0</v>
      </c>
      <c r="J146" s="1825">
        <v>2.7659160411453989E-3</v>
      </c>
      <c r="K146" s="1825">
        <v>3.8260464495501925</v>
      </c>
      <c r="L146" s="1827">
        <v>0</v>
      </c>
      <c r="M146" s="1828">
        <v>6.3542411462149034E-2</v>
      </c>
      <c r="N146" s="1827">
        <v>0</v>
      </c>
      <c r="O146" s="1827">
        <v>0</v>
      </c>
      <c r="P146" s="1827">
        <v>0</v>
      </c>
      <c r="Q146" s="1825">
        <v>0</v>
      </c>
      <c r="R146" s="1825">
        <v>0.84931810313692269</v>
      </c>
      <c r="S146" s="1825">
        <v>1.8421402498866855</v>
      </c>
      <c r="T146" s="1825">
        <v>0</v>
      </c>
      <c r="U146" s="1825">
        <v>5.2589418720028567</v>
      </c>
      <c r="V146" s="1827">
        <v>0</v>
      </c>
      <c r="W146" s="1827">
        <v>0</v>
      </c>
      <c r="X146" s="1829">
        <v>0</v>
      </c>
      <c r="Y146" s="1830">
        <v>11.975403858273632</v>
      </c>
      <c r="Z146" s="1796"/>
      <c r="AA146" s="1796"/>
      <c r="AB146" s="1811"/>
      <c r="AC146" s="1842">
        <v>39</v>
      </c>
      <c r="AD146" s="1822" t="s">
        <v>162</v>
      </c>
      <c r="AE146" s="1843" t="s">
        <v>349</v>
      </c>
      <c r="AF146" s="1824">
        <f t="shared" ref="AF146:AY146" si="84">F48-F146</f>
        <v>0</v>
      </c>
      <c r="AG146" s="1825">
        <f t="shared" si="84"/>
        <v>16.595211969158836</v>
      </c>
      <c r="AH146" s="1825">
        <f t="shared" si="84"/>
        <v>0</v>
      </c>
      <c r="AI146" s="1825">
        <f t="shared" si="84"/>
        <v>0</v>
      </c>
      <c r="AJ146" s="1825">
        <f t="shared" si="84"/>
        <v>-1.442797375292376E-3</v>
      </c>
      <c r="AK146" s="1825">
        <f t="shared" si="84"/>
        <v>0.51984725009040922</v>
      </c>
      <c r="AL146" s="1827">
        <f t="shared" si="84"/>
        <v>0</v>
      </c>
      <c r="AM146" s="1828">
        <f t="shared" si="84"/>
        <v>1.0600728830751101</v>
      </c>
      <c r="AN146" s="1827">
        <f t="shared" si="84"/>
        <v>0</v>
      </c>
      <c r="AO146" s="1827">
        <f t="shared" si="84"/>
        <v>0</v>
      </c>
      <c r="AP146" s="1827">
        <f t="shared" si="84"/>
        <v>0</v>
      </c>
      <c r="AQ146" s="1825">
        <f t="shared" si="84"/>
        <v>0</v>
      </c>
      <c r="AR146" s="1825">
        <f t="shared" si="84"/>
        <v>3.2214683276903133</v>
      </c>
      <c r="AS146" s="1825">
        <f t="shared" si="84"/>
        <v>8.2238046092763515</v>
      </c>
      <c r="AT146" s="1825">
        <f t="shared" si="84"/>
        <v>0</v>
      </c>
      <c r="AU146" s="1825">
        <f t="shared" si="84"/>
        <v>34.765763827593474</v>
      </c>
      <c r="AV146" s="1827">
        <f t="shared" si="84"/>
        <v>0</v>
      </c>
      <c r="AW146" s="1827">
        <f t="shared" si="84"/>
        <v>0</v>
      </c>
      <c r="AX146" s="1829">
        <f t="shared" si="84"/>
        <v>0</v>
      </c>
      <c r="AY146" s="1830">
        <f t="shared" si="84"/>
        <v>64.384726069509199</v>
      </c>
      <c r="AZ146" s="1796"/>
      <c r="BA146" s="1796"/>
      <c r="BB146" s="1796"/>
      <c r="BC146" s="1796"/>
      <c r="BD146" s="1796"/>
      <c r="BE146" s="1796"/>
      <c r="BF146" s="1796"/>
      <c r="BG146" s="1796"/>
      <c r="BH146" s="1796"/>
      <c r="BI146" s="1796"/>
      <c r="BJ146" s="1796"/>
      <c r="BK146" s="1796"/>
      <c r="BL146" s="1796"/>
      <c r="BM146" s="1796"/>
      <c r="BN146" s="1796"/>
      <c r="BO146" s="1796"/>
      <c r="BP146" s="1796"/>
      <c r="BQ146" s="1796"/>
      <c r="BR146" s="1796"/>
      <c r="BS146" s="1796"/>
      <c r="BT146" s="1796"/>
      <c r="BU146" s="1796"/>
      <c r="BV146" s="1796"/>
      <c r="BW146" s="1796"/>
      <c r="BX146" s="1796"/>
      <c r="BY146" s="1796"/>
      <c r="BZ146" s="1796"/>
      <c r="CA146" s="1796"/>
      <c r="CB146" s="1796"/>
      <c r="CC146" s="1796"/>
      <c r="CD146" s="1796"/>
      <c r="CE146" s="1796"/>
      <c r="CF146" s="1796"/>
      <c r="CG146" s="1796"/>
      <c r="CH146" s="1796"/>
      <c r="CI146" s="1796"/>
      <c r="CJ146" s="1796"/>
      <c r="CK146" s="1796"/>
      <c r="CL146" s="1796"/>
      <c r="CM146" s="1796"/>
      <c r="CN146" s="1796"/>
      <c r="CO146" s="1796"/>
      <c r="CP146" s="1796"/>
      <c r="CQ146" s="1796"/>
      <c r="CR146" s="1796"/>
      <c r="CS146" s="1796"/>
      <c r="CT146" s="1796"/>
      <c r="CU146" s="1796"/>
      <c r="CV146" s="1796"/>
      <c r="CW146" s="1796"/>
      <c r="CX146" s="1796"/>
      <c r="CY146" s="1796"/>
      <c r="CZ146" s="1796"/>
      <c r="DA146" s="1796"/>
      <c r="DB146" s="1796"/>
      <c r="DC146" s="1796"/>
      <c r="DD146" s="1796"/>
      <c r="DE146" s="1796"/>
      <c r="DF146" s="1796"/>
      <c r="DG146" s="1796"/>
      <c r="DH146" s="1796"/>
      <c r="DI146" s="1796"/>
      <c r="DJ146" s="1796"/>
      <c r="DK146" s="1796"/>
      <c r="DL146" s="1796"/>
      <c r="DM146" s="1796"/>
      <c r="DN146" s="1796"/>
      <c r="DO146" s="1796"/>
    </row>
    <row r="147" spans="2:119" s="1791" customFormat="1">
      <c r="B147" s="1811"/>
      <c r="C147" s="1842">
        <v>40</v>
      </c>
      <c r="D147" s="1822" t="s">
        <v>163</v>
      </c>
      <c r="E147" s="1843" t="s">
        <v>350</v>
      </c>
      <c r="F147" s="1824">
        <v>0</v>
      </c>
      <c r="G147" s="1825">
        <v>50.01831060527109</v>
      </c>
      <c r="H147" s="1825">
        <v>0.74749876167842599</v>
      </c>
      <c r="I147" s="1825">
        <v>9.8980800274135874E-2</v>
      </c>
      <c r="J147" s="1825">
        <v>0.22971200087580551</v>
      </c>
      <c r="K147" s="1825">
        <v>4.4325466383764551</v>
      </c>
      <c r="L147" s="1827">
        <v>0</v>
      </c>
      <c r="M147" s="1828">
        <v>0.19497534508309095</v>
      </c>
      <c r="N147" s="1827">
        <v>0</v>
      </c>
      <c r="O147" s="1827">
        <v>0</v>
      </c>
      <c r="P147" s="1827">
        <v>0</v>
      </c>
      <c r="Q147" s="1825">
        <v>0</v>
      </c>
      <c r="R147" s="1825">
        <v>2.4964763056271417</v>
      </c>
      <c r="S147" s="1825">
        <v>6.2436258272132381</v>
      </c>
      <c r="T147" s="1825">
        <v>0</v>
      </c>
      <c r="U147" s="1825">
        <v>0</v>
      </c>
      <c r="V147" s="1827">
        <v>0</v>
      </c>
      <c r="W147" s="1827">
        <v>0</v>
      </c>
      <c r="X147" s="1829">
        <v>0</v>
      </c>
      <c r="Y147" s="1830">
        <v>64.462126284399389</v>
      </c>
      <c r="Z147" s="1796"/>
      <c r="AA147" s="1796"/>
      <c r="AB147" s="1811"/>
      <c r="AC147" s="1842">
        <v>40</v>
      </c>
      <c r="AD147" s="1822" t="s">
        <v>163</v>
      </c>
      <c r="AE147" s="1843" t="s">
        <v>350</v>
      </c>
      <c r="AF147" s="1824">
        <f t="shared" ref="AF147:AY147" si="85">F49-F147</f>
        <v>0</v>
      </c>
      <c r="AG147" s="1825">
        <f t="shared" si="85"/>
        <v>56.966225475110228</v>
      </c>
      <c r="AH147" s="1825">
        <f t="shared" si="85"/>
        <v>0.52183333628763584</v>
      </c>
      <c r="AI147" s="1825">
        <f t="shared" si="85"/>
        <v>-9.3979014841158989E-2</v>
      </c>
      <c r="AJ147" s="1825">
        <f t="shared" si="85"/>
        <v>0.22536481408151082</v>
      </c>
      <c r="AK147" s="1825">
        <f t="shared" si="85"/>
        <v>-1.24343710506266</v>
      </c>
      <c r="AL147" s="1827">
        <f t="shared" si="85"/>
        <v>0</v>
      </c>
      <c r="AM147" s="1828">
        <f t="shared" si="85"/>
        <v>-0.17325722782168243</v>
      </c>
      <c r="AN147" s="1827">
        <f t="shared" si="85"/>
        <v>0</v>
      </c>
      <c r="AO147" s="1827">
        <f t="shared" si="85"/>
        <v>0</v>
      </c>
      <c r="AP147" s="1827">
        <f t="shared" si="85"/>
        <v>0</v>
      </c>
      <c r="AQ147" s="1825">
        <f t="shared" si="85"/>
        <v>0</v>
      </c>
      <c r="AR147" s="1825">
        <f t="shared" si="85"/>
        <v>1.3105619798924186</v>
      </c>
      <c r="AS147" s="1825">
        <f t="shared" si="85"/>
        <v>-5.3095005468664747</v>
      </c>
      <c r="AT147" s="1825">
        <f t="shared" si="85"/>
        <v>0</v>
      </c>
      <c r="AU147" s="1825">
        <f t="shared" si="85"/>
        <v>0</v>
      </c>
      <c r="AV147" s="1827">
        <f t="shared" si="85"/>
        <v>0</v>
      </c>
      <c r="AW147" s="1827">
        <f t="shared" si="85"/>
        <v>0</v>
      </c>
      <c r="AX147" s="1829">
        <f t="shared" si="85"/>
        <v>0</v>
      </c>
      <c r="AY147" s="1830">
        <f t="shared" si="85"/>
        <v>52.203811710779817</v>
      </c>
      <c r="AZ147" s="1796"/>
      <c r="BA147" s="1796"/>
      <c r="BB147" s="1796"/>
      <c r="BC147" s="1796"/>
      <c r="BD147" s="1796"/>
      <c r="BE147" s="1796"/>
      <c r="BF147" s="1796"/>
      <c r="BG147" s="1796"/>
      <c r="BH147" s="1796"/>
      <c r="BI147" s="1796"/>
      <c r="BJ147" s="1796"/>
      <c r="BK147" s="1796"/>
      <c r="BL147" s="1796"/>
      <c r="BM147" s="1796"/>
      <c r="BN147" s="1796"/>
      <c r="BO147" s="1796"/>
      <c r="BP147" s="1796"/>
      <c r="BQ147" s="1796"/>
      <c r="BR147" s="1796"/>
      <c r="BS147" s="1796"/>
      <c r="BT147" s="1796"/>
      <c r="BU147" s="1796"/>
      <c r="BV147" s="1796"/>
      <c r="BW147" s="1796"/>
      <c r="BX147" s="1796"/>
      <c r="BY147" s="1796"/>
      <c r="BZ147" s="1796"/>
      <c r="CA147" s="1796"/>
      <c r="CB147" s="1796"/>
      <c r="CC147" s="1796"/>
      <c r="CD147" s="1796"/>
      <c r="CE147" s="1796"/>
      <c r="CF147" s="1796"/>
      <c r="CG147" s="1796"/>
      <c r="CH147" s="1796"/>
      <c r="CI147" s="1796"/>
      <c r="CJ147" s="1796"/>
      <c r="CK147" s="1796"/>
      <c r="CL147" s="1796"/>
      <c r="CM147" s="1796"/>
      <c r="CN147" s="1796"/>
      <c r="CO147" s="1796"/>
      <c r="CP147" s="1796"/>
      <c r="CQ147" s="1796"/>
      <c r="CR147" s="1796"/>
      <c r="CS147" s="1796"/>
      <c r="CT147" s="1796"/>
      <c r="CU147" s="1796"/>
      <c r="CV147" s="1796"/>
      <c r="CW147" s="1796"/>
      <c r="CX147" s="1796"/>
      <c r="CY147" s="1796"/>
      <c r="CZ147" s="1796"/>
      <c r="DA147" s="1796"/>
      <c r="DB147" s="1796"/>
      <c r="DC147" s="1796"/>
      <c r="DD147" s="1796"/>
      <c r="DE147" s="1796"/>
      <c r="DF147" s="1796"/>
      <c r="DG147" s="1796"/>
      <c r="DH147" s="1796"/>
      <c r="DI147" s="1796"/>
      <c r="DJ147" s="1796"/>
      <c r="DK147" s="1796"/>
      <c r="DL147" s="1796"/>
      <c r="DM147" s="1796"/>
      <c r="DN147" s="1796"/>
      <c r="DO147" s="1796"/>
    </row>
    <row r="148" spans="2:119" s="1791" customFormat="1">
      <c r="B148" s="1811"/>
      <c r="C148" s="1842">
        <v>41</v>
      </c>
      <c r="D148" s="1822" t="s">
        <v>164</v>
      </c>
      <c r="E148" s="1843" t="s">
        <v>351</v>
      </c>
      <c r="F148" s="1824">
        <v>0</v>
      </c>
      <c r="G148" s="1825">
        <v>0</v>
      </c>
      <c r="H148" s="1825">
        <v>1.9200109950522265E-2</v>
      </c>
      <c r="I148" s="1825">
        <v>0</v>
      </c>
      <c r="J148" s="1825">
        <v>6.1091258933479936E-3</v>
      </c>
      <c r="K148" s="1825">
        <v>7.5387917832103642E-3</v>
      </c>
      <c r="L148" s="1827">
        <v>0</v>
      </c>
      <c r="M148" s="1828">
        <v>0</v>
      </c>
      <c r="N148" s="1827">
        <v>0</v>
      </c>
      <c r="O148" s="1827">
        <v>0</v>
      </c>
      <c r="P148" s="1827">
        <v>0</v>
      </c>
      <c r="Q148" s="1825">
        <v>0</v>
      </c>
      <c r="R148" s="1825">
        <v>3.0381605105794154E-3</v>
      </c>
      <c r="S148" s="1825">
        <v>0</v>
      </c>
      <c r="T148" s="1825">
        <v>0</v>
      </c>
      <c r="U148" s="1825">
        <v>0</v>
      </c>
      <c r="V148" s="1827">
        <v>0</v>
      </c>
      <c r="W148" s="1827">
        <v>0</v>
      </c>
      <c r="X148" s="1829">
        <v>0</v>
      </c>
      <c r="Y148" s="1830">
        <v>3.5886188137660043E-2</v>
      </c>
      <c r="Z148" s="1796"/>
      <c r="AA148" s="1796"/>
      <c r="AB148" s="1811"/>
      <c r="AC148" s="1842">
        <v>41</v>
      </c>
      <c r="AD148" s="1822" t="s">
        <v>164</v>
      </c>
      <c r="AE148" s="1843" t="s">
        <v>351</v>
      </c>
      <c r="AF148" s="1824">
        <f t="shared" ref="AF148:AY148" si="86">F50-F148</f>
        <v>0</v>
      </c>
      <c r="AG148" s="1825">
        <f t="shared" si="86"/>
        <v>0</v>
      </c>
      <c r="AH148" s="1825">
        <f t="shared" si="86"/>
        <v>8.4830905502433288E-2</v>
      </c>
      <c r="AI148" s="1825">
        <f t="shared" si="86"/>
        <v>0</v>
      </c>
      <c r="AJ148" s="1825">
        <f t="shared" si="86"/>
        <v>1.1321719849365639</v>
      </c>
      <c r="AK148" s="1825">
        <f t="shared" si="86"/>
        <v>0.35300671220006985</v>
      </c>
      <c r="AL148" s="1827">
        <f t="shared" si="86"/>
        <v>0</v>
      </c>
      <c r="AM148" s="1828">
        <f t="shared" si="86"/>
        <v>0</v>
      </c>
      <c r="AN148" s="1827">
        <f t="shared" si="86"/>
        <v>0</v>
      </c>
      <c r="AO148" s="1827">
        <f t="shared" si="86"/>
        <v>0</v>
      </c>
      <c r="AP148" s="1827">
        <f t="shared" si="86"/>
        <v>0</v>
      </c>
      <c r="AQ148" s="1825">
        <f t="shared" si="86"/>
        <v>0</v>
      </c>
      <c r="AR148" s="1825">
        <f t="shared" si="86"/>
        <v>-1.4349468761874014E-3</v>
      </c>
      <c r="AS148" s="1825">
        <f t="shared" si="86"/>
        <v>0</v>
      </c>
      <c r="AT148" s="1825">
        <f t="shared" si="86"/>
        <v>0</v>
      </c>
      <c r="AU148" s="1825">
        <f t="shared" si="86"/>
        <v>0</v>
      </c>
      <c r="AV148" s="1827">
        <f t="shared" si="86"/>
        <v>0</v>
      </c>
      <c r="AW148" s="1827">
        <f t="shared" si="86"/>
        <v>0</v>
      </c>
      <c r="AX148" s="1829">
        <f t="shared" si="86"/>
        <v>0</v>
      </c>
      <c r="AY148" s="1830">
        <f t="shared" si="86"/>
        <v>1.5685746557628795</v>
      </c>
      <c r="AZ148" s="1796"/>
      <c r="BA148" s="1796"/>
      <c r="BB148" s="1796"/>
      <c r="BC148" s="1796"/>
      <c r="BD148" s="1796"/>
      <c r="BE148" s="1796"/>
      <c r="BF148" s="1796"/>
      <c r="BG148" s="1796"/>
      <c r="BH148" s="1796"/>
      <c r="BI148" s="1796"/>
      <c r="BJ148" s="1796"/>
      <c r="BK148" s="1796"/>
      <c r="BL148" s="1796"/>
      <c r="BM148" s="1796"/>
      <c r="BN148" s="1796"/>
      <c r="BO148" s="1796"/>
      <c r="BP148" s="1796"/>
      <c r="BQ148" s="1796"/>
      <c r="BR148" s="1796"/>
      <c r="BS148" s="1796"/>
      <c r="BT148" s="1796"/>
      <c r="BU148" s="1796"/>
      <c r="BV148" s="1796"/>
      <c r="BW148" s="1796"/>
      <c r="BX148" s="1796"/>
      <c r="BY148" s="1796"/>
      <c r="BZ148" s="1796"/>
      <c r="CA148" s="1796"/>
      <c r="CB148" s="1796"/>
      <c r="CC148" s="1796"/>
      <c r="CD148" s="1796"/>
      <c r="CE148" s="1796"/>
      <c r="CF148" s="1796"/>
      <c r="CG148" s="1796"/>
      <c r="CH148" s="1796"/>
      <c r="CI148" s="1796"/>
      <c r="CJ148" s="1796"/>
      <c r="CK148" s="1796"/>
      <c r="CL148" s="1796"/>
      <c r="CM148" s="1796"/>
      <c r="CN148" s="1796"/>
      <c r="CO148" s="1796"/>
      <c r="CP148" s="1796"/>
      <c r="CQ148" s="1796"/>
      <c r="CR148" s="1796"/>
      <c r="CS148" s="1796"/>
      <c r="CT148" s="1796"/>
      <c r="CU148" s="1796"/>
      <c r="CV148" s="1796"/>
      <c r="CW148" s="1796"/>
      <c r="CX148" s="1796"/>
      <c r="CY148" s="1796"/>
      <c r="CZ148" s="1796"/>
      <c r="DA148" s="1796"/>
      <c r="DB148" s="1796"/>
      <c r="DC148" s="1796"/>
      <c r="DD148" s="1796"/>
      <c r="DE148" s="1796"/>
      <c r="DF148" s="1796"/>
      <c r="DG148" s="1796"/>
      <c r="DH148" s="1796"/>
      <c r="DI148" s="1796"/>
      <c r="DJ148" s="1796"/>
      <c r="DK148" s="1796"/>
      <c r="DL148" s="1796"/>
      <c r="DM148" s="1796"/>
      <c r="DN148" s="1796"/>
      <c r="DO148" s="1796"/>
    </row>
    <row r="149" spans="2:119" s="1791" customFormat="1">
      <c r="B149" s="1857"/>
      <c r="C149" s="1842">
        <v>42</v>
      </c>
      <c r="D149" s="1822" t="s">
        <v>165</v>
      </c>
      <c r="E149" s="1843" t="s">
        <v>352</v>
      </c>
      <c r="F149" s="1824">
        <v>0</v>
      </c>
      <c r="G149" s="1825">
        <v>5.6636532623767942E-3</v>
      </c>
      <c r="H149" s="1825">
        <v>0.48858993589531413</v>
      </c>
      <c r="I149" s="1825">
        <v>0.55025424280511404</v>
      </c>
      <c r="J149" s="1825">
        <v>1.3913172504953255</v>
      </c>
      <c r="K149" s="1825">
        <v>3.5870191417369974</v>
      </c>
      <c r="L149" s="1828">
        <v>4.1161183652251205</v>
      </c>
      <c r="M149" s="1828">
        <v>0</v>
      </c>
      <c r="N149" s="1827">
        <v>0</v>
      </c>
      <c r="O149" s="1827">
        <v>0</v>
      </c>
      <c r="P149" s="1827">
        <v>0</v>
      </c>
      <c r="Q149" s="1825">
        <v>0</v>
      </c>
      <c r="R149" s="1825">
        <v>0.43832416131658997</v>
      </c>
      <c r="S149" s="1825">
        <v>0.83437184306517154</v>
      </c>
      <c r="T149" s="1825">
        <v>0</v>
      </c>
      <c r="U149" s="1825">
        <v>0</v>
      </c>
      <c r="V149" s="1827">
        <v>0</v>
      </c>
      <c r="W149" s="1827">
        <v>0</v>
      </c>
      <c r="X149" s="1829">
        <v>0</v>
      </c>
      <c r="Y149" s="1830">
        <v>11.411658593802009</v>
      </c>
      <c r="Z149" s="1796"/>
      <c r="AA149" s="1796"/>
      <c r="AB149" s="1857"/>
      <c r="AC149" s="1842">
        <v>42</v>
      </c>
      <c r="AD149" s="1822" t="s">
        <v>165</v>
      </c>
      <c r="AE149" s="1843" t="s">
        <v>352</v>
      </c>
      <c r="AF149" s="1824">
        <f t="shared" ref="AF149:AY149" si="87">F51-F149</f>
        <v>0</v>
      </c>
      <c r="AG149" s="1825">
        <f t="shared" si="87"/>
        <v>0.53758163303990325</v>
      </c>
      <c r="AH149" s="1825">
        <f t="shared" si="87"/>
        <v>1.0740054626038469</v>
      </c>
      <c r="AI149" s="1825">
        <f t="shared" si="87"/>
        <v>0.30807795391346859</v>
      </c>
      <c r="AJ149" s="1825">
        <f t="shared" si="87"/>
        <v>-0.59780941075201766</v>
      </c>
      <c r="AK149" s="1825">
        <f t="shared" si="87"/>
        <v>-2.3141275557363832</v>
      </c>
      <c r="AL149" s="1828">
        <f t="shared" si="87"/>
        <v>-1.529254244422301</v>
      </c>
      <c r="AM149" s="1828">
        <f t="shared" si="87"/>
        <v>0</v>
      </c>
      <c r="AN149" s="1827">
        <f t="shared" si="87"/>
        <v>0</v>
      </c>
      <c r="AO149" s="1827">
        <f t="shared" si="87"/>
        <v>0</v>
      </c>
      <c r="AP149" s="1827">
        <f t="shared" si="87"/>
        <v>0</v>
      </c>
      <c r="AQ149" s="1825">
        <f t="shared" si="87"/>
        <v>0</v>
      </c>
      <c r="AR149" s="1825">
        <f t="shared" si="87"/>
        <v>-0.10364910802323357</v>
      </c>
      <c r="AS149" s="1825">
        <f t="shared" si="87"/>
        <v>-0.4884582254672542</v>
      </c>
      <c r="AT149" s="1825">
        <f t="shared" si="87"/>
        <v>0</v>
      </c>
      <c r="AU149" s="1825">
        <f t="shared" si="87"/>
        <v>0</v>
      </c>
      <c r="AV149" s="1827">
        <f t="shared" si="87"/>
        <v>0</v>
      </c>
      <c r="AW149" s="1827">
        <f t="shared" si="87"/>
        <v>0</v>
      </c>
      <c r="AX149" s="1829">
        <f t="shared" si="87"/>
        <v>0</v>
      </c>
      <c r="AY149" s="1830">
        <f t="shared" si="87"/>
        <v>-3.1136334948439721</v>
      </c>
      <c r="AZ149" s="1796"/>
      <c r="BA149" s="1796"/>
      <c r="BB149" s="1796"/>
      <c r="BC149" s="1796"/>
      <c r="BD149" s="1796"/>
      <c r="BE149" s="1796"/>
      <c r="BF149" s="1796"/>
      <c r="BG149" s="1796"/>
      <c r="BH149" s="1796"/>
      <c r="BI149" s="1796"/>
      <c r="BJ149" s="1796"/>
      <c r="BK149" s="1796"/>
      <c r="BL149" s="1796"/>
      <c r="BM149" s="1796"/>
      <c r="BN149" s="1796"/>
      <c r="BO149" s="1796"/>
      <c r="BP149" s="1796"/>
      <c r="BQ149" s="1796"/>
      <c r="BR149" s="1796"/>
      <c r="BS149" s="1796"/>
      <c r="BT149" s="1796"/>
      <c r="BU149" s="1796"/>
      <c r="BV149" s="1796"/>
      <c r="BW149" s="1796"/>
      <c r="BX149" s="1796"/>
      <c r="BY149" s="1796"/>
      <c r="BZ149" s="1796"/>
      <c r="CA149" s="1796"/>
      <c r="CB149" s="1796"/>
      <c r="CC149" s="1796"/>
      <c r="CD149" s="1796"/>
      <c r="CE149" s="1796"/>
      <c r="CF149" s="1796"/>
      <c r="CG149" s="1796"/>
      <c r="CH149" s="1796"/>
      <c r="CI149" s="1796"/>
      <c r="CJ149" s="1796"/>
      <c r="CK149" s="1796"/>
      <c r="CL149" s="1796"/>
      <c r="CM149" s="1796"/>
      <c r="CN149" s="1796"/>
      <c r="CO149" s="1796"/>
      <c r="CP149" s="1796"/>
      <c r="CQ149" s="1796"/>
      <c r="CR149" s="1796"/>
      <c r="CS149" s="1796"/>
      <c r="CT149" s="1796"/>
      <c r="CU149" s="1796"/>
      <c r="CV149" s="1796"/>
      <c r="CW149" s="1796"/>
      <c r="CX149" s="1796"/>
      <c r="CY149" s="1796"/>
      <c r="CZ149" s="1796"/>
      <c r="DA149" s="1796"/>
      <c r="DB149" s="1796"/>
      <c r="DC149" s="1796"/>
      <c r="DD149" s="1796"/>
      <c r="DE149" s="1796"/>
      <c r="DF149" s="1796"/>
      <c r="DG149" s="1796"/>
      <c r="DH149" s="1796"/>
      <c r="DI149" s="1796"/>
      <c r="DJ149" s="1796"/>
      <c r="DK149" s="1796"/>
      <c r="DL149" s="1796"/>
      <c r="DM149" s="1796"/>
      <c r="DN149" s="1796"/>
      <c r="DO149" s="1796"/>
    </row>
    <row r="150" spans="2:119" s="1791" customFormat="1">
      <c r="B150" s="1853" t="s">
        <v>166</v>
      </c>
      <c r="C150" s="1856"/>
      <c r="D150" s="1813" t="s">
        <v>353</v>
      </c>
      <c r="E150" s="1814" t="s">
        <v>354</v>
      </c>
      <c r="F150" s="1835">
        <v>2.9693022825838948</v>
      </c>
      <c r="G150" s="1836">
        <v>217.55223523420912</v>
      </c>
      <c r="H150" s="1836">
        <v>41.098138022631659</v>
      </c>
      <c r="I150" s="1836">
        <v>1.582398049706347</v>
      </c>
      <c r="J150" s="1836">
        <v>3.947169582032958</v>
      </c>
      <c r="K150" s="1836">
        <v>176.97619045209137</v>
      </c>
      <c r="L150" s="1827">
        <v>0</v>
      </c>
      <c r="M150" s="1837">
        <v>90.480876636876545</v>
      </c>
      <c r="N150" s="1827">
        <v>0</v>
      </c>
      <c r="O150" s="1827">
        <v>0</v>
      </c>
      <c r="P150" s="1827">
        <v>0</v>
      </c>
      <c r="Q150" s="1836">
        <v>2.7975371693640099E-2</v>
      </c>
      <c r="R150" s="1836">
        <v>59.168809937396297</v>
      </c>
      <c r="S150" s="1836">
        <v>30.726089971581409</v>
      </c>
      <c r="T150" s="1836">
        <v>2.8473417198461393</v>
      </c>
      <c r="U150" s="1836">
        <v>135.09846264624656</v>
      </c>
      <c r="V150" s="1827">
        <v>0</v>
      </c>
      <c r="W150" s="1827">
        <v>0</v>
      </c>
      <c r="X150" s="1838">
        <v>0.19290780060882798</v>
      </c>
      <c r="Y150" s="1839">
        <v>762.66789770750472</v>
      </c>
      <c r="Z150" s="1796"/>
      <c r="AA150" s="1796"/>
      <c r="AB150" s="1853" t="s">
        <v>166</v>
      </c>
      <c r="AC150" s="1856"/>
      <c r="AD150" s="1813" t="s">
        <v>353</v>
      </c>
      <c r="AE150" s="1814" t="s">
        <v>354</v>
      </c>
      <c r="AF150" s="1835">
        <f t="shared" ref="AF150:AY150" si="88">F52-F150</f>
        <v>-1.1613343788945547</v>
      </c>
      <c r="AG150" s="1836">
        <f t="shared" si="88"/>
        <v>74.458049328865371</v>
      </c>
      <c r="AH150" s="1836">
        <f t="shared" si="88"/>
        <v>-1.2788029495508439</v>
      </c>
      <c r="AI150" s="1836">
        <f t="shared" si="88"/>
        <v>0.98361772597020014</v>
      </c>
      <c r="AJ150" s="1836">
        <f t="shared" si="88"/>
        <v>1.2267934510606682</v>
      </c>
      <c r="AK150" s="1836">
        <f t="shared" si="88"/>
        <v>30.281406649681912</v>
      </c>
      <c r="AL150" s="1827">
        <f t="shared" si="88"/>
        <v>0</v>
      </c>
      <c r="AM150" s="1837">
        <f t="shared" si="88"/>
        <v>38.652416468324517</v>
      </c>
      <c r="AN150" s="1827">
        <f t="shared" si="88"/>
        <v>0</v>
      </c>
      <c r="AO150" s="1827">
        <f t="shared" si="88"/>
        <v>0</v>
      </c>
      <c r="AP150" s="1827">
        <f t="shared" si="88"/>
        <v>0</v>
      </c>
      <c r="AQ150" s="1836">
        <f t="shared" si="88"/>
        <v>-1.9000222629717671E-3</v>
      </c>
      <c r="AR150" s="1836">
        <f t="shared" si="88"/>
        <v>5.8137146945620728</v>
      </c>
      <c r="AS150" s="1836">
        <f t="shared" si="88"/>
        <v>-2.7930888940201086</v>
      </c>
      <c r="AT150" s="1836">
        <f t="shared" si="88"/>
        <v>-6.6231723882371529E-2</v>
      </c>
      <c r="AU150" s="1836">
        <f t="shared" si="88"/>
        <v>-37.262556947489159</v>
      </c>
      <c r="AV150" s="1827">
        <f t="shared" si="88"/>
        <v>0</v>
      </c>
      <c r="AW150" s="1827">
        <f t="shared" si="88"/>
        <v>0</v>
      </c>
      <c r="AX150" s="1838">
        <f t="shared" si="88"/>
        <v>9.2389793764844075E-3</v>
      </c>
      <c r="AY150" s="1839">
        <f t="shared" si="88"/>
        <v>108.86132238174116</v>
      </c>
      <c r="AZ150" s="1796"/>
      <c r="BA150" s="1796"/>
      <c r="BB150" s="1796"/>
      <c r="BC150" s="1796"/>
      <c r="BD150" s="1796"/>
      <c r="BE150" s="1796"/>
      <c r="BF150" s="1796"/>
      <c r="BG150" s="1796"/>
      <c r="BH150" s="1796"/>
      <c r="BI150" s="1796"/>
      <c r="BJ150" s="1796"/>
      <c r="BK150" s="1796"/>
      <c r="BL150" s="1796"/>
      <c r="BM150" s="1796"/>
      <c r="BN150" s="1796"/>
      <c r="BO150" s="1796"/>
      <c r="BP150" s="1796"/>
      <c r="BQ150" s="1796"/>
      <c r="BR150" s="1796"/>
      <c r="BS150" s="1796"/>
      <c r="BT150" s="1796"/>
      <c r="BU150" s="1796"/>
      <c r="BV150" s="1796"/>
      <c r="BW150" s="1796"/>
      <c r="BX150" s="1796"/>
      <c r="BY150" s="1796"/>
      <c r="BZ150" s="1796"/>
      <c r="CA150" s="1796"/>
      <c r="CB150" s="1796"/>
      <c r="CC150" s="1796"/>
      <c r="CD150" s="1796"/>
      <c r="CE150" s="1796"/>
      <c r="CF150" s="1796"/>
      <c r="CG150" s="1796"/>
      <c r="CH150" s="1796"/>
      <c r="CI150" s="1796"/>
      <c r="CJ150" s="1796"/>
      <c r="CK150" s="1796"/>
      <c r="CL150" s="1796"/>
      <c r="CM150" s="1796"/>
      <c r="CN150" s="1796"/>
      <c r="CO150" s="1796"/>
      <c r="CP150" s="1796"/>
      <c r="CQ150" s="1796"/>
      <c r="CR150" s="1796"/>
      <c r="CS150" s="1796"/>
      <c r="CT150" s="1796"/>
      <c r="CU150" s="1796"/>
      <c r="CV150" s="1796"/>
      <c r="CW150" s="1796"/>
      <c r="CX150" s="1796"/>
      <c r="CY150" s="1796"/>
      <c r="CZ150" s="1796"/>
      <c r="DA150" s="1796"/>
      <c r="DB150" s="1796"/>
      <c r="DC150" s="1796"/>
      <c r="DD150" s="1796"/>
      <c r="DE150" s="1796"/>
      <c r="DF150" s="1796"/>
      <c r="DG150" s="1796"/>
      <c r="DH150" s="1796"/>
      <c r="DI150" s="1796"/>
      <c r="DJ150" s="1796"/>
      <c r="DK150" s="1796"/>
      <c r="DL150" s="1796"/>
      <c r="DM150" s="1796"/>
      <c r="DN150" s="1796"/>
      <c r="DO150" s="1796"/>
    </row>
    <row r="151" spans="2:119" s="1791" customFormat="1">
      <c r="B151" s="1811"/>
      <c r="C151" s="1842">
        <v>43</v>
      </c>
      <c r="D151" s="1822" t="s">
        <v>167</v>
      </c>
      <c r="E151" s="1843" t="s">
        <v>355</v>
      </c>
      <c r="F151" s="1824">
        <v>0.95857996887620467</v>
      </c>
      <c r="G151" s="1825">
        <v>180.16236167258739</v>
      </c>
      <c r="H151" s="1825">
        <v>3.5248214990903306</v>
      </c>
      <c r="I151" s="1825">
        <v>7.390931059155903E-2</v>
      </c>
      <c r="J151" s="1825">
        <v>0.65836633000751976</v>
      </c>
      <c r="K151" s="1825">
        <v>9.4410274581193114</v>
      </c>
      <c r="L151" s="1827">
        <v>0</v>
      </c>
      <c r="M151" s="1828">
        <v>1.8377802018853726</v>
      </c>
      <c r="N151" s="1827">
        <v>0</v>
      </c>
      <c r="O151" s="1827">
        <v>0</v>
      </c>
      <c r="P151" s="1827">
        <v>0</v>
      </c>
      <c r="Q151" s="1825">
        <v>1.0333336861986023E-2</v>
      </c>
      <c r="R151" s="1825">
        <v>12.722617970683901</v>
      </c>
      <c r="S151" s="1825">
        <v>2.5290812759976289</v>
      </c>
      <c r="T151" s="1825">
        <v>6.4327974717102304E-3</v>
      </c>
      <c r="U151" s="1825">
        <v>1.9700482038489076</v>
      </c>
      <c r="V151" s="1827">
        <v>0</v>
      </c>
      <c r="W151" s="1827">
        <v>0</v>
      </c>
      <c r="X151" s="1829">
        <v>0</v>
      </c>
      <c r="Y151" s="1830">
        <v>213.89536002602185</v>
      </c>
      <c r="Z151" s="1796"/>
      <c r="AA151" s="1796"/>
      <c r="AB151" s="1811"/>
      <c r="AC151" s="1842">
        <v>43</v>
      </c>
      <c r="AD151" s="1822" t="s">
        <v>167</v>
      </c>
      <c r="AE151" s="1843" t="s">
        <v>355</v>
      </c>
      <c r="AF151" s="1824">
        <f t="shared" ref="AF151:AY151" si="89">F53-F151</f>
        <v>-0.67992266433920945</v>
      </c>
      <c r="AG151" s="1825">
        <f t="shared" si="89"/>
        <v>13.152764014630122</v>
      </c>
      <c r="AH151" s="1825">
        <f t="shared" si="89"/>
        <v>-0.82317328135123136</v>
      </c>
      <c r="AI151" s="1825">
        <f t="shared" si="89"/>
        <v>-8.5315516511641765E-3</v>
      </c>
      <c r="AJ151" s="1825">
        <f t="shared" si="89"/>
        <v>-3.513065665595938E-2</v>
      </c>
      <c r="AK151" s="1825">
        <f t="shared" si="89"/>
        <v>1.3533299562558021</v>
      </c>
      <c r="AL151" s="1827">
        <f t="shared" si="89"/>
        <v>0</v>
      </c>
      <c r="AM151" s="1828">
        <f t="shared" si="89"/>
        <v>2.9500015388334191</v>
      </c>
      <c r="AN151" s="1827">
        <f t="shared" si="89"/>
        <v>0</v>
      </c>
      <c r="AO151" s="1827">
        <f t="shared" si="89"/>
        <v>0</v>
      </c>
      <c r="AP151" s="1827">
        <f t="shared" si="89"/>
        <v>0</v>
      </c>
      <c r="AQ151" s="1825">
        <f t="shared" si="89"/>
        <v>4.033323363937481E-3</v>
      </c>
      <c r="AR151" s="1825">
        <f t="shared" si="89"/>
        <v>3.4482831064853645</v>
      </c>
      <c r="AS151" s="1825">
        <f t="shared" si="89"/>
        <v>0.19681938825712608</v>
      </c>
      <c r="AT151" s="1825">
        <f t="shared" si="89"/>
        <v>0.23900427611762826</v>
      </c>
      <c r="AU151" s="1825">
        <f t="shared" si="89"/>
        <v>0.801302517302662</v>
      </c>
      <c r="AV151" s="1827">
        <f t="shared" si="89"/>
        <v>0</v>
      </c>
      <c r="AW151" s="1827">
        <f t="shared" si="89"/>
        <v>0</v>
      </c>
      <c r="AX151" s="1829">
        <f t="shared" si="89"/>
        <v>0</v>
      </c>
      <c r="AY151" s="1830">
        <f t="shared" si="89"/>
        <v>20.598779967248447</v>
      </c>
      <c r="AZ151" s="1796"/>
      <c r="BA151" s="1796"/>
      <c r="BB151" s="1796"/>
      <c r="BC151" s="1796"/>
      <c r="BD151" s="1796"/>
      <c r="BE151" s="1796"/>
      <c r="BF151" s="1796"/>
      <c r="BG151" s="1796"/>
      <c r="BH151" s="1796"/>
      <c r="BI151" s="1796"/>
      <c r="BJ151" s="1796"/>
      <c r="BK151" s="1796"/>
      <c r="BL151" s="1796"/>
      <c r="BM151" s="1796"/>
      <c r="BN151" s="1796"/>
      <c r="BO151" s="1796"/>
      <c r="BP151" s="1796"/>
      <c r="BQ151" s="1796"/>
      <c r="BR151" s="1796"/>
      <c r="BS151" s="1796"/>
      <c r="BT151" s="1796"/>
      <c r="BU151" s="1796"/>
      <c r="BV151" s="1796"/>
      <c r="BW151" s="1796"/>
      <c r="BX151" s="1796"/>
      <c r="BY151" s="1796"/>
      <c r="BZ151" s="1796"/>
      <c r="CA151" s="1796"/>
      <c r="CB151" s="1796"/>
      <c r="CC151" s="1796"/>
      <c r="CD151" s="1796"/>
      <c r="CE151" s="1796"/>
      <c r="CF151" s="1796"/>
      <c r="CG151" s="1796"/>
      <c r="CH151" s="1796"/>
      <c r="CI151" s="1796"/>
      <c r="CJ151" s="1796"/>
      <c r="CK151" s="1796"/>
      <c r="CL151" s="1796"/>
      <c r="CM151" s="1796"/>
      <c r="CN151" s="1796"/>
      <c r="CO151" s="1796"/>
      <c r="CP151" s="1796"/>
      <c r="CQ151" s="1796"/>
      <c r="CR151" s="1796"/>
      <c r="CS151" s="1796"/>
      <c r="CT151" s="1796"/>
      <c r="CU151" s="1796"/>
      <c r="CV151" s="1796"/>
      <c r="CW151" s="1796"/>
      <c r="CX151" s="1796"/>
      <c r="CY151" s="1796"/>
      <c r="CZ151" s="1796"/>
      <c r="DA151" s="1796"/>
      <c r="DB151" s="1796"/>
      <c r="DC151" s="1796"/>
      <c r="DD151" s="1796"/>
      <c r="DE151" s="1796"/>
      <c r="DF151" s="1796"/>
      <c r="DG151" s="1796"/>
      <c r="DH151" s="1796"/>
      <c r="DI151" s="1796"/>
      <c r="DJ151" s="1796"/>
      <c r="DK151" s="1796"/>
      <c r="DL151" s="1796"/>
      <c r="DM151" s="1796"/>
      <c r="DN151" s="1796"/>
      <c r="DO151" s="1796"/>
    </row>
    <row r="152" spans="2:119" s="1791" customFormat="1">
      <c r="B152" s="1811"/>
      <c r="C152" s="1842">
        <v>44</v>
      </c>
      <c r="D152" s="1822" t="s">
        <v>168</v>
      </c>
      <c r="E152" s="1843" t="s">
        <v>356</v>
      </c>
      <c r="F152" s="1824">
        <v>0</v>
      </c>
      <c r="G152" s="1825">
        <v>4.0448919963789471</v>
      </c>
      <c r="H152" s="1825">
        <v>13.020517412203423</v>
      </c>
      <c r="I152" s="1825">
        <v>0</v>
      </c>
      <c r="J152" s="1825">
        <v>0.49912283252898859</v>
      </c>
      <c r="K152" s="1825">
        <v>18.564861149932991</v>
      </c>
      <c r="L152" s="1858">
        <v>0</v>
      </c>
      <c r="M152" s="1859">
        <v>1.2461152894462743E-2</v>
      </c>
      <c r="N152" s="1858">
        <v>0</v>
      </c>
      <c r="O152" s="1858">
        <v>0</v>
      </c>
      <c r="P152" s="1858">
        <v>0</v>
      </c>
      <c r="Q152" s="1825">
        <v>1.5360219313352292E-2</v>
      </c>
      <c r="R152" s="1825">
        <v>5.966355982396486</v>
      </c>
      <c r="S152" s="1825">
        <v>0.92359130683610102</v>
      </c>
      <c r="T152" s="1825">
        <v>0</v>
      </c>
      <c r="U152" s="1825">
        <v>0.25674093460039249</v>
      </c>
      <c r="V152" s="1858">
        <v>0</v>
      </c>
      <c r="W152" s="1858">
        <v>0</v>
      </c>
      <c r="X152" s="1829">
        <v>0</v>
      </c>
      <c r="Y152" s="1830">
        <v>43.303902987085152</v>
      </c>
      <c r="Z152" s="1796"/>
      <c r="AA152" s="1796"/>
      <c r="AB152" s="1811"/>
      <c r="AC152" s="1842">
        <v>44</v>
      </c>
      <c r="AD152" s="1822" t="s">
        <v>168</v>
      </c>
      <c r="AE152" s="1843" t="s">
        <v>356</v>
      </c>
      <c r="AF152" s="1824">
        <f t="shared" ref="AF152:AY152" si="90">F54-F152</f>
        <v>0</v>
      </c>
      <c r="AG152" s="1825">
        <f t="shared" si="90"/>
        <v>4.1196657459096695</v>
      </c>
      <c r="AH152" s="1825">
        <f t="shared" si="90"/>
        <v>0.1117062268808553</v>
      </c>
      <c r="AI152" s="1825">
        <f t="shared" si="90"/>
        <v>0</v>
      </c>
      <c r="AJ152" s="1825">
        <f t="shared" si="90"/>
        <v>0.14019134703846359</v>
      </c>
      <c r="AK152" s="1825">
        <f t="shared" si="90"/>
        <v>4.7850736241813365</v>
      </c>
      <c r="AL152" s="1858">
        <f t="shared" si="90"/>
        <v>0</v>
      </c>
      <c r="AM152" s="1859">
        <f t="shared" si="90"/>
        <v>1.1974091953221317E-2</v>
      </c>
      <c r="AN152" s="1858">
        <f t="shared" si="90"/>
        <v>0</v>
      </c>
      <c r="AO152" s="1858">
        <f t="shared" si="90"/>
        <v>0</v>
      </c>
      <c r="AP152" s="1858">
        <f t="shared" si="90"/>
        <v>0</v>
      </c>
      <c r="AQ152" s="1825">
        <f t="shared" si="90"/>
        <v>-7.5221160899316391E-3</v>
      </c>
      <c r="AR152" s="1825">
        <f t="shared" si="90"/>
        <v>-0.37505073126448618</v>
      </c>
      <c r="AS152" s="1825">
        <f t="shared" si="90"/>
        <v>-0.14023777053760678</v>
      </c>
      <c r="AT152" s="1825">
        <f t="shared" si="90"/>
        <v>0</v>
      </c>
      <c r="AU152" s="1825">
        <f t="shared" si="90"/>
        <v>-6.1936753304753317E-2</v>
      </c>
      <c r="AV152" s="1858">
        <f t="shared" si="90"/>
        <v>0</v>
      </c>
      <c r="AW152" s="1858">
        <f t="shared" si="90"/>
        <v>0</v>
      </c>
      <c r="AX152" s="1829">
        <f t="shared" si="90"/>
        <v>0</v>
      </c>
      <c r="AY152" s="1830">
        <f t="shared" si="90"/>
        <v>8.5838636647667528</v>
      </c>
      <c r="AZ152" s="1796"/>
      <c r="BA152" s="1796"/>
      <c r="BB152" s="1796"/>
      <c r="BC152" s="1796"/>
      <c r="BD152" s="1796"/>
      <c r="BE152" s="1796"/>
      <c r="BF152" s="1796"/>
      <c r="BG152" s="1796"/>
      <c r="BH152" s="1796"/>
      <c r="BI152" s="1796"/>
      <c r="BJ152" s="1796"/>
      <c r="BK152" s="1796"/>
      <c r="BL152" s="1796"/>
      <c r="BM152" s="1796"/>
      <c r="BN152" s="1796"/>
      <c r="BO152" s="1796"/>
      <c r="BP152" s="1796"/>
      <c r="BQ152" s="1796"/>
      <c r="BR152" s="1796"/>
      <c r="BS152" s="1796"/>
      <c r="BT152" s="1796"/>
      <c r="BU152" s="1796"/>
      <c r="BV152" s="1796"/>
      <c r="BW152" s="1796"/>
      <c r="BX152" s="1796"/>
      <c r="BY152" s="1796"/>
      <c r="BZ152" s="1796"/>
      <c r="CA152" s="1796"/>
      <c r="CB152" s="1796"/>
      <c r="CC152" s="1796"/>
      <c r="CD152" s="1796"/>
      <c r="CE152" s="1796"/>
      <c r="CF152" s="1796"/>
      <c r="CG152" s="1796"/>
      <c r="CH152" s="1796"/>
      <c r="CI152" s="1796"/>
      <c r="CJ152" s="1796"/>
      <c r="CK152" s="1796"/>
      <c r="CL152" s="1796"/>
      <c r="CM152" s="1796"/>
      <c r="CN152" s="1796"/>
      <c r="CO152" s="1796"/>
      <c r="CP152" s="1796"/>
      <c r="CQ152" s="1796"/>
      <c r="CR152" s="1796"/>
      <c r="CS152" s="1796"/>
      <c r="CT152" s="1796"/>
      <c r="CU152" s="1796"/>
      <c r="CV152" s="1796"/>
      <c r="CW152" s="1796"/>
      <c r="CX152" s="1796"/>
      <c r="CY152" s="1796"/>
      <c r="CZ152" s="1796"/>
      <c r="DA152" s="1796"/>
      <c r="DB152" s="1796"/>
      <c r="DC152" s="1796"/>
      <c r="DD152" s="1796"/>
      <c r="DE152" s="1796"/>
      <c r="DF152" s="1796"/>
      <c r="DG152" s="1796"/>
      <c r="DH152" s="1796"/>
      <c r="DI152" s="1796"/>
      <c r="DJ152" s="1796"/>
      <c r="DK152" s="1796"/>
      <c r="DL152" s="1796"/>
      <c r="DM152" s="1796"/>
      <c r="DN152" s="1796"/>
      <c r="DO152" s="1796"/>
    </row>
    <row r="153" spans="2:119" s="1791" customFormat="1">
      <c r="B153" s="1811"/>
      <c r="C153" s="1842">
        <v>45</v>
      </c>
      <c r="D153" s="1822" t="s">
        <v>169</v>
      </c>
      <c r="E153" s="1843" t="s">
        <v>357</v>
      </c>
      <c r="F153" s="1824">
        <v>0</v>
      </c>
      <c r="G153" s="1825">
        <v>15.523653423491558</v>
      </c>
      <c r="H153" s="1825">
        <v>23.015881591250714</v>
      </c>
      <c r="I153" s="1825">
        <v>0.35334969455606513</v>
      </c>
      <c r="J153" s="1825">
        <v>1.9420334677370199</v>
      </c>
      <c r="K153" s="1825">
        <v>115.76539764992661</v>
      </c>
      <c r="L153" s="1858">
        <v>0</v>
      </c>
      <c r="M153" s="1859">
        <v>80.666127622362637</v>
      </c>
      <c r="N153" s="1858">
        <v>0</v>
      </c>
      <c r="O153" s="1858">
        <v>0</v>
      </c>
      <c r="P153" s="1858">
        <v>0</v>
      </c>
      <c r="Q153" s="1825">
        <v>2.1638155183017838E-3</v>
      </c>
      <c r="R153" s="1825">
        <v>35.621049102345474</v>
      </c>
      <c r="S153" s="1825">
        <v>23.604101330663319</v>
      </c>
      <c r="T153" s="1825">
        <v>0</v>
      </c>
      <c r="U153" s="1825">
        <v>6.0491157697858524</v>
      </c>
      <c r="V153" s="1858">
        <v>0</v>
      </c>
      <c r="W153" s="1858">
        <v>0</v>
      </c>
      <c r="X153" s="1829">
        <v>0</v>
      </c>
      <c r="Y153" s="1830">
        <v>302.54287346763749</v>
      </c>
      <c r="Z153" s="1796"/>
      <c r="AA153" s="1796"/>
      <c r="AB153" s="1811"/>
      <c r="AC153" s="1842">
        <v>45</v>
      </c>
      <c r="AD153" s="1822" t="s">
        <v>169</v>
      </c>
      <c r="AE153" s="1843" t="s">
        <v>357</v>
      </c>
      <c r="AF153" s="1824">
        <f t="shared" ref="AF153:AY153" si="91">F55-F153</f>
        <v>0</v>
      </c>
      <c r="AG153" s="1825">
        <f t="shared" si="91"/>
        <v>14.041685066460429</v>
      </c>
      <c r="AH153" s="1825">
        <f t="shared" si="91"/>
        <v>-0.51829065646715122</v>
      </c>
      <c r="AI153" s="1825">
        <f t="shared" si="91"/>
        <v>1.079578027211332</v>
      </c>
      <c r="AJ153" s="1825">
        <f t="shared" si="91"/>
        <v>0.65303376567163718</v>
      </c>
      <c r="AK153" s="1825">
        <f t="shared" si="91"/>
        <v>22.295697737769999</v>
      </c>
      <c r="AL153" s="1858">
        <f t="shared" si="91"/>
        <v>0</v>
      </c>
      <c r="AM153" s="1859">
        <f t="shared" si="91"/>
        <v>30.36622061377075</v>
      </c>
      <c r="AN153" s="1858">
        <f t="shared" si="91"/>
        <v>0</v>
      </c>
      <c r="AO153" s="1858">
        <f t="shared" si="91"/>
        <v>0</v>
      </c>
      <c r="AP153" s="1858">
        <f t="shared" si="91"/>
        <v>0</v>
      </c>
      <c r="AQ153" s="1825">
        <f t="shared" si="91"/>
        <v>1.5887704630223984E-3</v>
      </c>
      <c r="AR153" s="1825">
        <f t="shared" si="91"/>
        <v>-1.2124368792503191</v>
      </c>
      <c r="AS153" s="1825">
        <f t="shared" si="91"/>
        <v>-2.6726311076026299</v>
      </c>
      <c r="AT153" s="1825">
        <f t="shared" si="91"/>
        <v>0</v>
      </c>
      <c r="AU153" s="1825">
        <f t="shared" si="91"/>
        <v>6.2249102915274079E-2</v>
      </c>
      <c r="AV153" s="1858">
        <f t="shared" si="91"/>
        <v>0</v>
      </c>
      <c r="AW153" s="1858">
        <f t="shared" si="91"/>
        <v>0</v>
      </c>
      <c r="AX153" s="1829">
        <f t="shared" si="91"/>
        <v>0</v>
      </c>
      <c r="AY153" s="1830">
        <f t="shared" si="91"/>
        <v>64.096694440942372</v>
      </c>
      <c r="AZ153" s="1796"/>
      <c r="BA153" s="1796"/>
      <c r="BB153" s="1796"/>
      <c r="BC153" s="1796"/>
      <c r="BD153" s="1796"/>
      <c r="BE153" s="1796"/>
      <c r="BF153" s="1796"/>
      <c r="BG153" s="1796"/>
      <c r="BH153" s="1796"/>
      <c r="BI153" s="1796"/>
      <c r="BJ153" s="1796"/>
      <c r="BK153" s="1796"/>
      <c r="BL153" s="1796"/>
      <c r="BM153" s="1796"/>
      <c r="BN153" s="1796"/>
      <c r="BO153" s="1796"/>
      <c r="BP153" s="1796"/>
      <c r="BQ153" s="1796"/>
      <c r="BR153" s="1796"/>
      <c r="BS153" s="1796"/>
      <c r="BT153" s="1796"/>
      <c r="BU153" s="1796"/>
      <c r="BV153" s="1796"/>
      <c r="BW153" s="1796"/>
      <c r="BX153" s="1796"/>
      <c r="BY153" s="1796"/>
      <c r="BZ153" s="1796"/>
      <c r="CA153" s="1796"/>
      <c r="CB153" s="1796"/>
      <c r="CC153" s="1796"/>
      <c r="CD153" s="1796"/>
      <c r="CE153" s="1796"/>
      <c r="CF153" s="1796"/>
      <c r="CG153" s="1796"/>
      <c r="CH153" s="1796"/>
      <c r="CI153" s="1796"/>
      <c r="CJ153" s="1796"/>
      <c r="CK153" s="1796"/>
      <c r="CL153" s="1796"/>
      <c r="CM153" s="1796"/>
      <c r="CN153" s="1796"/>
      <c r="CO153" s="1796"/>
      <c r="CP153" s="1796"/>
      <c r="CQ153" s="1796"/>
      <c r="CR153" s="1796"/>
      <c r="CS153" s="1796"/>
      <c r="CT153" s="1796"/>
      <c r="CU153" s="1796"/>
      <c r="CV153" s="1796"/>
      <c r="CW153" s="1796"/>
      <c r="CX153" s="1796"/>
      <c r="CY153" s="1796"/>
      <c r="CZ153" s="1796"/>
      <c r="DA153" s="1796"/>
      <c r="DB153" s="1796"/>
      <c r="DC153" s="1796"/>
      <c r="DD153" s="1796"/>
      <c r="DE153" s="1796"/>
      <c r="DF153" s="1796"/>
      <c r="DG153" s="1796"/>
      <c r="DH153" s="1796"/>
      <c r="DI153" s="1796"/>
      <c r="DJ153" s="1796"/>
      <c r="DK153" s="1796"/>
      <c r="DL153" s="1796"/>
      <c r="DM153" s="1796"/>
      <c r="DN153" s="1796"/>
      <c r="DO153" s="1796"/>
    </row>
    <row r="154" spans="2:119" s="1791" customFormat="1">
      <c r="B154" s="1833"/>
      <c r="C154" s="1842">
        <v>46</v>
      </c>
      <c r="D154" s="1822" t="s">
        <v>170</v>
      </c>
      <c r="E154" s="1843"/>
      <c r="F154" s="1824">
        <v>2.0107223137076895</v>
      </c>
      <c r="G154" s="1825">
        <v>17.821328141751227</v>
      </c>
      <c r="H154" s="1825">
        <v>1.5369175200871963</v>
      </c>
      <c r="I154" s="1825">
        <v>1.1550930445587226</v>
      </c>
      <c r="J154" s="1825">
        <v>0.84764695175942872</v>
      </c>
      <c r="K154" s="1825">
        <v>33.204904194112459</v>
      </c>
      <c r="L154" s="1858">
        <v>0</v>
      </c>
      <c r="M154" s="1859">
        <v>7.9645076597341129</v>
      </c>
      <c r="N154" s="1858">
        <v>0</v>
      </c>
      <c r="O154" s="1858">
        <v>0</v>
      </c>
      <c r="P154" s="1858">
        <v>0</v>
      </c>
      <c r="Q154" s="1825">
        <v>0</v>
      </c>
      <c r="R154" s="1825">
        <v>4.8587868819704285</v>
      </c>
      <c r="S154" s="1825">
        <v>3.6693160580843536</v>
      </c>
      <c r="T154" s="1825">
        <v>0</v>
      </c>
      <c r="U154" s="1825">
        <v>126.82255773801145</v>
      </c>
      <c r="V154" s="1858">
        <v>0</v>
      </c>
      <c r="W154" s="1858">
        <v>0</v>
      </c>
      <c r="X154" s="1829">
        <v>0</v>
      </c>
      <c r="Y154" s="1830">
        <v>199.89178050377708</v>
      </c>
      <c r="Z154" s="1796"/>
      <c r="AA154" s="1796"/>
      <c r="AB154" s="1833"/>
      <c r="AC154" s="1842">
        <v>46</v>
      </c>
      <c r="AD154" s="1822" t="s">
        <v>170</v>
      </c>
      <c r="AE154" s="1843"/>
      <c r="AF154" s="1824">
        <f t="shared" ref="AF154:AY154" si="92">F56-F154</f>
        <v>-1.8783705692234676</v>
      </c>
      <c r="AG154" s="1825">
        <f t="shared" si="92"/>
        <v>43.143934501865033</v>
      </c>
      <c r="AH154" s="1825">
        <f t="shared" si="92"/>
        <v>-4.9045238613320663E-2</v>
      </c>
      <c r="AI154" s="1825">
        <f t="shared" si="92"/>
        <v>-8.7382749589968167E-2</v>
      </c>
      <c r="AJ154" s="1825">
        <f t="shared" si="92"/>
        <v>0.46869899500652878</v>
      </c>
      <c r="AK154" s="1825">
        <f t="shared" si="92"/>
        <v>1.8473053314748427</v>
      </c>
      <c r="AL154" s="1858">
        <f t="shared" si="92"/>
        <v>0</v>
      </c>
      <c r="AM154" s="1859">
        <f t="shared" si="92"/>
        <v>5.3242202237670915</v>
      </c>
      <c r="AN154" s="1858">
        <f t="shared" si="92"/>
        <v>0</v>
      </c>
      <c r="AO154" s="1858">
        <f t="shared" si="92"/>
        <v>0</v>
      </c>
      <c r="AP154" s="1858">
        <f t="shared" si="92"/>
        <v>0</v>
      </c>
      <c r="AQ154" s="1825">
        <f t="shared" si="92"/>
        <v>0</v>
      </c>
      <c r="AR154" s="1825">
        <f t="shared" si="92"/>
        <v>3.9529191985915295</v>
      </c>
      <c r="AS154" s="1825">
        <f t="shared" si="92"/>
        <v>-0.17703940413697872</v>
      </c>
      <c r="AT154" s="1825">
        <f t="shared" si="92"/>
        <v>0</v>
      </c>
      <c r="AU154" s="1825">
        <f t="shared" si="92"/>
        <v>-38.064171814402386</v>
      </c>
      <c r="AV154" s="1858">
        <f t="shared" si="92"/>
        <v>0</v>
      </c>
      <c r="AW154" s="1858">
        <f t="shared" si="92"/>
        <v>0</v>
      </c>
      <c r="AX154" s="1829">
        <f t="shared" si="92"/>
        <v>0</v>
      </c>
      <c r="AY154" s="1830">
        <f t="shared" si="92"/>
        <v>14.481068474738862</v>
      </c>
      <c r="AZ154" s="1796"/>
      <c r="BA154" s="1796"/>
      <c r="BB154" s="1796"/>
      <c r="BC154" s="1796"/>
      <c r="BD154" s="1796"/>
      <c r="BE154" s="1796"/>
      <c r="BF154" s="1796"/>
      <c r="BG154" s="1796"/>
      <c r="BH154" s="1796"/>
      <c r="BI154" s="1796"/>
      <c r="BJ154" s="1796"/>
      <c r="BK154" s="1796"/>
      <c r="BL154" s="1796"/>
      <c r="BM154" s="1796"/>
      <c r="BN154" s="1796"/>
      <c r="BO154" s="1796"/>
      <c r="BP154" s="1796"/>
      <c r="BQ154" s="1796"/>
      <c r="BR154" s="1796"/>
      <c r="BS154" s="1796"/>
      <c r="BT154" s="1796"/>
      <c r="BU154" s="1796"/>
      <c r="BV154" s="1796"/>
      <c r="BW154" s="1796"/>
      <c r="BX154" s="1796"/>
      <c r="BY154" s="1796"/>
      <c r="BZ154" s="1796"/>
      <c r="CA154" s="1796"/>
      <c r="CB154" s="1796"/>
      <c r="CC154" s="1796"/>
      <c r="CD154" s="1796"/>
      <c r="CE154" s="1796"/>
      <c r="CF154" s="1796"/>
      <c r="CG154" s="1796"/>
      <c r="CH154" s="1796"/>
      <c r="CI154" s="1796"/>
      <c r="CJ154" s="1796"/>
      <c r="CK154" s="1796"/>
      <c r="CL154" s="1796"/>
      <c r="CM154" s="1796"/>
      <c r="CN154" s="1796"/>
      <c r="CO154" s="1796"/>
      <c r="CP154" s="1796"/>
      <c r="CQ154" s="1796"/>
      <c r="CR154" s="1796"/>
      <c r="CS154" s="1796"/>
      <c r="CT154" s="1796"/>
      <c r="CU154" s="1796"/>
      <c r="CV154" s="1796"/>
      <c r="CW154" s="1796"/>
      <c r="CX154" s="1796"/>
      <c r="CY154" s="1796"/>
      <c r="CZ154" s="1796"/>
      <c r="DA154" s="1796"/>
      <c r="DB154" s="1796"/>
      <c r="DC154" s="1796"/>
      <c r="DD154" s="1796"/>
      <c r="DE154" s="1796"/>
      <c r="DF154" s="1796"/>
      <c r="DG154" s="1796"/>
      <c r="DH154" s="1796"/>
      <c r="DI154" s="1796"/>
      <c r="DJ154" s="1796"/>
      <c r="DK154" s="1796"/>
      <c r="DL154" s="1796"/>
      <c r="DM154" s="1796"/>
      <c r="DN154" s="1796"/>
      <c r="DO154" s="1796"/>
    </row>
    <row r="155" spans="2:119" s="1791" customFormat="1">
      <c r="B155" s="1811" t="s">
        <v>171</v>
      </c>
      <c r="C155" s="1860"/>
      <c r="D155" s="1813" t="s">
        <v>358</v>
      </c>
      <c r="E155" s="1814" t="s">
        <v>359</v>
      </c>
      <c r="F155" s="1835">
        <v>0.36909658194864542</v>
      </c>
      <c r="G155" s="1836">
        <v>188.65313983704621</v>
      </c>
      <c r="H155" s="1836">
        <v>196.49055235114426</v>
      </c>
      <c r="I155" s="1836">
        <v>2.4823369137116669</v>
      </c>
      <c r="J155" s="1836">
        <v>20.797419654153352</v>
      </c>
      <c r="K155" s="1836">
        <v>647.85382704135975</v>
      </c>
      <c r="L155" s="1858">
        <v>0</v>
      </c>
      <c r="M155" s="1861">
        <v>58.152262042226539</v>
      </c>
      <c r="N155" s="1858">
        <v>0</v>
      </c>
      <c r="O155" s="1858">
        <v>0</v>
      </c>
      <c r="P155" s="1858">
        <v>0</v>
      </c>
      <c r="Q155" s="1836">
        <v>0.65120514266322937</v>
      </c>
      <c r="R155" s="1836">
        <v>362.79994288236725</v>
      </c>
      <c r="S155" s="1836">
        <v>117.60824265506135</v>
      </c>
      <c r="T155" s="1836">
        <v>1.8576489031030565</v>
      </c>
      <c r="U155" s="1836">
        <v>169.98141230814417</v>
      </c>
      <c r="V155" s="1858">
        <v>0</v>
      </c>
      <c r="W155" s="1858">
        <v>0</v>
      </c>
      <c r="X155" s="1838">
        <v>0.5489636855155674</v>
      </c>
      <c r="Y155" s="1839">
        <v>1768.2460499984452</v>
      </c>
      <c r="Z155" s="1796"/>
      <c r="AA155" s="1796"/>
      <c r="AB155" s="1811" t="s">
        <v>171</v>
      </c>
      <c r="AC155" s="1860"/>
      <c r="AD155" s="1813" t="s">
        <v>358</v>
      </c>
      <c r="AE155" s="1814" t="s">
        <v>359</v>
      </c>
      <c r="AF155" s="1835">
        <f t="shared" ref="AF155:AY155" si="93">F57-F155</f>
        <v>0.22234663000411098</v>
      </c>
      <c r="AG155" s="1836">
        <f t="shared" si="93"/>
        <v>97.655454794502788</v>
      </c>
      <c r="AH155" s="1836">
        <f t="shared" si="93"/>
        <v>24.623197191175507</v>
      </c>
      <c r="AI155" s="1836">
        <f t="shared" si="93"/>
        <v>2.0882653154308026</v>
      </c>
      <c r="AJ155" s="1836">
        <f t="shared" si="93"/>
        <v>6.9087860200613349</v>
      </c>
      <c r="AK155" s="1836">
        <f t="shared" si="93"/>
        <v>47.858579170182907</v>
      </c>
      <c r="AL155" s="1858">
        <f t="shared" si="93"/>
        <v>0</v>
      </c>
      <c r="AM155" s="1861">
        <f t="shared" si="93"/>
        <v>17.073237694654395</v>
      </c>
      <c r="AN155" s="1858">
        <f t="shared" si="93"/>
        <v>0</v>
      </c>
      <c r="AO155" s="1858">
        <f t="shared" si="93"/>
        <v>0</v>
      </c>
      <c r="AP155" s="1858">
        <f t="shared" si="93"/>
        <v>0</v>
      </c>
      <c r="AQ155" s="1836">
        <f t="shared" si="93"/>
        <v>0.38781227377294158</v>
      </c>
      <c r="AR155" s="1836">
        <f t="shared" si="93"/>
        <v>-28.063231857372273</v>
      </c>
      <c r="AS155" s="1836">
        <f t="shared" si="93"/>
        <v>71.439445106850698</v>
      </c>
      <c r="AT155" s="1836">
        <f t="shared" si="93"/>
        <v>-7.8169495897218777E-2</v>
      </c>
      <c r="AU155" s="1836">
        <f t="shared" si="93"/>
        <v>75.216656696302977</v>
      </c>
      <c r="AV155" s="1858">
        <f t="shared" si="93"/>
        <v>0</v>
      </c>
      <c r="AW155" s="1858">
        <f t="shared" si="93"/>
        <v>0</v>
      </c>
      <c r="AX155" s="1838">
        <f t="shared" si="93"/>
        <v>-0.54394021052094088</v>
      </c>
      <c r="AY155" s="1839">
        <f t="shared" si="93"/>
        <v>314.78843932914765</v>
      </c>
      <c r="AZ155" s="1796"/>
      <c r="BA155" s="1796"/>
      <c r="BB155" s="1796"/>
      <c r="BC155" s="1796"/>
      <c r="BD155" s="1796"/>
      <c r="BE155" s="1796"/>
      <c r="BF155" s="1796"/>
      <c r="BG155" s="1796"/>
      <c r="BH155" s="1796"/>
      <c r="BI155" s="1796"/>
      <c r="BJ155" s="1796"/>
      <c r="BK155" s="1796"/>
      <c r="BL155" s="1796"/>
      <c r="BM155" s="1796"/>
      <c r="BN155" s="1796"/>
      <c r="BO155" s="1796"/>
      <c r="BP155" s="1796"/>
      <c r="BQ155" s="1796"/>
      <c r="BR155" s="1796"/>
      <c r="BS155" s="1796"/>
      <c r="BT155" s="1796"/>
      <c r="BU155" s="1796"/>
      <c r="BV155" s="1796"/>
      <c r="BW155" s="1796"/>
      <c r="BX155" s="1796"/>
      <c r="BY155" s="1796"/>
      <c r="BZ155" s="1796"/>
      <c r="CA155" s="1796"/>
      <c r="CB155" s="1796"/>
      <c r="CC155" s="1796"/>
      <c r="CD155" s="1796"/>
      <c r="CE155" s="1796"/>
      <c r="CF155" s="1796"/>
      <c r="CG155" s="1796"/>
      <c r="CH155" s="1796"/>
      <c r="CI155" s="1796"/>
      <c r="CJ155" s="1796"/>
      <c r="CK155" s="1796"/>
      <c r="CL155" s="1796"/>
      <c r="CM155" s="1796"/>
      <c r="CN155" s="1796"/>
      <c r="CO155" s="1796"/>
      <c r="CP155" s="1796"/>
      <c r="CQ155" s="1796"/>
      <c r="CR155" s="1796"/>
      <c r="CS155" s="1796"/>
      <c r="CT155" s="1796"/>
      <c r="CU155" s="1796"/>
      <c r="CV155" s="1796"/>
      <c r="CW155" s="1796"/>
      <c r="CX155" s="1796"/>
      <c r="CY155" s="1796"/>
      <c r="CZ155" s="1796"/>
      <c r="DA155" s="1796"/>
      <c r="DB155" s="1796"/>
      <c r="DC155" s="1796"/>
      <c r="DD155" s="1796"/>
      <c r="DE155" s="1796"/>
      <c r="DF155" s="1796"/>
      <c r="DG155" s="1796"/>
      <c r="DH155" s="1796"/>
      <c r="DI155" s="1796"/>
      <c r="DJ155" s="1796"/>
      <c r="DK155" s="1796"/>
      <c r="DL155" s="1796"/>
      <c r="DM155" s="1796"/>
      <c r="DN155" s="1796"/>
      <c r="DO155" s="1796"/>
    </row>
    <row r="156" spans="2:119" s="1791" customFormat="1">
      <c r="B156" s="1811"/>
      <c r="C156" s="1842">
        <v>47</v>
      </c>
      <c r="D156" s="1822" t="s">
        <v>172</v>
      </c>
      <c r="E156" s="1843" t="s">
        <v>360</v>
      </c>
      <c r="F156" s="1824">
        <v>0</v>
      </c>
      <c r="G156" s="1825">
        <v>10.579700406131892</v>
      </c>
      <c r="H156" s="1825">
        <v>13.569791664519819</v>
      </c>
      <c r="I156" s="1825">
        <v>5.3141460681876064E-2</v>
      </c>
      <c r="J156" s="1825">
        <v>4.6076209151379279</v>
      </c>
      <c r="K156" s="1825">
        <v>76.626574050329836</v>
      </c>
      <c r="L156" s="1858">
        <v>0</v>
      </c>
      <c r="M156" s="1859">
        <v>3.4886676340158207</v>
      </c>
      <c r="N156" s="1858">
        <v>0</v>
      </c>
      <c r="O156" s="1858">
        <v>0</v>
      </c>
      <c r="P156" s="1858">
        <v>0</v>
      </c>
      <c r="Q156" s="1825">
        <v>1.7936801541425819E-3</v>
      </c>
      <c r="R156" s="1825">
        <v>17.98638707139375</v>
      </c>
      <c r="S156" s="1825">
        <v>4.3841104772900232</v>
      </c>
      <c r="T156" s="1826">
        <v>0</v>
      </c>
      <c r="U156" s="1825">
        <v>1.3813674996097187E-2</v>
      </c>
      <c r="V156" s="1858">
        <v>0</v>
      </c>
      <c r="W156" s="1858">
        <v>0</v>
      </c>
      <c r="X156" s="1862">
        <v>0</v>
      </c>
      <c r="Y156" s="1830">
        <v>131.31160103465115</v>
      </c>
      <c r="Z156" s="1796"/>
      <c r="AA156" s="1796"/>
      <c r="AB156" s="1811"/>
      <c r="AC156" s="1842">
        <v>47</v>
      </c>
      <c r="AD156" s="1822" t="s">
        <v>172</v>
      </c>
      <c r="AE156" s="1843" t="s">
        <v>360</v>
      </c>
      <c r="AF156" s="1824">
        <f t="shared" ref="AF156:AY156" si="94">F58-F156</f>
        <v>0</v>
      </c>
      <c r="AG156" s="1825">
        <f t="shared" si="94"/>
        <v>-1.5821610684861707</v>
      </c>
      <c r="AH156" s="1825">
        <f t="shared" si="94"/>
        <v>-6.8451124401931258</v>
      </c>
      <c r="AI156" s="1825">
        <f t="shared" si="94"/>
        <v>-3.4563820532677911E-2</v>
      </c>
      <c r="AJ156" s="1825">
        <f t="shared" si="94"/>
        <v>0.16964675165424126</v>
      </c>
      <c r="AK156" s="1825">
        <f t="shared" si="94"/>
        <v>-38.906614955682514</v>
      </c>
      <c r="AL156" s="1858">
        <f t="shared" si="94"/>
        <v>0</v>
      </c>
      <c r="AM156" s="1859">
        <f t="shared" si="94"/>
        <v>-1.7503442099270268</v>
      </c>
      <c r="AN156" s="1858">
        <f t="shared" si="94"/>
        <v>0</v>
      </c>
      <c r="AO156" s="1858">
        <f t="shared" si="94"/>
        <v>0</v>
      </c>
      <c r="AP156" s="1858">
        <f t="shared" si="94"/>
        <v>0</v>
      </c>
      <c r="AQ156" s="1825">
        <f t="shared" si="94"/>
        <v>4.1925492540522039E-2</v>
      </c>
      <c r="AR156" s="1825">
        <f t="shared" si="94"/>
        <v>-4.191584883863511</v>
      </c>
      <c r="AS156" s="1825">
        <f t="shared" si="94"/>
        <v>-3.3771570261367403</v>
      </c>
      <c r="AT156" s="1826">
        <f t="shared" si="94"/>
        <v>0</v>
      </c>
      <c r="AU156" s="1825">
        <f t="shared" si="94"/>
        <v>1.3913346316878546E-2</v>
      </c>
      <c r="AV156" s="1858">
        <f t="shared" si="94"/>
        <v>0</v>
      </c>
      <c r="AW156" s="1858">
        <f t="shared" si="94"/>
        <v>0</v>
      </c>
      <c r="AX156" s="1862">
        <f t="shared" si="94"/>
        <v>0</v>
      </c>
      <c r="AY156" s="1830">
        <f t="shared" si="94"/>
        <v>-56.462052814310084</v>
      </c>
      <c r="AZ156" s="1796"/>
      <c r="BA156" s="1796"/>
      <c r="BB156" s="1796"/>
      <c r="BC156" s="1796"/>
      <c r="BD156" s="1796"/>
      <c r="BE156" s="1796"/>
      <c r="BF156" s="1796"/>
      <c r="BG156" s="1796"/>
      <c r="BH156" s="1796"/>
      <c r="BI156" s="1796"/>
      <c r="BJ156" s="1796"/>
      <c r="BK156" s="1796"/>
      <c r="BL156" s="1796"/>
      <c r="BM156" s="1796"/>
      <c r="BN156" s="1796"/>
      <c r="BO156" s="1796"/>
      <c r="BP156" s="1796"/>
      <c r="BQ156" s="1796"/>
      <c r="BR156" s="1796"/>
      <c r="BS156" s="1796"/>
      <c r="BT156" s="1796"/>
      <c r="BU156" s="1796"/>
      <c r="BV156" s="1796"/>
      <c r="BW156" s="1796"/>
      <c r="BX156" s="1796"/>
      <c r="BY156" s="1796"/>
      <c r="BZ156" s="1796"/>
      <c r="CA156" s="1796"/>
      <c r="CB156" s="1796"/>
      <c r="CC156" s="1796"/>
      <c r="CD156" s="1796"/>
      <c r="CE156" s="1796"/>
      <c r="CF156" s="1796"/>
      <c r="CG156" s="1796"/>
      <c r="CH156" s="1796"/>
      <c r="CI156" s="1796"/>
      <c r="CJ156" s="1796"/>
      <c r="CK156" s="1796"/>
      <c r="CL156" s="1796"/>
      <c r="CM156" s="1796"/>
      <c r="CN156" s="1796"/>
      <c r="CO156" s="1796"/>
      <c r="CP156" s="1796"/>
      <c r="CQ156" s="1796"/>
      <c r="CR156" s="1796"/>
      <c r="CS156" s="1796"/>
      <c r="CT156" s="1796"/>
      <c r="CU156" s="1796"/>
      <c r="CV156" s="1796"/>
      <c r="CW156" s="1796"/>
      <c r="CX156" s="1796"/>
      <c r="CY156" s="1796"/>
      <c r="CZ156" s="1796"/>
      <c r="DA156" s="1796"/>
      <c r="DB156" s="1796"/>
      <c r="DC156" s="1796"/>
      <c r="DD156" s="1796"/>
      <c r="DE156" s="1796"/>
      <c r="DF156" s="1796"/>
      <c r="DG156" s="1796"/>
      <c r="DH156" s="1796"/>
      <c r="DI156" s="1796"/>
      <c r="DJ156" s="1796"/>
      <c r="DK156" s="1796"/>
      <c r="DL156" s="1796"/>
      <c r="DM156" s="1796"/>
      <c r="DN156" s="1796"/>
      <c r="DO156" s="1796"/>
    </row>
    <row r="157" spans="2:119" s="1791" customFormat="1">
      <c r="B157" s="1863"/>
      <c r="C157" s="1842">
        <v>48</v>
      </c>
      <c r="D157" s="1844" t="s">
        <v>173</v>
      </c>
      <c r="E157" s="1845" t="s">
        <v>361</v>
      </c>
      <c r="F157" s="1824">
        <v>3.7151750887881381E-3</v>
      </c>
      <c r="G157" s="1825">
        <v>0.31235589579279704</v>
      </c>
      <c r="H157" s="1825">
        <v>6.4303137796270504E-2</v>
      </c>
      <c r="I157" s="1825">
        <v>0</v>
      </c>
      <c r="J157" s="1825">
        <v>0</v>
      </c>
      <c r="K157" s="1825">
        <v>9.0166239303768236</v>
      </c>
      <c r="L157" s="1858">
        <v>0</v>
      </c>
      <c r="M157" s="1859">
        <v>25.492885405331371</v>
      </c>
      <c r="N157" s="1858">
        <v>0</v>
      </c>
      <c r="O157" s="1858">
        <v>0</v>
      </c>
      <c r="P157" s="1858">
        <v>0</v>
      </c>
      <c r="Q157" s="1825">
        <v>3.8574929192899906E-3</v>
      </c>
      <c r="R157" s="1825">
        <v>10.557456771160799</v>
      </c>
      <c r="S157" s="1825">
        <v>24.155372903007041</v>
      </c>
      <c r="T157" s="1826">
        <v>0</v>
      </c>
      <c r="U157" s="1825">
        <v>9.8108306548251818</v>
      </c>
      <c r="V157" s="1858">
        <v>0</v>
      </c>
      <c r="W157" s="1858">
        <v>0</v>
      </c>
      <c r="X157" s="1862">
        <v>0</v>
      </c>
      <c r="Y157" s="1830">
        <v>79.417401366298364</v>
      </c>
      <c r="Z157" s="1796"/>
      <c r="AA157" s="1796"/>
      <c r="AB157" s="1863"/>
      <c r="AC157" s="1842">
        <v>48</v>
      </c>
      <c r="AD157" s="1844" t="s">
        <v>173</v>
      </c>
      <c r="AE157" s="1845" t="s">
        <v>361</v>
      </c>
      <c r="AF157" s="1824">
        <f t="shared" ref="AF157:AY157" si="95">F59-F157</f>
        <v>-1.0165610237676255E-3</v>
      </c>
      <c r="AG157" s="1825">
        <f t="shared" si="95"/>
        <v>0.79663530363397395</v>
      </c>
      <c r="AH157" s="1825">
        <f t="shared" si="95"/>
        <v>6.4772917351512971E-3</v>
      </c>
      <c r="AI157" s="1825">
        <f t="shared" si="95"/>
        <v>0</v>
      </c>
      <c r="AJ157" s="1825">
        <f t="shared" si="95"/>
        <v>0</v>
      </c>
      <c r="AK157" s="1825">
        <f t="shared" si="95"/>
        <v>9.0780591525727417</v>
      </c>
      <c r="AL157" s="1858">
        <f t="shared" si="95"/>
        <v>0</v>
      </c>
      <c r="AM157" s="1859">
        <f t="shared" si="95"/>
        <v>3.081760809984381</v>
      </c>
      <c r="AN157" s="1858">
        <f t="shared" si="95"/>
        <v>0</v>
      </c>
      <c r="AO157" s="1858">
        <f t="shared" si="95"/>
        <v>0</v>
      </c>
      <c r="AP157" s="1858">
        <f t="shared" si="95"/>
        <v>0</v>
      </c>
      <c r="AQ157" s="1825">
        <f t="shared" si="95"/>
        <v>-2.0499989435499013E-3</v>
      </c>
      <c r="AR157" s="1825">
        <f t="shared" si="95"/>
        <v>-1.3825751254165528</v>
      </c>
      <c r="AS157" s="1825">
        <f t="shared" si="95"/>
        <v>16.52254431822962</v>
      </c>
      <c r="AT157" s="1826">
        <f t="shared" si="95"/>
        <v>0</v>
      </c>
      <c r="AU157" s="1825">
        <f t="shared" si="95"/>
        <v>60.507907945280238</v>
      </c>
      <c r="AV157" s="1858">
        <f t="shared" si="95"/>
        <v>0</v>
      </c>
      <c r="AW157" s="1858">
        <f t="shared" si="95"/>
        <v>0</v>
      </c>
      <c r="AX157" s="1862">
        <f t="shared" si="95"/>
        <v>0</v>
      </c>
      <c r="AY157" s="1830">
        <f t="shared" si="95"/>
        <v>88.607743136052235</v>
      </c>
      <c r="AZ157" s="1796"/>
      <c r="BA157" s="1796"/>
      <c r="BB157" s="1796"/>
      <c r="BC157" s="1796"/>
      <c r="BD157" s="1796"/>
      <c r="BE157" s="1796"/>
      <c r="BF157" s="1796"/>
      <c r="BG157" s="1796"/>
      <c r="BH157" s="1796"/>
      <c r="BI157" s="1796"/>
      <c r="BJ157" s="1796"/>
      <c r="BK157" s="1796"/>
      <c r="BL157" s="1796"/>
      <c r="BM157" s="1796"/>
      <c r="BN157" s="1796"/>
      <c r="BO157" s="1796"/>
      <c r="BP157" s="1796"/>
      <c r="BQ157" s="1796"/>
      <c r="BR157" s="1796"/>
      <c r="BS157" s="1796"/>
      <c r="BT157" s="1796"/>
      <c r="BU157" s="1796"/>
      <c r="BV157" s="1796"/>
      <c r="BW157" s="1796"/>
      <c r="BX157" s="1796"/>
      <c r="BY157" s="1796"/>
      <c r="BZ157" s="1796"/>
      <c r="CA157" s="1796"/>
      <c r="CB157" s="1796"/>
      <c r="CC157" s="1796"/>
      <c r="CD157" s="1796"/>
      <c r="CE157" s="1796"/>
      <c r="CF157" s="1796"/>
      <c r="CG157" s="1796"/>
      <c r="CH157" s="1796"/>
      <c r="CI157" s="1796"/>
      <c r="CJ157" s="1796"/>
      <c r="CK157" s="1796"/>
      <c r="CL157" s="1796"/>
      <c r="CM157" s="1796"/>
      <c r="CN157" s="1796"/>
      <c r="CO157" s="1796"/>
      <c r="CP157" s="1796"/>
      <c r="CQ157" s="1796"/>
      <c r="CR157" s="1796"/>
      <c r="CS157" s="1796"/>
      <c r="CT157" s="1796"/>
      <c r="CU157" s="1796"/>
      <c r="CV157" s="1796"/>
      <c r="CW157" s="1796"/>
      <c r="CX157" s="1796"/>
      <c r="CY157" s="1796"/>
      <c r="CZ157" s="1796"/>
      <c r="DA157" s="1796"/>
      <c r="DB157" s="1796"/>
      <c r="DC157" s="1796"/>
      <c r="DD157" s="1796"/>
      <c r="DE157" s="1796"/>
      <c r="DF157" s="1796"/>
      <c r="DG157" s="1796"/>
      <c r="DH157" s="1796"/>
      <c r="DI157" s="1796"/>
      <c r="DJ157" s="1796"/>
      <c r="DK157" s="1796"/>
      <c r="DL157" s="1796"/>
      <c r="DM157" s="1796"/>
      <c r="DN157" s="1796"/>
      <c r="DO157" s="1796"/>
    </row>
    <row r="158" spans="2:119" s="1791" customFormat="1">
      <c r="B158" s="1811"/>
      <c r="C158" s="1842">
        <v>49</v>
      </c>
      <c r="D158" s="1848" t="s">
        <v>174</v>
      </c>
      <c r="E158" s="1849" t="s">
        <v>362</v>
      </c>
      <c r="F158" s="1824">
        <v>0</v>
      </c>
      <c r="G158" s="1825">
        <v>18.572638796866407</v>
      </c>
      <c r="H158" s="1825">
        <v>7.8151603129492235</v>
      </c>
      <c r="I158" s="1825">
        <v>2.4541824812784802E-3</v>
      </c>
      <c r="J158" s="1825">
        <v>0.32415451609361751</v>
      </c>
      <c r="K158" s="1825">
        <v>54.874793066883655</v>
      </c>
      <c r="L158" s="1858">
        <v>0</v>
      </c>
      <c r="M158" s="1859">
        <v>9.4565463085917489</v>
      </c>
      <c r="N158" s="1858">
        <v>0</v>
      </c>
      <c r="O158" s="1858">
        <v>0</v>
      </c>
      <c r="P158" s="1858">
        <v>0</v>
      </c>
      <c r="Q158" s="1825">
        <v>1.0848300244361872E-3</v>
      </c>
      <c r="R158" s="1825">
        <v>9.4149542317607597</v>
      </c>
      <c r="S158" s="1825">
        <v>8.2780027150387117</v>
      </c>
      <c r="T158" s="1826">
        <v>0</v>
      </c>
      <c r="U158" s="1825">
        <v>10.42318827161389</v>
      </c>
      <c r="V158" s="1858">
        <v>0</v>
      </c>
      <c r="W158" s="1858">
        <v>0</v>
      </c>
      <c r="X158" s="1862">
        <v>0</v>
      </c>
      <c r="Y158" s="1830">
        <v>119.16297723230373</v>
      </c>
      <c r="Z158" s="1796"/>
      <c r="AA158" s="1796"/>
      <c r="AB158" s="1811"/>
      <c r="AC158" s="1842">
        <v>49</v>
      </c>
      <c r="AD158" s="1848" t="s">
        <v>174</v>
      </c>
      <c r="AE158" s="1849" t="s">
        <v>362</v>
      </c>
      <c r="AF158" s="1824">
        <f t="shared" ref="AF158:AY158" si="96">F60-F158</f>
        <v>0</v>
      </c>
      <c r="AG158" s="1825">
        <f t="shared" si="96"/>
        <v>20.541458286300148</v>
      </c>
      <c r="AH158" s="1825">
        <f t="shared" si="96"/>
        <v>1.4697243949582264</v>
      </c>
      <c r="AI158" s="1825">
        <f t="shared" si="96"/>
        <v>-1.6213686681245828E-3</v>
      </c>
      <c r="AJ158" s="1825">
        <f t="shared" si="96"/>
        <v>0.12703214880466968</v>
      </c>
      <c r="AK158" s="1825">
        <f t="shared" si="96"/>
        <v>-0.33800420578642587</v>
      </c>
      <c r="AL158" s="1858">
        <f t="shared" si="96"/>
        <v>0</v>
      </c>
      <c r="AM158" s="1859">
        <f t="shared" si="96"/>
        <v>0.61749575512688715</v>
      </c>
      <c r="AN158" s="1858">
        <f t="shared" si="96"/>
        <v>0</v>
      </c>
      <c r="AO158" s="1858">
        <f t="shared" si="96"/>
        <v>0</v>
      </c>
      <c r="AP158" s="1858">
        <f t="shared" si="96"/>
        <v>0</v>
      </c>
      <c r="AQ158" s="1825">
        <f t="shared" si="96"/>
        <v>-3.6665404028887912E-4</v>
      </c>
      <c r="AR158" s="1825">
        <f t="shared" si="96"/>
        <v>-0.46272904960682837</v>
      </c>
      <c r="AS158" s="1825">
        <f t="shared" si="96"/>
        <v>-2.6173707743965391</v>
      </c>
      <c r="AT158" s="1826">
        <f t="shared" si="96"/>
        <v>0</v>
      </c>
      <c r="AU158" s="1825">
        <f t="shared" si="96"/>
        <v>2.4867998755754872</v>
      </c>
      <c r="AV158" s="1858">
        <f t="shared" si="96"/>
        <v>0</v>
      </c>
      <c r="AW158" s="1858">
        <f t="shared" si="96"/>
        <v>0</v>
      </c>
      <c r="AX158" s="1862">
        <f t="shared" si="96"/>
        <v>0</v>
      </c>
      <c r="AY158" s="1830">
        <f t="shared" si="96"/>
        <v>21.822418408267211</v>
      </c>
      <c r="AZ158" s="1796"/>
      <c r="BA158" s="1796"/>
      <c r="BB158" s="1796"/>
      <c r="BC158" s="1796"/>
      <c r="BD158" s="1796"/>
      <c r="BE158" s="1796"/>
      <c r="BF158" s="1796"/>
      <c r="BG158" s="1796"/>
      <c r="BH158" s="1796"/>
      <c r="BI158" s="1796"/>
      <c r="BJ158" s="1796"/>
      <c r="BK158" s="1796"/>
      <c r="BL158" s="1796"/>
      <c r="BM158" s="1796"/>
      <c r="BN158" s="1796"/>
      <c r="BO158" s="1796"/>
      <c r="BP158" s="1796"/>
      <c r="BQ158" s="1796"/>
      <c r="BR158" s="1796"/>
      <c r="BS158" s="1796"/>
      <c r="BT158" s="1796"/>
      <c r="BU158" s="1796"/>
      <c r="BV158" s="1796"/>
      <c r="BW158" s="1796"/>
      <c r="BX158" s="1796"/>
      <c r="BY158" s="1796"/>
      <c r="BZ158" s="1796"/>
      <c r="CA158" s="1796"/>
      <c r="CB158" s="1796"/>
      <c r="CC158" s="1796"/>
      <c r="CD158" s="1796"/>
      <c r="CE158" s="1796"/>
      <c r="CF158" s="1796"/>
      <c r="CG158" s="1796"/>
      <c r="CH158" s="1796"/>
      <c r="CI158" s="1796"/>
      <c r="CJ158" s="1796"/>
      <c r="CK158" s="1796"/>
      <c r="CL158" s="1796"/>
      <c r="CM158" s="1796"/>
      <c r="CN158" s="1796"/>
      <c r="CO158" s="1796"/>
      <c r="CP158" s="1796"/>
      <c r="CQ158" s="1796"/>
      <c r="CR158" s="1796"/>
      <c r="CS158" s="1796"/>
      <c r="CT158" s="1796"/>
      <c r="CU158" s="1796"/>
      <c r="CV158" s="1796"/>
      <c r="CW158" s="1796"/>
      <c r="CX158" s="1796"/>
      <c r="CY158" s="1796"/>
      <c r="CZ158" s="1796"/>
      <c r="DA158" s="1796"/>
      <c r="DB158" s="1796"/>
      <c r="DC158" s="1796"/>
      <c r="DD158" s="1796"/>
      <c r="DE158" s="1796"/>
      <c r="DF158" s="1796"/>
      <c r="DG158" s="1796"/>
      <c r="DH158" s="1796"/>
      <c r="DI158" s="1796"/>
      <c r="DJ158" s="1796"/>
      <c r="DK158" s="1796"/>
      <c r="DL158" s="1796"/>
      <c r="DM158" s="1796"/>
      <c r="DN158" s="1796"/>
      <c r="DO158" s="1796"/>
    </row>
    <row r="159" spans="2:119" s="1791" customFormat="1">
      <c r="B159" s="1864"/>
      <c r="C159" s="1842">
        <v>50</v>
      </c>
      <c r="D159" s="1822" t="s">
        <v>175</v>
      </c>
      <c r="E159" s="1865" t="s">
        <v>363</v>
      </c>
      <c r="F159" s="1824">
        <v>1.8936295927836768E-2</v>
      </c>
      <c r="G159" s="1825">
        <v>73.586611925393342</v>
      </c>
      <c r="H159" s="1825">
        <v>90.617420198638342</v>
      </c>
      <c r="I159" s="1825">
        <v>0.4177678975499588</v>
      </c>
      <c r="J159" s="1825">
        <v>9.5913904293614287</v>
      </c>
      <c r="K159" s="1825">
        <v>201.90969986321187</v>
      </c>
      <c r="L159" s="1858">
        <v>0</v>
      </c>
      <c r="M159" s="1859">
        <v>0.35007743653782342</v>
      </c>
      <c r="N159" s="1858">
        <v>0</v>
      </c>
      <c r="O159" s="1858">
        <v>0</v>
      </c>
      <c r="P159" s="1858">
        <v>0</v>
      </c>
      <c r="Q159" s="1825">
        <v>7.6932212205625447E-2</v>
      </c>
      <c r="R159" s="1825">
        <v>77.490254692005209</v>
      </c>
      <c r="S159" s="1825">
        <v>5.9954898006709305</v>
      </c>
      <c r="T159" s="1826">
        <v>0</v>
      </c>
      <c r="U159" s="1825">
        <v>0.88338168375069204</v>
      </c>
      <c r="V159" s="1858">
        <v>0</v>
      </c>
      <c r="W159" s="1858">
        <v>0</v>
      </c>
      <c r="X159" s="1862">
        <v>0</v>
      </c>
      <c r="Y159" s="1830">
        <v>460.9379624352531</v>
      </c>
      <c r="Z159" s="1796"/>
      <c r="AA159" s="1796"/>
      <c r="AB159" s="1864"/>
      <c r="AC159" s="1842">
        <v>50</v>
      </c>
      <c r="AD159" s="1822" t="s">
        <v>175</v>
      </c>
      <c r="AE159" s="1865" t="s">
        <v>363</v>
      </c>
      <c r="AF159" s="1824">
        <f t="shared" ref="AF159:AY159" si="97">F61-F159</f>
        <v>0.2479261851409866</v>
      </c>
      <c r="AG159" s="1825">
        <f t="shared" si="97"/>
        <v>31.736394243910965</v>
      </c>
      <c r="AH159" s="1825">
        <f t="shared" si="97"/>
        <v>12.062662140557052</v>
      </c>
      <c r="AI159" s="1825">
        <f t="shared" si="97"/>
        <v>0.32440923212875072</v>
      </c>
      <c r="AJ159" s="1825">
        <f t="shared" si="97"/>
        <v>6.3738688960548959</v>
      </c>
      <c r="AK159" s="1825">
        <f t="shared" si="97"/>
        <v>54.169126466271564</v>
      </c>
      <c r="AL159" s="1858">
        <f t="shared" si="97"/>
        <v>0</v>
      </c>
      <c r="AM159" s="1859">
        <f t="shared" si="97"/>
        <v>9.6844374090018226E-2</v>
      </c>
      <c r="AN159" s="1858">
        <f t="shared" si="97"/>
        <v>0</v>
      </c>
      <c r="AO159" s="1858">
        <f t="shared" si="97"/>
        <v>0</v>
      </c>
      <c r="AP159" s="1858">
        <f t="shared" si="97"/>
        <v>0</v>
      </c>
      <c r="AQ159" s="1825">
        <f t="shared" si="97"/>
        <v>0.43785913472323928</v>
      </c>
      <c r="AR159" s="1825">
        <f t="shared" si="97"/>
        <v>12.377016556909197</v>
      </c>
      <c r="AS159" s="1825">
        <f t="shared" si="97"/>
        <v>2.2819851003546274</v>
      </c>
      <c r="AT159" s="1826">
        <f t="shared" si="97"/>
        <v>0</v>
      </c>
      <c r="AU159" s="1825">
        <f t="shared" si="97"/>
        <v>8.597706296396801</v>
      </c>
      <c r="AV159" s="1858">
        <f t="shared" si="97"/>
        <v>0</v>
      </c>
      <c r="AW159" s="1858">
        <f t="shared" si="97"/>
        <v>0</v>
      </c>
      <c r="AX159" s="1862">
        <f t="shared" si="97"/>
        <v>0</v>
      </c>
      <c r="AY159" s="1830">
        <f t="shared" si="97"/>
        <v>128.70579862653801</v>
      </c>
      <c r="AZ159" s="1796"/>
      <c r="BA159" s="1796"/>
      <c r="BB159" s="1796"/>
      <c r="BC159" s="1796"/>
      <c r="BD159" s="1796"/>
      <c r="BE159" s="1796"/>
      <c r="BF159" s="1796"/>
      <c r="BG159" s="1796"/>
      <c r="BH159" s="1796"/>
      <c r="BI159" s="1796"/>
      <c r="BJ159" s="1796"/>
      <c r="BK159" s="1796"/>
      <c r="BL159" s="1796"/>
      <c r="BM159" s="1796"/>
      <c r="BN159" s="1796"/>
      <c r="BO159" s="1796"/>
      <c r="BP159" s="1796"/>
      <c r="BQ159" s="1796"/>
      <c r="BR159" s="1796"/>
      <c r="BS159" s="1796"/>
      <c r="BT159" s="1796"/>
      <c r="BU159" s="1796"/>
      <c r="BV159" s="1796"/>
      <c r="BW159" s="1796"/>
      <c r="BX159" s="1796"/>
      <c r="BY159" s="1796"/>
      <c r="BZ159" s="1796"/>
      <c r="CA159" s="1796"/>
      <c r="CB159" s="1796"/>
      <c r="CC159" s="1796"/>
      <c r="CD159" s="1796"/>
      <c r="CE159" s="1796"/>
      <c r="CF159" s="1796"/>
      <c r="CG159" s="1796"/>
      <c r="CH159" s="1796"/>
      <c r="CI159" s="1796"/>
      <c r="CJ159" s="1796"/>
      <c r="CK159" s="1796"/>
      <c r="CL159" s="1796"/>
      <c r="CM159" s="1796"/>
      <c r="CN159" s="1796"/>
      <c r="CO159" s="1796"/>
      <c r="CP159" s="1796"/>
      <c r="CQ159" s="1796"/>
      <c r="CR159" s="1796"/>
      <c r="CS159" s="1796"/>
      <c r="CT159" s="1796"/>
      <c r="CU159" s="1796"/>
      <c r="CV159" s="1796"/>
      <c r="CW159" s="1796"/>
      <c r="CX159" s="1796"/>
      <c r="CY159" s="1796"/>
      <c r="CZ159" s="1796"/>
      <c r="DA159" s="1796"/>
      <c r="DB159" s="1796"/>
      <c r="DC159" s="1796"/>
      <c r="DD159" s="1796"/>
      <c r="DE159" s="1796"/>
      <c r="DF159" s="1796"/>
      <c r="DG159" s="1796"/>
      <c r="DH159" s="1796"/>
      <c r="DI159" s="1796"/>
      <c r="DJ159" s="1796"/>
      <c r="DK159" s="1796"/>
      <c r="DL159" s="1796"/>
      <c r="DM159" s="1796"/>
      <c r="DN159" s="1796"/>
      <c r="DO159" s="1796"/>
    </row>
    <row r="160" spans="2:119" s="1791" customFormat="1">
      <c r="B160" s="1864"/>
      <c r="C160" s="1842">
        <v>51</v>
      </c>
      <c r="D160" s="1822" t="s">
        <v>176</v>
      </c>
      <c r="E160" s="1843" t="s">
        <v>364</v>
      </c>
      <c r="F160" s="1824">
        <v>6.108306946193675E-2</v>
      </c>
      <c r="G160" s="1825">
        <v>20.870313933362823</v>
      </c>
      <c r="H160" s="1825">
        <v>15.224010179983079</v>
      </c>
      <c r="I160" s="1825">
        <v>2.2002347914183658E-2</v>
      </c>
      <c r="J160" s="1825">
        <v>1.1696592936400045</v>
      </c>
      <c r="K160" s="1825">
        <v>47.697066682716105</v>
      </c>
      <c r="L160" s="1858">
        <v>0</v>
      </c>
      <c r="M160" s="1859">
        <v>1.6102548088399953</v>
      </c>
      <c r="N160" s="1858">
        <v>0</v>
      </c>
      <c r="O160" s="1858">
        <v>0</v>
      </c>
      <c r="P160" s="1858">
        <v>0</v>
      </c>
      <c r="Q160" s="1825">
        <v>0.54764101282661259</v>
      </c>
      <c r="R160" s="1825">
        <v>23.242892774334916</v>
      </c>
      <c r="S160" s="1825">
        <v>7.0287504459736176</v>
      </c>
      <c r="T160" s="1826">
        <v>0</v>
      </c>
      <c r="U160" s="1825">
        <v>2.3040332004092621</v>
      </c>
      <c r="V160" s="1858">
        <v>0</v>
      </c>
      <c r="W160" s="1858">
        <v>0</v>
      </c>
      <c r="X160" s="1862">
        <v>0</v>
      </c>
      <c r="Y160" s="1830">
        <v>119.77770774946254</v>
      </c>
      <c r="Z160" s="1796"/>
      <c r="AA160" s="1796"/>
      <c r="AB160" s="1864"/>
      <c r="AC160" s="1842">
        <v>51</v>
      </c>
      <c r="AD160" s="1822" t="s">
        <v>176</v>
      </c>
      <c r="AE160" s="1843" t="s">
        <v>364</v>
      </c>
      <c r="AF160" s="1824">
        <f t="shared" ref="AF160:AY160" si="98">F62-F160</f>
        <v>-5.1516120722431342E-2</v>
      </c>
      <c r="AG160" s="1825">
        <f t="shared" si="98"/>
        <v>-7.2948356665926593</v>
      </c>
      <c r="AH160" s="1825">
        <f t="shared" si="98"/>
        <v>-2.6477967239976383</v>
      </c>
      <c r="AI160" s="1825">
        <f t="shared" si="98"/>
        <v>-1.4188984329702116E-2</v>
      </c>
      <c r="AJ160" s="1825">
        <f t="shared" si="98"/>
        <v>-0.28067984622791731</v>
      </c>
      <c r="AK160" s="1825">
        <f t="shared" si="98"/>
        <v>9.5115055914035267</v>
      </c>
      <c r="AL160" s="1858">
        <f t="shared" si="98"/>
        <v>0</v>
      </c>
      <c r="AM160" s="1859">
        <f t="shared" si="98"/>
        <v>-4.47505780152051E-2</v>
      </c>
      <c r="AN160" s="1858">
        <f t="shared" si="98"/>
        <v>0</v>
      </c>
      <c r="AO160" s="1858">
        <f t="shared" si="98"/>
        <v>0</v>
      </c>
      <c r="AP160" s="1858">
        <f t="shared" si="98"/>
        <v>0</v>
      </c>
      <c r="AQ160" s="1825">
        <f t="shared" si="98"/>
        <v>-8.9037440091446152E-2</v>
      </c>
      <c r="AR160" s="1825">
        <f t="shared" si="98"/>
        <v>7.7266548314722279</v>
      </c>
      <c r="AS160" s="1825">
        <f t="shared" si="98"/>
        <v>-3.1722881749487328</v>
      </c>
      <c r="AT160" s="1826">
        <f t="shared" si="98"/>
        <v>0</v>
      </c>
      <c r="AU160" s="1825">
        <f t="shared" si="98"/>
        <v>21.507754836948656</v>
      </c>
      <c r="AV160" s="1858">
        <f t="shared" si="98"/>
        <v>0</v>
      </c>
      <c r="AW160" s="1858">
        <f t="shared" si="98"/>
        <v>0</v>
      </c>
      <c r="AX160" s="1862">
        <f t="shared" si="98"/>
        <v>0</v>
      </c>
      <c r="AY160" s="1830">
        <f t="shared" si="98"/>
        <v>25.150821724898691</v>
      </c>
      <c r="AZ160" s="1796"/>
      <c r="BA160" s="1796"/>
      <c r="BB160" s="1796"/>
      <c r="BC160" s="1796"/>
      <c r="BD160" s="1796"/>
      <c r="BE160" s="1796"/>
      <c r="BF160" s="1796"/>
      <c r="BG160" s="1796"/>
      <c r="BH160" s="1796"/>
      <c r="BI160" s="1796"/>
      <c r="BJ160" s="1796"/>
      <c r="BK160" s="1796"/>
      <c r="BL160" s="1796"/>
      <c r="BM160" s="1796"/>
      <c r="BN160" s="1796"/>
      <c r="BO160" s="1796"/>
      <c r="BP160" s="1796"/>
      <c r="BQ160" s="1796"/>
      <c r="BR160" s="1796"/>
      <c r="BS160" s="1796"/>
      <c r="BT160" s="1796"/>
      <c r="BU160" s="1796"/>
      <c r="BV160" s="1796"/>
      <c r="BW160" s="1796"/>
      <c r="BX160" s="1796"/>
      <c r="BY160" s="1796"/>
      <c r="BZ160" s="1796"/>
      <c r="CA160" s="1796"/>
      <c r="CB160" s="1796"/>
      <c r="CC160" s="1796"/>
      <c r="CD160" s="1796"/>
      <c r="CE160" s="1796"/>
      <c r="CF160" s="1796"/>
      <c r="CG160" s="1796"/>
      <c r="CH160" s="1796"/>
      <c r="CI160" s="1796"/>
      <c r="CJ160" s="1796"/>
      <c r="CK160" s="1796"/>
      <c r="CL160" s="1796"/>
      <c r="CM160" s="1796"/>
      <c r="CN160" s="1796"/>
      <c r="CO160" s="1796"/>
      <c r="CP160" s="1796"/>
      <c r="CQ160" s="1796"/>
      <c r="CR160" s="1796"/>
      <c r="CS160" s="1796"/>
      <c r="CT160" s="1796"/>
      <c r="CU160" s="1796"/>
      <c r="CV160" s="1796"/>
      <c r="CW160" s="1796"/>
      <c r="CX160" s="1796"/>
      <c r="CY160" s="1796"/>
      <c r="CZ160" s="1796"/>
      <c r="DA160" s="1796"/>
      <c r="DB160" s="1796"/>
      <c r="DC160" s="1796"/>
      <c r="DD160" s="1796"/>
      <c r="DE160" s="1796"/>
      <c r="DF160" s="1796"/>
      <c r="DG160" s="1796"/>
      <c r="DH160" s="1796"/>
      <c r="DI160" s="1796"/>
      <c r="DJ160" s="1796"/>
      <c r="DK160" s="1796"/>
      <c r="DL160" s="1796"/>
      <c r="DM160" s="1796"/>
      <c r="DN160" s="1796"/>
      <c r="DO160" s="1796"/>
    </row>
    <row r="161" spans="2:119" s="1791" customFormat="1">
      <c r="B161" s="1864"/>
      <c r="C161" s="1842">
        <v>52</v>
      </c>
      <c r="D161" s="1822" t="s">
        <v>177</v>
      </c>
      <c r="E161" s="1843" t="s">
        <v>365</v>
      </c>
      <c r="F161" s="1824">
        <v>0.19153747311342734</v>
      </c>
      <c r="G161" s="1825">
        <v>1.0193452650994501</v>
      </c>
      <c r="H161" s="1825">
        <v>6.0029609952053911E-3</v>
      </c>
      <c r="I161" s="1825">
        <v>0</v>
      </c>
      <c r="J161" s="1825">
        <v>0</v>
      </c>
      <c r="K161" s="1825">
        <v>6.3683360747088003</v>
      </c>
      <c r="L161" s="1858">
        <v>0</v>
      </c>
      <c r="M161" s="1859">
        <v>1.4286461353876208</v>
      </c>
      <c r="N161" s="1858">
        <v>0</v>
      </c>
      <c r="O161" s="1858">
        <v>0</v>
      </c>
      <c r="P161" s="1858">
        <v>0</v>
      </c>
      <c r="Q161" s="1825">
        <v>0</v>
      </c>
      <c r="R161" s="1825">
        <v>0.68542207436487501</v>
      </c>
      <c r="S161" s="1825">
        <v>3.4244031361006613</v>
      </c>
      <c r="T161" s="1826">
        <v>0</v>
      </c>
      <c r="U161" s="1825">
        <v>0.67509022718665535</v>
      </c>
      <c r="V161" s="1858">
        <v>0</v>
      </c>
      <c r="W161" s="1858">
        <v>0</v>
      </c>
      <c r="X161" s="1862">
        <v>0</v>
      </c>
      <c r="Y161" s="1830">
        <v>13.798783346956697</v>
      </c>
      <c r="Z161" s="1796"/>
      <c r="AA161" s="1796"/>
      <c r="AB161" s="1864"/>
      <c r="AC161" s="1842">
        <v>52</v>
      </c>
      <c r="AD161" s="1822" t="s">
        <v>177</v>
      </c>
      <c r="AE161" s="1843" t="s">
        <v>365</v>
      </c>
      <c r="AF161" s="1824">
        <f t="shared" ref="AF161:AY161" si="99">F63-F161</f>
        <v>-4.5920151263529052E-2</v>
      </c>
      <c r="AG161" s="1825">
        <f t="shared" si="99"/>
        <v>3.6603697011187233</v>
      </c>
      <c r="AH161" s="1825">
        <f t="shared" si="99"/>
        <v>6.9594075609499166E-3</v>
      </c>
      <c r="AI161" s="1825">
        <f t="shared" si="99"/>
        <v>0</v>
      </c>
      <c r="AJ161" s="1825">
        <f t="shared" si="99"/>
        <v>0</v>
      </c>
      <c r="AK161" s="1825">
        <f t="shared" si="99"/>
        <v>0.47478748925849779</v>
      </c>
      <c r="AL161" s="1858">
        <f t="shared" si="99"/>
        <v>0</v>
      </c>
      <c r="AM161" s="1859">
        <f t="shared" si="99"/>
        <v>0.20506230644799484</v>
      </c>
      <c r="AN161" s="1858">
        <f t="shared" si="99"/>
        <v>0</v>
      </c>
      <c r="AO161" s="1858">
        <f t="shared" si="99"/>
        <v>0</v>
      </c>
      <c r="AP161" s="1858">
        <f t="shared" si="99"/>
        <v>0</v>
      </c>
      <c r="AQ161" s="1825">
        <f t="shared" si="99"/>
        <v>0</v>
      </c>
      <c r="AR161" s="1825">
        <f t="shared" si="99"/>
        <v>2.7982201056593436E-2</v>
      </c>
      <c r="AS161" s="1825">
        <f t="shared" si="99"/>
        <v>-0.61661079552456499</v>
      </c>
      <c r="AT161" s="1826">
        <f t="shared" si="99"/>
        <v>0</v>
      </c>
      <c r="AU161" s="1825">
        <f t="shared" si="99"/>
        <v>2.1596413109854202</v>
      </c>
      <c r="AV161" s="1858">
        <f t="shared" si="99"/>
        <v>0</v>
      </c>
      <c r="AW161" s="1858">
        <f t="shared" si="99"/>
        <v>0</v>
      </c>
      <c r="AX161" s="1862">
        <f t="shared" si="99"/>
        <v>0</v>
      </c>
      <c r="AY161" s="1830">
        <f t="shared" si="99"/>
        <v>5.8722714696400864</v>
      </c>
      <c r="AZ161" s="1796"/>
      <c r="BA161" s="1796"/>
      <c r="BB161" s="1796"/>
      <c r="BC161" s="1796"/>
      <c r="BD161" s="1796"/>
      <c r="BE161" s="1796"/>
      <c r="BF161" s="1796"/>
      <c r="BG161" s="1796"/>
      <c r="BH161" s="1796"/>
      <c r="BI161" s="1796"/>
      <c r="BJ161" s="1796"/>
      <c r="BK161" s="1796"/>
      <c r="BL161" s="1796"/>
      <c r="BM161" s="1796"/>
      <c r="BN161" s="1796"/>
      <c r="BO161" s="1796"/>
      <c r="BP161" s="1796"/>
      <c r="BQ161" s="1796"/>
      <c r="BR161" s="1796"/>
      <c r="BS161" s="1796"/>
      <c r="BT161" s="1796"/>
      <c r="BU161" s="1796"/>
      <c r="BV161" s="1796"/>
      <c r="BW161" s="1796"/>
      <c r="BX161" s="1796"/>
      <c r="BY161" s="1796"/>
      <c r="BZ161" s="1796"/>
      <c r="CA161" s="1796"/>
      <c r="CB161" s="1796"/>
      <c r="CC161" s="1796"/>
      <c r="CD161" s="1796"/>
      <c r="CE161" s="1796"/>
      <c r="CF161" s="1796"/>
      <c r="CG161" s="1796"/>
      <c r="CH161" s="1796"/>
      <c r="CI161" s="1796"/>
      <c r="CJ161" s="1796"/>
      <c r="CK161" s="1796"/>
      <c r="CL161" s="1796"/>
      <c r="CM161" s="1796"/>
      <c r="CN161" s="1796"/>
      <c r="CO161" s="1796"/>
      <c r="CP161" s="1796"/>
      <c r="CQ161" s="1796"/>
      <c r="CR161" s="1796"/>
      <c r="CS161" s="1796"/>
      <c r="CT161" s="1796"/>
      <c r="CU161" s="1796"/>
      <c r="CV161" s="1796"/>
      <c r="CW161" s="1796"/>
      <c r="CX161" s="1796"/>
      <c r="CY161" s="1796"/>
      <c r="CZ161" s="1796"/>
      <c r="DA161" s="1796"/>
      <c r="DB161" s="1796"/>
      <c r="DC161" s="1796"/>
      <c r="DD161" s="1796"/>
      <c r="DE161" s="1796"/>
      <c r="DF161" s="1796"/>
      <c r="DG161" s="1796"/>
      <c r="DH161" s="1796"/>
      <c r="DI161" s="1796"/>
      <c r="DJ161" s="1796"/>
      <c r="DK161" s="1796"/>
      <c r="DL161" s="1796"/>
      <c r="DM161" s="1796"/>
      <c r="DN161" s="1796"/>
      <c r="DO161" s="1796"/>
    </row>
    <row r="162" spans="2:119" s="1791" customFormat="1">
      <c r="B162" s="1811"/>
      <c r="C162" s="1842">
        <v>53</v>
      </c>
      <c r="D162" s="1822" t="s">
        <v>178</v>
      </c>
      <c r="E162" s="1843" t="s">
        <v>366</v>
      </c>
      <c r="F162" s="1824">
        <v>0</v>
      </c>
      <c r="G162" s="1825">
        <v>0</v>
      </c>
      <c r="H162" s="1825">
        <v>8.0580551523947754E-3</v>
      </c>
      <c r="I162" s="1825">
        <v>0</v>
      </c>
      <c r="J162" s="1825">
        <v>0</v>
      </c>
      <c r="K162" s="1825">
        <v>2.3657205095163492</v>
      </c>
      <c r="L162" s="1858">
        <v>0</v>
      </c>
      <c r="M162" s="1859">
        <v>0.86538689913198252</v>
      </c>
      <c r="N162" s="1858">
        <v>0</v>
      </c>
      <c r="O162" s="1858">
        <v>0</v>
      </c>
      <c r="P162" s="1858">
        <v>0</v>
      </c>
      <c r="Q162" s="1825">
        <v>0</v>
      </c>
      <c r="R162" s="1825">
        <v>0.19505107022744381</v>
      </c>
      <c r="S162" s="1825">
        <v>0.62050539490166889</v>
      </c>
      <c r="T162" s="1826">
        <v>1.6886489031030565</v>
      </c>
      <c r="U162" s="1825">
        <v>6.0677920959529015E-2</v>
      </c>
      <c r="V162" s="1858">
        <v>0</v>
      </c>
      <c r="W162" s="1858">
        <v>0</v>
      </c>
      <c r="X162" s="1862">
        <v>0</v>
      </c>
      <c r="Y162" s="1830">
        <v>5.8040487529924238</v>
      </c>
      <c r="Z162" s="1796"/>
      <c r="AA162" s="1796"/>
      <c r="AB162" s="1811"/>
      <c r="AC162" s="1842">
        <v>53</v>
      </c>
      <c r="AD162" s="1822" t="s">
        <v>178</v>
      </c>
      <c r="AE162" s="1843" t="s">
        <v>366</v>
      </c>
      <c r="AF162" s="1824">
        <f t="shared" ref="AF162:AY162" si="100">F64-F162</f>
        <v>0</v>
      </c>
      <c r="AG162" s="1825">
        <f t="shared" si="100"/>
        <v>0</v>
      </c>
      <c r="AH162" s="1825">
        <f t="shared" si="100"/>
        <v>-1.7014636027595136E-3</v>
      </c>
      <c r="AI162" s="1825">
        <f t="shared" si="100"/>
        <v>0</v>
      </c>
      <c r="AJ162" s="1825">
        <f t="shared" si="100"/>
        <v>0</v>
      </c>
      <c r="AK162" s="1825">
        <f t="shared" si="100"/>
        <v>-0.6630911761798155</v>
      </c>
      <c r="AL162" s="1858">
        <f t="shared" si="100"/>
        <v>0</v>
      </c>
      <c r="AM162" s="1859">
        <f t="shared" si="100"/>
        <v>0.39779849553088809</v>
      </c>
      <c r="AN162" s="1858">
        <f t="shared" si="100"/>
        <v>0</v>
      </c>
      <c r="AO162" s="1858">
        <f t="shared" si="100"/>
        <v>0</v>
      </c>
      <c r="AP162" s="1858">
        <f t="shared" si="100"/>
        <v>0</v>
      </c>
      <c r="AQ162" s="1825">
        <f t="shared" si="100"/>
        <v>0</v>
      </c>
      <c r="AR162" s="1825">
        <f t="shared" si="100"/>
        <v>-4.7027124694096062E-2</v>
      </c>
      <c r="AS162" s="1825">
        <f t="shared" si="100"/>
        <v>-0.15540200351957839</v>
      </c>
      <c r="AT162" s="1826">
        <f t="shared" si="100"/>
        <v>-1.4715341820989256</v>
      </c>
      <c r="AU162" s="1825">
        <f t="shared" si="100"/>
        <v>0.10157293179756788</v>
      </c>
      <c r="AV162" s="1858">
        <f t="shared" si="100"/>
        <v>0</v>
      </c>
      <c r="AW162" s="1858">
        <f t="shared" si="100"/>
        <v>0</v>
      </c>
      <c r="AX162" s="1862">
        <f t="shared" si="100"/>
        <v>0</v>
      </c>
      <c r="AY162" s="1830">
        <f t="shared" si="100"/>
        <v>-1.8393845227667187</v>
      </c>
      <c r="AZ162" s="1796"/>
      <c r="BA162" s="1796"/>
      <c r="BB162" s="1796"/>
      <c r="BC162" s="1796"/>
      <c r="BD162" s="1796"/>
      <c r="BE162" s="1796"/>
      <c r="BF162" s="1796"/>
      <c r="BG162" s="1796"/>
      <c r="BH162" s="1796"/>
      <c r="BI162" s="1796"/>
      <c r="BJ162" s="1796"/>
      <c r="BK162" s="1796"/>
      <c r="BL162" s="1796"/>
      <c r="BM162" s="1796"/>
      <c r="BN162" s="1796"/>
      <c r="BO162" s="1796"/>
      <c r="BP162" s="1796"/>
      <c r="BQ162" s="1796"/>
      <c r="BR162" s="1796"/>
      <c r="BS162" s="1796"/>
      <c r="BT162" s="1796"/>
      <c r="BU162" s="1796"/>
      <c r="BV162" s="1796"/>
      <c r="BW162" s="1796"/>
      <c r="BX162" s="1796"/>
      <c r="BY162" s="1796"/>
      <c r="BZ162" s="1796"/>
      <c r="CA162" s="1796"/>
      <c r="CB162" s="1796"/>
      <c r="CC162" s="1796"/>
      <c r="CD162" s="1796"/>
      <c r="CE162" s="1796"/>
      <c r="CF162" s="1796"/>
      <c r="CG162" s="1796"/>
      <c r="CH162" s="1796"/>
      <c r="CI162" s="1796"/>
      <c r="CJ162" s="1796"/>
      <c r="CK162" s="1796"/>
      <c r="CL162" s="1796"/>
      <c r="CM162" s="1796"/>
      <c r="CN162" s="1796"/>
      <c r="CO162" s="1796"/>
      <c r="CP162" s="1796"/>
      <c r="CQ162" s="1796"/>
      <c r="CR162" s="1796"/>
      <c r="CS162" s="1796"/>
      <c r="CT162" s="1796"/>
      <c r="CU162" s="1796"/>
      <c r="CV162" s="1796"/>
      <c r="CW162" s="1796"/>
      <c r="CX162" s="1796"/>
      <c r="CY162" s="1796"/>
      <c r="CZ162" s="1796"/>
      <c r="DA162" s="1796"/>
      <c r="DB162" s="1796"/>
      <c r="DC162" s="1796"/>
      <c r="DD162" s="1796"/>
      <c r="DE162" s="1796"/>
      <c r="DF162" s="1796"/>
      <c r="DG162" s="1796"/>
      <c r="DH162" s="1796"/>
      <c r="DI162" s="1796"/>
      <c r="DJ162" s="1796"/>
      <c r="DK162" s="1796"/>
      <c r="DL162" s="1796"/>
      <c r="DM162" s="1796"/>
      <c r="DN162" s="1796"/>
      <c r="DO162" s="1796"/>
    </row>
    <row r="163" spans="2:119" s="1791" customFormat="1">
      <c r="B163" s="1811"/>
      <c r="C163" s="1842">
        <v>54</v>
      </c>
      <c r="D163" s="1822" t="s">
        <v>179</v>
      </c>
      <c r="E163" s="1843" t="s">
        <v>367</v>
      </c>
      <c r="F163" s="1824">
        <v>0</v>
      </c>
      <c r="G163" s="1825">
        <v>30.687266534182292</v>
      </c>
      <c r="H163" s="1825">
        <v>57.797639972700139</v>
      </c>
      <c r="I163" s="1825">
        <v>0.17411222843381585</v>
      </c>
      <c r="J163" s="1825">
        <v>3.5031639077278257E-2</v>
      </c>
      <c r="K163" s="1825">
        <v>39.174347683773156</v>
      </c>
      <c r="L163" s="1858">
        <v>0</v>
      </c>
      <c r="M163" s="1859">
        <v>2.7644914594216199</v>
      </c>
      <c r="N163" s="1858">
        <v>0</v>
      </c>
      <c r="O163" s="1858">
        <v>0</v>
      </c>
      <c r="P163" s="1858">
        <v>0</v>
      </c>
      <c r="Q163" s="1825">
        <v>1.838623551854995E-2</v>
      </c>
      <c r="R163" s="1825">
        <v>22.292195591890152</v>
      </c>
      <c r="S163" s="1825">
        <v>1.3662333970285674</v>
      </c>
      <c r="T163" s="1826">
        <v>0</v>
      </c>
      <c r="U163" s="1825">
        <v>35.273668901882971</v>
      </c>
      <c r="V163" s="1858">
        <v>0</v>
      </c>
      <c r="W163" s="1858">
        <v>0</v>
      </c>
      <c r="X163" s="1862">
        <v>0</v>
      </c>
      <c r="Y163" s="1830">
        <v>189.58337364390854</v>
      </c>
      <c r="Z163" s="1796"/>
      <c r="AA163" s="1796"/>
      <c r="AB163" s="1811"/>
      <c r="AC163" s="1842">
        <v>54</v>
      </c>
      <c r="AD163" s="1822" t="s">
        <v>179</v>
      </c>
      <c r="AE163" s="1843" t="s">
        <v>367</v>
      </c>
      <c r="AF163" s="1824">
        <f t="shared" ref="AF163:AY163" si="101">F65-F163</f>
        <v>0</v>
      </c>
      <c r="AG163" s="1825">
        <f t="shared" si="101"/>
        <v>36.108490912621072</v>
      </c>
      <c r="AH163" s="1825">
        <f t="shared" si="101"/>
        <v>17.991346360550949</v>
      </c>
      <c r="AI163" s="1825">
        <f t="shared" si="101"/>
        <v>-0.11107354613071704</v>
      </c>
      <c r="AJ163" s="1825">
        <f t="shared" si="101"/>
        <v>1.6720464503805044E-2</v>
      </c>
      <c r="AK163" s="1825">
        <f t="shared" si="101"/>
        <v>24.275080417312168</v>
      </c>
      <c r="AL163" s="1858">
        <f t="shared" si="101"/>
        <v>0</v>
      </c>
      <c r="AM163" s="1859">
        <f t="shared" si="101"/>
        <v>2.9823329203838331</v>
      </c>
      <c r="AN163" s="1858">
        <f t="shared" si="101"/>
        <v>0</v>
      </c>
      <c r="AO163" s="1858">
        <f t="shared" si="101"/>
        <v>0</v>
      </c>
      <c r="AP163" s="1858">
        <f t="shared" si="101"/>
        <v>0</v>
      </c>
      <c r="AQ163" s="1825">
        <f t="shared" si="101"/>
        <v>-1.98148416061035E-4</v>
      </c>
      <c r="AR163" s="1825">
        <f t="shared" si="101"/>
        <v>-2.1957407418229415</v>
      </c>
      <c r="AS163" s="1825">
        <f t="shared" si="101"/>
        <v>7.0101731562604339</v>
      </c>
      <c r="AT163" s="1826">
        <f t="shared" si="101"/>
        <v>0</v>
      </c>
      <c r="AU163" s="1825">
        <f t="shared" si="101"/>
        <v>6.6237425762536049</v>
      </c>
      <c r="AV163" s="1858">
        <f t="shared" si="101"/>
        <v>0</v>
      </c>
      <c r="AW163" s="1858">
        <f t="shared" si="101"/>
        <v>0</v>
      </c>
      <c r="AX163" s="1862">
        <f t="shared" si="101"/>
        <v>0</v>
      </c>
      <c r="AY163" s="1830">
        <f t="shared" si="101"/>
        <v>92.700874371516136</v>
      </c>
      <c r="AZ163" s="1796"/>
      <c r="BA163" s="1796"/>
      <c r="BB163" s="1796"/>
      <c r="BC163" s="1796"/>
      <c r="BD163" s="1796"/>
      <c r="BE163" s="1796"/>
      <c r="BF163" s="1796"/>
      <c r="BG163" s="1796"/>
      <c r="BH163" s="1796"/>
      <c r="BI163" s="1796"/>
      <c r="BJ163" s="1796"/>
      <c r="BK163" s="1796"/>
      <c r="BL163" s="1796"/>
      <c r="BM163" s="1796"/>
      <c r="BN163" s="1796"/>
      <c r="BO163" s="1796"/>
      <c r="BP163" s="1796"/>
      <c r="BQ163" s="1796"/>
      <c r="BR163" s="1796"/>
      <c r="BS163" s="1796"/>
      <c r="BT163" s="1796"/>
      <c r="BU163" s="1796"/>
      <c r="BV163" s="1796"/>
      <c r="BW163" s="1796"/>
      <c r="BX163" s="1796"/>
      <c r="BY163" s="1796"/>
      <c r="BZ163" s="1796"/>
      <c r="CA163" s="1796"/>
      <c r="CB163" s="1796"/>
      <c r="CC163" s="1796"/>
      <c r="CD163" s="1796"/>
      <c r="CE163" s="1796"/>
      <c r="CF163" s="1796"/>
      <c r="CG163" s="1796"/>
      <c r="CH163" s="1796"/>
      <c r="CI163" s="1796"/>
      <c r="CJ163" s="1796"/>
      <c r="CK163" s="1796"/>
      <c r="CL163" s="1796"/>
      <c r="CM163" s="1796"/>
      <c r="CN163" s="1796"/>
      <c r="CO163" s="1796"/>
      <c r="CP163" s="1796"/>
      <c r="CQ163" s="1796"/>
      <c r="CR163" s="1796"/>
      <c r="CS163" s="1796"/>
      <c r="CT163" s="1796"/>
      <c r="CU163" s="1796"/>
      <c r="CV163" s="1796"/>
      <c r="CW163" s="1796"/>
      <c r="CX163" s="1796"/>
      <c r="CY163" s="1796"/>
      <c r="CZ163" s="1796"/>
      <c r="DA163" s="1796"/>
      <c r="DB163" s="1796"/>
      <c r="DC163" s="1796"/>
      <c r="DD163" s="1796"/>
      <c r="DE163" s="1796"/>
      <c r="DF163" s="1796"/>
      <c r="DG163" s="1796"/>
      <c r="DH163" s="1796"/>
      <c r="DI163" s="1796"/>
      <c r="DJ163" s="1796"/>
      <c r="DK163" s="1796"/>
      <c r="DL163" s="1796"/>
      <c r="DM163" s="1796"/>
      <c r="DN163" s="1796"/>
      <c r="DO163" s="1796"/>
    </row>
    <row r="164" spans="2:119" s="1791" customFormat="1">
      <c r="B164" s="1857"/>
      <c r="C164" s="1842">
        <v>55</v>
      </c>
      <c r="D164" s="1822" t="s">
        <v>180</v>
      </c>
      <c r="E164" s="1843"/>
      <c r="F164" s="1824">
        <v>9.3824568356656438E-2</v>
      </c>
      <c r="G164" s="1825">
        <v>33.024907080217211</v>
      </c>
      <c r="H164" s="1825">
        <v>11.388165868409827</v>
      </c>
      <c r="I164" s="1825">
        <v>1.812858796650554</v>
      </c>
      <c r="J164" s="1825">
        <v>5.0695628608430932</v>
      </c>
      <c r="K164" s="1825">
        <v>209.82066517984333</v>
      </c>
      <c r="L164" s="1858">
        <v>0</v>
      </c>
      <c r="M164" s="1859">
        <v>12.695305954968561</v>
      </c>
      <c r="N164" s="1858">
        <v>0</v>
      </c>
      <c r="O164" s="1858">
        <v>0</v>
      </c>
      <c r="P164" s="1858">
        <v>0</v>
      </c>
      <c r="Q164" s="1825">
        <v>1.5096790145724627E-3</v>
      </c>
      <c r="R164" s="1825">
        <v>200.93532860522927</v>
      </c>
      <c r="S164" s="1825">
        <v>62.355374385050126</v>
      </c>
      <c r="T164" s="1826">
        <v>0</v>
      </c>
      <c r="U164" s="1825">
        <v>110.53672777251985</v>
      </c>
      <c r="V164" s="1858">
        <v>0</v>
      </c>
      <c r="W164" s="1858">
        <v>0</v>
      </c>
      <c r="X164" s="1862">
        <v>3.6336855155673698E-3</v>
      </c>
      <c r="Y164" s="1830">
        <v>647.73786443661868</v>
      </c>
      <c r="Z164" s="1796"/>
      <c r="AA164" s="1796"/>
      <c r="AB164" s="1857"/>
      <c r="AC164" s="1842">
        <v>55</v>
      </c>
      <c r="AD164" s="1822" t="s">
        <v>180</v>
      </c>
      <c r="AE164" s="1843"/>
      <c r="AF164" s="1824">
        <f t="shared" ref="AF164:AY164" si="102">F66-F164</f>
        <v>7.2873277872852429E-2</v>
      </c>
      <c r="AG164" s="1825">
        <f t="shared" si="102"/>
        <v>13.689103081996727</v>
      </c>
      <c r="AH164" s="1825">
        <f t="shared" si="102"/>
        <v>2.5806382236067478</v>
      </c>
      <c r="AI164" s="1825">
        <f t="shared" si="102"/>
        <v>1.9253038029632752</v>
      </c>
      <c r="AJ164" s="1825">
        <f t="shared" si="102"/>
        <v>0.5021976052716397</v>
      </c>
      <c r="AK164" s="1825">
        <f t="shared" si="102"/>
        <v>-9.7422696089869021</v>
      </c>
      <c r="AL164" s="1858">
        <f t="shared" si="102"/>
        <v>0</v>
      </c>
      <c r="AM164" s="1859">
        <f t="shared" si="102"/>
        <v>11.487037821032612</v>
      </c>
      <c r="AN164" s="1858">
        <f t="shared" si="102"/>
        <v>0</v>
      </c>
      <c r="AO164" s="1858">
        <f t="shared" si="102"/>
        <v>0</v>
      </c>
      <c r="AP164" s="1858">
        <f t="shared" si="102"/>
        <v>0</v>
      </c>
      <c r="AQ164" s="1825">
        <f t="shared" si="102"/>
        <v>-3.2011199947349408E-4</v>
      </c>
      <c r="AR164" s="1825">
        <f t="shared" si="102"/>
        <v>-39.915228521406391</v>
      </c>
      <c r="AS164" s="1825">
        <f t="shared" si="102"/>
        <v>55.563571306532182</v>
      </c>
      <c r="AT164" s="1826">
        <f t="shared" si="102"/>
        <v>0</v>
      </c>
      <c r="AU164" s="1825">
        <f t="shared" si="102"/>
        <v>-26.782382423251704</v>
      </c>
      <c r="AV164" s="1858">
        <f t="shared" si="102"/>
        <v>0</v>
      </c>
      <c r="AW164" s="1858">
        <f t="shared" si="102"/>
        <v>0</v>
      </c>
      <c r="AX164" s="1862">
        <f t="shared" si="102"/>
        <v>-1.8838565671155151E-3</v>
      </c>
      <c r="AY164" s="1830">
        <f t="shared" si="102"/>
        <v>9.3786405970643045</v>
      </c>
      <c r="AZ164" s="1796"/>
      <c r="BA164" s="1796"/>
      <c r="BB164" s="1796"/>
      <c r="BC164" s="1796"/>
      <c r="BD164" s="1796"/>
      <c r="BE164" s="1796"/>
      <c r="BF164" s="1796"/>
      <c r="BG164" s="1796"/>
      <c r="BH164" s="1796"/>
      <c r="BI164" s="1796"/>
      <c r="BJ164" s="1796"/>
      <c r="BK164" s="1796"/>
      <c r="BL164" s="1796"/>
      <c r="BM164" s="1796"/>
      <c r="BN164" s="1796"/>
      <c r="BO164" s="1796"/>
      <c r="BP164" s="1796"/>
      <c r="BQ164" s="1796"/>
      <c r="BR164" s="1796"/>
      <c r="BS164" s="1796"/>
      <c r="BT164" s="1796"/>
      <c r="BU164" s="1796"/>
      <c r="BV164" s="1796"/>
      <c r="BW164" s="1796"/>
      <c r="BX164" s="1796"/>
      <c r="BY164" s="1796"/>
      <c r="BZ164" s="1796"/>
      <c r="CA164" s="1796"/>
      <c r="CB164" s="1796"/>
      <c r="CC164" s="1796"/>
      <c r="CD164" s="1796"/>
      <c r="CE164" s="1796"/>
      <c r="CF164" s="1796"/>
      <c r="CG164" s="1796"/>
      <c r="CH164" s="1796"/>
      <c r="CI164" s="1796"/>
      <c r="CJ164" s="1796"/>
      <c r="CK164" s="1796"/>
      <c r="CL164" s="1796"/>
      <c r="CM164" s="1796"/>
      <c r="CN164" s="1796"/>
      <c r="CO164" s="1796"/>
      <c r="CP164" s="1796"/>
      <c r="CQ164" s="1796"/>
      <c r="CR164" s="1796"/>
      <c r="CS164" s="1796"/>
      <c r="CT164" s="1796"/>
      <c r="CU164" s="1796"/>
      <c r="CV164" s="1796"/>
      <c r="CW164" s="1796"/>
      <c r="CX164" s="1796"/>
      <c r="CY164" s="1796"/>
      <c r="CZ164" s="1796"/>
      <c r="DA164" s="1796"/>
      <c r="DB164" s="1796"/>
      <c r="DC164" s="1796"/>
      <c r="DD164" s="1796"/>
      <c r="DE164" s="1796"/>
      <c r="DF164" s="1796"/>
      <c r="DG164" s="1796"/>
      <c r="DH164" s="1796"/>
      <c r="DI164" s="1796"/>
      <c r="DJ164" s="1796"/>
      <c r="DK164" s="1796"/>
      <c r="DL164" s="1796"/>
      <c r="DM164" s="1796"/>
      <c r="DN164" s="1796"/>
      <c r="DO164" s="1796"/>
    </row>
    <row r="165" spans="2:119" s="1791" customFormat="1">
      <c r="B165" s="1811" t="s">
        <v>368</v>
      </c>
      <c r="C165" s="1866"/>
      <c r="D165" s="1813" t="s">
        <v>369</v>
      </c>
      <c r="E165" s="1814" t="s">
        <v>370</v>
      </c>
      <c r="F165" s="1835">
        <v>3.242028329605913E-2</v>
      </c>
      <c r="G165" s="1836">
        <v>9.3541620361061604</v>
      </c>
      <c r="H165" s="1836">
        <v>2.1514938807946571</v>
      </c>
      <c r="I165" s="1836">
        <v>1.3000000000000002E-4</v>
      </c>
      <c r="J165" s="1836">
        <v>0.47529344543821334</v>
      </c>
      <c r="K165" s="1836">
        <v>39.803724183880334</v>
      </c>
      <c r="L165" s="1858">
        <v>0</v>
      </c>
      <c r="M165" s="1861">
        <v>19.564590386259596</v>
      </c>
      <c r="N165" s="1858">
        <v>0</v>
      </c>
      <c r="O165" s="1858">
        <v>0</v>
      </c>
      <c r="P165" s="1858">
        <v>0</v>
      </c>
      <c r="Q165" s="1836">
        <v>2.2742937107708396E-2</v>
      </c>
      <c r="R165" s="1836">
        <v>24.707663556736957</v>
      </c>
      <c r="S165" s="1836">
        <v>29.292548563050943</v>
      </c>
      <c r="T165" s="1836">
        <v>0</v>
      </c>
      <c r="U165" s="1836">
        <v>29.055024902766654</v>
      </c>
      <c r="V165" s="1858">
        <v>0</v>
      </c>
      <c r="W165" s="1858">
        <v>0</v>
      </c>
      <c r="X165" s="1838">
        <v>6.767312593914456E-3</v>
      </c>
      <c r="Y165" s="1839">
        <v>154.46656148803118</v>
      </c>
      <c r="Z165" s="1796"/>
      <c r="AA165" s="1796"/>
      <c r="AB165" s="1811" t="s">
        <v>368</v>
      </c>
      <c r="AC165" s="1866"/>
      <c r="AD165" s="1813" t="s">
        <v>369</v>
      </c>
      <c r="AE165" s="1814" t="s">
        <v>370</v>
      </c>
      <c r="AF165" s="1835">
        <f t="shared" ref="AF165:AY165" si="103">F67-F165</f>
        <v>-2.0024423902476531E-2</v>
      </c>
      <c r="AG165" s="1836">
        <f t="shared" si="103"/>
        <v>19.536478018109019</v>
      </c>
      <c r="AH165" s="1836">
        <f t="shared" si="103"/>
        <v>1.1910867832035752</v>
      </c>
      <c r="AI165" s="1836">
        <f t="shared" si="103"/>
        <v>0.46715556223600185</v>
      </c>
      <c r="AJ165" s="1836">
        <f t="shared" si="103"/>
        <v>0.48929812615140617</v>
      </c>
      <c r="AK165" s="1836">
        <f t="shared" si="103"/>
        <v>2.12302099818492</v>
      </c>
      <c r="AL165" s="1858">
        <f t="shared" si="103"/>
        <v>0</v>
      </c>
      <c r="AM165" s="1861">
        <f t="shared" si="103"/>
        <v>23.891079987663282</v>
      </c>
      <c r="AN165" s="1858">
        <f t="shared" si="103"/>
        <v>0</v>
      </c>
      <c r="AO165" s="1858">
        <f t="shared" si="103"/>
        <v>0</v>
      </c>
      <c r="AP165" s="1858">
        <f t="shared" si="103"/>
        <v>0</v>
      </c>
      <c r="AQ165" s="1836">
        <f t="shared" si="103"/>
        <v>0.32291564338932571</v>
      </c>
      <c r="AR165" s="1836">
        <f t="shared" si="103"/>
        <v>9.2939583495910831</v>
      </c>
      <c r="AS165" s="1836">
        <f t="shared" si="103"/>
        <v>5.4000184362810728</v>
      </c>
      <c r="AT165" s="1836">
        <f t="shared" si="103"/>
        <v>3.0347701823659882E-3</v>
      </c>
      <c r="AU165" s="1836">
        <f t="shared" si="103"/>
        <v>46.112277115394555</v>
      </c>
      <c r="AV165" s="1858">
        <f t="shared" si="103"/>
        <v>0</v>
      </c>
      <c r="AW165" s="1858">
        <f t="shared" si="103"/>
        <v>0</v>
      </c>
      <c r="AX165" s="1838">
        <f t="shared" si="103"/>
        <v>2.2459087567689891E-2</v>
      </c>
      <c r="AY165" s="1839">
        <f t="shared" si="103"/>
        <v>108.83275845405188</v>
      </c>
      <c r="AZ165" s="1796"/>
      <c r="BA165" s="1796"/>
      <c r="BB165" s="1796"/>
      <c r="BC165" s="1796"/>
      <c r="BD165" s="1796"/>
      <c r="BE165" s="1796"/>
      <c r="BF165" s="1796"/>
      <c r="BG165" s="1796"/>
      <c r="BH165" s="1796"/>
      <c r="BI165" s="1796"/>
      <c r="BJ165" s="1796"/>
      <c r="BK165" s="1796"/>
      <c r="BL165" s="1796"/>
      <c r="BM165" s="1796"/>
      <c r="BN165" s="1796"/>
      <c r="BO165" s="1796"/>
      <c r="BP165" s="1796"/>
      <c r="BQ165" s="1796"/>
      <c r="BR165" s="1796"/>
      <c r="BS165" s="1796"/>
      <c r="BT165" s="1796"/>
      <c r="BU165" s="1796"/>
      <c r="BV165" s="1796"/>
      <c r="BW165" s="1796"/>
      <c r="BX165" s="1796"/>
      <c r="BY165" s="1796"/>
      <c r="BZ165" s="1796"/>
      <c r="CA165" s="1796"/>
      <c r="CB165" s="1796"/>
      <c r="CC165" s="1796"/>
      <c r="CD165" s="1796"/>
      <c r="CE165" s="1796"/>
      <c r="CF165" s="1796"/>
      <c r="CG165" s="1796"/>
      <c r="CH165" s="1796"/>
      <c r="CI165" s="1796"/>
      <c r="CJ165" s="1796"/>
      <c r="CK165" s="1796"/>
      <c r="CL165" s="1796"/>
      <c r="CM165" s="1796"/>
      <c r="CN165" s="1796"/>
      <c r="CO165" s="1796"/>
      <c r="CP165" s="1796"/>
      <c r="CQ165" s="1796"/>
      <c r="CR165" s="1796"/>
      <c r="CS165" s="1796"/>
      <c r="CT165" s="1796"/>
      <c r="CU165" s="1796"/>
      <c r="CV165" s="1796"/>
      <c r="CW165" s="1796"/>
      <c r="CX165" s="1796"/>
      <c r="CY165" s="1796"/>
      <c r="CZ165" s="1796"/>
      <c r="DA165" s="1796"/>
      <c r="DB165" s="1796"/>
      <c r="DC165" s="1796"/>
      <c r="DD165" s="1796"/>
      <c r="DE165" s="1796"/>
      <c r="DF165" s="1796"/>
      <c r="DG165" s="1796"/>
      <c r="DH165" s="1796"/>
      <c r="DI165" s="1796"/>
      <c r="DJ165" s="1796"/>
      <c r="DK165" s="1796"/>
      <c r="DL165" s="1796"/>
      <c r="DM165" s="1796"/>
      <c r="DN165" s="1796"/>
      <c r="DO165" s="1796"/>
    </row>
    <row r="166" spans="2:119" s="1791" customFormat="1">
      <c r="B166" s="1833" t="s">
        <v>182</v>
      </c>
      <c r="C166" s="1867">
        <v>56</v>
      </c>
      <c r="D166" s="1822" t="s">
        <v>182</v>
      </c>
      <c r="E166" s="1843" t="s">
        <v>371</v>
      </c>
      <c r="F166" s="1824">
        <v>3.242028329605913E-2</v>
      </c>
      <c r="G166" s="1825">
        <v>9.3541620361061604</v>
      </c>
      <c r="H166" s="1825">
        <v>2.1514938807946571</v>
      </c>
      <c r="I166" s="1825">
        <v>1.3000000000000002E-4</v>
      </c>
      <c r="J166" s="1825">
        <v>0.47196344543821334</v>
      </c>
      <c r="K166" s="1825">
        <v>39.803724183880334</v>
      </c>
      <c r="L166" s="1858">
        <v>0</v>
      </c>
      <c r="M166" s="1859">
        <v>19.126975386259595</v>
      </c>
      <c r="N166" s="1858">
        <v>0</v>
      </c>
      <c r="O166" s="1858">
        <v>0</v>
      </c>
      <c r="P166" s="1858">
        <v>0</v>
      </c>
      <c r="Q166" s="1825">
        <v>1.5330937107708394E-2</v>
      </c>
      <c r="R166" s="1825">
        <v>24.707663556736957</v>
      </c>
      <c r="S166" s="1825">
        <v>29.292548563050943</v>
      </c>
      <c r="T166" s="1825">
        <v>0</v>
      </c>
      <c r="U166" s="1825">
        <v>29.055024902766654</v>
      </c>
      <c r="V166" s="1858">
        <v>0</v>
      </c>
      <c r="W166" s="1858">
        <v>0</v>
      </c>
      <c r="X166" s="1829">
        <v>6.767312593914456E-3</v>
      </c>
      <c r="Y166" s="1830">
        <v>154.01820448803119</v>
      </c>
      <c r="Z166" s="1796"/>
      <c r="AA166" s="1796"/>
      <c r="AB166" s="1833" t="s">
        <v>182</v>
      </c>
      <c r="AC166" s="1867">
        <v>56</v>
      </c>
      <c r="AD166" s="1822" t="s">
        <v>182</v>
      </c>
      <c r="AE166" s="1843" t="s">
        <v>371</v>
      </c>
      <c r="AF166" s="1824">
        <f t="shared" ref="AF166:AY166" si="104">F68-F166</f>
        <v>-2.6930710724002587E-2</v>
      </c>
      <c r="AG166" s="1825">
        <f t="shared" si="104"/>
        <v>19.536478018109019</v>
      </c>
      <c r="AH166" s="1825">
        <f t="shared" si="104"/>
        <v>1.1910867832035752</v>
      </c>
      <c r="AI166" s="1825">
        <f t="shared" si="104"/>
        <v>-1.3000000000000002E-4</v>
      </c>
      <c r="AJ166" s="1825">
        <f t="shared" si="104"/>
        <v>0.49262812615140616</v>
      </c>
      <c r="AK166" s="1825">
        <f t="shared" si="104"/>
        <v>2.12302099818492</v>
      </c>
      <c r="AL166" s="1858">
        <f t="shared" si="104"/>
        <v>0</v>
      </c>
      <c r="AM166" s="1859">
        <f t="shared" si="104"/>
        <v>24.328694987663283</v>
      </c>
      <c r="AN166" s="1858">
        <f t="shared" si="104"/>
        <v>0</v>
      </c>
      <c r="AO166" s="1858">
        <f t="shared" si="104"/>
        <v>0</v>
      </c>
      <c r="AP166" s="1858">
        <f t="shared" si="104"/>
        <v>0</v>
      </c>
      <c r="AQ166" s="1825">
        <f t="shared" si="104"/>
        <v>0.33032764338932574</v>
      </c>
      <c r="AR166" s="1825">
        <f t="shared" si="104"/>
        <v>9.2939583495910831</v>
      </c>
      <c r="AS166" s="1825">
        <f t="shared" si="104"/>
        <v>5.4000184362810728</v>
      </c>
      <c r="AT166" s="1825">
        <f t="shared" si="104"/>
        <v>0</v>
      </c>
      <c r="AU166" s="1825">
        <f t="shared" si="104"/>
        <v>46.112277115394555</v>
      </c>
      <c r="AV166" s="1858">
        <f t="shared" si="104"/>
        <v>0</v>
      </c>
      <c r="AW166" s="1858">
        <f t="shared" si="104"/>
        <v>0</v>
      </c>
      <c r="AX166" s="1829">
        <f t="shared" si="104"/>
        <v>2.2459087567689891E-2</v>
      </c>
      <c r="AY166" s="1830">
        <f t="shared" si="104"/>
        <v>108.80388883481197</v>
      </c>
      <c r="AZ166" s="1796"/>
      <c r="BA166" s="1796"/>
      <c r="BB166" s="1796"/>
      <c r="BC166" s="1796"/>
      <c r="BD166" s="1796"/>
      <c r="BE166" s="1796"/>
      <c r="BF166" s="1796"/>
      <c r="BG166" s="1796"/>
      <c r="BH166" s="1796"/>
      <c r="BI166" s="1796"/>
      <c r="BJ166" s="1796"/>
      <c r="BK166" s="1796"/>
      <c r="BL166" s="1796"/>
      <c r="BM166" s="1796"/>
      <c r="BN166" s="1796"/>
      <c r="BO166" s="1796"/>
      <c r="BP166" s="1796"/>
      <c r="BQ166" s="1796"/>
      <c r="BR166" s="1796"/>
      <c r="BS166" s="1796"/>
      <c r="BT166" s="1796"/>
      <c r="BU166" s="1796"/>
      <c r="BV166" s="1796"/>
      <c r="BW166" s="1796"/>
      <c r="BX166" s="1796"/>
      <c r="BY166" s="1796"/>
      <c r="BZ166" s="1796"/>
      <c r="CA166" s="1796"/>
      <c r="CB166" s="1796"/>
      <c r="CC166" s="1796"/>
      <c r="CD166" s="1796"/>
      <c r="CE166" s="1796"/>
      <c r="CF166" s="1796"/>
      <c r="CG166" s="1796"/>
      <c r="CH166" s="1796"/>
      <c r="CI166" s="1796"/>
      <c r="CJ166" s="1796"/>
      <c r="CK166" s="1796"/>
      <c r="CL166" s="1796"/>
      <c r="CM166" s="1796"/>
      <c r="CN166" s="1796"/>
      <c r="CO166" s="1796"/>
      <c r="CP166" s="1796"/>
      <c r="CQ166" s="1796"/>
      <c r="CR166" s="1796"/>
      <c r="CS166" s="1796"/>
      <c r="CT166" s="1796"/>
      <c r="CU166" s="1796"/>
      <c r="CV166" s="1796"/>
      <c r="CW166" s="1796"/>
      <c r="CX166" s="1796"/>
      <c r="CY166" s="1796"/>
      <c r="CZ166" s="1796"/>
      <c r="DA166" s="1796"/>
      <c r="DB166" s="1796"/>
      <c r="DC166" s="1796"/>
      <c r="DD166" s="1796"/>
      <c r="DE166" s="1796"/>
      <c r="DF166" s="1796"/>
      <c r="DG166" s="1796"/>
      <c r="DH166" s="1796"/>
      <c r="DI166" s="1796"/>
      <c r="DJ166" s="1796"/>
      <c r="DK166" s="1796"/>
      <c r="DL166" s="1796"/>
      <c r="DM166" s="1796"/>
      <c r="DN166" s="1796"/>
      <c r="DO166" s="1796"/>
    </row>
    <row r="167" spans="2:119" s="1791" customFormat="1">
      <c r="B167" s="1811" t="s">
        <v>372</v>
      </c>
      <c r="C167" s="1866"/>
      <c r="D167" s="1813" t="s">
        <v>205</v>
      </c>
      <c r="E167" s="1814" t="s">
        <v>373</v>
      </c>
      <c r="F167" s="1835">
        <v>0.22593002913398258</v>
      </c>
      <c r="G167" s="1836">
        <v>22.652116923393073</v>
      </c>
      <c r="H167" s="1836">
        <v>14.089971904770923</v>
      </c>
      <c r="I167" s="1836">
        <v>10.033570334279469</v>
      </c>
      <c r="J167" s="1836">
        <v>11.627801429764146</v>
      </c>
      <c r="K167" s="1836">
        <v>39.406630137388184</v>
      </c>
      <c r="L167" s="1858">
        <v>0</v>
      </c>
      <c r="M167" s="1861">
        <v>4.3310472388241807</v>
      </c>
      <c r="N167" s="1858">
        <v>0</v>
      </c>
      <c r="O167" s="1858">
        <v>0</v>
      </c>
      <c r="P167" s="1858">
        <v>0</v>
      </c>
      <c r="Q167" s="1836">
        <v>2.8639932168899439E-3</v>
      </c>
      <c r="R167" s="1836">
        <v>17.531851455156964</v>
      </c>
      <c r="S167" s="1836">
        <v>11.9310725737369</v>
      </c>
      <c r="T167" s="1836">
        <v>0.47906291156859704</v>
      </c>
      <c r="U167" s="1836">
        <v>7.894097830075161</v>
      </c>
      <c r="V167" s="1858">
        <v>0</v>
      </c>
      <c r="W167" s="1858">
        <v>0</v>
      </c>
      <c r="X167" s="1838">
        <v>1.5583327114358076E-2</v>
      </c>
      <c r="Y167" s="1839">
        <v>140.22160008842283</v>
      </c>
      <c r="Z167" s="1796"/>
      <c r="AA167" s="1796"/>
      <c r="AB167" s="1811" t="s">
        <v>372</v>
      </c>
      <c r="AC167" s="1866"/>
      <c r="AD167" s="1813" t="s">
        <v>205</v>
      </c>
      <c r="AE167" s="1814" t="s">
        <v>373</v>
      </c>
      <c r="AF167" s="1835">
        <f t="shared" ref="AF167:AY167" si="105">F69-F167</f>
        <v>-0.13132980376163783</v>
      </c>
      <c r="AG167" s="1836">
        <f t="shared" si="105"/>
        <v>-5.1693436515067326</v>
      </c>
      <c r="AH167" s="1836">
        <f t="shared" si="105"/>
        <v>0.91273135594563826</v>
      </c>
      <c r="AI167" s="1836">
        <f t="shared" si="105"/>
        <v>0.7430813578313451</v>
      </c>
      <c r="AJ167" s="1836">
        <f t="shared" si="105"/>
        <v>0.34784429151092588</v>
      </c>
      <c r="AK167" s="1836">
        <f t="shared" si="105"/>
        <v>-3.5475770097637991</v>
      </c>
      <c r="AL167" s="1858">
        <f t="shared" si="105"/>
        <v>0</v>
      </c>
      <c r="AM167" s="1861">
        <f t="shared" si="105"/>
        <v>1.0962914935832364</v>
      </c>
      <c r="AN167" s="1858">
        <f t="shared" si="105"/>
        <v>0</v>
      </c>
      <c r="AO167" s="1858">
        <f t="shared" si="105"/>
        <v>0</v>
      </c>
      <c r="AP167" s="1858">
        <f t="shared" si="105"/>
        <v>0</v>
      </c>
      <c r="AQ167" s="1836">
        <f t="shared" si="105"/>
        <v>1.7063215935759091E-4</v>
      </c>
      <c r="AR167" s="1836">
        <f t="shared" si="105"/>
        <v>3.9928841310897596</v>
      </c>
      <c r="AS167" s="1836">
        <f t="shared" si="105"/>
        <v>6.1454350415929806</v>
      </c>
      <c r="AT167" s="1836">
        <f t="shared" si="105"/>
        <v>-0.1225844781018724</v>
      </c>
      <c r="AU167" s="1836">
        <f t="shared" si="105"/>
        <v>1.9631196102196107</v>
      </c>
      <c r="AV167" s="1858">
        <f t="shared" si="105"/>
        <v>0</v>
      </c>
      <c r="AW167" s="1858">
        <f t="shared" si="105"/>
        <v>0</v>
      </c>
      <c r="AX167" s="1838">
        <f t="shared" si="105"/>
        <v>-1.4926940039740861E-2</v>
      </c>
      <c r="AY167" s="1839">
        <f t="shared" si="105"/>
        <v>6.2157960307590656</v>
      </c>
      <c r="AZ167" s="1796"/>
      <c r="BA167" s="1796"/>
      <c r="BB167" s="1796"/>
      <c r="BC167" s="1796"/>
      <c r="BD167" s="1796"/>
      <c r="BE167" s="1796"/>
      <c r="BF167" s="1796"/>
      <c r="BG167" s="1796"/>
      <c r="BH167" s="1796"/>
      <c r="BI167" s="1796"/>
      <c r="BJ167" s="1796"/>
      <c r="BK167" s="1796"/>
      <c r="BL167" s="1796"/>
      <c r="BM167" s="1796"/>
      <c r="BN167" s="1796"/>
      <c r="BO167" s="1796"/>
      <c r="BP167" s="1796"/>
      <c r="BQ167" s="1796"/>
      <c r="BR167" s="1796"/>
      <c r="BS167" s="1796"/>
      <c r="BT167" s="1796"/>
      <c r="BU167" s="1796"/>
      <c r="BV167" s="1796"/>
      <c r="BW167" s="1796"/>
      <c r="BX167" s="1796"/>
      <c r="BY167" s="1796"/>
      <c r="BZ167" s="1796"/>
      <c r="CA167" s="1796"/>
      <c r="CB167" s="1796"/>
      <c r="CC167" s="1796"/>
      <c r="CD167" s="1796"/>
      <c r="CE167" s="1796"/>
      <c r="CF167" s="1796"/>
      <c r="CG167" s="1796"/>
      <c r="CH167" s="1796"/>
      <c r="CI167" s="1796"/>
      <c r="CJ167" s="1796"/>
      <c r="CK167" s="1796"/>
      <c r="CL167" s="1796"/>
      <c r="CM167" s="1796"/>
      <c r="CN167" s="1796"/>
      <c r="CO167" s="1796"/>
      <c r="CP167" s="1796"/>
      <c r="CQ167" s="1796"/>
      <c r="CR167" s="1796"/>
      <c r="CS167" s="1796"/>
      <c r="CT167" s="1796"/>
      <c r="CU167" s="1796"/>
      <c r="CV167" s="1796"/>
      <c r="CW167" s="1796"/>
      <c r="CX167" s="1796"/>
      <c r="CY167" s="1796"/>
      <c r="CZ167" s="1796"/>
      <c r="DA167" s="1796"/>
      <c r="DB167" s="1796"/>
      <c r="DC167" s="1796"/>
      <c r="DD167" s="1796"/>
      <c r="DE167" s="1796"/>
      <c r="DF167" s="1796"/>
      <c r="DG167" s="1796"/>
      <c r="DH167" s="1796"/>
      <c r="DI167" s="1796"/>
      <c r="DJ167" s="1796"/>
      <c r="DK167" s="1796"/>
      <c r="DL167" s="1796"/>
      <c r="DM167" s="1796"/>
      <c r="DN167" s="1796"/>
      <c r="DO167" s="1796"/>
    </row>
    <row r="168" spans="2:119" s="1791" customFormat="1">
      <c r="B168" s="1811"/>
      <c r="C168" s="1842">
        <v>57</v>
      </c>
      <c r="D168" s="1822" t="s">
        <v>184</v>
      </c>
      <c r="E168" s="1843" t="s">
        <v>374</v>
      </c>
      <c r="F168" s="1824">
        <v>0.22593002913398258</v>
      </c>
      <c r="G168" s="1825">
        <v>22.652116923393073</v>
      </c>
      <c r="H168" s="1825">
        <v>14.088951165824957</v>
      </c>
      <c r="I168" s="1825">
        <v>4.7551493061495824</v>
      </c>
      <c r="J168" s="1825">
        <v>8.0315651932548882</v>
      </c>
      <c r="K168" s="1825">
        <v>39.055945914501315</v>
      </c>
      <c r="L168" s="1858">
        <v>0</v>
      </c>
      <c r="M168" s="1859">
        <v>4.2989911925442055</v>
      </c>
      <c r="N168" s="1858">
        <v>0</v>
      </c>
      <c r="O168" s="1858">
        <v>0</v>
      </c>
      <c r="P168" s="1858">
        <v>0</v>
      </c>
      <c r="Q168" s="1825">
        <v>0</v>
      </c>
      <c r="R168" s="1825">
        <v>17.453772467595066</v>
      </c>
      <c r="S168" s="1825">
        <v>11.927224433127686</v>
      </c>
      <c r="T168" s="1825">
        <v>0.47906291156859704</v>
      </c>
      <c r="U168" s="1825">
        <v>7.894097830075161</v>
      </c>
      <c r="V168" s="1858">
        <v>0</v>
      </c>
      <c r="W168" s="1858">
        <v>0</v>
      </c>
      <c r="X168" s="1829">
        <v>1.1266827234810978E-2</v>
      </c>
      <c r="Y168" s="1830">
        <v>130.87407419440333</v>
      </c>
      <c r="Z168" s="1796"/>
      <c r="AA168" s="1796"/>
      <c r="AB168" s="1811"/>
      <c r="AC168" s="1842">
        <v>57</v>
      </c>
      <c r="AD168" s="1822" t="s">
        <v>184</v>
      </c>
      <c r="AE168" s="1843" t="s">
        <v>374</v>
      </c>
      <c r="AF168" s="1824">
        <f t="shared" ref="AF168:AY168" si="106">F70-F168</f>
        <v>-0.13132980376163783</v>
      </c>
      <c r="AG168" s="1825">
        <f t="shared" si="106"/>
        <v>-5.1693436515067326</v>
      </c>
      <c r="AH168" s="1825">
        <f t="shared" si="106"/>
        <v>0.91361579953416161</v>
      </c>
      <c r="AI168" s="1825">
        <f t="shared" si="106"/>
        <v>-0.16660586395902666</v>
      </c>
      <c r="AJ168" s="1825">
        <f t="shared" si="106"/>
        <v>1.3268032258597842</v>
      </c>
      <c r="AK168" s="1825">
        <f t="shared" si="106"/>
        <v>-3.5013228230116766</v>
      </c>
      <c r="AL168" s="1858">
        <f t="shared" si="106"/>
        <v>0</v>
      </c>
      <c r="AM168" s="1859">
        <f t="shared" si="106"/>
        <v>1.0899349000461918</v>
      </c>
      <c r="AN168" s="1858">
        <f t="shared" si="106"/>
        <v>0</v>
      </c>
      <c r="AO168" s="1858">
        <f t="shared" si="106"/>
        <v>0</v>
      </c>
      <c r="AP168" s="1858">
        <f t="shared" si="106"/>
        <v>0</v>
      </c>
      <c r="AQ168" s="1825">
        <f t="shared" si="106"/>
        <v>0</v>
      </c>
      <c r="AR168" s="1825">
        <f t="shared" si="106"/>
        <v>4.0623008537521841</v>
      </c>
      <c r="AS168" s="1825">
        <f t="shared" si="106"/>
        <v>6.1213068010256411</v>
      </c>
      <c r="AT168" s="1825">
        <f t="shared" si="106"/>
        <v>-0.1225844781018724</v>
      </c>
      <c r="AU168" s="1825">
        <f t="shared" si="106"/>
        <v>1.9631196102196107</v>
      </c>
      <c r="AV168" s="1858">
        <f t="shared" si="106"/>
        <v>0</v>
      </c>
      <c r="AW168" s="1858">
        <f t="shared" si="106"/>
        <v>0</v>
      </c>
      <c r="AX168" s="1829">
        <f t="shared" si="106"/>
        <v>-1.0648089779233708E-2</v>
      </c>
      <c r="AY168" s="1830">
        <f t="shared" si="106"/>
        <v>6.3752464803174007</v>
      </c>
      <c r="AZ168" s="1796"/>
      <c r="BA168" s="1796"/>
      <c r="BB168" s="1796"/>
      <c r="BC168" s="1796"/>
      <c r="BD168" s="1796"/>
      <c r="BE168" s="1796"/>
      <c r="BF168" s="1796"/>
      <c r="BG168" s="1796"/>
      <c r="BH168" s="1796"/>
      <c r="BI168" s="1796"/>
      <c r="BJ168" s="1796"/>
      <c r="BK168" s="1796"/>
      <c r="BL168" s="1796"/>
      <c r="BM168" s="1796"/>
      <c r="BN168" s="1796"/>
      <c r="BO168" s="1796"/>
      <c r="BP168" s="1796"/>
      <c r="BQ168" s="1796"/>
      <c r="BR168" s="1796"/>
      <c r="BS168" s="1796"/>
      <c r="BT168" s="1796"/>
      <c r="BU168" s="1796"/>
      <c r="BV168" s="1796"/>
      <c r="BW168" s="1796"/>
      <c r="BX168" s="1796"/>
      <c r="BY168" s="1796"/>
      <c r="BZ168" s="1796"/>
      <c r="CA168" s="1796"/>
      <c r="CB168" s="1796"/>
      <c r="CC168" s="1796"/>
      <c r="CD168" s="1796"/>
      <c r="CE168" s="1796"/>
      <c r="CF168" s="1796"/>
      <c r="CG168" s="1796"/>
      <c r="CH168" s="1796"/>
      <c r="CI168" s="1796"/>
      <c r="CJ168" s="1796"/>
      <c r="CK168" s="1796"/>
      <c r="CL168" s="1796"/>
      <c r="CM168" s="1796"/>
      <c r="CN168" s="1796"/>
      <c r="CO168" s="1796"/>
      <c r="CP168" s="1796"/>
      <c r="CQ168" s="1796"/>
      <c r="CR168" s="1796"/>
      <c r="CS168" s="1796"/>
      <c r="CT168" s="1796"/>
      <c r="CU168" s="1796"/>
      <c r="CV168" s="1796"/>
      <c r="CW168" s="1796"/>
      <c r="CX168" s="1796"/>
      <c r="CY168" s="1796"/>
      <c r="CZ168" s="1796"/>
      <c r="DA168" s="1796"/>
      <c r="DB168" s="1796"/>
      <c r="DC168" s="1796"/>
      <c r="DD168" s="1796"/>
      <c r="DE168" s="1796"/>
      <c r="DF168" s="1796"/>
      <c r="DG168" s="1796"/>
      <c r="DH168" s="1796"/>
      <c r="DI168" s="1796"/>
      <c r="DJ168" s="1796"/>
      <c r="DK168" s="1796"/>
      <c r="DL168" s="1796"/>
      <c r="DM168" s="1796"/>
      <c r="DN168" s="1796"/>
      <c r="DO168" s="1796"/>
    </row>
    <row r="169" spans="2:119" s="1791" customFormat="1">
      <c r="B169" s="1857"/>
      <c r="C169" s="1842">
        <v>58</v>
      </c>
      <c r="D169" s="1844" t="s">
        <v>185</v>
      </c>
      <c r="E169" s="1845" t="s">
        <v>375</v>
      </c>
      <c r="F169" s="1824">
        <v>0</v>
      </c>
      <c r="G169" s="1825">
        <v>0</v>
      </c>
      <c r="H169" s="1825">
        <v>1.0207389459689056E-3</v>
      </c>
      <c r="I169" s="1825">
        <v>5.2784210281298884</v>
      </c>
      <c r="J169" s="1825">
        <v>3.5962362365092573</v>
      </c>
      <c r="K169" s="1825">
        <v>0.350684222886889</v>
      </c>
      <c r="L169" s="1858">
        <v>0</v>
      </c>
      <c r="M169" s="1859">
        <v>3.2056046279975069E-2</v>
      </c>
      <c r="N169" s="1858">
        <v>0</v>
      </c>
      <c r="O169" s="1858">
        <v>0</v>
      </c>
      <c r="P169" s="1858">
        <v>0</v>
      </c>
      <c r="Q169" s="1825">
        <v>0</v>
      </c>
      <c r="R169" s="1825">
        <v>7.8078987561899599E-2</v>
      </c>
      <c r="S169" s="1825">
        <v>3.8481406092129656E-3</v>
      </c>
      <c r="T169" s="1825">
        <v>0</v>
      </c>
      <c r="U169" s="1825">
        <v>0</v>
      </c>
      <c r="V169" s="1858">
        <v>0</v>
      </c>
      <c r="W169" s="1858">
        <v>0</v>
      </c>
      <c r="X169" s="1829">
        <v>0</v>
      </c>
      <c r="Y169" s="1830">
        <v>9.3403454009230895</v>
      </c>
      <c r="Z169" s="1796"/>
      <c r="AA169" s="1796"/>
      <c r="AB169" s="1857"/>
      <c r="AC169" s="1842">
        <v>58</v>
      </c>
      <c r="AD169" s="1844" t="s">
        <v>185</v>
      </c>
      <c r="AE169" s="1845" t="s">
        <v>375</v>
      </c>
      <c r="AF169" s="1824">
        <f t="shared" ref="AF169:AY169" si="107">F71-F169</f>
        <v>0</v>
      </c>
      <c r="AG169" s="1825">
        <f t="shared" si="107"/>
        <v>0</v>
      </c>
      <c r="AH169" s="1825">
        <f t="shared" si="107"/>
        <v>-8.8444358852408727E-4</v>
      </c>
      <c r="AI169" s="1825">
        <f t="shared" si="107"/>
        <v>0.90968722179036732</v>
      </c>
      <c r="AJ169" s="1825">
        <f t="shared" si="107"/>
        <v>-0.97895893434886094</v>
      </c>
      <c r="AK169" s="1825">
        <f t="shared" si="107"/>
        <v>-4.6254186752135162E-2</v>
      </c>
      <c r="AL169" s="1858">
        <f t="shared" si="107"/>
        <v>0</v>
      </c>
      <c r="AM169" s="1859">
        <f t="shared" si="107"/>
        <v>6.3565935370454227E-3</v>
      </c>
      <c r="AN169" s="1858">
        <f t="shared" si="107"/>
        <v>0</v>
      </c>
      <c r="AO169" s="1858">
        <f t="shared" si="107"/>
        <v>0</v>
      </c>
      <c r="AP169" s="1858">
        <f t="shared" si="107"/>
        <v>0</v>
      </c>
      <c r="AQ169" s="1825">
        <f t="shared" si="107"/>
        <v>0</v>
      </c>
      <c r="AR169" s="1825">
        <f t="shared" si="107"/>
        <v>-6.9416722662427627E-2</v>
      </c>
      <c r="AS169" s="1825">
        <f t="shared" si="107"/>
        <v>2.4128240567334404E-2</v>
      </c>
      <c r="AT169" s="1825">
        <f t="shared" si="107"/>
        <v>0</v>
      </c>
      <c r="AU169" s="1825">
        <f t="shared" si="107"/>
        <v>0</v>
      </c>
      <c r="AV169" s="1858">
        <f t="shared" si="107"/>
        <v>0</v>
      </c>
      <c r="AW169" s="1858">
        <f t="shared" si="107"/>
        <v>0</v>
      </c>
      <c r="AX169" s="1829">
        <f t="shared" si="107"/>
        <v>0</v>
      </c>
      <c r="AY169" s="1830">
        <f t="shared" si="107"/>
        <v>-0.1553422314571975</v>
      </c>
      <c r="AZ169" s="1796"/>
      <c r="BA169" s="1796"/>
      <c r="BB169" s="1796"/>
      <c r="BC169" s="1796"/>
      <c r="BD169" s="1796"/>
      <c r="BE169" s="1796"/>
      <c r="BF169" s="1796"/>
      <c r="BG169" s="1796"/>
      <c r="BH169" s="1796"/>
      <c r="BI169" s="1796"/>
      <c r="BJ169" s="1796"/>
      <c r="BK169" s="1796"/>
      <c r="BL169" s="1796"/>
      <c r="BM169" s="1796"/>
      <c r="BN169" s="1796"/>
      <c r="BO169" s="1796"/>
      <c r="BP169" s="1796"/>
      <c r="BQ169" s="1796"/>
      <c r="BR169" s="1796"/>
      <c r="BS169" s="1796"/>
      <c r="BT169" s="1796"/>
      <c r="BU169" s="1796"/>
      <c r="BV169" s="1796"/>
      <c r="BW169" s="1796"/>
      <c r="BX169" s="1796"/>
      <c r="BY169" s="1796"/>
      <c r="BZ169" s="1796"/>
      <c r="CA169" s="1796"/>
      <c r="CB169" s="1796"/>
      <c r="CC169" s="1796"/>
      <c r="CD169" s="1796"/>
      <c r="CE169" s="1796"/>
      <c r="CF169" s="1796"/>
      <c r="CG169" s="1796"/>
      <c r="CH169" s="1796"/>
      <c r="CI169" s="1796"/>
      <c r="CJ169" s="1796"/>
      <c r="CK169" s="1796"/>
      <c r="CL169" s="1796"/>
      <c r="CM169" s="1796"/>
      <c r="CN169" s="1796"/>
      <c r="CO169" s="1796"/>
      <c r="CP169" s="1796"/>
      <c r="CQ169" s="1796"/>
      <c r="CR169" s="1796"/>
      <c r="CS169" s="1796"/>
      <c r="CT169" s="1796"/>
      <c r="CU169" s="1796"/>
      <c r="CV169" s="1796"/>
      <c r="CW169" s="1796"/>
      <c r="CX169" s="1796"/>
      <c r="CY169" s="1796"/>
      <c r="CZ169" s="1796"/>
      <c r="DA169" s="1796"/>
      <c r="DB169" s="1796"/>
      <c r="DC169" s="1796"/>
      <c r="DD169" s="1796"/>
      <c r="DE169" s="1796"/>
      <c r="DF169" s="1796"/>
      <c r="DG169" s="1796"/>
      <c r="DH169" s="1796"/>
      <c r="DI169" s="1796"/>
      <c r="DJ169" s="1796"/>
      <c r="DK169" s="1796"/>
      <c r="DL169" s="1796"/>
      <c r="DM169" s="1796"/>
      <c r="DN169" s="1796"/>
      <c r="DO169" s="1796"/>
    </row>
    <row r="170" spans="2:119" s="1791" customFormat="1">
      <c r="B170" s="1811" t="s">
        <v>186</v>
      </c>
      <c r="C170" s="1866"/>
      <c r="D170" s="1813" t="s">
        <v>376</v>
      </c>
      <c r="E170" s="1814" t="s">
        <v>377</v>
      </c>
      <c r="F170" s="1835">
        <v>5.0744173808398935E-2</v>
      </c>
      <c r="G170" s="1836">
        <v>128.11848835315052</v>
      </c>
      <c r="H170" s="1836">
        <v>104.42971531553802</v>
      </c>
      <c r="I170" s="1836">
        <v>0.11592954201974645</v>
      </c>
      <c r="J170" s="1836">
        <v>5.5899999999999995E-3</v>
      </c>
      <c r="K170" s="1836">
        <v>104.831717402959</v>
      </c>
      <c r="L170" s="1858">
        <v>0</v>
      </c>
      <c r="M170" s="1861">
        <v>0.62118840323877444</v>
      </c>
      <c r="N170" s="1858">
        <v>0</v>
      </c>
      <c r="O170" s="1858">
        <v>0</v>
      </c>
      <c r="P170" s="1858">
        <v>0</v>
      </c>
      <c r="Q170" s="1836">
        <v>0.53477132953765538</v>
      </c>
      <c r="R170" s="1836">
        <v>24.045349156896194</v>
      </c>
      <c r="S170" s="1836">
        <v>13.832032533113393</v>
      </c>
      <c r="T170" s="1836">
        <v>0</v>
      </c>
      <c r="U170" s="1836">
        <v>3.1678419173100694</v>
      </c>
      <c r="V170" s="1858">
        <v>0</v>
      </c>
      <c r="W170" s="1858">
        <v>0</v>
      </c>
      <c r="X170" s="1838">
        <v>0</v>
      </c>
      <c r="Y170" s="1839">
        <v>379.75336812757178</v>
      </c>
      <c r="Z170" s="1796"/>
      <c r="AA170" s="1796"/>
      <c r="AB170" s="1811" t="s">
        <v>186</v>
      </c>
      <c r="AC170" s="1866"/>
      <c r="AD170" s="1813" t="s">
        <v>376</v>
      </c>
      <c r="AE170" s="1814" t="s">
        <v>377</v>
      </c>
      <c r="AF170" s="1835">
        <f t="shared" ref="AF170:AY170" si="108">F72-F170</f>
        <v>1.7728328602294452E-2</v>
      </c>
      <c r="AG170" s="1836">
        <f t="shared" si="108"/>
        <v>3.3267875337849944</v>
      </c>
      <c r="AH170" s="1836">
        <f t="shared" si="108"/>
        <v>-12.003083598772804</v>
      </c>
      <c r="AI170" s="1836">
        <f t="shared" si="108"/>
        <v>3.9225257131666275E-2</v>
      </c>
      <c r="AJ170" s="1836">
        <f t="shared" si="108"/>
        <v>0.14573060905019805</v>
      </c>
      <c r="AK170" s="1836">
        <f t="shared" si="108"/>
        <v>-25.098523390293096</v>
      </c>
      <c r="AL170" s="1858">
        <f t="shared" si="108"/>
        <v>0</v>
      </c>
      <c r="AM170" s="1861">
        <f t="shared" si="108"/>
        <v>0.39770109541099119</v>
      </c>
      <c r="AN170" s="1858">
        <f t="shared" si="108"/>
        <v>0</v>
      </c>
      <c r="AO170" s="1858">
        <f t="shared" si="108"/>
        <v>0</v>
      </c>
      <c r="AP170" s="1858">
        <f t="shared" si="108"/>
        <v>0</v>
      </c>
      <c r="AQ170" s="1836">
        <f t="shared" si="108"/>
        <v>-4.531980317840173E-2</v>
      </c>
      <c r="AR170" s="1836">
        <f t="shared" si="108"/>
        <v>-2.9217778244875987</v>
      </c>
      <c r="AS170" s="1836">
        <f t="shared" si="108"/>
        <v>-4.1684522629186898</v>
      </c>
      <c r="AT170" s="1836">
        <f t="shared" si="108"/>
        <v>1.0537139599271182E-3</v>
      </c>
      <c r="AU170" s="1836">
        <f t="shared" si="108"/>
        <v>2.2893423001690221</v>
      </c>
      <c r="AV170" s="1858">
        <f t="shared" si="108"/>
        <v>0</v>
      </c>
      <c r="AW170" s="1858">
        <f t="shared" si="108"/>
        <v>0</v>
      </c>
      <c r="AX170" s="1838">
        <f t="shared" si="108"/>
        <v>9.4680608616144158E-5</v>
      </c>
      <c r="AY170" s="1839">
        <f t="shared" si="108"/>
        <v>-38.019493360932927</v>
      </c>
      <c r="AZ170" s="1796"/>
      <c r="BA170" s="1796"/>
      <c r="BB170" s="1796"/>
      <c r="BC170" s="1796"/>
      <c r="BD170" s="1796"/>
      <c r="BE170" s="1796"/>
      <c r="BF170" s="1796"/>
      <c r="BG170" s="1796"/>
      <c r="BH170" s="1796"/>
      <c r="BI170" s="1796"/>
      <c r="BJ170" s="1796"/>
      <c r="BK170" s="1796"/>
      <c r="BL170" s="1796"/>
      <c r="BM170" s="1796"/>
      <c r="BN170" s="1796"/>
      <c r="BO170" s="1796"/>
      <c r="BP170" s="1796"/>
      <c r="BQ170" s="1796"/>
      <c r="BR170" s="1796"/>
      <c r="BS170" s="1796"/>
      <c r="BT170" s="1796"/>
      <c r="BU170" s="1796"/>
      <c r="BV170" s="1796"/>
      <c r="BW170" s="1796"/>
      <c r="BX170" s="1796"/>
      <c r="BY170" s="1796"/>
      <c r="BZ170" s="1796"/>
      <c r="CA170" s="1796"/>
      <c r="CB170" s="1796"/>
      <c r="CC170" s="1796"/>
      <c r="CD170" s="1796"/>
      <c r="CE170" s="1796"/>
      <c r="CF170" s="1796"/>
      <c r="CG170" s="1796"/>
      <c r="CH170" s="1796"/>
      <c r="CI170" s="1796"/>
      <c r="CJ170" s="1796"/>
      <c r="CK170" s="1796"/>
      <c r="CL170" s="1796"/>
      <c r="CM170" s="1796"/>
      <c r="CN170" s="1796"/>
      <c r="CO170" s="1796"/>
      <c r="CP170" s="1796"/>
      <c r="CQ170" s="1796"/>
      <c r="CR170" s="1796"/>
      <c r="CS170" s="1796"/>
      <c r="CT170" s="1796"/>
      <c r="CU170" s="1796"/>
      <c r="CV170" s="1796"/>
      <c r="CW170" s="1796"/>
      <c r="CX170" s="1796"/>
      <c r="CY170" s="1796"/>
      <c r="CZ170" s="1796"/>
      <c r="DA170" s="1796"/>
      <c r="DB170" s="1796"/>
      <c r="DC170" s="1796"/>
      <c r="DD170" s="1796"/>
      <c r="DE170" s="1796"/>
      <c r="DF170" s="1796"/>
      <c r="DG170" s="1796"/>
      <c r="DH170" s="1796"/>
      <c r="DI170" s="1796"/>
      <c r="DJ170" s="1796"/>
      <c r="DK170" s="1796"/>
      <c r="DL170" s="1796"/>
      <c r="DM170" s="1796"/>
      <c r="DN170" s="1796"/>
      <c r="DO170" s="1796"/>
    </row>
    <row r="171" spans="2:119" s="1791" customFormat="1">
      <c r="B171" s="1864"/>
      <c r="C171" s="1868">
        <v>59</v>
      </c>
      <c r="D171" s="1822" t="s">
        <v>187</v>
      </c>
      <c r="E171" s="1865" t="s">
        <v>378</v>
      </c>
      <c r="F171" s="1824">
        <v>0</v>
      </c>
      <c r="G171" s="1825">
        <v>106.22723413806517</v>
      </c>
      <c r="H171" s="1825">
        <v>96.695622472111296</v>
      </c>
      <c r="I171" s="1826">
        <v>9.2954201974644666E-4</v>
      </c>
      <c r="J171" s="1825">
        <v>0</v>
      </c>
      <c r="K171" s="1825">
        <v>49.771147635692472</v>
      </c>
      <c r="L171" s="1858">
        <v>0</v>
      </c>
      <c r="M171" s="1859">
        <v>0.30892022902201388</v>
      </c>
      <c r="N171" s="1858">
        <v>0</v>
      </c>
      <c r="O171" s="1858">
        <v>0</v>
      </c>
      <c r="P171" s="1858">
        <v>0</v>
      </c>
      <c r="Q171" s="1825">
        <v>0</v>
      </c>
      <c r="R171" s="1825">
        <v>10.883521154585299</v>
      </c>
      <c r="S171" s="1825">
        <v>6.9160548145691729</v>
      </c>
      <c r="T171" s="1826">
        <v>0</v>
      </c>
      <c r="U171" s="1825">
        <v>6.3385465499637889E-2</v>
      </c>
      <c r="V171" s="1858">
        <v>0</v>
      </c>
      <c r="W171" s="1858">
        <v>0</v>
      </c>
      <c r="X171" s="1829">
        <v>0</v>
      </c>
      <c r="Y171" s="1830">
        <v>270.86681545156483</v>
      </c>
      <c r="Z171" s="1796"/>
      <c r="AA171" s="1796"/>
      <c r="AB171" s="1864"/>
      <c r="AC171" s="1868">
        <v>59</v>
      </c>
      <c r="AD171" s="1822" t="s">
        <v>187</v>
      </c>
      <c r="AE171" s="1865" t="s">
        <v>378</v>
      </c>
      <c r="AF171" s="1824">
        <f t="shared" ref="AF171:AY171" si="109">F73-F171</f>
        <v>0</v>
      </c>
      <c r="AG171" s="1825">
        <f t="shared" si="109"/>
        <v>-7.7693304718174829</v>
      </c>
      <c r="AH171" s="1825">
        <f t="shared" si="109"/>
        <v>-11.181657908756719</v>
      </c>
      <c r="AI171" s="1826">
        <f t="shared" si="109"/>
        <v>-9.2500416250493832E-4</v>
      </c>
      <c r="AJ171" s="1825">
        <f t="shared" si="109"/>
        <v>0</v>
      </c>
      <c r="AK171" s="1825">
        <f t="shared" si="109"/>
        <v>-11.333322480820812</v>
      </c>
      <c r="AL171" s="1858">
        <f t="shared" si="109"/>
        <v>0</v>
      </c>
      <c r="AM171" s="1859">
        <f t="shared" si="109"/>
        <v>0.27984893174537673</v>
      </c>
      <c r="AN171" s="1858">
        <f t="shared" si="109"/>
        <v>0</v>
      </c>
      <c r="AO171" s="1858">
        <f t="shared" si="109"/>
        <v>0</v>
      </c>
      <c r="AP171" s="1858">
        <f t="shared" si="109"/>
        <v>0</v>
      </c>
      <c r="AQ171" s="1825">
        <f t="shared" si="109"/>
        <v>0</v>
      </c>
      <c r="AR171" s="1825">
        <f t="shared" si="109"/>
        <v>-0.15153364111286294</v>
      </c>
      <c r="AS171" s="1825">
        <f t="shared" si="109"/>
        <v>-3.3210375285490219</v>
      </c>
      <c r="AT171" s="1826">
        <f t="shared" si="109"/>
        <v>0</v>
      </c>
      <c r="AU171" s="1825">
        <f t="shared" si="109"/>
        <v>0.40101042555749611</v>
      </c>
      <c r="AV171" s="1858">
        <f t="shared" si="109"/>
        <v>0</v>
      </c>
      <c r="AW171" s="1858">
        <f t="shared" si="109"/>
        <v>0</v>
      </c>
      <c r="AX171" s="1829">
        <f t="shared" si="109"/>
        <v>0</v>
      </c>
      <c r="AY171" s="1830">
        <f t="shared" si="109"/>
        <v>-33.076947677916564</v>
      </c>
      <c r="AZ171" s="1796"/>
      <c r="BA171" s="1796"/>
      <c r="BB171" s="1796"/>
      <c r="BC171" s="1796"/>
      <c r="BD171" s="1796"/>
      <c r="BE171" s="1796"/>
      <c r="BF171" s="1796"/>
      <c r="BG171" s="1796"/>
      <c r="BH171" s="1796"/>
      <c r="BI171" s="1796"/>
      <c r="BJ171" s="1796"/>
      <c r="BK171" s="1796"/>
      <c r="BL171" s="1796"/>
      <c r="BM171" s="1796"/>
      <c r="BN171" s="1796"/>
      <c r="BO171" s="1796"/>
      <c r="BP171" s="1796"/>
      <c r="BQ171" s="1796"/>
      <c r="BR171" s="1796"/>
      <c r="BS171" s="1796"/>
      <c r="BT171" s="1796"/>
      <c r="BU171" s="1796"/>
      <c r="BV171" s="1796"/>
      <c r="BW171" s="1796"/>
      <c r="BX171" s="1796"/>
      <c r="BY171" s="1796"/>
      <c r="BZ171" s="1796"/>
      <c r="CA171" s="1796"/>
      <c r="CB171" s="1796"/>
      <c r="CC171" s="1796"/>
      <c r="CD171" s="1796"/>
      <c r="CE171" s="1796"/>
      <c r="CF171" s="1796"/>
      <c r="CG171" s="1796"/>
      <c r="CH171" s="1796"/>
      <c r="CI171" s="1796"/>
      <c r="CJ171" s="1796"/>
      <c r="CK171" s="1796"/>
      <c r="CL171" s="1796"/>
      <c r="CM171" s="1796"/>
      <c r="CN171" s="1796"/>
      <c r="CO171" s="1796"/>
      <c r="CP171" s="1796"/>
      <c r="CQ171" s="1796"/>
      <c r="CR171" s="1796"/>
      <c r="CS171" s="1796"/>
      <c r="CT171" s="1796"/>
      <c r="CU171" s="1796"/>
      <c r="CV171" s="1796"/>
      <c r="CW171" s="1796"/>
      <c r="CX171" s="1796"/>
      <c r="CY171" s="1796"/>
      <c r="CZ171" s="1796"/>
      <c r="DA171" s="1796"/>
      <c r="DB171" s="1796"/>
      <c r="DC171" s="1796"/>
      <c r="DD171" s="1796"/>
      <c r="DE171" s="1796"/>
      <c r="DF171" s="1796"/>
      <c r="DG171" s="1796"/>
      <c r="DH171" s="1796"/>
      <c r="DI171" s="1796"/>
      <c r="DJ171" s="1796"/>
      <c r="DK171" s="1796"/>
      <c r="DL171" s="1796"/>
      <c r="DM171" s="1796"/>
      <c r="DN171" s="1796"/>
      <c r="DO171" s="1796"/>
    </row>
    <row r="172" spans="2:119" s="1791" customFormat="1">
      <c r="B172" s="1869"/>
      <c r="C172" s="1842">
        <v>60</v>
      </c>
      <c r="D172" s="1822" t="s">
        <v>188</v>
      </c>
      <c r="E172" s="1843"/>
      <c r="F172" s="1824">
        <v>5.0744173808398935E-2</v>
      </c>
      <c r="G172" s="1825">
        <v>21.891254215085368</v>
      </c>
      <c r="H172" s="1825">
        <v>7.7340928434267164</v>
      </c>
      <c r="I172" s="1826">
        <v>0</v>
      </c>
      <c r="J172" s="1825">
        <v>0</v>
      </c>
      <c r="K172" s="1825">
        <v>55.060569767266514</v>
      </c>
      <c r="L172" s="1858">
        <v>0</v>
      </c>
      <c r="M172" s="1859">
        <v>0.13868967846906388</v>
      </c>
      <c r="N172" s="1858">
        <v>0</v>
      </c>
      <c r="O172" s="1858">
        <v>0</v>
      </c>
      <c r="P172" s="1858">
        <v>0</v>
      </c>
      <c r="Q172" s="1825">
        <v>0.53477132953765538</v>
      </c>
      <c r="R172" s="1825">
        <v>13.1618280023109</v>
      </c>
      <c r="S172" s="1825">
        <v>6.9159777185442213</v>
      </c>
      <c r="T172" s="1826">
        <v>0</v>
      </c>
      <c r="U172" s="1825">
        <v>1.0412766527902211</v>
      </c>
      <c r="V172" s="1858">
        <v>0</v>
      </c>
      <c r="W172" s="1858">
        <v>0</v>
      </c>
      <c r="X172" s="1829">
        <v>0</v>
      </c>
      <c r="Y172" s="1830">
        <v>106.52920438123907</v>
      </c>
      <c r="Z172" s="1796"/>
      <c r="AA172" s="1796"/>
      <c r="AB172" s="1869"/>
      <c r="AC172" s="1842">
        <v>60</v>
      </c>
      <c r="AD172" s="1822" t="s">
        <v>188</v>
      </c>
      <c r="AE172" s="1843"/>
      <c r="AF172" s="1824">
        <f t="shared" ref="AF172:AY172" si="110">F74-F172</f>
        <v>-3.9515201683223894E-2</v>
      </c>
      <c r="AG172" s="1825">
        <f t="shared" si="110"/>
        <v>11.096118005602484</v>
      </c>
      <c r="AH172" s="1825">
        <f t="shared" si="110"/>
        <v>-0.82142569001608301</v>
      </c>
      <c r="AI172" s="1826">
        <f t="shared" si="110"/>
        <v>0</v>
      </c>
      <c r="AJ172" s="1825">
        <f t="shared" si="110"/>
        <v>0</v>
      </c>
      <c r="AK172" s="1825">
        <f t="shared" si="110"/>
        <v>-13.76520090947222</v>
      </c>
      <c r="AL172" s="1858">
        <f t="shared" si="110"/>
        <v>0</v>
      </c>
      <c r="AM172" s="1859">
        <f t="shared" si="110"/>
        <v>0.15577216366561458</v>
      </c>
      <c r="AN172" s="1858">
        <f t="shared" si="110"/>
        <v>0</v>
      </c>
      <c r="AO172" s="1858">
        <f t="shared" si="110"/>
        <v>0</v>
      </c>
      <c r="AP172" s="1858">
        <f t="shared" si="110"/>
        <v>0</v>
      </c>
      <c r="AQ172" s="1825">
        <f t="shared" si="110"/>
        <v>-9.5748905971721421E-2</v>
      </c>
      <c r="AR172" s="1825">
        <f t="shared" si="110"/>
        <v>-2.7702441833747429</v>
      </c>
      <c r="AS172" s="1825">
        <f t="shared" si="110"/>
        <v>-0.84741473436966785</v>
      </c>
      <c r="AT172" s="1826">
        <f t="shared" si="110"/>
        <v>0</v>
      </c>
      <c r="AU172" s="1825">
        <f t="shared" si="110"/>
        <v>3.9507310439647352</v>
      </c>
      <c r="AV172" s="1858">
        <f t="shared" si="110"/>
        <v>0</v>
      </c>
      <c r="AW172" s="1858">
        <f t="shared" si="110"/>
        <v>0</v>
      </c>
      <c r="AX172" s="1829">
        <f t="shared" si="110"/>
        <v>0</v>
      </c>
      <c r="AY172" s="1830">
        <f t="shared" si="110"/>
        <v>-3.1369284116548357</v>
      </c>
      <c r="AZ172" s="1796"/>
      <c r="BA172" s="1796"/>
      <c r="BB172" s="1796"/>
      <c r="BC172" s="1796"/>
      <c r="BD172" s="1796"/>
      <c r="BE172" s="1796"/>
      <c r="BF172" s="1796"/>
      <c r="BG172" s="1796"/>
      <c r="BH172" s="1796"/>
      <c r="BI172" s="1796"/>
      <c r="BJ172" s="1796"/>
      <c r="BK172" s="1796"/>
      <c r="BL172" s="1796"/>
      <c r="BM172" s="1796"/>
      <c r="BN172" s="1796"/>
      <c r="BO172" s="1796"/>
      <c r="BP172" s="1796"/>
      <c r="BQ172" s="1796"/>
      <c r="BR172" s="1796"/>
      <c r="BS172" s="1796"/>
      <c r="BT172" s="1796"/>
      <c r="BU172" s="1796"/>
      <c r="BV172" s="1796"/>
      <c r="BW172" s="1796"/>
      <c r="BX172" s="1796"/>
      <c r="BY172" s="1796"/>
      <c r="BZ172" s="1796"/>
      <c r="CA172" s="1796"/>
      <c r="CB172" s="1796"/>
      <c r="CC172" s="1796"/>
      <c r="CD172" s="1796"/>
      <c r="CE172" s="1796"/>
      <c r="CF172" s="1796"/>
      <c r="CG172" s="1796"/>
      <c r="CH172" s="1796"/>
      <c r="CI172" s="1796"/>
      <c r="CJ172" s="1796"/>
      <c r="CK172" s="1796"/>
      <c r="CL172" s="1796"/>
      <c r="CM172" s="1796"/>
      <c r="CN172" s="1796"/>
      <c r="CO172" s="1796"/>
      <c r="CP172" s="1796"/>
      <c r="CQ172" s="1796"/>
      <c r="CR172" s="1796"/>
      <c r="CS172" s="1796"/>
      <c r="CT172" s="1796"/>
      <c r="CU172" s="1796"/>
      <c r="CV172" s="1796"/>
      <c r="CW172" s="1796"/>
      <c r="CX172" s="1796"/>
      <c r="CY172" s="1796"/>
      <c r="CZ172" s="1796"/>
      <c r="DA172" s="1796"/>
      <c r="DB172" s="1796"/>
      <c r="DC172" s="1796"/>
      <c r="DD172" s="1796"/>
      <c r="DE172" s="1796"/>
      <c r="DF172" s="1796"/>
      <c r="DG172" s="1796"/>
      <c r="DH172" s="1796"/>
      <c r="DI172" s="1796"/>
      <c r="DJ172" s="1796"/>
      <c r="DK172" s="1796"/>
      <c r="DL172" s="1796"/>
      <c r="DM172" s="1796"/>
      <c r="DN172" s="1796"/>
      <c r="DO172" s="1796"/>
    </row>
    <row r="173" spans="2:119" s="1791" customFormat="1">
      <c r="B173" s="1864" t="s">
        <v>379</v>
      </c>
      <c r="C173" s="1866"/>
      <c r="D173" s="1813" t="s">
        <v>204</v>
      </c>
      <c r="E173" s="1814" t="s">
        <v>380</v>
      </c>
      <c r="F173" s="1835">
        <v>1.3389371512843056</v>
      </c>
      <c r="G173" s="1836">
        <v>111.39807428655232</v>
      </c>
      <c r="H173" s="1836">
        <v>10.047543740439544</v>
      </c>
      <c r="I173" s="1836">
        <v>1.2545730472971339</v>
      </c>
      <c r="J173" s="1836">
        <v>0.49744680496735572</v>
      </c>
      <c r="K173" s="1836">
        <v>45.642079471142829</v>
      </c>
      <c r="L173" s="1858">
        <v>0</v>
      </c>
      <c r="M173" s="1861">
        <v>0.5250502186778544</v>
      </c>
      <c r="N173" s="1858">
        <v>0</v>
      </c>
      <c r="O173" s="1858">
        <v>0</v>
      </c>
      <c r="P173" s="1858">
        <v>0</v>
      </c>
      <c r="Q173" s="1836">
        <v>7.4078189230903009E-4</v>
      </c>
      <c r="R173" s="1836">
        <v>4.4623670039266576</v>
      </c>
      <c r="S173" s="1836">
        <v>3.6967472556774084</v>
      </c>
      <c r="T173" s="1836">
        <v>0.17359095612432343</v>
      </c>
      <c r="U173" s="1836">
        <v>0.71726025691128614</v>
      </c>
      <c r="V173" s="1858">
        <v>0</v>
      </c>
      <c r="W173" s="1858">
        <v>0</v>
      </c>
      <c r="X173" s="1838">
        <v>0.14004</v>
      </c>
      <c r="Y173" s="1839">
        <v>179.89445097489332</v>
      </c>
      <c r="Z173" s="1796"/>
      <c r="AA173" s="1796"/>
      <c r="AB173" s="1864" t="s">
        <v>379</v>
      </c>
      <c r="AC173" s="1866"/>
      <c r="AD173" s="1813" t="s">
        <v>204</v>
      </c>
      <c r="AE173" s="1814" t="s">
        <v>380</v>
      </c>
      <c r="AF173" s="1835">
        <f t="shared" ref="AF173:AY173" si="111">F75-F173</f>
        <v>0.22558954557653177</v>
      </c>
      <c r="AG173" s="1836">
        <f t="shared" si="111"/>
        <v>-20.206309151427476</v>
      </c>
      <c r="AH173" s="1836">
        <f t="shared" si="111"/>
        <v>-2.7265704646464393</v>
      </c>
      <c r="AI173" s="1836">
        <f t="shared" si="111"/>
        <v>5.2704086949163784</v>
      </c>
      <c r="AJ173" s="1836">
        <f t="shared" si="111"/>
        <v>0.13311541707781305</v>
      </c>
      <c r="AK173" s="1836">
        <f t="shared" si="111"/>
        <v>-6.9196302997045294</v>
      </c>
      <c r="AL173" s="1858">
        <f t="shared" si="111"/>
        <v>0</v>
      </c>
      <c r="AM173" s="1861">
        <f t="shared" si="111"/>
        <v>2.6897968132790813</v>
      </c>
      <c r="AN173" s="1858">
        <f t="shared" si="111"/>
        <v>0</v>
      </c>
      <c r="AO173" s="1858">
        <f t="shared" si="111"/>
        <v>0</v>
      </c>
      <c r="AP173" s="1858">
        <f t="shared" si="111"/>
        <v>0</v>
      </c>
      <c r="AQ173" s="1836">
        <f t="shared" si="111"/>
        <v>4.5739825768401727E-4</v>
      </c>
      <c r="AR173" s="1836">
        <f t="shared" si="111"/>
        <v>0.79099155258863441</v>
      </c>
      <c r="AS173" s="1836">
        <f t="shared" si="111"/>
        <v>-0.39550513861684511</v>
      </c>
      <c r="AT173" s="1836">
        <f t="shared" si="111"/>
        <v>-4.4181976587092942E-3</v>
      </c>
      <c r="AU173" s="1836">
        <f t="shared" si="111"/>
        <v>5.6833492671869061</v>
      </c>
      <c r="AV173" s="1858">
        <f t="shared" si="111"/>
        <v>0</v>
      </c>
      <c r="AW173" s="1858">
        <f t="shared" si="111"/>
        <v>0</v>
      </c>
      <c r="AX173" s="1838">
        <f t="shared" si="111"/>
        <v>2.0696964732175027E-3</v>
      </c>
      <c r="AY173" s="1839">
        <f t="shared" si="111"/>
        <v>-15.456654866697761</v>
      </c>
      <c r="AZ173" s="1796"/>
      <c r="BA173" s="1796"/>
      <c r="BB173" s="1796"/>
      <c r="BC173" s="1796"/>
      <c r="BD173" s="1796"/>
      <c r="BE173" s="1796"/>
      <c r="BF173" s="1796"/>
      <c r="BG173" s="1796"/>
      <c r="BH173" s="1796"/>
      <c r="BI173" s="1796"/>
      <c r="BJ173" s="1796"/>
      <c r="BK173" s="1796"/>
      <c r="BL173" s="1796"/>
      <c r="BM173" s="1796"/>
      <c r="BN173" s="1796"/>
      <c r="BO173" s="1796"/>
      <c r="BP173" s="1796"/>
      <c r="BQ173" s="1796"/>
      <c r="BR173" s="1796"/>
      <c r="BS173" s="1796"/>
      <c r="BT173" s="1796"/>
      <c r="BU173" s="1796"/>
      <c r="BV173" s="1796"/>
      <c r="BW173" s="1796"/>
      <c r="BX173" s="1796"/>
      <c r="BY173" s="1796"/>
      <c r="BZ173" s="1796"/>
      <c r="CA173" s="1796"/>
      <c r="CB173" s="1796"/>
      <c r="CC173" s="1796"/>
      <c r="CD173" s="1796"/>
      <c r="CE173" s="1796"/>
      <c r="CF173" s="1796"/>
      <c r="CG173" s="1796"/>
      <c r="CH173" s="1796"/>
      <c r="CI173" s="1796"/>
      <c r="CJ173" s="1796"/>
      <c r="CK173" s="1796"/>
      <c r="CL173" s="1796"/>
      <c r="CM173" s="1796"/>
      <c r="CN173" s="1796"/>
      <c r="CO173" s="1796"/>
      <c r="CP173" s="1796"/>
      <c r="CQ173" s="1796"/>
      <c r="CR173" s="1796"/>
      <c r="CS173" s="1796"/>
      <c r="CT173" s="1796"/>
      <c r="CU173" s="1796"/>
      <c r="CV173" s="1796"/>
      <c r="CW173" s="1796"/>
      <c r="CX173" s="1796"/>
      <c r="CY173" s="1796"/>
      <c r="CZ173" s="1796"/>
      <c r="DA173" s="1796"/>
      <c r="DB173" s="1796"/>
      <c r="DC173" s="1796"/>
      <c r="DD173" s="1796"/>
      <c r="DE173" s="1796"/>
      <c r="DF173" s="1796"/>
      <c r="DG173" s="1796"/>
      <c r="DH173" s="1796"/>
      <c r="DI173" s="1796"/>
      <c r="DJ173" s="1796"/>
      <c r="DK173" s="1796"/>
      <c r="DL173" s="1796"/>
      <c r="DM173" s="1796"/>
      <c r="DN173" s="1796"/>
      <c r="DO173" s="1796"/>
    </row>
    <row r="174" spans="2:119" s="1791" customFormat="1">
      <c r="B174" s="1833"/>
      <c r="C174" s="1868">
        <v>61</v>
      </c>
      <c r="D174" s="1822" t="s">
        <v>190</v>
      </c>
      <c r="E174" s="1843" t="s">
        <v>381</v>
      </c>
      <c r="F174" s="1824">
        <v>0.64432343575455198</v>
      </c>
      <c r="G174" s="1825">
        <v>102.79970728655231</v>
      </c>
      <c r="H174" s="1825">
        <v>9.8156607404395437</v>
      </c>
      <c r="I174" s="1825">
        <v>0.13029604729713393</v>
      </c>
      <c r="J174" s="1825">
        <v>1.2382498133924758E-3</v>
      </c>
      <c r="K174" s="1825">
        <v>40.687400982692587</v>
      </c>
      <c r="L174" s="1858">
        <v>0</v>
      </c>
      <c r="M174" s="1859">
        <v>6.178829301636752E-2</v>
      </c>
      <c r="N174" s="1858">
        <v>0</v>
      </c>
      <c r="O174" s="1858">
        <v>0</v>
      </c>
      <c r="P174" s="1858">
        <v>0</v>
      </c>
      <c r="Q174" s="1825">
        <v>7.4078189230903009E-4</v>
      </c>
      <c r="R174" s="1825">
        <v>4.2559616843130499</v>
      </c>
      <c r="S174" s="1825">
        <v>0.41885578986108624</v>
      </c>
      <c r="T174" s="1825">
        <v>0.16840495612432343</v>
      </c>
      <c r="U174" s="1825">
        <v>0.16182368399270983</v>
      </c>
      <c r="V174" s="1858">
        <v>0</v>
      </c>
      <c r="W174" s="1858">
        <v>0</v>
      </c>
      <c r="X174" s="1829">
        <v>0</v>
      </c>
      <c r="Y174" s="1830">
        <v>159.14620193174935</v>
      </c>
      <c r="Z174" s="1796"/>
      <c r="AA174" s="1796"/>
      <c r="AB174" s="1833"/>
      <c r="AC174" s="1868">
        <v>61</v>
      </c>
      <c r="AD174" s="1822" t="s">
        <v>190</v>
      </c>
      <c r="AE174" s="1843" t="s">
        <v>381</v>
      </c>
      <c r="AF174" s="1824">
        <f t="shared" ref="AF174:AY174" si="112">F76-F174</f>
        <v>-1.8451046488218714E-2</v>
      </c>
      <c r="AG174" s="1825">
        <f t="shared" si="112"/>
        <v>-28.766090559658551</v>
      </c>
      <c r="AH174" s="1825">
        <f t="shared" si="112"/>
        <v>-2.9658123568569552</v>
      </c>
      <c r="AI174" s="1825">
        <f t="shared" si="112"/>
        <v>-5.0267686994278915E-3</v>
      </c>
      <c r="AJ174" s="1825">
        <f t="shared" si="112"/>
        <v>-3.2369861864463495E-4</v>
      </c>
      <c r="AK174" s="1825">
        <f t="shared" si="112"/>
        <v>-15.371193658983199</v>
      </c>
      <c r="AL174" s="1858">
        <f t="shared" si="112"/>
        <v>0</v>
      </c>
      <c r="AM174" s="1859">
        <f t="shared" si="112"/>
        <v>0.49584999668039692</v>
      </c>
      <c r="AN174" s="1858">
        <f t="shared" si="112"/>
        <v>0</v>
      </c>
      <c r="AO174" s="1858">
        <f t="shared" si="112"/>
        <v>0</v>
      </c>
      <c r="AP174" s="1858">
        <f t="shared" si="112"/>
        <v>0</v>
      </c>
      <c r="AQ174" s="1825">
        <f t="shared" si="112"/>
        <v>-3.9758063583323049E-5</v>
      </c>
      <c r="AR174" s="1825">
        <f t="shared" si="112"/>
        <v>8.849779885596476E-2</v>
      </c>
      <c r="AS174" s="1825">
        <f t="shared" si="112"/>
        <v>0.22015869048673314</v>
      </c>
      <c r="AT174" s="1825">
        <f t="shared" si="112"/>
        <v>-4.5302531152555114E-4</v>
      </c>
      <c r="AU174" s="1825">
        <f t="shared" si="112"/>
        <v>-7.9652914700225064E-3</v>
      </c>
      <c r="AV174" s="1858">
        <f t="shared" si="112"/>
        <v>0</v>
      </c>
      <c r="AW174" s="1858">
        <f t="shared" si="112"/>
        <v>0</v>
      </c>
      <c r="AX174" s="1829">
        <f t="shared" si="112"/>
        <v>0</v>
      </c>
      <c r="AY174" s="1830">
        <f t="shared" si="112"/>
        <v>-46.330849678127009</v>
      </c>
      <c r="AZ174" s="1796"/>
      <c r="BA174" s="1796"/>
      <c r="BB174" s="1796"/>
      <c r="BC174" s="1796"/>
      <c r="BD174" s="1796"/>
      <c r="BE174" s="1796"/>
      <c r="BF174" s="1796"/>
      <c r="BG174" s="1796"/>
      <c r="BH174" s="1796"/>
      <c r="BI174" s="1796"/>
      <c r="BJ174" s="1796"/>
      <c r="BK174" s="1796"/>
      <c r="BL174" s="1796"/>
      <c r="BM174" s="1796"/>
      <c r="BN174" s="1796"/>
      <c r="BO174" s="1796"/>
      <c r="BP174" s="1796"/>
      <c r="BQ174" s="1796"/>
      <c r="BR174" s="1796"/>
      <c r="BS174" s="1796"/>
      <c r="BT174" s="1796"/>
      <c r="BU174" s="1796"/>
      <c r="BV174" s="1796"/>
      <c r="BW174" s="1796"/>
      <c r="BX174" s="1796"/>
      <c r="BY174" s="1796"/>
      <c r="BZ174" s="1796"/>
      <c r="CA174" s="1796"/>
      <c r="CB174" s="1796"/>
      <c r="CC174" s="1796"/>
      <c r="CD174" s="1796"/>
      <c r="CE174" s="1796"/>
      <c r="CF174" s="1796"/>
      <c r="CG174" s="1796"/>
      <c r="CH174" s="1796"/>
      <c r="CI174" s="1796"/>
      <c r="CJ174" s="1796"/>
      <c r="CK174" s="1796"/>
      <c r="CL174" s="1796"/>
      <c r="CM174" s="1796"/>
      <c r="CN174" s="1796"/>
      <c r="CO174" s="1796"/>
      <c r="CP174" s="1796"/>
      <c r="CQ174" s="1796"/>
      <c r="CR174" s="1796"/>
      <c r="CS174" s="1796"/>
      <c r="CT174" s="1796"/>
      <c r="CU174" s="1796"/>
      <c r="CV174" s="1796"/>
      <c r="CW174" s="1796"/>
      <c r="CX174" s="1796"/>
      <c r="CY174" s="1796"/>
      <c r="CZ174" s="1796"/>
      <c r="DA174" s="1796"/>
      <c r="DB174" s="1796"/>
      <c r="DC174" s="1796"/>
      <c r="DD174" s="1796"/>
      <c r="DE174" s="1796"/>
      <c r="DF174" s="1796"/>
      <c r="DG174" s="1796"/>
      <c r="DH174" s="1796"/>
      <c r="DI174" s="1796"/>
      <c r="DJ174" s="1796"/>
      <c r="DK174" s="1796"/>
      <c r="DL174" s="1796"/>
      <c r="DM174" s="1796"/>
      <c r="DN174" s="1796"/>
      <c r="DO174" s="1796"/>
    </row>
    <row r="175" spans="2:119" s="1791" customFormat="1">
      <c r="B175" s="1833" t="s">
        <v>191</v>
      </c>
      <c r="C175" s="1866">
        <v>64</v>
      </c>
      <c r="D175" s="1813" t="s">
        <v>382</v>
      </c>
      <c r="E175" s="1814" t="s">
        <v>383</v>
      </c>
      <c r="F175" s="1835">
        <v>2.9094119163202675E-2</v>
      </c>
      <c r="G175" s="1836">
        <v>15.751815832102192</v>
      </c>
      <c r="H175" s="1836">
        <v>3.6922366697442937</v>
      </c>
      <c r="I175" s="1836">
        <v>0.88806505721189288</v>
      </c>
      <c r="J175" s="1836">
        <v>0.46923299909114402</v>
      </c>
      <c r="K175" s="1836">
        <v>29.637298822726155</v>
      </c>
      <c r="L175" s="1858">
        <v>0</v>
      </c>
      <c r="M175" s="1861">
        <v>3.3245950462319094</v>
      </c>
      <c r="N175" s="1858">
        <v>0</v>
      </c>
      <c r="O175" s="1858">
        <v>0</v>
      </c>
      <c r="P175" s="1858">
        <v>0</v>
      </c>
      <c r="Q175" s="1836">
        <v>1.8842121677677619E-2</v>
      </c>
      <c r="R175" s="1836">
        <v>25.314062534780234</v>
      </c>
      <c r="S175" s="1836">
        <v>12.521293426823553</v>
      </c>
      <c r="T175" s="1836">
        <v>2.2931010216809124E-2</v>
      </c>
      <c r="U175" s="1836">
        <v>3.8339226901339649</v>
      </c>
      <c r="V175" s="1858">
        <v>0</v>
      </c>
      <c r="W175" s="1858">
        <v>0</v>
      </c>
      <c r="X175" s="1838">
        <v>1.2374221229575645E-4</v>
      </c>
      <c r="Y175" s="1839">
        <v>95.503514072115323</v>
      </c>
      <c r="Z175" s="1796"/>
      <c r="AA175" s="1796"/>
      <c r="AB175" s="1833" t="s">
        <v>191</v>
      </c>
      <c r="AC175" s="1866">
        <v>64</v>
      </c>
      <c r="AD175" s="1813" t="s">
        <v>382</v>
      </c>
      <c r="AE175" s="1814" t="s">
        <v>383</v>
      </c>
      <c r="AF175" s="1835">
        <f t="shared" ref="AF175:AY175" si="113">F77-F175</f>
        <v>-3.3766552986409654E-3</v>
      </c>
      <c r="AG175" s="1836">
        <f t="shared" si="113"/>
        <v>-2.2116574315308561</v>
      </c>
      <c r="AH175" s="1836">
        <f t="shared" si="113"/>
        <v>-0.1769712619633963</v>
      </c>
      <c r="AI175" s="1836">
        <f t="shared" si="113"/>
        <v>-2.6486484662550991E-2</v>
      </c>
      <c r="AJ175" s="1836">
        <f t="shared" si="113"/>
        <v>1.837493798813429</v>
      </c>
      <c r="AK175" s="1836">
        <f t="shared" si="113"/>
        <v>38.558056100591216</v>
      </c>
      <c r="AL175" s="1858">
        <f t="shared" si="113"/>
        <v>0</v>
      </c>
      <c r="AM175" s="1861">
        <f t="shared" si="113"/>
        <v>5.5767751347072867</v>
      </c>
      <c r="AN175" s="1858">
        <f t="shared" si="113"/>
        <v>0</v>
      </c>
      <c r="AO175" s="1858">
        <f t="shared" si="113"/>
        <v>0</v>
      </c>
      <c r="AP175" s="1858">
        <f t="shared" si="113"/>
        <v>0</v>
      </c>
      <c r="AQ175" s="1836">
        <f t="shared" si="113"/>
        <v>-1.2030544555099857E-2</v>
      </c>
      <c r="AR175" s="1836">
        <f t="shared" si="113"/>
        <v>9.1347966843902242</v>
      </c>
      <c r="AS175" s="1836">
        <f t="shared" si="113"/>
        <v>5.1108451870403382</v>
      </c>
      <c r="AT175" s="1836">
        <f t="shared" si="113"/>
        <v>-8.5070283488959154E-3</v>
      </c>
      <c r="AU175" s="1836">
        <f t="shared" si="113"/>
        <v>0.47302482014088598</v>
      </c>
      <c r="AV175" s="1858">
        <f t="shared" si="113"/>
        <v>0</v>
      </c>
      <c r="AW175" s="1858">
        <f t="shared" si="113"/>
        <v>0</v>
      </c>
      <c r="AX175" s="1838">
        <f t="shared" si="113"/>
        <v>-7.1849613551109735E-5</v>
      </c>
      <c r="AY175" s="1839">
        <f t="shared" si="113"/>
        <v>58.251890469710347</v>
      </c>
      <c r="AZ175" s="1796"/>
      <c r="BA175" s="1796"/>
      <c r="BB175" s="1796"/>
      <c r="BC175" s="1796"/>
      <c r="BD175" s="1796"/>
      <c r="BE175" s="1796"/>
      <c r="BF175" s="1796"/>
      <c r="BG175" s="1796"/>
      <c r="BH175" s="1796"/>
      <c r="BI175" s="1796"/>
      <c r="BJ175" s="1796"/>
      <c r="BK175" s="1796"/>
      <c r="BL175" s="1796"/>
      <c r="BM175" s="1796"/>
      <c r="BN175" s="1796"/>
      <c r="BO175" s="1796"/>
      <c r="BP175" s="1796"/>
      <c r="BQ175" s="1796"/>
      <c r="BR175" s="1796"/>
      <c r="BS175" s="1796"/>
      <c r="BT175" s="1796"/>
      <c r="BU175" s="1796"/>
      <c r="BV175" s="1796"/>
      <c r="BW175" s="1796"/>
      <c r="BX175" s="1796"/>
      <c r="BY175" s="1796"/>
      <c r="BZ175" s="1796"/>
      <c r="CA175" s="1796"/>
      <c r="CB175" s="1796"/>
      <c r="CC175" s="1796"/>
      <c r="CD175" s="1796"/>
      <c r="CE175" s="1796"/>
      <c r="CF175" s="1796"/>
      <c r="CG175" s="1796"/>
      <c r="CH175" s="1796"/>
      <c r="CI175" s="1796"/>
      <c r="CJ175" s="1796"/>
      <c r="CK175" s="1796"/>
      <c r="CL175" s="1796"/>
      <c r="CM175" s="1796"/>
      <c r="CN175" s="1796"/>
      <c r="CO175" s="1796"/>
      <c r="CP175" s="1796"/>
      <c r="CQ175" s="1796"/>
      <c r="CR175" s="1796"/>
      <c r="CS175" s="1796"/>
      <c r="CT175" s="1796"/>
      <c r="CU175" s="1796"/>
      <c r="CV175" s="1796"/>
      <c r="CW175" s="1796"/>
      <c r="CX175" s="1796"/>
      <c r="CY175" s="1796"/>
      <c r="CZ175" s="1796"/>
      <c r="DA175" s="1796"/>
      <c r="DB175" s="1796"/>
      <c r="DC175" s="1796"/>
      <c r="DD175" s="1796"/>
      <c r="DE175" s="1796"/>
      <c r="DF175" s="1796"/>
      <c r="DG175" s="1796"/>
      <c r="DH175" s="1796"/>
      <c r="DI175" s="1796"/>
      <c r="DJ175" s="1796"/>
      <c r="DK175" s="1796"/>
      <c r="DL175" s="1796"/>
      <c r="DM175" s="1796"/>
      <c r="DN175" s="1796"/>
      <c r="DO175" s="1796"/>
    </row>
    <row r="176" spans="2:119" s="1791" customFormat="1">
      <c r="B176" s="1811" t="s">
        <v>26</v>
      </c>
      <c r="C176" s="1866"/>
      <c r="D176" s="1813" t="s">
        <v>384</v>
      </c>
      <c r="E176" s="1814" t="s">
        <v>385</v>
      </c>
      <c r="F176" s="1835">
        <v>2.0007378891746646</v>
      </c>
      <c r="G176" s="1836">
        <v>38.927718490812936</v>
      </c>
      <c r="H176" s="1836">
        <v>12.355092519019001</v>
      </c>
      <c r="I176" s="1836">
        <v>16.046262642980651</v>
      </c>
      <c r="J176" s="1836">
        <v>7.4831431965043116</v>
      </c>
      <c r="K176" s="1836">
        <v>225.21805988442352</v>
      </c>
      <c r="L176" s="1858">
        <v>0</v>
      </c>
      <c r="M176" s="1861">
        <v>1.2190126208979875</v>
      </c>
      <c r="N176" s="1858">
        <v>0</v>
      </c>
      <c r="O176" s="1858">
        <v>0</v>
      </c>
      <c r="P176" s="1858">
        <v>0</v>
      </c>
      <c r="Q176" s="1836">
        <v>0.31486854916989604</v>
      </c>
      <c r="R176" s="1836">
        <v>25.311210796423463</v>
      </c>
      <c r="S176" s="1836">
        <v>26.204882621143021</v>
      </c>
      <c r="T176" s="1836">
        <v>0</v>
      </c>
      <c r="U176" s="1836">
        <v>5.1519310229972568</v>
      </c>
      <c r="V176" s="1858">
        <v>0</v>
      </c>
      <c r="W176" s="1858">
        <v>0</v>
      </c>
      <c r="X176" s="1838">
        <v>0.17977160974183454</v>
      </c>
      <c r="Y176" s="1839">
        <v>360.41269184328854</v>
      </c>
      <c r="Z176" s="1796"/>
      <c r="AA176" s="1796"/>
      <c r="AB176" s="1811" t="s">
        <v>26</v>
      </c>
      <c r="AC176" s="1866"/>
      <c r="AD176" s="1813" t="s">
        <v>384</v>
      </c>
      <c r="AE176" s="1814" t="s">
        <v>385</v>
      </c>
      <c r="AF176" s="1835">
        <f t="shared" ref="AF176:AY176" si="114">F78-F176</f>
        <v>3.7838387981895805</v>
      </c>
      <c r="AG176" s="1836">
        <f t="shared" si="114"/>
        <v>62.864782610668925</v>
      </c>
      <c r="AH176" s="1836">
        <f t="shared" si="114"/>
        <v>9.165432941666074</v>
      </c>
      <c r="AI176" s="1836">
        <f t="shared" si="114"/>
        <v>-3.7105189931124709</v>
      </c>
      <c r="AJ176" s="1836">
        <f t="shared" si="114"/>
        <v>6.7161219201362847</v>
      </c>
      <c r="AK176" s="1836">
        <f t="shared" si="114"/>
        <v>60.70631813271919</v>
      </c>
      <c r="AL176" s="1858">
        <f t="shared" si="114"/>
        <v>0</v>
      </c>
      <c r="AM176" s="1861">
        <f t="shared" si="114"/>
        <v>3.2245943961678964</v>
      </c>
      <c r="AN176" s="1858">
        <f t="shared" si="114"/>
        <v>0</v>
      </c>
      <c r="AO176" s="1858">
        <f t="shared" si="114"/>
        <v>0</v>
      </c>
      <c r="AP176" s="1858">
        <f t="shared" si="114"/>
        <v>0</v>
      </c>
      <c r="AQ176" s="1836">
        <f t="shared" si="114"/>
        <v>-1.932725358142362E-2</v>
      </c>
      <c r="AR176" s="1836">
        <f t="shared" si="114"/>
        <v>11.463472605566022</v>
      </c>
      <c r="AS176" s="1836">
        <f t="shared" si="114"/>
        <v>16.119713236723655</v>
      </c>
      <c r="AT176" s="1836">
        <f t="shared" si="114"/>
        <v>7.759843712895402E-2</v>
      </c>
      <c r="AU176" s="1836">
        <f t="shared" si="114"/>
        <v>37.375896868393497</v>
      </c>
      <c r="AV176" s="1858">
        <f t="shared" si="114"/>
        <v>0</v>
      </c>
      <c r="AW176" s="1858">
        <f t="shared" si="114"/>
        <v>0</v>
      </c>
      <c r="AX176" s="1838">
        <f t="shared" si="114"/>
        <v>6.4579178692519505</v>
      </c>
      <c r="AY176" s="1839">
        <f t="shared" si="114"/>
        <v>214.22584156991803</v>
      </c>
      <c r="AZ176" s="1796"/>
      <c r="BA176" s="1796"/>
      <c r="BB176" s="1796"/>
      <c r="BC176" s="1796"/>
      <c r="BD176" s="1796"/>
      <c r="BE176" s="1796"/>
      <c r="BF176" s="1796"/>
      <c r="BG176" s="1796"/>
      <c r="BH176" s="1796"/>
      <c r="BI176" s="1796"/>
      <c r="BJ176" s="1796"/>
      <c r="BK176" s="1796"/>
      <c r="BL176" s="1796"/>
      <c r="BM176" s="1796"/>
      <c r="BN176" s="1796"/>
      <c r="BO176" s="1796"/>
      <c r="BP176" s="1796"/>
      <c r="BQ176" s="1796"/>
      <c r="BR176" s="1796"/>
      <c r="BS176" s="1796"/>
      <c r="BT176" s="1796"/>
      <c r="BU176" s="1796"/>
      <c r="BV176" s="1796"/>
      <c r="BW176" s="1796"/>
      <c r="BX176" s="1796"/>
      <c r="BY176" s="1796"/>
      <c r="BZ176" s="1796"/>
      <c r="CA176" s="1796"/>
      <c r="CB176" s="1796"/>
      <c r="CC176" s="1796"/>
      <c r="CD176" s="1796"/>
      <c r="CE176" s="1796"/>
      <c r="CF176" s="1796"/>
      <c r="CG176" s="1796"/>
      <c r="CH176" s="1796"/>
      <c r="CI176" s="1796"/>
      <c r="CJ176" s="1796"/>
      <c r="CK176" s="1796"/>
      <c r="CL176" s="1796"/>
      <c r="CM176" s="1796"/>
      <c r="CN176" s="1796"/>
      <c r="CO176" s="1796"/>
      <c r="CP176" s="1796"/>
      <c r="CQ176" s="1796"/>
      <c r="CR176" s="1796"/>
      <c r="CS176" s="1796"/>
      <c r="CT176" s="1796"/>
      <c r="CU176" s="1796"/>
      <c r="CV176" s="1796"/>
      <c r="CW176" s="1796"/>
      <c r="CX176" s="1796"/>
      <c r="CY176" s="1796"/>
      <c r="CZ176" s="1796"/>
      <c r="DA176" s="1796"/>
      <c r="DB176" s="1796"/>
      <c r="DC176" s="1796"/>
      <c r="DD176" s="1796"/>
      <c r="DE176" s="1796"/>
      <c r="DF176" s="1796"/>
      <c r="DG176" s="1796"/>
      <c r="DH176" s="1796"/>
      <c r="DI176" s="1796"/>
      <c r="DJ176" s="1796"/>
      <c r="DK176" s="1796"/>
      <c r="DL176" s="1796"/>
      <c r="DM176" s="1796"/>
      <c r="DN176" s="1796"/>
      <c r="DO176" s="1796"/>
    </row>
    <row r="177" spans="2:119" s="1791" customFormat="1">
      <c r="B177" s="1863"/>
      <c r="C177" s="1868">
        <v>62</v>
      </c>
      <c r="D177" s="1822" t="s">
        <v>192</v>
      </c>
      <c r="E177" s="1843" t="s">
        <v>386</v>
      </c>
      <c r="F177" s="1824">
        <v>1.7287424512660814</v>
      </c>
      <c r="G177" s="1825">
        <v>24.388316656974116</v>
      </c>
      <c r="H177" s="1825">
        <v>9.0554253790943982</v>
      </c>
      <c r="I177" s="1825">
        <v>9.0485088213995724</v>
      </c>
      <c r="J177" s="1825">
        <v>5.8260224479203151</v>
      </c>
      <c r="K177" s="1825">
        <v>182.48331680218826</v>
      </c>
      <c r="L177" s="1858">
        <v>0</v>
      </c>
      <c r="M177" s="1859">
        <v>1.0170152162824044</v>
      </c>
      <c r="N177" s="1858">
        <v>0</v>
      </c>
      <c r="O177" s="1858">
        <v>0</v>
      </c>
      <c r="P177" s="1858">
        <v>0</v>
      </c>
      <c r="Q177" s="1825">
        <v>0.22700593800599092</v>
      </c>
      <c r="R177" s="1825">
        <v>22.478033447573299</v>
      </c>
      <c r="S177" s="1825">
        <v>21.249968195410762</v>
      </c>
      <c r="T177" s="1825">
        <v>0</v>
      </c>
      <c r="U177" s="1825">
        <v>4.5689540087550862</v>
      </c>
      <c r="V177" s="1858">
        <v>0</v>
      </c>
      <c r="W177" s="1858">
        <v>0</v>
      </c>
      <c r="X177" s="1829">
        <v>0.17977160974183454</v>
      </c>
      <c r="Y177" s="1830">
        <v>282.25108097461208</v>
      </c>
      <c r="Z177" s="1796"/>
      <c r="AA177" s="1796"/>
      <c r="AB177" s="1863"/>
      <c r="AC177" s="1868">
        <v>62</v>
      </c>
      <c r="AD177" s="1822" t="s">
        <v>192</v>
      </c>
      <c r="AE177" s="1843" t="s">
        <v>386</v>
      </c>
      <c r="AF177" s="1824">
        <f t="shared" ref="AF177:AY177" si="115">F79-F177</f>
        <v>-1.2022000662841377</v>
      </c>
      <c r="AG177" s="1825">
        <f t="shared" si="115"/>
        <v>21.531392639442391</v>
      </c>
      <c r="AH177" s="1825">
        <f t="shared" si="115"/>
        <v>8.5636151689165487</v>
      </c>
      <c r="AI177" s="1825">
        <f t="shared" si="115"/>
        <v>-1.0107884579525788</v>
      </c>
      <c r="AJ177" s="1825">
        <f t="shared" si="115"/>
        <v>4.3817279691765014</v>
      </c>
      <c r="AK177" s="1825">
        <f t="shared" si="115"/>
        <v>36.388402640757448</v>
      </c>
      <c r="AL177" s="1858">
        <f t="shared" si="115"/>
        <v>0</v>
      </c>
      <c r="AM177" s="1859">
        <f t="shared" si="115"/>
        <v>2.6164202440705315</v>
      </c>
      <c r="AN177" s="1858">
        <f t="shared" si="115"/>
        <v>0</v>
      </c>
      <c r="AO177" s="1858">
        <f t="shared" si="115"/>
        <v>0</v>
      </c>
      <c r="AP177" s="1858">
        <f t="shared" si="115"/>
        <v>0</v>
      </c>
      <c r="AQ177" s="1825">
        <f t="shared" si="115"/>
        <v>-4.8649188259071857E-2</v>
      </c>
      <c r="AR177" s="1825">
        <f t="shared" si="115"/>
        <v>8.92450994310963</v>
      </c>
      <c r="AS177" s="1825">
        <f t="shared" si="115"/>
        <v>10.285333634432959</v>
      </c>
      <c r="AT177" s="1825">
        <f t="shared" si="115"/>
        <v>0</v>
      </c>
      <c r="AU177" s="1825">
        <f t="shared" si="115"/>
        <v>-0.93850825274017335</v>
      </c>
      <c r="AV177" s="1858">
        <f t="shared" si="115"/>
        <v>0</v>
      </c>
      <c r="AW177" s="1858">
        <f t="shared" si="115"/>
        <v>0</v>
      </c>
      <c r="AX177" s="1829">
        <f t="shared" si="115"/>
        <v>-0.1061309346944779</v>
      </c>
      <c r="AY177" s="1830">
        <f t="shared" si="115"/>
        <v>89.385125339975559</v>
      </c>
      <c r="AZ177" s="1796"/>
      <c r="BA177" s="1796"/>
      <c r="BB177" s="1796"/>
      <c r="BC177" s="1796"/>
      <c r="BD177" s="1796"/>
      <c r="BE177" s="1796"/>
      <c r="BF177" s="1796"/>
      <c r="BG177" s="1796"/>
      <c r="BH177" s="1796"/>
      <c r="BI177" s="1796"/>
      <c r="BJ177" s="1796"/>
      <c r="BK177" s="1796"/>
      <c r="BL177" s="1796"/>
      <c r="BM177" s="1796"/>
      <c r="BN177" s="1796"/>
      <c r="BO177" s="1796"/>
      <c r="BP177" s="1796"/>
      <c r="BQ177" s="1796"/>
      <c r="BR177" s="1796"/>
      <c r="BS177" s="1796"/>
      <c r="BT177" s="1796"/>
      <c r="BU177" s="1796"/>
      <c r="BV177" s="1796"/>
      <c r="BW177" s="1796"/>
      <c r="BX177" s="1796"/>
      <c r="BY177" s="1796"/>
      <c r="BZ177" s="1796"/>
      <c r="CA177" s="1796"/>
      <c r="CB177" s="1796"/>
      <c r="CC177" s="1796"/>
      <c r="CD177" s="1796"/>
      <c r="CE177" s="1796"/>
      <c r="CF177" s="1796"/>
      <c r="CG177" s="1796"/>
      <c r="CH177" s="1796"/>
      <c r="CI177" s="1796"/>
      <c r="CJ177" s="1796"/>
      <c r="CK177" s="1796"/>
      <c r="CL177" s="1796"/>
      <c r="CM177" s="1796"/>
      <c r="CN177" s="1796"/>
      <c r="CO177" s="1796"/>
      <c r="CP177" s="1796"/>
      <c r="CQ177" s="1796"/>
      <c r="CR177" s="1796"/>
      <c r="CS177" s="1796"/>
      <c r="CT177" s="1796"/>
      <c r="CU177" s="1796"/>
      <c r="CV177" s="1796"/>
      <c r="CW177" s="1796"/>
      <c r="CX177" s="1796"/>
      <c r="CY177" s="1796"/>
      <c r="CZ177" s="1796"/>
      <c r="DA177" s="1796"/>
      <c r="DB177" s="1796"/>
      <c r="DC177" s="1796"/>
      <c r="DD177" s="1796"/>
      <c r="DE177" s="1796"/>
      <c r="DF177" s="1796"/>
      <c r="DG177" s="1796"/>
      <c r="DH177" s="1796"/>
      <c r="DI177" s="1796"/>
      <c r="DJ177" s="1796"/>
      <c r="DK177" s="1796"/>
      <c r="DL177" s="1796"/>
      <c r="DM177" s="1796"/>
      <c r="DN177" s="1796"/>
      <c r="DO177" s="1796"/>
    </row>
    <row r="178" spans="2:119" s="1791" customFormat="1">
      <c r="B178" s="1833"/>
      <c r="C178" s="1842">
        <v>63</v>
      </c>
      <c r="D178" s="1822" t="s">
        <v>193</v>
      </c>
      <c r="E178" s="1843"/>
      <c r="F178" s="1824">
        <v>0.27199543790858283</v>
      </c>
      <c r="G178" s="1825">
        <v>14.539097833838827</v>
      </c>
      <c r="H178" s="1825">
        <v>3.2996671399246051</v>
      </c>
      <c r="I178" s="1825">
        <v>6.9977538215810711</v>
      </c>
      <c r="J178" s="1825">
        <v>1.6571207485839958</v>
      </c>
      <c r="K178" s="1825">
        <v>42.734743082235113</v>
      </c>
      <c r="L178" s="1858">
        <v>0</v>
      </c>
      <c r="M178" s="1859">
        <v>0.20199740461558321</v>
      </c>
      <c r="N178" s="1858">
        <v>0</v>
      </c>
      <c r="O178" s="1858">
        <v>0</v>
      </c>
      <c r="P178" s="1858">
        <v>0</v>
      </c>
      <c r="Q178" s="1825">
        <v>8.7862611163905147E-2</v>
      </c>
      <c r="R178" s="1825">
        <v>2.8331773488501639</v>
      </c>
      <c r="S178" s="1825">
        <v>4.954914425732273</v>
      </c>
      <c r="T178" s="1825">
        <v>0</v>
      </c>
      <c r="U178" s="1825">
        <v>0.58297701424217019</v>
      </c>
      <c r="V178" s="1858">
        <v>0</v>
      </c>
      <c r="W178" s="1858">
        <v>0</v>
      </c>
      <c r="X178" s="1829">
        <v>0</v>
      </c>
      <c r="Y178" s="1830">
        <v>78.161306868676306</v>
      </c>
      <c r="Z178" s="1796"/>
      <c r="AA178" s="1796"/>
      <c r="AB178" s="1833"/>
      <c r="AC178" s="1842">
        <v>63</v>
      </c>
      <c r="AD178" s="1822" t="s">
        <v>193</v>
      </c>
      <c r="AE178" s="1843"/>
      <c r="AF178" s="1824">
        <f t="shared" ref="AF178:AY178" si="116">F80-F178</f>
        <v>4.986038864473719</v>
      </c>
      <c r="AG178" s="1825">
        <f t="shared" si="116"/>
        <v>41.333389971226495</v>
      </c>
      <c r="AH178" s="1825">
        <f t="shared" si="116"/>
        <v>0.60181777274951642</v>
      </c>
      <c r="AI178" s="1825">
        <f t="shared" si="116"/>
        <v>-2.6997305351598824</v>
      </c>
      <c r="AJ178" s="1825">
        <f t="shared" si="116"/>
        <v>2.3343939509597869</v>
      </c>
      <c r="AK178" s="1825">
        <f t="shared" si="116"/>
        <v>24.317915491961983</v>
      </c>
      <c r="AL178" s="1858">
        <f t="shared" si="116"/>
        <v>0</v>
      </c>
      <c r="AM178" s="1859">
        <f t="shared" si="116"/>
        <v>0.60817415209736536</v>
      </c>
      <c r="AN178" s="1858">
        <f t="shared" si="116"/>
        <v>0</v>
      </c>
      <c r="AO178" s="1858">
        <f t="shared" si="116"/>
        <v>0</v>
      </c>
      <c r="AP178" s="1858">
        <f t="shared" si="116"/>
        <v>0</v>
      </c>
      <c r="AQ178" s="1825">
        <f t="shared" si="116"/>
        <v>2.9321934677648126E-2</v>
      </c>
      <c r="AR178" s="1825">
        <f t="shared" si="116"/>
        <v>2.538962662456381</v>
      </c>
      <c r="AS178" s="1825">
        <f t="shared" si="116"/>
        <v>5.8343796022906975</v>
      </c>
      <c r="AT178" s="1825">
        <f t="shared" si="116"/>
        <v>0</v>
      </c>
      <c r="AU178" s="1825">
        <f t="shared" si="116"/>
        <v>38.314405121133689</v>
      </c>
      <c r="AV178" s="1858">
        <f t="shared" si="116"/>
        <v>0</v>
      </c>
      <c r="AW178" s="1858">
        <f t="shared" si="116"/>
        <v>0</v>
      </c>
      <c r="AX178" s="1829">
        <f t="shared" si="116"/>
        <v>0</v>
      </c>
      <c r="AY178" s="1830">
        <f t="shared" si="116"/>
        <v>118.19906898886735</v>
      </c>
      <c r="AZ178" s="1796"/>
      <c r="BA178" s="1796"/>
      <c r="BB178" s="1796"/>
      <c r="BC178" s="1796"/>
      <c r="BD178" s="1796"/>
      <c r="BE178" s="1796"/>
      <c r="BF178" s="1796"/>
      <c r="BG178" s="1796"/>
      <c r="BH178" s="1796"/>
      <c r="BI178" s="1796"/>
      <c r="BJ178" s="1796"/>
      <c r="BK178" s="1796"/>
      <c r="BL178" s="1796"/>
      <c r="BM178" s="1796"/>
      <c r="BN178" s="1796"/>
      <c r="BO178" s="1796"/>
      <c r="BP178" s="1796"/>
      <c r="BQ178" s="1796"/>
      <c r="BR178" s="1796"/>
      <c r="BS178" s="1796"/>
      <c r="BT178" s="1796"/>
      <c r="BU178" s="1796"/>
      <c r="BV178" s="1796"/>
      <c r="BW178" s="1796"/>
      <c r="BX178" s="1796"/>
      <c r="BY178" s="1796"/>
      <c r="BZ178" s="1796"/>
      <c r="CA178" s="1796"/>
      <c r="CB178" s="1796"/>
      <c r="CC178" s="1796"/>
      <c r="CD178" s="1796"/>
      <c r="CE178" s="1796"/>
      <c r="CF178" s="1796"/>
      <c r="CG178" s="1796"/>
      <c r="CH178" s="1796"/>
      <c r="CI178" s="1796"/>
      <c r="CJ178" s="1796"/>
      <c r="CK178" s="1796"/>
      <c r="CL178" s="1796"/>
      <c r="CM178" s="1796"/>
      <c r="CN178" s="1796"/>
      <c r="CO178" s="1796"/>
      <c r="CP178" s="1796"/>
      <c r="CQ178" s="1796"/>
      <c r="CR178" s="1796"/>
      <c r="CS178" s="1796"/>
      <c r="CT178" s="1796"/>
      <c r="CU178" s="1796"/>
      <c r="CV178" s="1796"/>
      <c r="CW178" s="1796"/>
      <c r="CX178" s="1796"/>
      <c r="CY178" s="1796"/>
      <c r="CZ178" s="1796"/>
      <c r="DA178" s="1796"/>
      <c r="DB178" s="1796"/>
      <c r="DC178" s="1796"/>
      <c r="DD178" s="1796"/>
      <c r="DE178" s="1796"/>
      <c r="DF178" s="1796"/>
      <c r="DG178" s="1796"/>
      <c r="DH178" s="1796"/>
      <c r="DI178" s="1796"/>
      <c r="DJ178" s="1796"/>
      <c r="DK178" s="1796"/>
      <c r="DL178" s="1796"/>
      <c r="DM178" s="1796"/>
      <c r="DN178" s="1796"/>
      <c r="DO178" s="1796"/>
    </row>
    <row r="179" spans="2:119" s="1791" customFormat="1">
      <c r="B179" s="1833" t="s">
        <v>194</v>
      </c>
      <c r="C179" s="1866">
        <v>65</v>
      </c>
      <c r="D179" s="1813" t="s">
        <v>387</v>
      </c>
      <c r="E179" s="1814" t="s">
        <v>388</v>
      </c>
      <c r="F179" s="1835">
        <v>2.37505755562726E-2</v>
      </c>
      <c r="G179" s="1836">
        <v>10.937479308513703</v>
      </c>
      <c r="H179" s="1836">
        <v>2.1106596448777157</v>
      </c>
      <c r="I179" s="1836">
        <v>0.57326746995605748</v>
      </c>
      <c r="J179" s="1836">
        <v>0.22764611043014307</v>
      </c>
      <c r="K179" s="1836">
        <v>12.620357516998974</v>
      </c>
      <c r="L179" s="1858">
        <v>0</v>
      </c>
      <c r="M179" s="1861">
        <v>0.63097287339558117</v>
      </c>
      <c r="N179" s="1858">
        <v>0</v>
      </c>
      <c r="O179" s="1858">
        <v>0</v>
      </c>
      <c r="P179" s="1858">
        <v>0</v>
      </c>
      <c r="Q179" s="1836">
        <v>3.5119490280320723E-5</v>
      </c>
      <c r="R179" s="1836">
        <v>2.9336498999270861</v>
      </c>
      <c r="S179" s="1836">
        <v>1.1840416437726862</v>
      </c>
      <c r="T179" s="1836">
        <v>0</v>
      </c>
      <c r="U179" s="1836">
        <v>8.2778726289160005</v>
      </c>
      <c r="V179" s="1858">
        <v>0</v>
      </c>
      <c r="W179" s="1858">
        <v>0</v>
      </c>
      <c r="X179" s="1838">
        <v>0</v>
      </c>
      <c r="Y179" s="1839">
        <v>39.5197327918345</v>
      </c>
      <c r="Z179" s="1796"/>
      <c r="AA179" s="1796"/>
      <c r="AB179" s="1833" t="s">
        <v>194</v>
      </c>
      <c r="AC179" s="1866">
        <v>65</v>
      </c>
      <c r="AD179" s="1813" t="s">
        <v>387</v>
      </c>
      <c r="AE179" s="1814" t="s">
        <v>388</v>
      </c>
      <c r="AF179" s="1835">
        <f t="shared" ref="AF179:AY179" si="117">F81-F179</f>
        <v>9.2835255141279077E-4</v>
      </c>
      <c r="AG179" s="1836">
        <f t="shared" si="117"/>
        <v>-8.3576598111849947</v>
      </c>
      <c r="AH179" s="1836">
        <f t="shared" si="117"/>
        <v>-0.4750338684529487</v>
      </c>
      <c r="AI179" s="1836">
        <f t="shared" si="117"/>
        <v>1.1845251447817118E-2</v>
      </c>
      <c r="AJ179" s="1836">
        <f t="shared" si="117"/>
        <v>-6.5560507989572331E-2</v>
      </c>
      <c r="AK179" s="1836">
        <f t="shared" si="117"/>
        <v>6.6880663056142833</v>
      </c>
      <c r="AL179" s="1858">
        <f t="shared" si="117"/>
        <v>0</v>
      </c>
      <c r="AM179" s="1861">
        <f t="shared" si="117"/>
        <v>3.5877135462902863</v>
      </c>
      <c r="AN179" s="1858">
        <f t="shared" si="117"/>
        <v>0</v>
      </c>
      <c r="AO179" s="1858">
        <f t="shared" si="117"/>
        <v>0</v>
      </c>
      <c r="AP179" s="1858">
        <f t="shared" si="117"/>
        <v>0</v>
      </c>
      <c r="AQ179" s="1836">
        <f t="shared" si="117"/>
        <v>-1.4109999547901981E-5</v>
      </c>
      <c r="AR179" s="1836">
        <f t="shared" si="117"/>
        <v>-1.2706906111590901</v>
      </c>
      <c r="AS179" s="1836">
        <f t="shared" si="117"/>
        <v>-0.91330421692532049</v>
      </c>
      <c r="AT179" s="1836">
        <f t="shared" si="117"/>
        <v>0</v>
      </c>
      <c r="AU179" s="1836">
        <f t="shared" si="117"/>
        <v>-0.78055293895298039</v>
      </c>
      <c r="AV179" s="1858">
        <f t="shared" si="117"/>
        <v>0</v>
      </c>
      <c r="AW179" s="1858">
        <f t="shared" si="117"/>
        <v>0</v>
      </c>
      <c r="AX179" s="1838">
        <f t="shared" si="117"/>
        <v>0</v>
      </c>
      <c r="AY179" s="1839">
        <f t="shared" si="117"/>
        <v>-1.5742626087606482</v>
      </c>
      <c r="AZ179" s="1796"/>
      <c r="BA179" s="1796"/>
      <c r="BB179" s="1796"/>
      <c r="BC179" s="1796"/>
      <c r="BD179" s="1796"/>
      <c r="BE179" s="1796"/>
      <c r="BF179" s="1796"/>
      <c r="BG179" s="1796"/>
      <c r="BH179" s="1796"/>
      <c r="BI179" s="1796"/>
      <c r="BJ179" s="1796"/>
      <c r="BK179" s="1796"/>
      <c r="BL179" s="1796"/>
      <c r="BM179" s="1796"/>
      <c r="BN179" s="1796"/>
      <c r="BO179" s="1796"/>
      <c r="BP179" s="1796"/>
      <c r="BQ179" s="1796"/>
      <c r="BR179" s="1796"/>
      <c r="BS179" s="1796"/>
      <c r="BT179" s="1796"/>
      <c r="BU179" s="1796"/>
      <c r="BV179" s="1796"/>
      <c r="BW179" s="1796"/>
      <c r="BX179" s="1796"/>
      <c r="BY179" s="1796"/>
      <c r="BZ179" s="1796"/>
      <c r="CA179" s="1796"/>
      <c r="CB179" s="1796"/>
      <c r="CC179" s="1796"/>
      <c r="CD179" s="1796"/>
      <c r="CE179" s="1796"/>
      <c r="CF179" s="1796"/>
      <c r="CG179" s="1796"/>
      <c r="CH179" s="1796"/>
      <c r="CI179" s="1796"/>
      <c r="CJ179" s="1796"/>
      <c r="CK179" s="1796"/>
      <c r="CL179" s="1796"/>
      <c r="CM179" s="1796"/>
      <c r="CN179" s="1796"/>
      <c r="CO179" s="1796"/>
      <c r="CP179" s="1796"/>
      <c r="CQ179" s="1796"/>
      <c r="CR179" s="1796"/>
      <c r="CS179" s="1796"/>
      <c r="CT179" s="1796"/>
      <c r="CU179" s="1796"/>
      <c r="CV179" s="1796"/>
      <c r="CW179" s="1796"/>
      <c r="CX179" s="1796"/>
      <c r="CY179" s="1796"/>
      <c r="CZ179" s="1796"/>
      <c r="DA179" s="1796"/>
      <c r="DB179" s="1796"/>
      <c r="DC179" s="1796"/>
      <c r="DD179" s="1796"/>
      <c r="DE179" s="1796"/>
      <c r="DF179" s="1796"/>
      <c r="DG179" s="1796"/>
      <c r="DH179" s="1796"/>
      <c r="DI179" s="1796"/>
      <c r="DJ179" s="1796"/>
      <c r="DK179" s="1796"/>
      <c r="DL179" s="1796"/>
      <c r="DM179" s="1796"/>
      <c r="DN179" s="1796"/>
      <c r="DO179" s="1796"/>
    </row>
    <row r="180" spans="2:119" s="1791" customFormat="1">
      <c r="B180" s="1811" t="s">
        <v>195</v>
      </c>
      <c r="C180" s="1860"/>
      <c r="D180" s="1813" t="s">
        <v>389</v>
      </c>
      <c r="E180" s="1814" t="s">
        <v>390</v>
      </c>
      <c r="F180" s="1835">
        <v>39.700799191266746</v>
      </c>
      <c r="G180" s="1836">
        <v>869.27960273427959</v>
      </c>
      <c r="H180" s="1836">
        <v>139.12492525136108</v>
      </c>
      <c r="I180" s="1836">
        <v>34.982459896417858</v>
      </c>
      <c r="J180" s="1836">
        <v>61.257951029700003</v>
      </c>
      <c r="K180" s="1836">
        <v>614.15101470131367</v>
      </c>
      <c r="L180" s="1858">
        <v>0</v>
      </c>
      <c r="M180" s="1861">
        <v>34.677488543992496</v>
      </c>
      <c r="N180" s="1858">
        <v>0</v>
      </c>
      <c r="O180" s="1858">
        <v>0</v>
      </c>
      <c r="P180" s="1861">
        <v>50.863386821465596</v>
      </c>
      <c r="Q180" s="1836">
        <v>0.25979532854644166</v>
      </c>
      <c r="R180" s="1836">
        <v>198.2092965424909</v>
      </c>
      <c r="S180" s="1836">
        <v>137.94602370925142</v>
      </c>
      <c r="T180" s="1836">
        <v>38.464632934803312</v>
      </c>
      <c r="U180" s="1836">
        <v>285.04694351863066</v>
      </c>
      <c r="V180" s="1858">
        <v>0</v>
      </c>
      <c r="W180" s="1858">
        <v>0</v>
      </c>
      <c r="X180" s="1838">
        <v>20.576796284666884</v>
      </c>
      <c r="Y180" s="1839">
        <v>2524.5411164881862</v>
      </c>
      <c r="Z180" s="1796"/>
      <c r="AA180" s="1796"/>
      <c r="AB180" s="1811" t="s">
        <v>195</v>
      </c>
      <c r="AC180" s="1860"/>
      <c r="AD180" s="1813" t="s">
        <v>389</v>
      </c>
      <c r="AE180" s="1814" t="s">
        <v>390</v>
      </c>
      <c r="AF180" s="1835">
        <f t="shared" ref="AF180:AY180" si="118">F82-F180</f>
        <v>-0.21724876281063388</v>
      </c>
      <c r="AG180" s="1836">
        <f t="shared" si="118"/>
        <v>908.61155234301248</v>
      </c>
      <c r="AH180" s="1836">
        <f t="shared" si="118"/>
        <v>0.69790439223848466</v>
      </c>
      <c r="AI180" s="1836">
        <f t="shared" si="118"/>
        <v>0.45754982643473596</v>
      </c>
      <c r="AJ180" s="1836">
        <f t="shared" si="118"/>
        <v>5.2980059706921665</v>
      </c>
      <c r="AK180" s="1836">
        <f t="shared" si="118"/>
        <v>-36.049674927588399</v>
      </c>
      <c r="AL180" s="1858">
        <f t="shared" si="118"/>
        <v>0</v>
      </c>
      <c r="AM180" s="1861">
        <f t="shared" si="118"/>
        <v>61.10967183771875</v>
      </c>
      <c r="AN180" s="1858">
        <f t="shared" si="118"/>
        <v>0</v>
      </c>
      <c r="AO180" s="1858">
        <f t="shared" si="118"/>
        <v>0</v>
      </c>
      <c r="AP180" s="1861">
        <f t="shared" si="118"/>
        <v>4.4839190518797594</v>
      </c>
      <c r="AQ180" s="1836">
        <f t="shared" si="118"/>
        <v>3.2552166932233284E-2</v>
      </c>
      <c r="AR180" s="1836">
        <f t="shared" si="118"/>
        <v>-24.044693209183691</v>
      </c>
      <c r="AS180" s="1836">
        <f t="shared" si="118"/>
        <v>-44.530197527314343</v>
      </c>
      <c r="AT180" s="1836">
        <f t="shared" si="118"/>
        <v>-0.51384106644031391</v>
      </c>
      <c r="AU180" s="1836">
        <f t="shared" si="118"/>
        <v>-67.046984848712412</v>
      </c>
      <c r="AV180" s="1858">
        <f t="shared" si="118"/>
        <v>0</v>
      </c>
      <c r="AW180" s="1858">
        <f t="shared" si="118"/>
        <v>0</v>
      </c>
      <c r="AX180" s="1838">
        <f t="shared" si="118"/>
        <v>-0.4277000210014954</v>
      </c>
      <c r="AY180" s="1839">
        <f t="shared" si="118"/>
        <v>807.86081522585846</v>
      </c>
      <c r="AZ180" s="1796"/>
      <c r="BA180" s="1796"/>
      <c r="BB180" s="1796"/>
      <c r="BC180" s="1796"/>
      <c r="BD180" s="1796"/>
      <c r="BE180" s="1796"/>
      <c r="BF180" s="1796"/>
      <c r="BG180" s="1796"/>
      <c r="BH180" s="1796"/>
      <c r="BI180" s="1796"/>
      <c r="BJ180" s="1796"/>
      <c r="BK180" s="1796"/>
      <c r="BL180" s="1796"/>
      <c r="BM180" s="1796"/>
      <c r="BN180" s="1796"/>
      <c r="BO180" s="1796"/>
      <c r="BP180" s="1796"/>
      <c r="BQ180" s="1796"/>
      <c r="BR180" s="1796"/>
      <c r="BS180" s="1796"/>
      <c r="BT180" s="1796"/>
      <c r="BU180" s="1796"/>
      <c r="BV180" s="1796"/>
      <c r="BW180" s="1796"/>
      <c r="BX180" s="1796"/>
      <c r="BY180" s="1796"/>
      <c r="BZ180" s="1796"/>
      <c r="CA180" s="1796"/>
      <c r="CB180" s="1796"/>
      <c r="CC180" s="1796"/>
      <c r="CD180" s="1796"/>
      <c r="CE180" s="1796"/>
      <c r="CF180" s="1796"/>
      <c r="CG180" s="1796"/>
      <c r="CH180" s="1796"/>
      <c r="CI180" s="1796"/>
      <c r="CJ180" s="1796"/>
      <c r="CK180" s="1796"/>
      <c r="CL180" s="1796"/>
      <c r="CM180" s="1796"/>
      <c r="CN180" s="1796"/>
      <c r="CO180" s="1796"/>
      <c r="CP180" s="1796"/>
      <c r="CQ180" s="1796"/>
      <c r="CR180" s="1796"/>
      <c r="CS180" s="1796"/>
      <c r="CT180" s="1796"/>
      <c r="CU180" s="1796"/>
      <c r="CV180" s="1796"/>
      <c r="CW180" s="1796"/>
      <c r="CX180" s="1796"/>
      <c r="CY180" s="1796"/>
      <c r="CZ180" s="1796"/>
      <c r="DA180" s="1796"/>
      <c r="DB180" s="1796"/>
      <c r="DC180" s="1796"/>
      <c r="DD180" s="1796"/>
      <c r="DE180" s="1796"/>
      <c r="DF180" s="1796"/>
      <c r="DG180" s="1796"/>
      <c r="DH180" s="1796"/>
      <c r="DI180" s="1796"/>
      <c r="DJ180" s="1796"/>
      <c r="DK180" s="1796"/>
      <c r="DL180" s="1796"/>
      <c r="DM180" s="1796"/>
      <c r="DN180" s="1796"/>
      <c r="DO180" s="1796"/>
    </row>
    <row r="181" spans="2:119" s="1791" customFormat="1">
      <c r="B181" s="1811"/>
      <c r="C181" s="1842">
        <v>66</v>
      </c>
      <c r="D181" s="1822" t="s">
        <v>196</v>
      </c>
      <c r="E181" s="1843" t="s">
        <v>391</v>
      </c>
      <c r="F181" s="1824">
        <v>8.0273445364654119</v>
      </c>
      <c r="G181" s="1825">
        <v>200.12720323353903</v>
      </c>
      <c r="H181" s="1825">
        <v>135.98419947915542</v>
      </c>
      <c r="I181" s="1825">
        <v>1.5342426880808764</v>
      </c>
      <c r="J181" s="1825">
        <v>48.426322660690602</v>
      </c>
      <c r="K181" s="1825">
        <v>502.54775551272741</v>
      </c>
      <c r="L181" s="1858">
        <v>0</v>
      </c>
      <c r="M181" s="1859">
        <v>1.5410782210211227</v>
      </c>
      <c r="N181" s="1858">
        <v>0</v>
      </c>
      <c r="O181" s="1858">
        <v>0</v>
      </c>
      <c r="P181" s="1858">
        <v>0</v>
      </c>
      <c r="Q181" s="1825">
        <v>0.19155949061285005</v>
      </c>
      <c r="R181" s="1825">
        <v>154.65849434566113</v>
      </c>
      <c r="S181" s="1825">
        <v>94.988479897326641</v>
      </c>
      <c r="T181" s="1826">
        <v>0</v>
      </c>
      <c r="U181" s="1825">
        <v>3.9370436970376241</v>
      </c>
      <c r="V181" s="1858">
        <v>0</v>
      </c>
      <c r="W181" s="1858">
        <v>0</v>
      </c>
      <c r="X181" s="1829">
        <v>0</v>
      </c>
      <c r="Y181" s="1830">
        <v>1151.9637237623183</v>
      </c>
      <c r="Z181" s="1796"/>
      <c r="AA181" s="1796"/>
      <c r="AB181" s="1811"/>
      <c r="AC181" s="1842">
        <v>66</v>
      </c>
      <c r="AD181" s="1822" t="s">
        <v>196</v>
      </c>
      <c r="AE181" s="1843" t="s">
        <v>391</v>
      </c>
      <c r="AF181" s="1824">
        <f t="shared" ref="AF181:AY181" si="119">F83-F181</f>
        <v>-7.4688662657114024</v>
      </c>
      <c r="AG181" s="1825">
        <f t="shared" si="119"/>
        <v>36.942906098994058</v>
      </c>
      <c r="AH181" s="1825">
        <f t="shared" si="119"/>
        <v>-23.32892666079195</v>
      </c>
      <c r="AI181" s="1825">
        <f t="shared" si="119"/>
        <v>-0.71086145964193292</v>
      </c>
      <c r="AJ181" s="1825">
        <f t="shared" si="119"/>
        <v>1.1989859122995625</v>
      </c>
      <c r="AK181" s="1825">
        <f t="shared" si="119"/>
        <v>-277.03538439967309</v>
      </c>
      <c r="AL181" s="1858">
        <f t="shared" si="119"/>
        <v>0</v>
      </c>
      <c r="AM181" s="1859">
        <f t="shared" si="119"/>
        <v>11.24880805507733</v>
      </c>
      <c r="AN181" s="1858">
        <f t="shared" si="119"/>
        <v>0</v>
      </c>
      <c r="AO181" s="1858">
        <f t="shared" si="119"/>
        <v>0</v>
      </c>
      <c r="AP181" s="1858">
        <f t="shared" si="119"/>
        <v>0</v>
      </c>
      <c r="AQ181" s="1825">
        <f t="shared" si="119"/>
        <v>-9.0590141455855658E-2</v>
      </c>
      <c r="AR181" s="1825">
        <f t="shared" si="119"/>
        <v>-88.440961037239816</v>
      </c>
      <c r="AS181" s="1825">
        <f t="shared" si="119"/>
        <v>-76.836874263323963</v>
      </c>
      <c r="AT181" s="1826">
        <f t="shared" si="119"/>
        <v>0</v>
      </c>
      <c r="AU181" s="1825">
        <f t="shared" si="119"/>
        <v>-0.63895528125414103</v>
      </c>
      <c r="AV181" s="1858">
        <f t="shared" si="119"/>
        <v>0</v>
      </c>
      <c r="AW181" s="1858">
        <f t="shared" si="119"/>
        <v>0</v>
      </c>
      <c r="AX181" s="1829">
        <f t="shared" si="119"/>
        <v>0</v>
      </c>
      <c r="AY181" s="1830">
        <f t="shared" si="119"/>
        <v>-425.16071944272153</v>
      </c>
      <c r="AZ181" s="1796"/>
      <c r="BA181" s="1796"/>
      <c r="BB181" s="1796"/>
      <c r="BC181" s="1796"/>
      <c r="BD181" s="1796"/>
      <c r="BE181" s="1796"/>
      <c r="BF181" s="1796"/>
      <c r="BG181" s="1796"/>
      <c r="BH181" s="1796"/>
      <c r="BI181" s="1796"/>
      <c r="BJ181" s="1796"/>
      <c r="BK181" s="1796"/>
      <c r="BL181" s="1796"/>
      <c r="BM181" s="1796"/>
      <c r="BN181" s="1796"/>
      <c r="BO181" s="1796"/>
      <c r="BP181" s="1796"/>
      <c r="BQ181" s="1796"/>
      <c r="BR181" s="1796"/>
      <c r="BS181" s="1796"/>
      <c r="BT181" s="1796"/>
      <c r="BU181" s="1796"/>
      <c r="BV181" s="1796"/>
      <c r="BW181" s="1796"/>
      <c r="BX181" s="1796"/>
      <c r="BY181" s="1796"/>
      <c r="BZ181" s="1796"/>
      <c r="CA181" s="1796"/>
      <c r="CB181" s="1796"/>
      <c r="CC181" s="1796"/>
      <c r="CD181" s="1796"/>
      <c r="CE181" s="1796"/>
      <c r="CF181" s="1796"/>
      <c r="CG181" s="1796"/>
      <c r="CH181" s="1796"/>
      <c r="CI181" s="1796"/>
      <c r="CJ181" s="1796"/>
      <c r="CK181" s="1796"/>
      <c r="CL181" s="1796"/>
      <c r="CM181" s="1796"/>
      <c r="CN181" s="1796"/>
      <c r="CO181" s="1796"/>
      <c r="CP181" s="1796"/>
      <c r="CQ181" s="1796"/>
      <c r="CR181" s="1796"/>
      <c r="CS181" s="1796"/>
      <c r="CT181" s="1796"/>
      <c r="CU181" s="1796"/>
      <c r="CV181" s="1796"/>
      <c r="CW181" s="1796"/>
      <c r="CX181" s="1796"/>
      <c r="CY181" s="1796"/>
      <c r="CZ181" s="1796"/>
      <c r="DA181" s="1796"/>
      <c r="DB181" s="1796"/>
      <c r="DC181" s="1796"/>
      <c r="DD181" s="1796"/>
      <c r="DE181" s="1796"/>
      <c r="DF181" s="1796"/>
      <c r="DG181" s="1796"/>
      <c r="DH181" s="1796"/>
      <c r="DI181" s="1796"/>
      <c r="DJ181" s="1796"/>
      <c r="DK181" s="1796"/>
      <c r="DL181" s="1796"/>
      <c r="DM181" s="1796"/>
      <c r="DN181" s="1796"/>
      <c r="DO181" s="1796"/>
    </row>
    <row r="182" spans="2:119" s="1791" customFormat="1">
      <c r="B182" s="1811"/>
      <c r="C182" s="1842">
        <v>67</v>
      </c>
      <c r="D182" s="1822" t="s">
        <v>197</v>
      </c>
      <c r="E182" s="1843" t="s">
        <v>392</v>
      </c>
      <c r="F182" s="1824">
        <v>0</v>
      </c>
      <c r="G182" s="1825">
        <v>635.14881202219067</v>
      </c>
      <c r="H182" s="1825">
        <v>1.2573905298821446E-3</v>
      </c>
      <c r="I182" s="1825">
        <v>0</v>
      </c>
      <c r="J182" s="1825">
        <v>2.9246274509803919E-3</v>
      </c>
      <c r="K182" s="1825">
        <v>69.572749737773094</v>
      </c>
      <c r="L182" s="1858">
        <v>0</v>
      </c>
      <c r="M182" s="1859">
        <v>0</v>
      </c>
      <c r="N182" s="1858">
        <v>0</v>
      </c>
      <c r="O182" s="1858">
        <v>0</v>
      </c>
      <c r="P182" s="1859">
        <v>50.863386821465596</v>
      </c>
      <c r="Q182" s="1825">
        <v>0</v>
      </c>
      <c r="R182" s="1825">
        <v>1.737265352314623E-2</v>
      </c>
      <c r="S182" s="1825">
        <v>0</v>
      </c>
      <c r="T182" s="1826">
        <v>0</v>
      </c>
      <c r="U182" s="1825">
        <v>0</v>
      </c>
      <c r="V182" s="1858">
        <v>0</v>
      </c>
      <c r="W182" s="1858">
        <v>0</v>
      </c>
      <c r="X182" s="1829">
        <v>0</v>
      </c>
      <c r="Y182" s="1830">
        <v>755.60650325293329</v>
      </c>
      <c r="Z182" s="1796"/>
      <c r="AA182" s="1796"/>
      <c r="AB182" s="1811"/>
      <c r="AC182" s="1842">
        <v>67</v>
      </c>
      <c r="AD182" s="1822" t="s">
        <v>197</v>
      </c>
      <c r="AE182" s="1843" t="s">
        <v>392</v>
      </c>
      <c r="AF182" s="1824">
        <f t="shared" ref="AF182:AY182" si="120">F84-F182</f>
        <v>0</v>
      </c>
      <c r="AG182" s="1825">
        <f t="shared" si="120"/>
        <v>806.63709731395238</v>
      </c>
      <c r="AH182" s="1825">
        <f t="shared" si="120"/>
        <v>-1.116879669192802E-3</v>
      </c>
      <c r="AI182" s="1825">
        <f t="shared" si="120"/>
        <v>0</v>
      </c>
      <c r="AJ182" s="1825">
        <f t="shared" si="120"/>
        <v>5.4338117647058828E-2</v>
      </c>
      <c r="AK182" s="1825">
        <f t="shared" si="120"/>
        <v>-1.3500979499949182</v>
      </c>
      <c r="AL182" s="1858">
        <f t="shared" si="120"/>
        <v>0</v>
      </c>
      <c r="AM182" s="1859">
        <f t="shared" si="120"/>
        <v>0</v>
      </c>
      <c r="AN182" s="1858">
        <f t="shared" si="120"/>
        <v>0</v>
      </c>
      <c r="AO182" s="1858">
        <f t="shared" si="120"/>
        <v>0</v>
      </c>
      <c r="AP182" s="1859">
        <f t="shared" si="120"/>
        <v>-2.7030225285207194</v>
      </c>
      <c r="AQ182" s="1825">
        <f t="shared" si="120"/>
        <v>0</v>
      </c>
      <c r="AR182" s="1825">
        <f t="shared" si="120"/>
        <v>-4.0545758921035312E-3</v>
      </c>
      <c r="AS182" s="1825">
        <f t="shared" si="120"/>
        <v>0</v>
      </c>
      <c r="AT182" s="1826">
        <f t="shared" si="120"/>
        <v>0</v>
      </c>
      <c r="AU182" s="1825">
        <f t="shared" si="120"/>
        <v>0</v>
      </c>
      <c r="AV182" s="1858">
        <f t="shared" si="120"/>
        <v>0</v>
      </c>
      <c r="AW182" s="1858">
        <f t="shared" si="120"/>
        <v>0</v>
      </c>
      <c r="AX182" s="1829">
        <f t="shared" si="120"/>
        <v>0</v>
      </c>
      <c r="AY182" s="1830">
        <f t="shared" si="120"/>
        <v>802.63314349752216</v>
      </c>
      <c r="AZ182" s="1796"/>
      <c r="BA182" s="1796"/>
      <c r="BB182" s="1796"/>
      <c r="BC182" s="1796"/>
      <c r="BD182" s="1796"/>
      <c r="BE182" s="1796"/>
      <c r="BF182" s="1796"/>
      <c r="BG182" s="1796"/>
      <c r="BH182" s="1796"/>
      <c r="BI182" s="1796"/>
      <c r="BJ182" s="1796"/>
      <c r="BK182" s="1796"/>
      <c r="BL182" s="1796"/>
      <c r="BM182" s="1796"/>
      <c r="BN182" s="1796"/>
      <c r="BO182" s="1796"/>
      <c r="BP182" s="1796"/>
      <c r="BQ182" s="1796"/>
      <c r="BR182" s="1796"/>
      <c r="BS182" s="1796"/>
      <c r="BT182" s="1796"/>
      <c r="BU182" s="1796"/>
      <c r="BV182" s="1796"/>
      <c r="BW182" s="1796"/>
      <c r="BX182" s="1796"/>
      <c r="BY182" s="1796"/>
      <c r="BZ182" s="1796"/>
      <c r="CA182" s="1796"/>
      <c r="CB182" s="1796"/>
      <c r="CC182" s="1796"/>
      <c r="CD182" s="1796"/>
      <c r="CE182" s="1796"/>
      <c r="CF182" s="1796"/>
      <c r="CG182" s="1796"/>
      <c r="CH182" s="1796"/>
      <c r="CI182" s="1796"/>
      <c r="CJ182" s="1796"/>
      <c r="CK182" s="1796"/>
      <c r="CL182" s="1796"/>
      <c r="CM182" s="1796"/>
      <c r="CN182" s="1796"/>
      <c r="CO182" s="1796"/>
      <c r="CP182" s="1796"/>
      <c r="CQ182" s="1796"/>
      <c r="CR182" s="1796"/>
      <c r="CS182" s="1796"/>
      <c r="CT182" s="1796"/>
      <c r="CU182" s="1796"/>
      <c r="CV182" s="1796"/>
      <c r="CW182" s="1796"/>
      <c r="CX182" s="1796"/>
      <c r="CY182" s="1796"/>
      <c r="CZ182" s="1796"/>
      <c r="DA182" s="1796"/>
      <c r="DB182" s="1796"/>
      <c r="DC182" s="1796"/>
      <c r="DD182" s="1796"/>
      <c r="DE182" s="1796"/>
      <c r="DF182" s="1796"/>
      <c r="DG182" s="1796"/>
      <c r="DH182" s="1796"/>
      <c r="DI182" s="1796"/>
      <c r="DJ182" s="1796"/>
      <c r="DK182" s="1796"/>
      <c r="DL182" s="1796"/>
      <c r="DM182" s="1796"/>
      <c r="DN182" s="1796"/>
      <c r="DO182" s="1796"/>
    </row>
    <row r="183" spans="2:119" s="1791" customFormat="1">
      <c r="B183" s="1811"/>
      <c r="C183" s="1842">
        <v>68</v>
      </c>
      <c r="D183" s="1822" t="s">
        <v>198</v>
      </c>
      <c r="E183" s="1843"/>
      <c r="F183" s="1824">
        <v>31.673454654801326</v>
      </c>
      <c r="G183" s="1825">
        <v>34.003587478550045</v>
      </c>
      <c r="H183" s="1825">
        <v>3.1394683816757305</v>
      </c>
      <c r="I183" s="1825">
        <v>33.448217208336978</v>
      </c>
      <c r="J183" s="1825">
        <v>12.828703741558424</v>
      </c>
      <c r="K183" s="1825">
        <v>42.030509450813042</v>
      </c>
      <c r="L183" s="1858">
        <v>0</v>
      </c>
      <c r="M183" s="1859">
        <v>33.136410322971372</v>
      </c>
      <c r="N183" s="1858">
        <v>0</v>
      </c>
      <c r="O183" s="1858">
        <v>0</v>
      </c>
      <c r="P183" s="1858">
        <v>0</v>
      </c>
      <c r="Q183" s="1825">
        <v>6.8214837933591621E-2</v>
      </c>
      <c r="R183" s="1825">
        <v>43.533429543306532</v>
      </c>
      <c r="S183" s="1825">
        <v>42.957543811924808</v>
      </c>
      <c r="T183" s="1826">
        <v>0</v>
      </c>
      <c r="U183" s="1825">
        <v>281.1098998215931</v>
      </c>
      <c r="V183" s="1858">
        <v>0</v>
      </c>
      <c r="W183" s="1858">
        <v>0</v>
      </c>
      <c r="X183" s="1829">
        <v>2.0781822846668829</v>
      </c>
      <c r="Y183" s="1830">
        <v>560.00762153813184</v>
      </c>
      <c r="Z183" s="1796"/>
      <c r="AA183" s="1796"/>
      <c r="AB183" s="1811"/>
      <c r="AC183" s="1842">
        <v>68</v>
      </c>
      <c r="AD183" s="1822" t="s">
        <v>198</v>
      </c>
      <c r="AE183" s="1843"/>
      <c r="AF183" s="1824">
        <f t="shared" ref="AF183:AY183" si="121">F85-F183</f>
        <v>7.2516175029007712</v>
      </c>
      <c r="AG183" s="1825">
        <f t="shared" si="121"/>
        <v>65.031548930066478</v>
      </c>
      <c r="AH183" s="1825">
        <f t="shared" si="121"/>
        <v>24.027947932699689</v>
      </c>
      <c r="AI183" s="1825">
        <f t="shared" si="121"/>
        <v>1.1684112860766689</v>
      </c>
      <c r="AJ183" s="1825">
        <f t="shared" si="121"/>
        <v>4.0446819407455408</v>
      </c>
      <c r="AK183" s="1825">
        <f t="shared" si="121"/>
        <v>242.33580742207977</v>
      </c>
      <c r="AL183" s="1858">
        <f t="shared" si="121"/>
        <v>0</v>
      </c>
      <c r="AM183" s="1859">
        <f t="shared" si="121"/>
        <v>49.860863782641417</v>
      </c>
      <c r="AN183" s="1858">
        <f t="shared" si="121"/>
        <v>0</v>
      </c>
      <c r="AO183" s="1858">
        <f t="shared" si="121"/>
        <v>0</v>
      </c>
      <c r="AP183" s="1858">
        <f t="shared" si="121"/>
        <v>0</v>
      </c>
      <c r="AQ183" s="1825">
        <f t="shared" si="121"/>
        <v>0.1231423083880889</v>
      </c>
      <c r="AR183" s="1825">
        <f t="shared" si="121"/>
        <v>64.400322403948365</v>
      </c>
      <c r="AS183" s="1825">
        <f t="shared" si="121"/>
        <v>32.306676736009592</v>
      </c>
      <c r="AT183" s="1826">
        <f t="shared" si="121"/>
        <v>0</v>
      </c>
      <c r="AU183" s="1825">
        <f t="shared" si="121"/>
        <v>-66.408029567458414</v>
      </c>
      <c r="AV183" s="1858">
        <f t="shared" si="121"/>
        <v>0</v>
      </c>
      <c r="AW183" s="1858">
        <f t="shared" si="121"/>
        <v>0</v>
      </c>
      <c r="AX183" s="1829">
        <f t="shared" si="121"/>
        <v>2.921913978998508</v>
      </c>
      <c r="AY183" s="1830">
        <f t="shared" si="121"/>
        <v>427.06490465709635</v>
      </c>
      <c r="AZ183" s="1796"/>
      <c r="BA183" s="1796"/>
      <c r="BB183" s="1796"/>
      <c r="BC183" s="1796"/>
      <c r="BD183" s="1796"/>
      <c r="BE183" s="1796"/>
      <c r="BF183" s="1796"/>
      <c r="BG183" s="1796"/>
      <c r="BH183" s="1796"/>
      <c r="BI183" s="1796"/>
      <c r="BJ183" s="1796"/>
      <c r="BK183" s="1796"/>
      <c r="BL183" s="1796"/>
      <c r="BM183" s="1796"/>
      <c r="BN183" s="1796"/>
      <c r="BO183" s="1796"/>
      <c r="BP183" s="1796"/>
      <c r="BQ183" s="1796"/>
      <c r="BR183" s="1796"/>
      <c r="BS183" s="1796"/>
      <c r="BT183" s="1796"/>
      <c r="BU183" s="1796"/>
      <c r="BV183" s="1796"/>
      <c r="BW183" s="1796"/>
      <c r="BX183" s="1796"/>
      <c r="BY183" s="1796"/>
      <c r="BZ183" s="1796"/>
      <c r="CA183" s="1796"/>
      <c r="CB183" s="1796"/>
      <c r="CC183" s="1796"/>
      <c r="CD183" s="1796"/>
      <c r="CE183" s="1796"/>
      <c r="CF183" s="1796"/>
      <c r="CG183" s="1796"/>
      <c r="CH183" s="1796"/>
      <c r="CI183" s="1796"/>
      <c r="CJ183" s="1796"/>
      <c r="CK183" s="1796"/>
      <c r="CL183" s="1796"/>
      <c r="CM183" s="1796"/>
      <c r="CN183" s="1796"/>
      <c r="CO183" s="1796"/>
      <c r="CP183" s="1796"/>
      <c r="CQ183" s="1796"/>
      <c r="CR183" s="1796"/>
      <c r="CS183" s="1796"/>
      <c r="CT183" s="1796"/>
      <c r="CU183" s="1796"/>
      <c r="CV183" s="1796"/>
      <c r="CW183" s="1796"/>
      <c r="CX183" s="1796"/>
      <c r="CY183" s="1796"/>
      <c r="CZ183" s="1796"/>
      <c r="DA183" s="1796"/>
      <c r="DB183" s="1796"/>
      <c r="DC183" s="1796"/>
      <c r="DD183" s="1796"/>
      <c r="DE183" s="1796"/>
      <c r="DF183" s="1796"/>
      <c r="DG183" s="1796"/>
      <c r="DH183" s="1796"/>
      <c r="DI183" s="1796"/>
      <c r="DJ183" s="1796"/>
      <c r="DK183" s="1796"/>
      <c r="DL183" s="1796"/>
      <c r="DM183" s="1796"/>
      <c r="DN183" s="1796"/>
      <c r="DO183" s="1796"/>
    </row>
    <row r="184" spans="2:119" s="1791" customFormat="1" ht="14.25" thickBot="1">
      <c r="B184" s="1870" t="s">
        <v>199</v>
      </c>
      <c r="C184" s="1871">
        <v>69</v>
      </c>
      <c r="D184" s="1813" t="s">
        <v>393</v>
      </c>
      <c r="E184" s="1814" t="s">
        <v>394</v>
      </c>
      <c r="F184" s="1835">
        <v>0.4804457686512833</v>
      </c>
      <c r="G184" s="1836">
        <v>201.61895161149272</v>
      </c>
      <c r="H184" s="1836">
        <v>1.0725791573125711</v>
      </c>
      <c r="I184" s="1836">
        <v>0.85909201562823867</v>
      </c>
      <c r="J184" s="1836">
        <v>0.63108151021443137</v>
      </c>
      <c r="K184" s="1836">
        <v>12.744748733195694</v>
      </c>
      <c r="L184" s="1858">
        <v>0</v>
      </c>
      <c r="M184" s="1861">
        <v>2.9806458741519384</v>
      </c>
      <c r="N184" s="1858">
        <v>0</v>
      </c>
      <c r="O184" s="1858">
        <v>0</v>
      </c>
      <c r="P184" s="1858">
        <v>0</v>
      </c>
      <c r="Q184" s="1836">
        <v>1.3792882159861375E-2</v>
      </c>
      <c r="R184" s="1836">
        <v>19.492987777495355</v>
      </c>
      <c r="S184" s="1836">
        <v>6.289803704047257</v>
      </c>
      <c r="T184" s="1836">
        <v>5.2125467386788527E-3</v>
      </c>
      <c r="U184" s="1836">
        <v>8.7270870023678686</v>
      </c>
      <c r="V184" s="1858">
        <v>0</v>
      </c>
      <c r="W184" s="1858">
        <v>0</v>
      </c>
      <c r="X184" s="1838">
        <v>4.3766238139154705</v>
      </c>
      <c r="Y184" s="1839">
        <v>259.29305239737135</v>
      </c>
      <c r="Z184" s="1796"/>
      <c r="AA184" s="1796"/>
      <c r="AB184" s="1870" t="s">
        <v>199</v>
      </c>
      <c r="AC184" s="1871">
        <v>69</v>
      </c>
      <c r="AD184" s="1813" t="s">
        <v>393</v>
      </c>
      <c r="AE184" s="1814" t="s">
        <v>394</v>
      </c>
      <c r="AF184" s="1835">
        <f t="shared" ref="AF184:AY184" si="122">F86-F184</f>
        <v>1.4498030412909471</v>
      </c>
      <c r="AG184" s="1836">
        <f t="shared" si="122"/>
        <v>93.290872489170113</v>
      </c>
      <c r="AH184" s="1836">
        <f t="shared" si="122"/>
        <v>4.8397668531705245</v>
      </c>
      <c r="AI184" s="1836">
        <f t="shared" si="122"/>
        <v>0.97847912764248157</v>
      </c>
      <c r="AJ184" s="1836">
        <f t="shared" si="122"/>
        <v>2.1283048952542556</v>
      </c>
      <c r="AK184" s="1836">
        <f t="shared" si="122"/>
        <v>3.2625161425575673</v>
      </c>
      <c r="AL184" s="1858">
        <f t="shared" si="122"/>
        <v>0</v>
      </c>
      <c r="AM184" s="1861">
        <f t="shared" si="122"/>
        <v>0.60246062040654902</v>
      </c>
      <c r="AN184" s="1858">
        <f t="shared" si="122"/>
        <v>0</v>
      </c>
      <c r="AO184" s="1858">
        <f t="shared" si="122"/>
        <v>0</v>
      </c>
      <c r="AP184" s="1858">
        <f t="shared" si="122"/>
        <v>0</v>
      </c>
      <c r="AQ184" s="1836">
        <f t="shared" si="122"/>
        <v>3.798893177661862E-5</v>
      </c>
      <c r="AR184" s="1836">
        <f t="shared" si="122"/>
        <v>-6.3417699370723231</v>
      </c>
      <c r="AS184" s="1836">
        <f t="shared" si="122"/>
        <v>3.976954414003476</v>
      </c>
      <c r="AT184" s="1836">
        <f t="shared" si="122"/>
        <v>1.2796011632738857E-5</v>
      </c>
      <c r="AU184" s="1836">
        <f t="shared" si="122"/>
        <v>0.34033095384438994</v>
      </c>
      <c r="AV184" s="1858">
        <f t="shared" si="122"/>
        <v>0</v>
      </c>
      <c r="AW184" s="1858">
        <f t="shared" si="122"/>
        <v>0</v>
      </c>
      <c r="AX184" s="1838">
        <f t="shared" si="122"/>
        <v>0.7748094990635499</v>
      </c>
      <c r="AY184" s="1839">
        <f t="shared" si="122"/>
        <v>105.30257888427496</v>
      </c>
      <c r="AZ184" s="1796"/>
      <c r="BA184" s="1796"/>
      <c r="BB184" s="1796"/>
      <c r="BC184" s="1796"/>
      <c r="BD184" s="1796"/>
      <c r="BE184" s="1796"/>
      <c r="BF184" s="1796"/>
      <c r="BG184" s="1796"/>
      <c r="BH184" s="1796"/>
      <c r="BI184" s="1796"/>
      <c r="BJ184" s="1796"/>
      <c r="BK184" s="1796"/>
      <c r="BL184" s="1796"/>
      <c r="BM184" s="1796"/>
      <c r="BN184" s="1796"/>
      <c r="BO184" s="1796"/>
      <c r="BP184" s="1796"/>
      <c r="BQ184" s="1796"/>
      <c r="BR184" s="1796"/>
      <c r="BS184" s="1796"/>
      <c r="BT184" s="1796"/>
      <c r="BU184" s="1796"/>
      <c r="BV184" s="1796"/>
      <c r="BW184" s="1796"/>
      <c r="BX184" s="1796"/>
      <c r="BY184" s="1796"/>
      <c r="BZ184" s="1796"/>
      <c r="CA184" s="1796"/>
      <c r="CB184" s="1796"/>
      <c r="CC184" s="1796"/>
      <c r="CD184" s="1796"/>
      <c r="CE184" s="1796"/>
      <c r="CF184" s="1796"/>
      <c r="CG184" s="1796"/>
      <c r="CH184" s="1796"/>
      <c r="CI184" s="1796"/>
      <c r="CJ184" s="1796"/>
      <c r="CK184" s="1796"/>
      <c r="CL184" s="1796"/>
      <c r="CM184" s="1796"/>
      <c r="CN184" s="1796"/>
      <c r="CO184" s="1796"/>
      <c r="CP184" s="1796"/>
      <c r="CQ184" s="1796"/>
      <c r="CR184" s="1796"/>
      <c r="CS184" s="1796"/>
      <c r="CT184" s="1796"/>
      <c r="CU184" s="1796"/>
      <c r="CV184" s="1796"/>
      <c r="CW184" s="1796"/>
      <c r="CX184" s="1796"/>
      <c r="CY184" s="1796"/>
      <c r="CZ184" s="1796"/>
      <c r="DA184" s="1796"/>
      <c r="DB184" s="1796"/>
      <c r="DC184" s="1796"/>
      <c r="DD184" s="1796"/>
      <c r="DE184" s="1796"/>
      <c r="DF184" s="1796"/>
      <c r="DG184" s="1796"/>
      <c r="DH184" s="1796"/>
      <c r="DI184" s="1796"/>
      <c r="DJ184" s="1796"/>
      <c r="DK184" s="1796"/>
      <c r="DL184" s="1796"/>
      <c r="DM184" s="1796"/>
      <c r="DN184" s="1796"/>
      <c r="DO184" s="1796"/>
    </row>
    <row r="185" spans="2:119" s="1791" customFormat="1" ht="15" thickTop="1" thickBot="1">
      <c r="B185" s="1872"/>
      <c r="C185" s="1873"/>
      <c r="D185" s="1873" t="s">
        <v>395</v>
      </c>
      <c r="E185" s="1874"/>
      <c r="F185" s="1875">
        <v>2045.532946874453</v>
      </c>
      <c r="G185" s="1876">
        <v>168821.46837360159</v>
      </c>
      <c r="H185" s="1876">
        <v>3043.6180623347332</v>
      </c>
      <c r="I185" s="1876">
        <v>3191.2512879582523</v>
      </c>
      <c r="J185" s="1876">
        <v>2305.7483166695451</v>
      </c>
      <c r="K185" s="1876">
        <v>6509.3039949866106</v>
      </c>
      <c r="L185" s="1876">
        <v>984.91863833645846</v>
      </c>
      <c r="M185" s="1876">
        <v>7487.1258737994413</v>
      </c>
      <c r="N185" s="1876">
        <v>103.38068726195803</v>
      </c>
      <c r="O185" s="1876">
        <v>2706.2698463338852</v>
      </c>
      <c r="P185" s="1876">
        <v>83.35124134226362</v>
      </c>
      <c r="Q185" s="1876">
        <v>28.45297809525308</v>
      </c>
      <c r="R185" s="1876">
        <v>9283.8199359974005</v>
      </c>
      <c r="S185" s="1876">
        <v>8266.7839839474127</v>
      </c>
      <c r="T185" s="1876">
        <v>14563.045659726802</v>
      </c>
      <c r="U185" s="1876">
        <v>64394.261188358782</v>
      </c>
      <c r="V185" s="1876">
        <v>81416.104339459474</v>
      </c>
      <c r="W185" s="1876">
        <v>125.78757923988873</v>
      </c>
      <c r="X185" s="1877">
        <v>17479.279234744245</v>
      </c>
      <c r="Y185" s="1878">
        <v>392839.50416906842</v>
      </c>
      <c r="Z185" s="1796"/>
      <c r="AA185" s="1796"/>
      <c r="AB185" s="1872"/>
      <c r="AC185" s="1873"/>
      <c r="AD185" s="1873" t="s">
        <v>395</v>
      </c>
      <c r="AE185" s="1874"/>
      <c r="AF185" s="1875">
        <f t="shared" ref="AF185:AY185" si="123">F87-F185</f>
        <v>-133.51183402138827</v>
      </c>
      <c r="AG185" s="1876">
        <f t="shared" si="123"/>
        <v>496.16175733896671</v>
      </c>
      <c r="AH185" s="1876">
        <f t="shared" si="123"/>
        <v>-90.954534870608768</v>
      </c>
      <c r="AI185" s="1876">
        <f t="shared" si="123"/>
        <v>-365.37907114721793</v>
      </c>
      <c r="AJ185" s="1876">
        <f t="shared" si="123"/>
        <v>370.81078776068352</v>
      </c>
      <c r="AK185" s="1876">
        <f t="shared" si="123"/>
        <v>313.46044196103867</v>
      </c>
      <c r="AL185" s="1876">
        <f t="shared" si="123"/>
        <v>-47.283993854521555</v>
      </c>
      <c r="AM185" s="1876">
        <f t="shared" si="123"/>
        <v>-239.23045772001205</v>
      </c>
      <c r="AN185" s="1876">
        <f t="shared" si="123"/>
        <v>-13.672668483230396</v>
      </c>
      <c r="AO185" s="1876">
        <f t="shared" si="123"/>
        <v>-149.11539945393679</v>
      </c>
      <c r="AP185" s="1876">
        <f t="shared" si="123"/>
        <v>8.4779027091932306</v>
      </c>
      <c r="AQ185" s="1876">
        <f t="shared" si="123"/>
        <v>-5.5071939343520278</v>
      </c>
      <c r="AR185" s="1876">
        <f t="shared" si="123"/>
        <v>-637.09152884200557</v>
      </c>
      <c r="AS185" s="1876">
        <f t="shared" si="123"/>
        <v>-918.36606895746081</v>
      </c>
      <c r="AT185" s="1876">
        <f t="shared" si="123"/>
        <v>598.41029228080697</v>
      </c>
      <c r="AU185" s="1876">
        <f t="shared" si="123"/>
        <v>-181.80056298902491</v>
      </c>
      <c r="AV185" s="1876">
        <f t="shared" si="123"/>
        <v>-903.65363400497881</v>
      </c>
      <c r="AW185" s="1876">
        <f t="shared" si="123"/>
        <v>-13.369270968873849</v>
      </c>
      <c r="AX185" s="1877">
        <f t="shared" si="123"/>
        <v>256.79294478629527</v>
      </c>
      <c r="AY185" s="1878">
        <f t="shared" si="123"/>
        <v>-1654.8220924105844</v>
      </c>
      <c r="AZ185" s="1796"/>
      <c r="BA185" s="1796"/>
      <c r="BB185" s="1796"/>
      <c r="BC185" s="1796"/>
      <c r="BD185" s="1796"/>
      <c r="BE185" s="1796"/>
      <c r="BF185" s="1796"/>
      <c r="BG185" s="1796"/>
      <c r="BH185" s="1796"/>
      <c r="BI185" s="1796"/>
      <c r="BJ185" s="1796"/>
      <c r="BK185" s="1796"/>
      <c r="BL185" s="1796"/>
      <c r="BM185" s="1796"/>
      <c r="BN185" s="1796"/>
      <c r="BO185" s="1796"/>
      <c r="BP185" s="1796"/>
      <c r="BQ185" s="1796"/>
      <c r="BR185" s="1796"/>
      <c r="BS185" s="1796"/>
      <c r="BT185" s="1796"/>
      <c r="BU185" s="1796"/>
      <c r="BV185" s="1796"/>
      <c r="BW185" s="1796"/>
      <c r="BX185" s="1796"/>
      <c r="BY185" s="1796"/>
      <c r="BZ185" s="1796"/>
      <c r="CA185" s="1796"/>
      <c r="CB185" s="1796"/>
      <c r="CC185" s="1796"/>
      <c r="CD185" s="1796"/>
      <c r="CE185" s="1796"/>
      <c r="CF185" s="1796"/>
      <c r="CG185" s="1796"/>
      <c r="CH185" s="1796"/>
      <c r="CI185" s="1796"/>
      <c r="CJ185" s="1796"/>
      <c r="CK185" s="1796"/>
      <c r="CL185" s="1796"/>
      <c r="CM185" s="1796"/>
      <c r="CN185" s="1796"/>
      <c r="CO185" s="1796"/>
      <c r="CP185" s="1796"/>
      <c r="CQ185" s="1796"/>
      <c r="CR185" s="1796"/>
      <c r="CS185" s="1796"/>
      <c r="CT185" s="1796"/>
      <c r="CU185" s="1796"/>
      <c r="CV185" s="1796"/>
      <c r="CW185" s="1796"/>
      <c r="CX185" s="1796"/>
      <c r="CY185" s="1796"/>
      <c r="CZ185" s="1796"/>
      <c r="DA185" s="1796"/>
      <c r="DB185" s="1796"/>
      <c r="DC185" s="1796"/>
      <c r="DD185" s="1796"/>
      <c r="DE185" s="1796"/>
      <c r="DF185" s="1796"/>
      <c r="DG185" s="1796"/>
      <c r="DH185" s="1796"/>
      <c r="DI185" s="1796"/>
      <c r="DJ185" s="1796"/>
      <c r="DK185" s="1796"/>
      <c r="DL185" s="1796"/>
      <c r="DM185" s="1796"/>
      <c r="DN185" s="1796"/>
      <c r="DO185" s="1796"/>
    </row>
    <row r="186" spans="2:119" s="1791" customFormat="1">
      <c r="B186" s="1791" t="s">
        <v>396</v>
      </c>
      <c r="C186" s="1796"/>
      <c r="D186" s="1796"/>
      <c r="E186" s="1796"/>
      <c r="F186" s="1879">
        <f>IF(COUNTBLANK(F103:F184)=82,"",SUM(MAX(F103,SUM(F104:F107)),MAX(F108,SUM(F109:F110)),F111,F112,MAX(F113,SUM(F114:F137)),MAX(F138,SUM(F139:F143)),MAX(F144,SUM(F145:F149)),MAX(F150,SUM(F151:F154)),MAX(F155,SUM(F156:F164)),MAX(F165,F166),MAX(F167,SUM(F168:F169)),MAX(F170,SUM(F171:F172)),MAX(F173,F174),F175,MAX(F176,SUM(F177:F178)),F179,MAX(F180,SUM(F181:F183)),F184))</f>
        <v>2045.5329468744524</v>
      </c>
      <c r="G186" s="1879">
        <f>IF(COUNTBLANK(G103:G184)=82,"",SUM(MAX(G103,SUM(G104:G107)),MAX(G108,SUM(G109:G110)),G111,G112,MAX(G113,SUM(G114:G137)),MAX(G138,SUM(G139:G143)),MAX(G144,SUM(G145:G149)),MAX(G150,SUM(G151:G154)),MAX(G155,SUM(G156:G164)),MAX(G165,G166),MAX(G167,SUM(G168:G169)),MAX(G170,SUM(G171:G172)),MAX(G173,G174),G175,MAX(G176,SUM(G177:G178)),G179,MAX(G180,SUM(G181:G183)),G184))</f>
        <v>168821.46837360153</v>
      </c>
      <c r="H186" s="1879">
        <f t="shared" ref="H186:W186" si="124">IF(COUNTBLANK(H103:H184)=82,"",SUM(MAX(H103,SUM(H104:H107)),MAX(H108,SUM(H109:H110)),H111,H112,MAX(H113,SUM(H114:H137)),MAX(H138,SUM(H139:H143)),MAX(H144,SUM(H145:H149)),MAX(H150,SUM(H151:H154)),MAX(H155,SUM(H156:H164)),MAX(H165,H166),MAX(H167,SUM(H168:H169)),MAX(H170,SUM(H171:H172)),MAX(H173,H174),H175,MAX(H176,SUM(H177:H178)),H179,MAX(H180,SUM(H181:H183)),H184))</f>
        <v>3043.6180623347332</v>
      </c>
      <c r="I186" s="1879">
        <f t="shared" si="124"/>
        <v>3191.2512879582514</v>
      </c>
      <c r="J186" s="1879">
        <f t="shared" si="124"/>
        <v>2305.7483166695447</v>
      </c>
      <c r="K186" s="1879">
        <f t="shared" si="124"/>
        <v>6509.3039949866088</v>
      </c>
      <c r="L186" s="1879">
        <f t="shared" si="124"/>
        <v>984.91863833645846</v>
      </c>
      <c r="M186" s="1879">
        <f t="shared" si="124"/>
        <v>7487.1258737994413</v>
      </c>
      <c r="N186" s="1879">
        <f t="shared" si="124"/>
        <v>103.38068726195803</v>
      </c>
      <c r="O186" s="1879">
        <f t="shared" si="124"/>
        <v>2706.2698463338852</v>
      </c>
      <c r="P186" s="1879">
        <f t="shared" si="124"/>
        <v>83.35124134226362</v>
      </c>
      <c r="Q186" s="1879">
        <f t="shared" si="124"/>
        <v>28.452978095253087</v>
      </c>
      <c r="R186" s="1879">
        <f t="shared" si="124"/>
        <v>9283.8199359974042</v>
      </c>
      <c r="S186" s="1879">
        <f t="shared" si="124"/>
        <v>8266.7839839474109</v>
      </c>
      <c r="T186" s="1879">
        <f t="shared" si="124"/>
        <v>14563.045659726808</v>
      </c>
      <c r="U186" s="1879">
        <f t="shared" si="124"/>
        <v>64394.261188358818</v>
      </c>
      <c r="V186" s="1879">
        <f t="shared" si="124"/>
        <v>81416.104339459474</v>
      </c>
      <c r="W186" s="1879">
        <f t="shared" si="124"/>
        <v>125.78757923988873</v>
      </c>
      <c r="X186" s="1879">
        <f>IF(COUNTBLANK(X103:X184)=82,"",SUM(MAX(X103,SUM(X104:X107)),MAX(X108,SUM(X109:X110)),X111,X112,MAX(X113,SUM(X114:X137)),MAX(X138,SUM(X139:X143)),MAX(X144,SUM(X145:X149)),MAX(X150,SUM(X151:X154)),MAX(X155,SUM(X156:X164)),MAX(X165,X166),MAX(X167,SUM(X168:X169)),MAX(X170,SUM(X171:X172)),MAX(X173,X174),X175,MAX(X176,SUM(X177:X178)),X179,MAX(X180,SUM(X181:X183)),X184))</f>
        <v>17479.279234744241</v>
      </c>
      <c r="Y186" s="1879">
        <f>IF(COUNTBLANK(Y103:Y184)=82,"",SUM(MAX(Y103,SUM(Y104:Y107)),MAX(Y108,SUM(Y109:Y110)),Y111,Y112,MAX(Y113,SUM(Y114:Y137)),MAX(Y138,SUM(Y139:Y143)),MAX(Y144,SUM(Y145:Y149)),MAX(Y150,SUM(Y151:Y154)),MAX(Y155,SUM(Y156:Y164)),MAX(Y165,Y166),MAX(Y167,SUM(Y168:Y169)),MAX(Y170,SUM(Y171:Y172)),MAX(Y173,Y174),Y175,MAX(Y176,SUM(Y177:Y178)),Y179,MAX(Y180,SUM(Y181:Y183)),Y184))</f>
        <v>392839.5041690683</v>
      </c>
      <c r="Z186" s="1796"/>
      <c r="AA186" s="1796"/>
      <c r="AB186" s="1791" t="s">
        <v>396</v>
      </c>
      <c r="AC186" s="1796"/>
      <c r="AD186" s="1796"/>
      <c r="AE186" s="1796"/>
      <c r="AF186" s="1879">
        <f>IF(COUNTBLANK(AF103:AF184)=82,"",SUM(MAX(AF103,SUM(AF104:AF107)),MAX(AF108,SUM(AF109:AF110)),AF111,AF112,MAX(AF113,SUM(AF114:AF137)),MAX(AF138,SUM(AF139:AF143)),MAX(AF144,SUM(AF145:AF149)),MAX(AF150,SUM(AF151:AF154)),MAX(AF155,SUM(AF156:AF164)),MAX(AF165,AF166),MAX(AF167,SUM(AF168:AF169)),MAX(AF170,SUM(AF171:AF172)),MAX(AF173,AF174),AF175,MAX(AF176,SUM(AF177:AF178)),AF179,MAX(AF180,SUM(AF181:AF183)),AF184))</f>
        <v>-133.50493491837531</v>
      </c>
      <c r="AG186" s="1879">
        <f>IF(COUNTBLANK(AG103:AG184)=82,"",SUM(MAX(AG103,SUM(AG104:AG107)),MAX(AG108,SUM(AG109:AG110)),AG111,AG112,MAX(AG113,SUM(AG114:AG137)),MAX(AG138,SUM(AG139:AG143)),MAX(AG144,SUM(AG145:AG149)),MAX(AG150,SUM(AG151:AG154)),MAX(AG155,SUM(AG156:AG164)),MAX(AG165,AG166),MAX(AG167,SUM(AG168:AG169)),MAX(AG170,SUM(AG171:AG172)),MAX(AG173,AG174),AG175,MAX(AG176,SUM(AG177:AG178)),AG179,MAX(AG180,SUM(AG181:AG183)),AG184))</f>
        <v>496.16175913903817</v>
      </c>
      <c r="AH186" s="1879">
        <f t="shared" ref="AH186:AW186" si="125">IF(COUNTBLANK(AH103:AH184)=82,"",SUM(MAX(AH103,SUM(AH104:AH107)),MAX(AH108,SUM(AH109:AH110)),AH111,AH112,MAX(AH113,SUM(AH114:AH137)),MAX(AH138,SUM(AH139:AH143)),MAX(AH144,SUM(AH145:AH149)),MAX(AH150,SUM(AH151:AH154)),MAX(AH155,SUM(AH156:AH164)),MAX(AH165,AH166),MAX(AH167,SUM(AH168:AH169)),MAX(AH170,SUM(AH171:AH172)),MAX(AH173,AH174),AH175,MAX(AH176,SUM(AH177:AH178)),AH179,MAX(AH180,SUM(AH181:AH183)),AH184))</f>
        <v>-90.95453487060739</v>
      </c>
      <c r="AI186" s="1879">
        <f t="shared" si="125"/>
        <v>-365.37902514721736</v>
      </c>
      <c r="AJ186" s="1879">
        <f t="shared" si="125"/>
        <v>370.82160773289178</v>
      </c>
      <c r="AK186" s="1879">
        <f t="shared" si="125"/>
        <v>324.04241896104202</v>
      </c>
      <c r="AL186" s="1879">
        <f t="shared" si="125"/>
        <v>-47.283993854521071</v>
      </c>
      <c r="AM186" s="1879">
        <f t="shared" si="125"/>
        <v>-238.7332027200126</v>
      </c>
      <c r="AN186" s="1879">
        <f t="shared" si="125"/>
        <v>-13.672668483230382</v>
      </c>
      <c r="AO186" s="1879">
        <f t="shared" si="125"/>
        <v>-149.11539945393633</v>
      </c>
      <c r="AP186" s="1879">
        <f t="shared" si="125"/>
        <v>8.4779027091932235</v>
      </c>
      <c r="AQ186" s="1879">
        <f t="shared" si="125"/>
        <v>-5.4995819343520296</v>
      </c>
      <c r="AR186" s="1879">
        <f t="shared" si="125"/>
        <v>-637.09152884200489</v>
      </c>
      <c r="AS186" s="1879">
        <f t="shared" si="125"/>
        <v>-917.75040512835483</v>
      </c>
      <c r="AT186" s="1879">
        <f t="shared" si="125"/>
        <v>599.23333451958865</v>
      </c>
      <c r="AU186" s="1879">
        <f t="shared" si="125"/>
        <v>-179.73816381968976</v>
      </c>
      <c r="AV186" s="1879">
        <f t="shared" si="125"/>
        <v>-903.65363400497881</v>
      </c>
      <c r="AW186" s="1879">
        <f t="shared" si="125"/>
        <v>-13.369270968873849</v>
      </c>
      <c r="AX186" s="1879">
        <f>IF(COUNTBLANK(AX103:AX184)=82,"",SUM(MAX(AX103,SUM(AX104:AX107)),MAX(AX108,SUM(AX109:AX110)),AX111,AX112,MAX(AX113,SUM(AX114:AX137)),MAX(AX138,SUM(AX139:AX143)),MAX(AX144,SUM(AX145:AX149)),MAX(AX150,SUM(AX151:AX154)),MAX(AX155,SUM(AX156:AX164)),MAX(AX165,AX166),MAX(AX167,SUM(AX168:AX169)),MAX(AX170,SUM(AX171:AX172)),MAX(AX173,AX174),AX175,MAX(AX176,SUM(AX177:AX178)),AX179,MAX(AX180,SUM(AX181:AX183)),AX184))</f>
        <v>260.68889399050994</v>
      </c>
      <c r="AY186" s="1879">
        <f>IF(COUNTBLANK(AY103:AY184)=82,"",SUM(MAX(AY103,SUM(AY104:AY107)),MAX(AY108,SUM(AY109:AY110)),AY111,AY112,MAX(AY113,SUM(AY114:AY137)),MAX(AY138,SUM(AY139:AY143)),MAX(AY144,SUM(AY145:AY149)),MAX(AY150,SUM(AY151:AY154)),MAX(AY155,SUM(AY156:AY164)),MAX(AY165,AY166),MAX(AY167,SUM(AY168:AY169)),MAX(AY170,SUM(AY171:AY172)),MAX(AY173,AY174),AY175,MAX(AY176,SUM(AY177:AY178)),AY179,MAX(AY180,SUM(AY181:AY183)),AY184))</f>
        <v>-1648.8194264329284</v>
      </c>
      <c r="AZ186" s="1796"/>
      <c r="BA186" s="1796"/>
      <c r="BB186" s="1796"/>
      <c r="BC186" s="1796"/>
      <c r="BD186" s="1796"/>
      <c r="BE186" s="1796"/>
      <c r="BF186" s="1796"/>
      <c r="BG186" s="1796"/>
      <c r="BH186" s="1796"/>
      <c r="BI186" s="1796"/>
      <c r="BJ186" s="1796"/>
      <c r="BK186" s="1796"/>
      <c r="BL186" s="1796"/>
      <c r="BM186" s="1796"/>
      <c r="BN186" s="1796"/>
      <c r="BO186" s="1796"/>
      <c r="BP186" s="1796"/>
      <c r="BQ186" s="1796"/>
      <c r="BR186" s="1796"/>
      <c r="BS186" s="1796"/>
      <c r="BT186" s="1796"/>
      <c r="BU186" s="1796"/>
      <c r="BV186" s="1796"/>
      <c r="BW186" s="1796"/>
      <c r="BX186" s="1796"/>
      <c r="BY186" s="1796"/>
      <c r="BZ186" s="1796"/>
      <c r="CA186" s="1796"/>
      <c r="CB186" s="1796"/>
      <c r="CC186" s="1796"/>
      <c r="CD186" s="1796"/>
      <c r="CE186" s="1796"/>
      <c r="CF186" s="1796"/>
      <c r="CG186" s="1796"/>
      <c r="CH186" s="1796"/>
      <c r="CI186" s="1796"/>
      <c r="CJ186" s="1796"/>
      <c r="CK186" s="1796"/>
      <c r="CL186" s="1796"/>
      <c r="CM186" s="1796"/>
      <c r="CN186" s="1796"/>
      <c r="CO186" s="1796"/>
      <c r="CP186" s="1796"/>
      <c r="CQ186" s="1796"/>
      <c r="CR186" s="1796"/>
      <c r="CS186" s="1796"/>
      <c r="CT186" s="1796"/>
      <c r="CU186" s="1796"/>
      <c r="CV186" s="1796"/>
      <c r="CW186" s="1796"/>
      <c r="CX186" s="1796"/>
      <c r="CY186" s="1796"/>
      <c r="CZ186" s="1796"/>
      <c r="DA186" s="1796"/>
      <c r="DB186" s="1796"/>
      <c r="DC186" s="1796"/>
      <c r="DD186" s="1796"/>
      <c r="DE186" s="1796"/>
      <c r="DF186" s="1796"/>
      <c r="DG186" s="1796"/>
      <c r="DH186" s="1796"/>
      <c r="DI186" s="1796"/>
      <c r="DJ186" s="1796"/>
      <c r="DK186" s="1796"/>
      <c r="DL186" s="1796"/>
      <c r="DM186" s="1796"/>
      <c r="DN186" s="1796"/>
      <c r="DO186" s="1796"/>
    </row>
    <row r="187" spans="2:119" s="1791" customFormat="1">
      <c r="B187" s="1791" t="s">
        <v>397</v>
      </c>
      <c r="C187" s="1796"/>
      <c r="D187" s="1796"/>
      <c r="E187" s="1796"/>
      <c r="F187" s="1796"/>
      <c r="G187" s="1796"/>
      <c r="H187" s="1796"/>
      <c r="I187" s="1796"/>
      <c r="J187" s="1796"/>
      <c r="K187" s="1796"/>
      <c r="L187" s="1796"/>
      <c r="M187" s="1796"/>
      <c r="N187" s="1796"/>
      <c r="O187" s="1796"/>
      <c r="P187" s="1796"/>
      <c r="Q187" s="1796"/>
      <c r="R187" s="1796"/>
      <c r="S187" s="1796"/>
      <c r="T187" s="1796"/>
      <c r="U187" s="1796"/>
      <c r="V187" s="1796"/>
      <c r="W187" s="1796"/>
      <c r="X187" s="1796"/>
      <c r="Y187" s="1796"/>
      <c r="Z187" s="1796"/>
      <c r="AA187" s="1796"/>
      <c r="AB187" s="1791" t="s">
        <v>397</v>
      </c>
      <c r="AC187" s="1796"/>
      <c r="AD187" s="1796"/>
      <c r="AE187" s="1796"/>
      <c r="AF187" s="1796"/>
      <c r="AG187" s="1796"/>
      <c r="AH187" s="1796"/>
      <c r="AI187" s="1796"/>
      <c r="AJ187" s="1796"/>
      <c r="AK187" s="1796"/>
      <c r="AL187" s="1796"/>
      <c r="AM187" s="1796"/>
      <c r="AN187" s="1796"/>
      <c r="AO187" s="1796"/>
      <c r="AP187" s="1796"/>
      <c r="AQ187" s="1796"/>
      <c r="AR187" s="1796"/>
      <c r="AS187" s="1796"/>
      <c r="AT187" s="1796"/>
      <c r="AU187" s="1796"/>
      <c r="AV187" s="1796"/>
      <c r="AW187" s="1796"/>
      <c r="AX187" s="1796"/>
      <c r="AY187" s="1796"/>
      <c r="AZ187" s="1796"/>
      <c r="BA187" s="1796"/>
      <c r="BB187" s="1796"/>
      <c r="BC187" s="1796"/>
      <c r="BD187" s="1796"/>
      <c r="BE187" s="1796"/>
      <c r="BF187" s="1796"/>
      <c r="BG187" s="1796"/>
      <c r="BH187" s="1796"/>
      <c r="BI187" s="1796"/>
      <c r="BJ187" s="1796"/>
      <c r="BK187" s="1796"/>
      <c r="BL187" s="1796"/>
      <c r="BM187" s="1796"/>
      <c r="BN187" s="1796"/>
      <c r="BO187" s="1796"/>
      <c r="BP187" s="1796"/>
      <c r="BQ187" s="1796"/>
      <c r="BR187" s="1796"/>
      <c r="BS187" s="1796"/>
      <c r="BT187" s="1796"/>
      <c r="BU187" s="1796"/>
      <c r="BV187" s="1796"/>
      <c r="BW187" s="1796"/>
      <c r="BX187" s="1796"/>
      <c r="BY187" s="1796"/>
      <c r="BZ187" s="1796"/>
      <c r="CA187" s="1796"/>
      <c r="CB187" s="1796"/>
      <c r="CC187" s="1796"/>
      <c r="CD187" s="1796"/>
      <c r="CE187" s="1796"/>
      <c r="CF187" s="1796"/>
      <c r="CG187" s="1796"/>
      <c r="CH187" s="1796"/>
      <c r="CI187" s="1796"/>
      <c r="CJ187" s="1796"/>
      <c r="CK187" s="1796"/>
      <c r="CL187" s="1796"/>
      <c r="CM187" s="1796"/>
      <c r="CN187" s="1796"/>
      <c r="CO187" s="1796"/>
      <c r="CP187" s="1796"/>
      <c r="CQ187" s="1796"/>
      <c r="CR187" s="1796"/>
      <c r="CS187" s="1796"/>
      <c r="CT187" s="1796"/>
      <c r="CU187" s="1796"/>
      <c r="CV187" s="1796"/>
      <c r="CW187" s="1796"/>
      <c r="CX187" s="1796"/>
      <c r="CY187" s="1796"/>
      <c r="CZ187" s="1796"/>
      <c r="DA187" s="1796"/>
      <c r="DB187" s="1796"/>
      <c r="DC187" s="1796"/>
      <c r="DD187" s="1796"/>
      <c r="DE187" s="1796"/>
      <c r="DF187" s="1796"/>
      <c r="DG187" s="1796"/>
      <c r="DH187" s="1796"/>
      <c r="DI187" s="1796"/>
      <c r="DJ187" s="1796"/>
      <c r="DK187" s="1796"/>
      <c r="DL187" s="1796"/>
      <c r="DM187" s="1796"/>
      <c r="DN187" s="1796"/>
      <c r="DO187" s="1796"/>
    </row>
    <row r="188" spans="2:119">
      <c r="AB188" s="201"/>
    </row>
  </sheetData>
  <mergeCells count="1">
    <mergeCell ref="A37:A41"/>
  </mergeCells>
  <phoneticPr fontId="15"/>
  <conditionalFormatting sqref="V5:W68 L5:P68 L79:P80 V79:W80 L70:P71 V70:W71 V73:W74 L73:P74 L76:P76 V76:W76 V82:W85 L82:P85">
    <cfRule type="expression" dxfId="147" priority="114" stopIfTrue="1">
      <formula>#REF!=9</formula>
    </cfRule>
    <cfRule type="expression" dxfId="146" priority="115">
      <formula>#REF!=2</formula>
    </cfRule>
  </conditionalFormatting>
  <conditionalFormatting sqref="V86:W86 L86:P86">
    <cfRule type="expression" dxfId="145" priority="100" stopIfTrue="1">
      <formula>#REF!=9</formula>
    </cfRule>
    <cfRule type="expression" dxfId="144" priority="101">
      <formula>#REF!=2</formula>
    </cfRule>
  </conditionalFormatting>
  <conditionalFormatting sqref="V69:W69 L69:P69">
    <cfRule type="expression" dxfId="143" priority="112" stopIfTrue="1">
      <formula>#REF!=9</formula>
    </cfRule>
    <cfRule type="expression" dxfId="142" priority="113">
      <formula>#REF!=2</formula>
    </cfRule>
  </conditionalFormatting>
  <conditionalFormatting sqref="V72:W72 L72:P72">
    <cfRule type="expression" dxfId="141" priority="110" stopIfTrue="1">
      <formula>#REF!=9</formula>
    </cfRule>
    <cfRule type="expression" dxfId="140" priority="111">
      <formula>#REF!=2</formula>
    </cfRule>
  </conditionalFormatting>
  <conditionalFormatting sqref="V75:W75 L75:P75">
    <cfRule type="expression" dxfId="139" priority="108" stopIfTrue="1">
      <formula>#REF!=9</formula>
    </cfRule>
    <cfRule type="expression" dxfId="138" priority="109">
      <formula>#REF!=2</formula>
    </cfRule>
  </conditionalFormatting>
  <conditionalFormatting sqref="V77:W77 L77:P77">
    <cfRule type="expression" dxfId="137" priority="106" stopIfTrue="1">
      <formula>#REF!=9</formula>
    </cfRule>
    <cfRule type="expression" dxfId="136" priority="107">
      <formula>#REF!=2</formula>
    </cfRule>
  </conditionalFormatting>
  <conditionalFormatting sqref="V78:W78 L78:P78">
    <cfRule type="expression" dxfId="135" priority="104" stopIfTrue="1">
      <formula>#REF!=9</formula>
    </cfRule>
    <cfRule type="expression" dxfId="134" priority="105">
      <formula>#REF!=2</formula>
    </cfRule>
  </conditionalFormatting>
  <conditionalFormatting sqref="V81:W81 L81:P81">
    <cfRule type="expression" dxfId="133" priority="102" stopIfTrue="1">
      <formula>#REF!=9</formula>
    </cfRule>
    <cfRule type="expression" dxfId="132" priority="103">
      <formula>#REF!=2</formula>
    </cfRule>
  </conditionalFormatting>
  <conditionalFormatting sqref="V103:W166 L103:P166 L177:P178 V177:W178 L168:P169 V168:W169 V171:W172 L171:P172 L174:P174 V174:W174 V180:W183 L180:P183">
    <cfRule type="expression" dxfId="131" priority="98" stopIfTrue="1">
      <formula>#REF!=9</formula>
    </cfRule>
    <cfRule type="expression" dxfId="130" priority="99">
      <formula>#REF!=2</formula>
    </cfRule>
  </conditionalFormatting>
  <conditionalFormatting sqref="V184:W184 L184:P184">
    <cfRule type="expression" dxfId="129" priority="84" stopIfTrue="1">
      <formula>#REF!=9</formula>
    </cfRule>
    <cfRule type="expression" dxfId="128" priority="85">
      <formula>#REF!=2</formula>
    </cfRule>
  </conditionalFormatting>
  <conditionalFormatting sqref="V167:W167 L167:P167">
    <cfRule type="expression" dxfId="127" priority="96" stopIfTrue="1">
      <formula>#REF!=9</formula>
    </cfRule>
    <cfRule type="expression" dxfId="126" priority="97">
      <formula>#REF!=2</formula>
    </cfRule>
  </conditionalFormatting>
  <conditionalFormatting sqref="V170:W170 L170:P170">
    <cfRule type="expression" dxfId="125" priority="94" stopIfTrue="1">
      <formula>#REF!=9</formula>
    </cfRule>
    <cfRule type="expression" dxfId="124" priority="95">
      <formula>#REF!=2</formula>
    </cfRule>
  </conditionalFormatting>
  <conditionalFormatting sqref="V173:W173 L173:P173">
    <cfRule type="expression" dxfId="123" priority="92" stopIfTrue="1">
      <formula>#REF!=9</formula>
    </cfRule>
    <cfRule type="expression" dxfId="122" priority="93">
      <formula>#REF!=2</formula>
    </cfRule>
  </conditionalFormatting>
  <conditionalFormatting sqref="V175:W175 L175:P175">
    <cfRule type="expression" dxfId="121" priority="90" stopIfTrue="1">
      <formula>#REF!=9</formula>
    </cfRule>
    <cfRule type="expression" dxfId="120" priority="91">
      <formula>#REF!=2</formula>
    </cfRule>
  </conditionalFormatting>
  <conditionalFormatting sqref="V176:W176 L176:P176">
    <cfRule type="expression" dxfId="119" priority="88" stopIfTrue="1">
      <formula>#REF!=9</formula>
    </cfRule>
    <cfRule type="expression" dxfId="118" priority="89">
      <formula>#REF!=2</formula>
    </cfRule>
  </conditionalFormatting>
  <conditionalFormatting sqref="V179:W179 L179:P179">
    <cfRule type="expression" dxfId="117" priority="86" stopIfTrue="1">
      <formula>#REF!=9</formula>
    </cfRule>
    <cfRule type="expression" dxfId="116" priority="87">
      <formula>#REF!=2</formula>
    </cfRule>
  </conditionalFormatting>
  <conditionalFormatting sqref="AV103:AW166 AL103:AP166 AL177:AP178 AV177:AW178 AL168:AP169 AV168:AW169 AV171:AW172 AL171:AP172 AL174:AP174 AV174:AW174 AV180:AW183 AL180:AP183">
    <cfRule type="expression" dxfId="115" priority="50" stopIfTrue="1">
      <formula>#REF!=9</formula>
    </cfRule>
    <cfRule type="expression" dxfId="114" priority="51">
      <formula>#REF!=2</formula>
    </cfRule>
  </conditionalFormatting>
  <conditionalFormatting sqref="AV184:AW184 AL184:AP184">
    <cfRule type="expression" dxfId="113" priority="36" stopIfTrue="1">
      <formula>#REF!=9</formula>
    </cfRule>
    <cfRule type="expression" dxfId="112" priority="37">
      <formula>#REF!=2</formula>
    </cfRule>
  </conditionalFormatting>
  <conditionalFormatting sqref="AV167:AW167 AL167:AP167">
    <cfRule type="expression" dxfId="111" priority="48" stopIfTrue="1">
      <formula>#REF!=9</formula>
    </cfRule>
    <cfRule type="expression" dxfId="110" priority="49">
      <formula>#REF!=2</formula>
    </cfRule>
  </conditionalFormatting>
  <conditionalFormatting sqref="AV170:AW170 AL170:AP170">
    <cfRule type="expression" dxfId="109" priority="46" stopIfTrue="1">
      <formula>#REF!=9</formula>
    </cfRule>
    <cfRule type="expression" dxfId="108" priority="47">
      <formula>#REF!=2</formula>
    </cfRule>
  </conditionalFormatting>
  <conditionalFormatting sqref="AV173:AW173 AL173:AP173">
    <cfRule type="expression" dxfId="107" priority="44" stopIfTrue="1">
      <formula>#REF!=9</formula>
    </cfRule>
    <cfRule type="expression" dxfId="106" priority="45">
      <formula>#REF!=2</formula>
    </cfRule>
  </conditionalFormatting>
  <conditionalFormatting sqref="AV175:AW175 AL175:AP175">
    <cfRule type="expression" dxfId="105" priority="42" stopIfTrue="1">
      <formula>#REF!=9</formula>
    </cfRule>
    <cfRule type="expression" dxfId="104" priority="43">
      <formula>#REF!=2</formula>
    </cfRule>
  </conditionalFormatting>
  <conditionalFormatting sqref="AV176:AW176 AL176:AP176">
    <cfRule type="expression" dxfId="103" priority="40" stopIfTrue="1">
      <formula>#REF!=9</formula>
    </cfRule>
    <cfRule type="expression" dxfId="102" priority="41">
      <formula>#REF!=2</formula>
    </cfRule>
  </conditionalFormatting>
  <conditionalFormatting sqref="AV179:AW179 AL179:AP179">
    <cfRule type="expression" dxfId="101" priority="38" stopIfTrue="1">
      <formula>#REF!=9</formula>
    </cfRule>
    <cfRule type="expression" dxfId="100" priority="39">
      <formula>#REF!=2</formula>
    </cfRule>
  </conditionalFormatting>
  <conditionalFormatting sqref="AF103:AY185">
    <cfRule type="top10" dxfId="99" priority="34" bottom="1" rank="10"/>
    <cfRule type="top10" dxfId="98" priority="35" rank="10"/>
  </conditionalFormatting>
  <conditionalFormatting sqref="AV5:AW68 AL5:AP68 AL79:AP80 AV79:AW80 AL70:AP71 AV70:AW71 AV73:AW74 AL73:AP74 AL76:AP76 AV76:AW76 AV82:AW85 AL82:AP85">
    <cfRule type="expression" dxfId="97" priority="32" stopIfTrue="1">
      <formula>#REF!=9</formula>
    </cfRule>
    <cfRule type="expression" dxfId="96" priority="33">
      <formula>#REF!=2</formula>
    </cfRule>
  </conditionalFormatting>
  <conditionalFormatting sqref="AV86:AW86 AL86:AP86">
    <cfRule type="expression" dxfId="95" priority="18" stopIfTrue="1">
      <formula>#REF!=9</formula>
    </cfRule>
    <cfRule type="expression" dxfId="94" priority="19">
      <formula>#REF!=2</formula>
    </cfRule>
  </conditionalFormatting>
  <conditionalFormatting sqref="AV69:AW69 AL69:AP69">
    <cfRule type="expression" dxfId="93" priority="30" stopIfTrue="1">
      <formula>#REF!=9</formula>
    </cfRule>
    <cfRule type="expression" dxfId="92" priority="31">
      <formula>#REF!=2</formula>
    </cfRule>
  </conditionalFormatting>
  <conditionalFormatting sqref="AV72:AW72 AL72:AP72">
    <cfRule type="expression" dxfId="91" priority="28" stopIfTrue="1">
      <formula>#REF!=9</formula>
    </cfRule>
    <cfRule type="expression" dxfId="90" priority="29">
      <formula>#REF!=2</formula>
    </cfRule>
  </conditionalFormatting>
  <conditionalFormatting sqref="AV75:AW75 AL75:AP75">
    <cfRule type="expression" dxfId="89" priority="26" stopIfTrue="1">
      <formula>#REF!=9</formula>
    </cfRule>
    <cfRule type="expression" dxfId="88" priority="27">
      <formula>#REF!=2</formula>
    </cfRule>
  </conditionalFormatting>
  <conditionalFormatting sqref="AV77:AW77 AL77:AP77">
    <cfRule type="expression" dxfId="87" priority="24" stopIfTrue="1">
      <formula>#REF!=9</formula>
    </cfRule>
    <cfRule type="expression" dxfId="86" priority="25">
      <formula>#REF!=2</formula>
    </cfRule>
  </conditionalFormatting>
  <conditionalFormatting sqref="AV78:AW78 AL78:AP78">
    <cfRule type="expression" dxfId="85" priority="22" stopIfTrue="1">
      <formula>#REF!=9</formula>
    </cfRule>
    <cfRule type="expression" dxfId="84" priority="23">
      <formula>#REF!=2</formula>
    </cfRule>
  </conditionalFormatting>
  <conditionalFormatting sqref="AV81:AW81 AL81:AP81">
    <cfRule type="expression" dxfId="83" priority="20" stopIfTrue="1">
      <formula>#REF!=9</formula>
    </cfRule>
    <cfRule type="expression" dxfId="82" priority="21">
      <formula>#REF!=2</formula>
    </cfRule>
  </conditionalFormatting>
  <conditionalFormatting sqref="BE5:BX87">
    <cfRule type="cellIs" dxfId="81" priority="1" operator="notEqual">
      <formula>0</formula>
    </cfRule>
  </conditionalFormatting>
  <printOptions horizontalCentered="1"/>
  <pageMargins left="0.23622047244094491" right="0.23622047244094491" top="0.74803149606299213" bottom="0.35433070866141736" header="0.31496062992125984" footer="0.31496062992125984"/>
  <pageSetup paperSize="9" scale="48" fitToWidth="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theme="9" tint="-0.249977111117893"/>
  </sheetPr>
  <dimension ref="A1:DM114"/>
  <sheetViews>
    <sheetView showGridLines="0" zoomScale="40" zoomScaleNormal="40" zoomScaleSheetLayoutView="70" workbookViewId="0">
      <selection activeCell="O19" sqref="O19"/>
    </sheetView>
  </sheetViews>
  <sheetFormatPr defaultRowHeight="13.5"/>
  <cols>
    <col min="1" max="1" width="2.625" style="262" customWidth="1"/>
    <col min="2" max="2" width="17.625" style="263" hidden="1" customWidth="1"/>
    <col min="3" max="3" width="5.25" style="264" customWidth="1"/>
    <col min="4" max="4" width="13.125" style="264" customWidth="1"/>
    <col min="5" max="5" width="10.625" style="263" customWidth="1"/>
    <col min="6" max="6" width="10.625" style="265" customWidth="1"/>
    <col min="7" max="7" width="10.625" style="263" customWidth="1"/>
    <col min="8" max="8" width="10.625" style="264" customWidth="1"/>
    <col min="9" max="9" width="10.625" style="263" customWidth="1"/>
    <col min="10" max="12" width="10.625" style="266" customWidth="1"/>
    <col min="13" max="16" width="10.625" style="262" customWidth="1"/>
    <col min="17" max="17" width="10.625" style="263" customWidth="1"/>
    <col min="18" max="20" width="10.625" style="266" customWidth="1"/>
    <col min="21" max="24" width="10.625" style="262" customWidth="1"/>
    <col min="25" max="25" width="2.625" style="262" customWidth="1"/>
    <col min="26" max="47" width="9" style="262"/>
    <col min="48" max="48" width="9" style="262" customWidth="1"/>
    <col min="49" max="199" width="9" style="262"/>
    <col min="200" max="200" width="4" style="262" customWidth="1"/>
    <col min="201" max="201" width="15.125" style="262" customWidth="1"/>
    <col min="202" max="202" width="0" style="262" hidden="1" customWidth="1"/>
    <col min="203" max="207" width="17.625" style="262" customWidth="1"/>
    <col min="208" max="208" width="12.625" style="262" customWidth="1"/>
    <col min="209" max="210" width="14.625" style="262" customWidth="1"/>
    <col min="211" max="211" width="11" style="262" bestFit="1" customWidth="1"/>
    <col min="212" max="212" width="9" style="262"/>
    <col min="213" max="213" width="9.875" style="262" bestFit="1" customWidth="1"/>
    <col min="214" max="214" width="9" style="262"/>
    <col min="215" max="215" width="9.875" style="262" bestFit="1" customWidth="1"/>
    <col min="216" max="216" width="9.5" style="262" bestFit="1" customWidth="1"/>
    <col min="217" max="217" width="9.875" style="262" bestFit="1" customWidth="1"/>
    <col min="218" max="455" width="9" style="262"/>
    <col min="456" max="456" width="4" style="262" customWidth="1"/>
    <col min="457" max="457" width="15.125" style="262" customWidth="1"/>
    <col min="458" max="458" width="0" style="262" hidden="1" customWidth="1"/>
    <col min="459" max="463" width="17.625" style="262" customWidth="1"/>
    <col min="464" max="464" width="12.625" style="262" customWidth="1"/>
    <col min="465" max="466" width="14.625" style="262" customWidth="1"/>
    <col min="467" max="467" width="11" style="262" bestFit="1" customWidth="1"/>
    <col min="468" max="468" width="9" style="262"/>
    <col min="469" max="469" width="9.875" style="262" bestFit="1" customWidth="1"/>
    <col min="470" max="470" width="9" style="262"/>
    <col min="471" max="471" width="9.875" style="262" bestFit="1" customWidth="1"/>
    <col min="472" max="472" width="9.5" style="262" bestFit="1" customWidth="1"/>
    <col min="473" max="473" width="9.875" style="262" bestFit="1" customWidth="1"/>
    <col min="474" max="711" width="9" style="262"/>
    <col min="712" max="712" width="4" style="262" customWidth="1"/>
    <col min="713" max="713" width="15.125" style="262" customWidth="1"/>
    <col min="714" max="714" width="0" style="262" hidden="1" customWidth="1"/>
    <col min="715" max="719" width="17.625" style="262" customWidth="1"/>
    <col min="720" max="720" width="12.625" style="262" customWidth="1"/>
    <col min="721" max="722" width="14.625" style="262" customWidth="1"/>
    <col min="723" max="723" width="11" style="262" bestFit="1" customWidth="1"/>
    <col min="724" max="724" width="9" style="262"/>
    <col min="725" max="725" width="9.875" style="262" bestFit="1" customWidth="1"/>
    <col min="726" max="726" width="9" style="262"/>
    <col min="727" max="727" width="9.875" style="262" bestFit="1" customWidth="1"/>
    <col min="728" max="728" width="9.5" style="262" bestFit="1" customWidth="1"/>
    <col min="729" max="729" width="9.875" style="262" bestFit="1" customWidth="1"/>
    <col min="730" max="967" width="9" style="262"/>
    <col min="968" max="968" width="4" style="262" customWidth="1"/>
    <col min="969" max="969" width="15.125" style="262" customWidth="1"/>
    <col min="970" max="970" width="0" style="262" hidden="1" customWidth="1"/>
    <col min="971" max="975" width="17.625" style="262" customWidth="1"/>
    <col min="976" max="976" width="12.625" style="262" customWidth="1"/>
    <col min="977" max="978" width="14.625" style="262" customWidth="1"/>
    <col min="979" max="979" width="11" style="262" bestFit="1" customWidth="1"/>
    <col min="980" max="980" width="9" style="262"/>
    <col min="981" max="981" width="9.875" style="262" bestFit="1" customWidth="1"/>
    <col min="982" max="982" width="9" style="262"/>
    <col min="983" max="983" width="9.875" style="262" bestFit="1" customWidth="1"/>
    <col min="984" max="984" width="9.5" style="262" bestFit="1" customWidth="1"/>
    <col min="985" max="985" width="9.875" style="262" bestFit="1" customWidth="1"/>
    <col min="986" max="1223" width="9" style="262"/>
    <col min="1224" max="1224" width="4" style="262" customWidth="1"/>
    <col min="1225" max="1225" width="15.125" style="262" customWidth="1"/>
    <col min="1226" max="1226" width="0" style="262" hidden="1" customWidth="1"/>
    <col min="1227" max="1231" width="17.625" style="262" customWidth="1"/>
    <col min="1232" max="1232" width="12.625" style="262" customWidth="1"/>
    <col min="1233" max="1234" width="14.625" style="262" customWidth="1"/>
    <col min="1235" max="1235" width="11" style="262" bestFit="1" customWidth="1"/>
    <col min="1236" max="1236" width="9" style="262"/>
    <col min="1237" max="1237" width="9.875" style="262" bestFit="1" customWidth="1"/>
    <col min="1238" max="1238" width="9" style="262"/>
    <col min="1239" max="1239" width="9.875" style="262" bestFit="1" customWidth="1"/>
    <col min="1240" max="1240" width="9.5" style="262" bestFit="1" customWidth="1"/>
    <col min="1241" max="1241" width="9.875" style="262" bestFit="1" customWidth="1"/>
    <col min="1242" max="1479" width="9" style="262"/>
    <col min="1480" max="1480" width="4" style="262" customWidth="1"/>
    <col min="1481" max="1481" width="15.125" style="262" customWidth="1"/>
    <col min="1482" max="1482" width="0" style="262" hidden="1" customWidth="1"/>
    <col min="1483" max="1487" width="17.625" style="262" customWidth="1"/>
    <col min="1488" max="1488" width="12.625" style="262" customWidth="1"/>
    <col min="1489" max="1490" width="14.625" style="262" customWidth="1"/>
    <col min="1491" max="1491" width="11" style="262" bestFit="1" customWidth="1"/>
    <col min="1492" max="1492" width="9" style="262"/>
    <col min="1493" max="1493" width="9.875" style="262" bestFit="1" customWidth="1"/>
    <col min="1494" max="1494" width="9" style="262"/>
    <col min="1495" max="1495" width="9.875" style="262" bestFit="1" customWidth="1"/>
    <col min="1496" max="1496" width="9.5" style="262" bestFit="1" customWidth="1"/>
    <col min="1497" max="1497" width="9.875" style="262" bestFit="1" customWidth="1"/>
    <col min="1498" max="1735" width="9" style="262"/>
    <col min="1736" max="1736" width="4" style="262" customWidth="1"/>
    <col min="1737" max="1737" width="15.125" style="262" customWidth="1"/>
    <col min="1738" max="1738" width="0" style="262" hidden="1" customWidth="1"/>
    <col min="1739" max="1743" width="17.625" style="262" customWidth="1"/>
    <col min="1744" max="1744" width="12.625" style="262" customWidth="1"/>
    <col min="1745" max="1746" width="14.625" style="262" customWidth="1"/>
    <col min="1747" max="1747" width="11" style="262" bestFit="1" customWidth="1"/>
    <col min="1748" max="1748" width="9" style="262"/>
    <col min="1749" max="1749" width="9.875" style="262" bestFit="1" customWidth="1"/>
    <col min="1750" max="1750" width="9" style="262"/>
    <col min="1751" max="1751" width="9.875" style="262" bestFit="1" customWidth="1"/>
    <col min="1752" max="1752" width="9.5" style="262" bestFit="1" customWidth="1"/>
    <col min="1753" max="1753" width="9.875" style="262" bestFit="1" customWidth="1"/>
    <col min="1754" max="1991" width="9" style="262"/>
    <col min="1992" max="1992" width="4" style="262" customWidth="1"/>
    <col min="1993" max="1993" width="15.125" style="262" customWidth="1"/>
    <col min="1994" max="1994" width="0" style="262" hidden="1" customWidth="1"/>
    <col min="1995" max="1999" width="17.625" style="262" customWidth="1"/>
    <col min="2000" max="2000" width="12.625" style="262" customWidth="1"/>
    <col min="2001" max="2002" width="14.625" style="262" customWidth="1"/>
    <col min="2003" max="2003" width="11" style="262" bestFit="1" customWidth="1"/>
    <col min="2004" max="2004" width="9" style="262"/>
    <col min="2005" max="2005" width="9.875" style="262" bestFit="1" customWidth="1"/>
    <col min="2006" max="2006" width="9" style="262"/>
    <col min="2007" max="2007" width="9.875" style="262" bestFit="1" customWidth="1"/>
    <col min="2008" max="2008" width="9.5" style="262" bestFit="1" customWidth="1"/>
    <col min="2009" max="2009" width="9.875" style="262" bestFit="1" customWidth="1"/>
    <col min="2010" max="2247" width="9" style="262"/>
    <col min="2248" max="2248" width="4" style="262" customWidth="1"/>
    <col min="2249" max="2249" width="15.125" style="262" customWidth="1"/>
    <col min="2250" max="2250" width="0" style="262" hidden="1" customWidth="1"/>
    <col min="2251" max="2255" width="17.625" style="262" customWidth="1"/>
    <col min="2256" max="2256" width="12.625" style="262" customWidth="1"/>
    <col min="2257" max="2258" width="14.625" style="262" customWidth="1"/>
    <col min="2259" max="2259" width="11" style="262" bestFit="1" customWidth="1"/>
    <col min="2260" max="2260" width="9" style="262"/>
    <col min="2261" max="2261" width="9.875" style="262" bestFit="1" customWidth="1"/>
    <col min="2262" max="2262" width="9" style="262"/>
    <col min="2263" max="2263" width="9.875" style="262" bestFit="1" customWidth="1"/>
    <col min="2264" max="2264" width="9.5" style="262" bestFit="1" customWidth="1"/>
    <col min="2265" max="2265" width="9.875" style="262" bestFit="1" customWidth="1"/>
    <col min="2266" max="2503" width="9" style="262"/>
    <col min="2504" max="2504" width="4" style="262" customWidth="1"/>
    <col min="2505" max="2505" width="15.125" style="262" customWidth="1"/>
    <col min="2506" max="2506" width="0" style="262" hidden="1" customWidth="1"/>
    <col min="2507" max="2511" width="17.625" style="262" customWidth="1"/>
    <col min="2512" max="2512" width="12.625" style="262" customWidth="1"/>
    <col min="2513" max="2514" width="14.625" style="262" customWidth="1"/>
    <col min="2515" max="2515" width="11" style="262" bestFit="1" customWidth="1"/>
    <col min="2516" max="2516" width="9" style="262"/>
    <col min="2517" max="2517" width="9.875" style="262" bestFit="1" customWidth="1"/>
    <col min="2518" max="2518" width="9" style="262"/>
    <col min="2519" max="2519" width="9.875" style="262" bestFit="1" customWidth="1"/>
    <col min="2520" max="2520" width="9.5" style="262" bestFit="1" customWidth="1"/>
    <col min="2521" max="2521" width="9.875" style="262" bestFit="1" customWidth="1"/>
    <col min="2522" max="2759" width="9" style="262"/>
    <col min="2760" max="2760" width="4" style="262" customWidth="1"/>
    <col min="2761" max="2761" width="15.125" style="262" customWidth="1"/>
    <col min="2762" max="2762" width="0" style="262" hidden="1" customWidth="1"/>
    <col min="2763" max="2767" width="17.625" style="262" customWidth="1"/>
    <col min="2768" max="2768" width="12.625" style="262" customWidth="1"/>
    <col min="2769" max="2770" width="14.625" style="262" customWidth="1"/>
    <col min="2771" max="2771" width="11" style="262" bestFit="1" customWidth="1"/>
    <col min="2772" max="2772" width="9" style="262"/>
    <col min="2773" max="2773" width="9.875" style="262" bestFit="1" customWidth="1"/>
    <col min="2774" max="2774" width="9" style="262"/>
    <col min="2775" max="2775" width="9.875" style="262" bestFit="1" customWidth="1"/>
    <col min="2776" max="2776" width="9.5" style="262" bestFit="1" customWidth="1"/>
    <col min="2777" max="2777" width="9.875" style="262" bestFit="1" customWidth="1"/>
    <col min="2778" max="3015" width="9" style="262"/>
    <col min="3016" max="3016" width="4" style="262" customWidth="1"/>
    <col min="3017" max="3017" width="15.125" style="262" customWidth="1"/>
    <col min="3018" max="3018" width="0" style="262" hidden="1" customWidth="1"/>
    <col min="3019" max="3023" width="17.625" style="262" customWidth="1"/>
    <col min="3024" max="3024" width="12.625" style="262" customWidth="1"/>
    <col min="3025" max="3026" width="14.625" style="262" customWidth="1"/>
    <col min="3027" max="3027" width="11" style="262" bestFit="1" customWidth="1"/>
    <col min="3028" max="3028" width="9" style="262"/>
    <col min="3029" max="3029" width="9.875" style="262" bestFit="1" customWidth="1"/>
    <col min="3030" max="3030" width="9" style="262"/>
    <col min="3031" max="3031" width="9.875" style="262" bestFit="1" customWidth="1"/>
    <col min="3032" max="3032" width="9.5" style="262" bestFit="1" customWidth="1"/>
    <col min="3033" max="3033" width="9.875" style="262" bestFit="1" customWidth="1"/>
    <col min="3034" max="3271" width="9" style="262"/>
    <col min="3272" max="3272" width="4" style="262" customWidth="1"/>
    <col min="3273" max="3273" width="15.125" style="262" customWidth="1"/>
    <col min="3274" max="3274" width="0" style="262" hidden="1" customWidth="1"/>
    <col min="3275" max="3279" width="17.625" style="262" customWidth="1"/>
    <col min="3280" max="3280" width="12.625" style="262" customWidth="1"/>
    <col min="3281" max="3282" width="14.625" style="262" customWidth="1"/>
    <col min="3283" max="3283" width="11" style="262" bestFit="1" customWidth="1"/>
    <col min="3284" max="3284" width="9" style="262"/>
    <col min="3285" max="3285" width="9.875" style="262" bestFit="1" customWidth="1"/>
    <col min="3286" max="3286" width="9" style="262"/>
    <col min="3287" max="3287" width="9.875" style="262" bestFit="1" customWidth="1"/>
    <col min="3288" max="3288" width="9.5" style="262" bestFit="1" customWidth="1"/>
    <col min="3289" max="3289" width="9.875" style="262" bestFit="1" customWidth="1"/>
    <col min="3290" max="3527" width="9" style="262"/>
    <col min="3528" max="3528" width="4" style="262" customWidth="1"/>
    <col min="3529" max="3529" width="15.125" style="262" customWidth="1"/>
    <col min="3530" max="3530" width="0" style="262" hidden="1" customWidth="1"/>
    <col min="3531" max="3535" width="17.625" style="262" customWidth="1"/>
    <col min="3536" max="3536" width="12.625" style="262" customWidth="1"/>
    <col min="3537" max="3538" width="14.625" style="262" customWidth="1"/>
    <col min="3539" max="3539" width="11" style="262" bestFit="1" customWidth="1"/>
    <col min="3540" max="3540" width="9" style="262"/>
    <col min="3541" max="3541" width="9.875" style="262" bestFit="1" customWidth="1"/>
    <col min="3542" max="3542" width="9" style="262"/>
    <col min="3543" max="3543" width="9.875" style="262" bestFit="1" customWidth="1"/>
    <col min="3544" max="3544" width="9.5" style="262" bestFit="1" customWidth="1"/>
    <col min="3545" max="3545" width="9.875" style="262" bestFit="1" customWidth="1"/>
    <col min="3546" max="3783" width="9" style="262"/>
    <col min="3784" max="3784" width="4" style="262" customWidth="1"/>
    <col min="3785" max="3785" width="15.125" style="262" customWidth="1"/>
    <col min="3786" max="3786" width="0" style="262" hidden="1" customWidth="1"/>
    <col min="3787" max="3791" width="17.625" style="262" customWidth="1"/>
    <col min="3792" max="3792" width="12.625" style="262" customWidth="1"/>
    <col min="3793" max="3794" width="14.625" style="262" customWidth="1"/>
    <col min="3795" max="3795" width="11" style="262" bestFit="1" customWidth="1"/>
    <col min="3796" max="3796" width="9" style="262"/>
    <col min="3797" max="3797" width="9.875" style="262" bestFit="1" customWidth="1"/>
    <col min="3798" max="3798" width="9" style="262"/>
    <col min="3799" max="3799" width="9.875" style="262" bestFit="1" customWidth="1"/>
    <col min="3800" max="3800" width="9.5" style="262" bestFit="1" customWidth="1"/>
    <col min="3801" max="3801" width="9.875" style="262" bestFit="1" customWidth="1"/>
    <col min="3802" max="4039" width="9" style="262"/>
    <col min="4040" max="4040" width="4" style="262" customWidth="1"/>
    <col min="4041" max="4041" width="15.125" style="262" customWidth="1"/>
    <col min="4042" max="4042" width="0" style="262" hidden="1" customWidth="1"/>
    <col min="4043" max="4047" width="17.625" style="262" customWidth="1"/>
    <col min="4048" max="4048" width="12.625" style="262" customWidth="1"/>
    <col min="4049" max="4050" width="14.625" style="262" customWidth="1"/>
    <col min="4051" max="4051" width="11" style="262" bestFit="1" customWidth="1"/>
    <col min="4052" max="4052" width="9" style="262"/>
    <col min="4053" max="4053" width="9.875" style="262" bestFit="1" customWidth="1"/>
    <col min="4054" max="4054" width="9" style="262"/>
    <col min="4055" max="4055" width="9.875" style="262" bestFit="1" customWidth="1"/>
    <col min="4056" max="4056" width="9.5" style="262" bestFit="1" customWidth="1"/>
    <col min="4057" max="4057" width="9.875" style="262" bestFit="1" customWidth="1"/>
    <col min="4058" max="4295" width="9" style="262"/>
    <col min="4296" max="4296" width="4" style="262" customWidth="1"/>
    <col min="4297" max="4297" width="15.125" style="262" customWidth="1"/>
    <col min="4298" max="4298" width="0" style="262" hidden="1" customWidth="1"/>
    <col min="4299" max="4303" width="17.625" style="262" customWidth="1"/>
    <col min="4304" max="4304" width="12.625" style="262" customWidth="1"/>
    <col min="4305" max="4306" width="14.625" style="262" customWidth="1"/>
    <col min="4307" max="4307" width="11" style="262" bestFit="1" customWidth="1"/>
    <col min="4308" max="4308" width="9" style="262"/>
    <col min="4309" max="4309" width="9.875" style="262" bestFit="1" customWidth="1"/>
    <col min="4310" max="4310" width="9" style="262"/>
    <col min="4311" max="4311" width="9.875" style="262" bestFit="1" customWidth="1"/>
    <col min="4312" max="4312" width="9.5" style="262" bestFit="1" customWidth="1"/>
    <col min="4313" max="4313" width="9.875" style="262" bestFit="1" customWidth="1"/>
    <col min="4314" max="4551" width="9" style="262"/>
    <col min="4552" max="4552" width="4" style="262" customWidth="1"/>
    <col min="4553" max="4553" width="15.125" style="262" customWidth="1"/>
    <col min="4554" max="4554" width="0" style="262" hidden="1" customWidth="1"/>
    <col min="4555" max="4559" width="17.625" style="262" customWidth="1"/>
    <col min="4560" max="4560" width="12.625" style="262" customWidth="1"/>
    <col min="4561" max="4562" width="14.625" style="262" customWidth="1"/>
    <col min="4563" max="4563" width="11" style="262" bestFit="1" customWidth="1"/>
    <col min="4564" max="4564" width="9" style="262"/>
    <col min="4565" max="4565" width="9.875" style="262" bestFit="1" customWidth="1"/>
    <col min="4566" max="4566" width="9" style="262"/>
    <col min="4567" max="4567" width="9.875" style="262" bestFit="1" customWidth="1"/>
    <col min="4568" max="4568" width="9.5" style="262" bestFit="1" customWidth="1"/>
    <col min="4569" max="4569" width="9.875" style="262" bestFit="1" customWidth="1"/>
    <col min="4570" max="4807" width="9" style="262"/>
    <col min="4808" max="4808" width="4" style="262" customWidth="1"/>
    <col min="4809" max="4809" width="15.125" style="262" customWidth="1"/>
    <col min="4810" max="4810" width="0" style="262" hidden="1" customWidth="1"/>
    <col min="4811" max="4815" width="17.625" style="262" customWidth="1"/>
    <col min="4816" max="4816" width="12.625" style="262" customWidth="1"/>
    <col min="4817" max="4818" width="14.625" style="262" customWidth="1"/>
    <col min="4819" max="4819" width="11" style="262" bestFit="1" customWidth="1"/>
    <col min="4820" max="4820" width="9" style="262"/>
    <col min="4821" max="4821" width="9.875" style="262" bestFit="1" customWidth="1"/>
    <col min="4822" max="4822" width="9" style="262"/>
    <col min="4823" max="4823" width="9.875" style="262" bestFit="1" customWidth="1"/>
    <col min="4824" max="4824" width="9.5" style="262" bestFit="1" customWidth="1"/>
    <col min="4825" max="4825" width="9.875" style="262" bestFit="1" customWidth="1"/>
    <col min="4826" max="5063" width="9" style="262"/>
    <col min="5064" max="5064" width="4" style="262" customWidth="1"/>
    <col min="5065" max="5065" width="15.125" style="262" customWidth="1"/>
    <col min="5066" max="5066" width="0" style="262" hidden="1" customWidth="1"/>
    <col min="5067" max="5071" width="17.625" style="262" customWidth="1"/>
    <col min="5072" max="5072" width="12.625" style="262" customWidth="1"/>
    <col min="5073" max="5074" width="14.625" style="262" customWidth="1"/>
    <col min="5075" max="5075" width="11" style="262" bestFit="1" customWidth="1"/>
    <col min="5076" max="5076" width="9" style="262"/>
    <col min="5077" max="5077" width="9.875" style="262" bestFit="1" customWidth="1"/>
    <col min="5078" max="5078" width="9" style="262"/>
    <col min="5079" max="5079" width="9.875" style="262" bestFit="1" customWidth="1"/>
    <col min="5080" max="5080" width="9.5" style="262" bestFit="1" customWidth="1"/>
    <col min="5081" max="5081" width="9.875" style="262" bestFit="1" customWidth="1"/>
    <col min="5082" max="5319" width="9" style="262"/>
    <col min="5320" max="5320" width="4" style="262" customWidth="1"/>
    <col min="5321" max="5321" width="15.125" style="262" customWidth="1"/>
    <col min="5322" max="5322" width="0" style="262" hidden="1" customWidth="1"/>
    <col min="5323" max="5327" width="17.625" style="262" customWidth="1"/>
    <col min="5328" max="5328" width="12.625" style="262" customWidth="1"/>
    <col min="5329" max="5330" width="14.625" style="262" customWidth="1"/>
    <col min="5331" max="5331" width="11" style="262" bestFit="1" customWidth="1"/>
    <col min="5332" max="5332" width="9" style="262"/>
    <col min="5333" max="5333" width="9.875" style="262" bestFit="1" customWidth="1"/>
    <col min="5334" max="5334" width="9" style="262"/>
    <col min="5335" max="5335" width="9.875" style="262" bestFit="1" customWidth="1"/>
    <col min="5336" max="5336" width="9.5" style="262" bestFit="1" customWidth="1"/>
    <col min="5337" max="5337" width="9.875" style="262" bestFit="1" customWidth="1"/>
    <col min="5338" max="5575" width="9" style="262"/>
    <col min="5576" max="5576" width="4" style="262" customWidth="1"/>
    <col min="5577" max="5577" width="15.125" style="262" customWidth="1"/>
    <col min="5578" max="5578" width="0" style="262" hidden="1" customWidth="1"/>
    <col min="5579" max="5583" width="17.625" style="262" customWidth="1"/>
    <col min="5584" max="5584" width="12.625" style="262" customWidth="1"/>
    <col min="5585" max="5586" width="14.625" style="262" customWidth="1"/>
    <col min="5587" max="5587" width="11" style="262" bestFit="1" customWidth="1"/>
    <col min="5588" max="5588" width="9" style="262"/>
    <col min="5589" max="5589" width="9.875" style="262" bestFit="1" customWidth="1"/>
    <col min="5590" max="5590" width="9" style="262"/>
    <col min="5591" max="5591" width="9.875" style="262" bestFit="1" customWidth="1"/>
    <col min="5592" max="5592" width="9.5" style="262" bestFit="1" customWidth="1"/>
    <col min="5593" max="5593" width="9.875" style="262" bestFit="1" customWidth="1"/>
    <col min="5594" max="5831" width="9" style="262"/>
    <col min="5832" max="5832" width="4" style="262" customWidth="1"/>
    <col min="5833" max="5833" width="15.125" style="262" customWidth="1"/>
    <col min="5834" max="5834" width="0" style="262" hidden="1" customWidth="1"/>
    <col min="5835" max="5839" width="17.625" style="262" customWidth="1"/>
    <col min="5840" max="5840" width="12.625" style="262" customWidth="1"/>
    <col min="5841" max="5842" width="14.625" style="262" customWidth="1"/>
    <col min="5843" max="5843" width="11" style="262" bestFit="1" customWidth="1"/>
    <col min="5844" max="5844" width="9" style="262"/>
    <col min="5845" max="5845" width="9.875" style="262" bestFit="1" customWidth="1"/>
    <col min="5846" max="5846" width="9" style="262"/>
    <col min="5847" max="5847" width="9.875" style="262" bestFit="1" customWidth="1"/>
    <col min="5848" max="5848" width="9.5" style="262" bestFit="1" customWidth="1"/>
    <col min="5849" max="5849" width="9.875" style="262" bestFit="1" customWidth="1"/>
    <col min="5850" max="6087" width="9" style="262"/>
    <col min="6088" max="6088" width="4" style="262" customWidth="1"/>
    <col min="6089" max="6089" width="15.125" style="262" customWidth="1"/>
    <col min="6090" max="6090" width="0" style="262" hidden="1" customWidth="1"/>
    <col min="6091" max="6095" width="17.625" style="262" customWidth="1"/>
    <col min="6096" max="6096" width="12.625" style="262" customWidth="1"/>
    <col min="6097" max="6098" width="14.625" style="262" customWidth="1"/>
    <col min="6099" max="6099" width="11" style="262" bestFit="1" customWidth="1"/>
    <col min="6100" max="6100" width="9" style="262"/>
    <col min="6101" max="6101" width="9.875" style="262" bestFit="1" customWidth="1"/>
    <col min="6102" max="6102" width="9" style="262"/>
    <col min="6103" max="6103" width="9.875" style="262" bestFit="1" customWidth="1"/>
    <col min="6104" max="6104" width="9.5" style="262" bestFit="1" customWidth="1"/>
    <col min="6105" max="6105" width="9.875" style="262" bestFit="1" customWidth="1"/>
    <col min="6106" max="6343" width="9" style="262"/>
    <col min="6344" max="6344" width="4" style="262" customWidth="1"/>
    <col min="6345" max="6345" width="15.125" style="262" customWidth="1"/>
    <col min="6346" max="6346" width="0" style="262" hidden="1" customWidth="1"/>
    <col min="6347" max="6351" width="17.625" style="262" customWidth="1"/>
    <col min="6352" max="6352" width="12.625" style="262" customWidth="1"/>
    <col min="6353" max="6354" width="14.625" style="262" customWidth="1"/>
    <col min="6355" max="6355" width="11" style="262" bestFit="1" customWidth="1"/>
    <col min="6356" max="6356" width="9" style="262"/>
    <col min="6357" max="6357" width="9.875" style="262" bestFit="1" customWidth="1"/>
    <col min="6358" max="6358" width="9" style="262"/>
    <col min="6359" max="6359" width="9.875" style="262" bestFit="1" customWidth="1"/>
    <col min="6360" max="6360" width="9.5" style="262" bestFit="1" customWidth="1"/>
    <col min="6361" max="6361" width="9.875" style="262" bestFit="1" customWidth="1"/>
    <col min="6362" max="6599" width="9" style="262"/>
    <col min="6600" max="6600" width="4" style="262" customWidth="1"/>
    <col min="6601" max="6601" width="15.125" style="262" customWidth="1"/>
    <col min="6602" max="6602" width="0" style="262" hidden="1" customWidth="1"/>
    <col min="6603" max="6607" width="17.625" style="262" customWidth="1"/>
    <col min="6608" max="6608" width="12.625" style="262" customWidth="1"/>
    <col min="6609" max="6610" width="14.625" style="262" customWidth="1"/>
    <col min="6611" max="6611" width="11" style="262" bestFit="1" customWidth="1"/>
    <col min="6612" max="6612" width="9" style="262"/>
    <col min="6613" max="6613" width="9.875" style="262" bestFit="1" customWidth="1"/>
    <col min="6614" max="6614" width="9" style="262"/>
    <col min="6615" max="6615" width="9.875" style="262" bestFit="1" customWidth="1"/>
    <col min="6616" max="6616" width="9.5" style="262" bestFit="1" customWidth="1"/>
    <col min="6617" max="6617" width="9.875" style="262" bestFit="1" customWidth="1"/>
    <col min="6618" max="6855" width="9" style="262"/>
    <col min="6856" max="6856" width="4" style="262" customWidth="1"/>
    <col min="6857" max="6857" width="15.125" style="262" customWidth="1"/>
    <col min="6858" max="6858" width="0" style="262" hidden="1" customWidth="1"/>
    <col min="6859" max="6863" width="17.625" style="262" customWidth="1"/>
    <col min="6864" max="6864" width="12.625" style="262" customWidth="1"/>
    <col min="6865" max="6866" width="14.625" style="262" customWidth="1"/>
    <col min="6867" max="6867" width="11" style="262" bestFit="1" customWidth="1"/>
    <col min="6868" max="6868" width="9" style="262"/>
    <col min="6869" max="6869" width="9.875" style="262" bestFit="1" customWidth="1"/>
    <col min="6870" max="6870" width="9" style="262"/>
    <col min="6871" max="6871" width="9.875" style="262" bestFit="1" customWidth="1"/>
    <col min="6872" max="6872" width="9.5" style="262" bestFit="1" customWidth="1"/>
    <col min="6873" max="6873" width="9.875" style="262" bestFit="1" customWidth="1"/>
    <col min="6874" max="7111" width="9" style="262"/>
    <col min="7112" max="7112" width="4" style="262" customWidth="1"/>
    <col min="7113" max="7113" width="15.125" style="262" customWidth="1"/>
    <col min="7114" max="7114" width="0" style="262" hidden="1" customWidth="1"/>
    <col min="7115" max="7119" width="17.625" style="262" customWidth="1"/>
    <col min="7120" max="7120" width="12.625" style="262" customWidth="1"/>
    <col min="7121" max="7122" width="14.625" style="262" customWidth="1"/>
    <col min="7123" max="7123" width="11" style="262" bestFit="1" customWidth="1"/>
    <col min="7124" max="7124" width="9" style="262"/>
    <col min="7125" max="7125" width="9.875" style="262" bestFit="1" customWidth="1"/>
    <col min="7126" max="7126" width="9" style="262"/>
    <col min="7127" max="7127" width="9.875" style="262" bestFit="1" customWidth="1"/>
    <col min="7128" max="7128" width="9.5" style="262" bestFit="1" customWidth="1"/>
    <col min="7129" max="7129" width="9.875" style="262" bestFit="1" customWidth="1"/>
    <col min="7130" max="7367" width="9" style="262"/>
    <col min="7368" max="7368" width="4" style="262" customWidth="1"/>
    <col min="7369" max="7369" width="15.125" style="262" customWidth="1"/>
    <col min="7370" max="7370" width="0" style="262" hidden="1" customWidth="1"/>
    <col min="7371" max="7375" width="17.625" style="262" customWidth="1"/>
    <col min="7376" max="7376" width="12.625" style="262" customWidth="1"/>
    <col min="7377" max="7378" width="14.625" style="262" customWidth="1"/>
    <col min="7379" max="7379" width="11" style="262" bestFit="1" customWidth="1"/>
    <col min="7380" max="7380" width="9" style="262"/>
    <col min="7381" max="7381" width="9.875" style="262" bestFit="1" customWidth="1"/>
    <col min="7382" max="7382" width="9" style="262"/>
    <col min="7383" max="7383" width="9.875" style="262" bestFit="1" customWidth="1"/>
    <col min="7384" max="7384" width="9.5" style="262" bestFit="1" customWidth="1"/>
    <col min="7385" max="7385" width="9.875" style="262" bestFit="1" customWidth="1"/>
    <col min="7386" max="7623" width="9" style="262"/>
    <col min="7624" max="7624" width="4" style="262" customWidth="1"/>
    <col min="7625" max="7625" width="15.125" style="262" customWidth="1"/>
    <col min="7626" max="7626" width="0" style="262" hidden="1" customWidth="1"/>
    <col min="7627" max="7631" width="17.625" style="262" customWidth="1"/>
    <col min="7632" max="7632" width="12.625" style="262" customWidth="1"/>
    <col min="7633" max="7634" width="14.625" style="262" customWidth="1"/>
    <col min="7635" max="7635" width="11" style="262" bestFit="1" customWidth="1"/>
    <col min="7636" max="7636" width="9" style="262"/>
    <col min="7637" max="7637" width="9.875" style="262" bestFit="1" customWidth="1"/>
    <col min="7638" max="7638" width="9" style="262"/>
    <col min="7639" max="7639" width="9.875" style="262" bestFit="1" customWidth="1"/>
    <col min="7640" max="7640" width="9.5" style="262" bestFit="1" customWidth="1"/>
    <col min="7641" max="7641" width="9.875" style="262" bestFit="1" customWidth="1"/>
    <col min="7642" max="7879" width="9" style="262"/>
    <col min="7880" max="7880" width="4" style="262" customWidth="1"/>
    <col min="7881" max="7881" width="15.125" style="262" customWidth="1"/>
    <col min="7882" max="7882" width="0" style="262" hidden="1" customWidth="1"/>
    <col min="7883" max="7887" width="17.625" style="262" customWidth="1"/>
    <col min="7888" max="7888" width="12.625" style="262" customWidth="1"/>
    <col min="7889" max="7890" width="14.625" style="262" customWidth="1"/>
    <col min="7891" max="7891" width="11" style="262" bestFit="1" customWidth="1"/>
    <col min="7892" max="7892" width="9" style="262"/>
    <col min="7893" max="7893" width="9.875" style="262" bestFit="1" customWidth="1"/>
    <col min="7894" max="7894" width="9" style="262"/>
    <col min="7895" max="7895" width="9.875" style="262" bestFit="1" customWidth="1"/>
    <col min="7896" max="7896" width="9.5" style="262" bestFit="1" customWidth="1"/>
    <col min="7897" max="7897" width="9.875" style="262" bestFit="1" customWidth="1"/>
    <col min="7898" max="8135" width="9" style="262"/>
    <col min="8136" max="8136" width="4" style="262" customWidth="1"/>
    <col min="8137" max="8137" width="15.125" style="262" customWidth="1"/>
    <col min="8138" max="8138" width="0" style="262" hidden="1" customWidth="1"/>
    <col min="8139" max="8143" width="17.625" style="262" customWidth="1"/>
    <col min="8144" max="8144" width="12.625" style="262" customWidth="1"/>
    <col min="8145" max="8146" width="14.625" style="262" customWidth="1"/>
    <col min="8147" max="8147" width="11" style="262" bestFit="1" customWidth="1"/>
    <col min="8148" max="8148" width="9" style="262"/>
    <col min="8149" max="8149" width="9.875" style="262" bestFit="1" customWidth="1"/>
    <col min="8150" max="8150" width="9" style="262"/>
    <col min="8151" max="8151" width="9.875" style="262" bestFit="1" customWidth="1"/>
    <col min="8152" max="8152" width="9.5" style="262" bestFit="1" customWidth="1"/>
    <col min="8153" max="8153" width="9.875" style="262" bestFit="1" customWidth="1"/>
    <col min="8154" max="8391" width="9" style="262"/>
    <col min="8392" max="8392" width="4" style="262" customWidth="1"/>
    <col min="8393" max="8393" width="15.125" style="262" customWidth="1"/>
    <col min="8394" max="8394" width="0" style="262" hidden="1" customWidth="1"/>
    <col min="8395" max="8399" width="17.625" style="262" customWidth="1"/>
    <col min="8400" max="8400" width="12.625" style="262" customWidth="1"/>
    <col min="8401" max="8402" width="14.625" style="262" customWidth="1"/>
    <col min="8403" max="8403" width="11" style="262" bestFit="1" customWidth="1"/>
    <col min="8404" max="8404" width="9" style="262"/>
    <col min="8405" max="8405" width="9.875" style="262" bestFit="1" customWidth="1"/>
    <col min="8406" max="8406" width="9" style="262"/>
    <col min="8407" max="8407" width="9.875" style="262" bestFit="1" customWidth="1"/>
    <col min="8408" max="8408" width="9.5" style="262" bestFit="1" customWidth="1"/>
    <col min="8409" max="8409" width="9.875" style="262" bestFit="1" customWidth="1"/>
    <col min="8410" max="8647" width="9" style="262"/>
    <col min="8648" max="8648" width="4" style="262" customWidth="1"/>
    <col min="8649" max="8649" width="15.125" style="262" customWidth="1"/>
    <col min="8650" max="8650" width="0" style="262" hidden="1" customWidth="1"/>
    <col min="8651" max="8655" width="17.625" style="262" customWidth="1"/>
    <col min="8656" max="8656" width="12.625" style="262" customWidth="1"/>
    <col min="8657" max="8658" width="14.625" style="262" customWidth="1"/>
    <col min="8659" max="8659" width="11" style="262" bestFit="1" customWidth="1"/>
    <col min="8660" max="8660" width="9" style="262"/>
    <col min="8661" max="8661" width="9.875" style="262" bestFit="1" customWidth="1"/>
    <col min="8662" max="8662" width="9" style="262"/>
    <col min="8663" max="8663" width="9.875" style="262" bestFit="1" customWidth="1"/>
    <col min="8664" max="8664" width="9.5" style="262" bestFit="1" customWidth="1"/>
    <col min="8665" max="8665" width="9.875" style="262" bestFit="1" customWidth="1"/>
    <col min="8666" max="8903" width="9" style="262"/>
    <col min="8904" max="8904" width="4" style="262" customWidth="1"/>
    <col min="8905" max="8905" width="15.125" style="262" customWidth="1"/>
    <col min="8906" max="8906" width="0" style="262" hidden="1" customWidth="1"/>
    <col min="8907" max="8911" width="17.625" style="262" customWidth="1"/>
    <col min="8912" max="8912" width="12.625" style="262" customWidth="1"/>
    <col min="8913" max="8914" width="14.625" style="262" customWidth="1"/>
    <col min="8915" max="8915" width="11" style="262" bestFit="1" customWidth="1"/>
    <col min="8916" max="8916" width="9" style="262"/>
    <col min="8917" max="8917" width="9.875" style="262" bestFit="1" customWidth="1"/>
    <col min="8918" max="8918" width="9" style="262"/>
    <col min="8919" max="8919" width="9.875" style="262" bestFit="1" customWidth="1"/>
    <col min="8920" max="8920" width="9.5" style="262" bestFit="1" customWidth="1"/>
    <col min="8921" max="8921" width="9.875" style="262" bestFit="1" customWidth="1"/>
    <col min="8922" max="9159" width="9" style="262"/>
    <col min="9160" max="9160" width="4" style="262" customWidth="1"/>
    <col min="9161" max="9161" width="15.125" style="262" customWidth="1"/>
    <col min="9162" max="9162" width="0" style="262" hidden="1" customWidth="1"/>
    <col min="9163" max="9167" width="17.625" style="262" customWidth="1"/>
    <col min="9168" max="9168" width="12.625" style="262" customWidth="1"/>
    <col min="9169" max="9170" width="14.625" style="262" customWidth="1"/>
    <col min="9171" max="9171" width="11" style="262" bestFit="1" customWidth="1"/>
    <col min="9172" max="9172" width="9" style="262"/>
    <col min="9173" max="9173" width="9.875" style="262" bestFit="1" customWidth="1"/>
    <col min="9174" max="9174" width="9" style="262"/>
    <col min="9175" max="9175" width="9.875" style="262" bestFit="1" customWidth="1"/>
    <col min="9176" max="9176" width="9.5" style="262" bestFit="1" customWidth="1"/>
    <col min="9177" max="9177" width="9.875" style="262" bestFit="1" customWidth="1"/>
    <col min="9178" max="9415" width="9" style="262"/>
    <col min="9416" max="9416" width="4" style="262" customWidth="1"/>
    <col min="9417" max="9417" width="15.125" style="262" customWidth="1"/>
    <col min="9418" max="9418" width="0" style="262" hidden="1" customWidth="1"/>
    <col min="9419" max="9423" width="17.625" style="262" customWidth="1"/>
    <col min="9424" max="9424" width="12.625" style="262" customWidth="1"/>
    <col min="9425" max="9426" width="14.625" style="262" customWidth="1"/>
    <col min="9427" max="9427" width="11" style="262" bestFit="1" customWidth="1"/>
    <col min="9428" max="9428" width="9" style="262"/>
    <col min="9429" max="9429" width="9.875" style="262" bestFit="1" customWidth="1"/>
    <col min="9430" max="9430" width="9" style="262"/>
    <col min="9431" max="9431" width="9.875" style="262" bestFit="1" customWidth="1"/>
    <col min="9432" max="9432" width="9.5" style="262" bestFit="1" customWidth="1"/>
    <col min="9433" max="9433" width="9.875" style="262" bestFit="1" customWidth="1"/>
    <col min="9434" max="9671" width="9" style="262"/>
    <col min="9672" max="9672" width="4" style="262" customWidth="1"/>
    <col min="9673" max="9673" width="15.125" style="262" customWidth="1"/>
    <col min="9674" max="9674" width="0" style="262" hidden="1" customWidth="1"/>
    <col min="9675" max="9679" width="17.625" style="262" customWidth="1"/>
    <col min="9680" max="9680" width="12.625" style="262" customWidth="1"/>
    <col min="9681" max="9682" width="14.625" style="262" customWidth="1"/>
    <col min="9683" max="9683" width="11" style="262" bestFit="1" customWidth="1"/>
    <col min="9684" max="9684" width="9" style="262"/>
    <col min="9685" max="9685" width="9.875" style="262" bestFit="1" customWidth="1"/>
    <col min="9686" max="9686" width="9" style="262"/>
    <col min="9687" max="9687" width="9.875" style="262" bestFit="1" customWidth="1"/>
    <col min="9688" max="9688" width="9.5" style="262" bestFit="1" customWidth="1"/>
    <col min="9689" max="9689" width="9.875" style="262" bestFit="1" customWidth="1"/>
    <col min="9690" max="9927" width="9" style="262"/>
    <col min="9928" max="9928" width="4" style="262" customWidth="1"/>
    <col min="9929" max="9929" width="15.125" style="262" customWidth="1"/>
    <col min="9930" max="9930" width="0" style="262" hidden="1" customWidth="1"/>
    <col min="9931" max="9935" width="17.625" style="262" customWidth="1"/>
    <col min="9936" max="9936" width="12.625" style="262" customWidth="1"/>
    <col min="9937" max="9938" width="14.625" style="262" customWidth="1"/>
    <col min="9939" max="9939" width="11" style="262" bestFit="1" customWidth="1"/>
    <col min="9940" max="9940" width="9" style="262"/>
    <col min="9941" max="9941" width="9.875" style="262" bestFit="1" customWidth="1"/>
    <col min="9942" max="9942" width="9" style="262"/>
    <col min="9943" max="9943" width="9.875" style="262" bestFit="1" customWidth="1"/>
    <col min="9944" max="9944" width="9.5" style="262" bestFit="1" customWidth="1"/>
    <col min="9945" max="9945" width="9.875" style="262" bestFit="1" customWidth="1"/>
    <col min="9946" max="10183" width="9" style="262"/>
    <col min="10184" max="10184" width="4" style="262" customWidth="1"/>
    <col min="10185" max="10185" width="15.125" style="262" customWidth="1"/>
    <col min="10186" max="10186" width="0" style="262" hidden="1" customWidth="1"/>
    <col min="10187" max="10191" width="17.625" style="262" customWidth="1"/>
    <col min="10192" max="10192" width="12.625" style="262" customWidth="1"/>
    <col min="10193" max="10194" width="14.625" style="262" customWidth="1"/>
    <col min="10195" max="10195" width="11" style="262" bestFit="1" customWidth="1"/>
    <col min="10196" max="10196" width="9" style="262"/>
    <col min="10197" max="10197" width="9.875" style="262" bestFit="1" customWidth="1"/>
    <col min="10198" max="10198" width="9" style="262"/>
    <col min="10199" max="10199" width="9.875" style="262" bestFit="1" customWidth="1"/>
    <col min="10200" max="10200" width="9.5" style="262" bestFit="1" customWidth="1"/>
    <col min="10201" max="10201" width="9.875" style="262" bestFit="1" customWidth="1"/>
    <col min="10202" max="10439" width="9" style="262"/>
    <col min="10440" max="10440" width="4" style="262" customWidth="1"/>
    <col min="10441" max="10441" width="15.125" style="262" customWidth="1"/>
    <col min="10442" max="10442" width="0" style="262" hidden="1" customWidth="1"/>
    <col min="10443" max="10447" width="17.625" style="262" customWidth="1"/>
    <col min="10448" max="10448" width="12.625" style="262" customWidth="1"/>
    <col min="10449" max="10450" width="14.625" style="262" customWidth="1"/>
    <col min="10451" max="10451" width="11" style="262" bestFit="1" customWidth="1"/>
    <col min="10452" max="10452" width="9" style="262"/>
    <col min="10453" max="10453" width="9.875" style="262" bestFit="1" customWidth="1"/>
    <col min="10454" max="10454" width="9" style="262"/>
    <col min="10455" max="10455" width="9.875" style="262" bestFit="1" customWidth="1"/>
    <col min="10456" max="10456" width="9.5" style="262" bestFit="1" customWidth="1"/>
    <col min="10457" max="10457" width="9.875" style="262" bestFit="1" customWidth="1"/>
    <col min="10458" max="10695" width="9" style="262"/>
    <col min="10696" max="10696" width="4" style="262" customWidth="1"/>
    <col min="10697" max="10697" width="15.125" style="262" customWidth="1"/>
    <col min="10698" max="10698" width="0" style="262" hidden="1" customWidth="1"/>
    <col min="10699" max="10703" width="17.625" style="262" customWidth="1"/>
    <col min="10704" max="10704" width="12.625" style="262" customWidth="1"/>
    <col min="10705" max="10706" width="14.625" style="262" customWidth="1"/>
    <col min="10707" max="10707" width="11" style="262" bestFit="1" customWidth="1"/>
    <col min="10708" max="10708" width="9" style="262"/>
    <col min="10709" max="10709" width="9.875" style="262" bestFit="1" customWidth="1"/>
    <col min="10710" max="10710" width="9" style="262"/>
    <col min="10711" max="10711" width="9.875" style="262" bestFit="1" customWidth="1"/>
    <col min="10712" max="10712" width="9.5" style="262" bestFit="1" customWidth="1"/>
    <col min="10713" max="10713" width="9.875" style="262" bestFit="1" customWidth="1"/>
    <col min="10714" max="10951" width="9" style="262"/>
    <col min="10952" max="10952" width="4" style="262" customWidth="1"/>
    <col min="10953" max="10953" width="15.125" style="262" customWidth="1"/>
    <col min="10954" max="10954" width="0" style="262" hidden="1" customWidth="1"/>
    <col min="10955" max="10959" width="17.625" style="262" customWidth="1"/>
    <col min="10960" max="10960" width="12.625" style="262" customWidth="1"/>
    <col min="10961" max="10962" width="14.625" style="262" customWidth="1"/>
    <col min="10963" max="10963" width="11" style="262" bestFit="1" customWidth="1"/>
    <col min="10964" max="10964" width="9" style="262"/>
    <col min="10965" max="10965" width="9.875" style="262" bestFit="1" customWidth="1"/>
    <col min="10966" max="10966" width="9" style="262"/>
    <col min="10967" max="10967" width="9.875" style="262" bestFit="1" customWidth="1"/>
    <col min="10968" max="10968" width="9.5" style="262" bestFit="1" customWidth="1"/>
    <col min="10969" max="10969" width="9.875" style="262" bestFit="1" customWidth="1"/>
    <col min="10970" max="11207" width="9" style="262"/>
    <col min="11208" max="11208" width="4" style="262" customWidth="1"/>
    <col min="11209" max="11209" width="15.125" style="262" customWidth="1"/>
    <col min="11210" max="11210" width="0" style="262" hidden="1" customWidth="1"/>
    <col min="11211" max="11215" width="17.625" style="262" customWidth="1"/>
    <col min="11216" max="11216" width="12.625" style="262" customWidth="1"/>
    <col min="11217" max="11218" width="14.625" style="262" customWidth="1"/>
    <col min="11219" max="11219" width="11" style="262" bestFit="1" customWidth="1"/>
    <col min="11220" max="11220" width="9" style="262"/>
    <col min="11221" max="11221" width="9.875" style="262" bestFit="1" customWidth="1"/>
    <col min="11222" max="11222" width="9" style="262"/>
    <col min="11223" max="11223" width="9.875" style="262" bestFit="1" customWidth="1"/>
    <col min="11224" max="11224" width="9.5" style="262" bestFit="1" customWidth="1"/>
    <col min="11225" max="11225" width="9.875" style="262" bestFit="1" customWidth="1"/>
    <col min="11226" max="11463" width="9" style="262"/>
    <col min="11464" max="11464" width="4" style="262" customWidth="1"/>
    <col min="11465" max="11465" width="15.125" style="262" customWidth="1"/>
    <col min="11466" max="11466" width="0" style="262" hidden="1" customWidth="1"/>
    <col min="11467" max="11471" width="17.625" style="262" customWidth="1"/>
    <col min="11472" max="11472" width="12.625" style="262" customWidth="1"/>
    <col min="11473" max="11474" width="14.625" style="262" customWidth="1"/>
    <col min="11475" max="11475" width="11" style="262" bestFit="1" customWidth="1"/>
    <col min="11476" max="11476" width="9" style="262"/>
    <col min="11477" max="11477" width="9.875" style="262" bestFit="1" customWidth="1"/>
    <col min="11478" max="11478" width="9" style="262"/>
    <col min="11479" max="11479" width="9.875" style="262" bestFit="1" customWidth="1"/>
    <col min="11480" max="11480" width="9.5" style="262" bestFit="1" customWidth="1"/>
    <col min="11481" max="11481" width="9.875" style="262" bestFit="1" customWidth="1"/>
    <col min="11482" max="11719" width="9" style="262"/>
    <col min="11720" max="11720" width="4" style="262" customWidth="1"/>
    <col min="11721" max="11721" width="15.125" style="262" customWidth="1"/>
    <col min="11722" max="11722" width="0" style="262" hidden="1" customWidth="1"/>
    <col min="11723" max="11727" width="17.625" style="262" customWidth="1"/>
    <col min="11728" max="11728" width="12.625" style="262" customWidth="1"/>
    <col min="11729" max="11730" width="14.625" style="262" customWidth="1"/>
    <col min="11731" max="11731" width="11" style="262" bestFit="1" customWidth="1"/>
    <col min="11732" max="11732" width="9" style="262"/>
    <col min="11733" max="11733" width="9.875" style="262" bestFit="1" customWidth="1"/>
    <col min="11734" max="11734" width="9" style="262"/>
    <col min="11735" max="11735" width="9.875" style="262" bestFit="1" customWidth="1"/>
    <col min="11736" max="11736" width="9.5" style="262" bestFit="1" customWidth="1"/>
    <col min="11737" max="11737" width="9.875" style="262" bestFit="1" customWidth="1"/>
    <col min="11738" max="11975" width="9" style="262"/>
    <col min="11976" max="11976" width="4" style="262" customWidth="1"/>
    <col min="11977" max="11977" width="15.125" style="262" customWidth="1"/>
    <col min="11978" max="11978" width="0" style="262" hidden="1" customWidth="1"/>
    <col min="11979" max="11983" width="17.625" style="262" customWidth="1"/>
    <col min="11984" max="11984" width="12.625" style="262" customWidth="1"/>
    <col min="11985" max="11986" width="14.625" style="262" customWidth="1"/>
    <col min="11987" max="11987" width="11" style="262" bestFit="1" customWidth="1"/>
    <col min="11988" max="11988" width="9" style="262"/>
    <col min="11989" max="11989" width="9.875" style="262" bestFit="1" customWidth="1"/>
    <col min="11990" max="11990" width="9" style="262"/>
    <col min="11991" max="11991" width="9.875" style="262" bestFit="1" customWidth="1"/>
    <col min="11992" max="11992" width="9.5" style="262" bestFit="1" customWidth="1"/>
    <col min="11993" max="11993" width="9.875" style="262" bestFit="1" customWidth="1"/>
    <col min="11994" max="12231" width="9" style="262"/>
    <col min="12232" max="12232" width="4" style="262" customWidth="1"/>
    <col min="12233" max="12233" width="15.125" style="262" customWidth="1"/>
    <col min="12234" max="12234" width="0" style="262" hidden="1" customWidth="1"/>
    <col min="12235" max="12239" width="17.625" style="262" customWidth="1"/>
    <col min="12240" max="12240" width="12.625" style="262" customWidth="1"/>
    <col min="12241" max="12242" width="14.625" style="262" customWidth="1"/>
    <col min="12243" max="12243" width="11" style="262" bestFit="1" customWidth="1"/>
    <col min="12244" max="12244" width="9" style="262"/>
    <col min="12245" max="12245" width="9.875" style="262" bestFit="1" customWidth="1"/>
    <col min="12246" max="12246" width="9" style="262"/>
    <col min="12247" max="12247" width="9.875" style="262" bestFit="1" customWidth="1"/>
    <col min="12248" max="12248" width="9.5" style="262" bestFit="1" customWidth="1"/>
    <col min="12249" max="12249" width="9.875" style="262" bestFit="1" customWidth="1"/>
    <col min="12250" max="12487" width="9" style="262"/>
    <col min="12488" max="12488" width="4" style="262" customWidth="1"/>
    <col min="12489" max="12489" width="15.125" style="262" customWidth="1"/>
    <col min="12490" max="12490" width="0" style="262" hidden="1" customWidth="1"/>
    <col min="12491" max="12495" width="17.625" style="262" customWidth="1"/>
    <col min="12496" max="12496" width="12.625" style="262" customWidth="1"/>
    <col min="12497" max="12498" width="14.625" style="262" customWidth="1"/>
    <col min="12499" max="12499" width="11" style="262" bestFit="1" customWidth="1"/>
    <col min="12500" max="12500" width="9" style="262"/>
    <col min="12501" max="12501" width="9.875" style="262" bestFit="1" customWidth="1"/>
    <col min="12502" max="12502" width="9" style="262"/>
    <col min="12503" max="12503" width="9.875" style="262" bestFit="1" customWidth="1"/>
    <col min="12504" max="12504" width="9.5" style="262" bestFit="1" customWidth="1"/>
    <col min="12505" max="12505" width="9.875" style="262" bestFit="1" customWidth="1"/>
    <col min="12506" max="12743" width="9" style="262"/>
    <col min="12744" max="12744" width="4" style="262" customWidth="1"/>
    <col min="12745" max="12745" width="15.125" style="262" customWidth="1"/>
    <col min="12746" max="12746" width="0" style="262" hidden="1" customWidth="1"/>
    <col min="12747" max="12751" width="17.625" style="262" customWidth="1"/>
    <col min="12752" max="12752" width="12.625" style="262" customWidth="1"/>
    <col min="12753" max="12754" width="14.625" style="262" customWidth="1"/>
    <col min="12755" max="12755" width="11" style="262" bestFit="1" customWidth="1"/>
    <col min="12756" max="12756" width="9" style="262"/>
    <col min="12757" max="12757" width="9.875" style="262" bestFit="1" customWidth="1"/>
    <col min="12758" max="12758" width="9" style="262"/>
    <col min="12759" max="12759" width="9.875" style="262" bestFit="1" customWidth="1"/>
    <col min="12760" max="12760" width="9.5" style="262" bestFit="1" customWidth="1"/>
    <col min="12761" max="12761" width="9.875" style="262" bestFit="1" customWidth="1"/>
    <col min="12762" max="12999" width="9" style="262"/>
    <col min="13000" max="13000" width="4" style="262" customWidth="1"/>
    <col min="13001" max="13001" width="15.125" style="262" customWidth="1"/>
    <col min="13002" max="13002" width="0" style="262" hidden="1" customWidth="1"/>
    <col min="13003" max="13007" width="17.625" style="262" customWidth="1"/>
    <col min="13008" max="13008" width="12.625" style="262" customWidth="1"/>
    <col min="13009" max="13010" width="14.625" style="262" customWidth="1"/>
    <col min="13011" max="13011" width="11" style="262" bestFit="1" customWidth="1"/>
    <col min="13012" max="13012" width="9" style="262"/>
    <col min="13013" max="13013" width="9.875" style="262" bestFit="1" customWidth="1"/>
    <col min="13014" max="13014" width="9" style="262"/>
    <col min="13015" max="13015" width="9.875" style="262" bestFit="1" customWidth="1"/>
    <col min="13016" max="13016" width="9.5" style="262" bestFit="1" customWidth="1"/>
    <col min="13017" max="13017" width="9.875" style="262" bestFit="1" customWidth="1"/>
    <col min="13018" max="13255" width="9" style="262"/>
    <col min="13256" max="13256" width="4" style="262" customWidth="1"/>
    <col min="13257" max="13257" width="15.125" style="262" customWidth="1"/>
    <col min="13258" max="13258" width="0" style="262" hidden="1" customWidth="1"/>
    <col min="13259" max="13263" width="17.625" style="262" customWidth="1"/>
    <col min="13264" max="13264" width="12.625" style="262" customWidth="1"/>
    <col min="13265" max="13266" width="14.625" style="262" customWidth="1"/>
    <col min="13267" max="13267" width="11" style="262" bestFit="1" customWidth="1"/>
    <col min="13268" max="13268" width="9" style="262"/>
    <col min="13269" max="13269" width="9.875" style="262" bestFit="1" customWidth="1"/>
    <col min="13270" max="13270" width="9" style="262"/>
    <col min="13271" max="13271" width="9.875" style="262" bestFit="1" customWidth="1"/>
    <col min="13272" max="13272" width="9.5" style="262" bestFit="1" customWidth="1"/>
    <col min="13273" max="13273" width="9.875" style="262" bestFit="1" customWidth="1"/>
    <col min="13274" max="13511" width="9" style="262"/>
    <col min="13512" max="13512" width="4" style="262" customWidth="1"/>
    <col min="13513" max="13513" width="15.125" style="262" customWidth="1"/>
    <col min="13514" max="13514" width="0" style="262" hidden="1" customWidth="1"/>
    <col min="13515" max="13519" width="17.625" style="262" customWidth="1"/>
    <col min="13520" max="13520" width="12.625" style="262" customWidth="1"/>
    <col min="13521" max="13522" width="14.625" style="262" customWidth="1"/>
    <col min="13523" max="13523" width="11" style="262" bestFit="1" customWidth="1"/>
    <col min="13524" max="13524" width="9" style="262"/>
    <col min="13525" max="13525" width="9.875" style="262" bestFit="1" customWidth="1"/>
    <col min="13526" max="13526" width="9" style="262"/>
    <col min="13527" max="13527" width="9.875" style="262" bestFit="1" customWidth="1"/>
    <col min="13528" max="13528" width="9.5" style="262" bestFit="1" customWidth="1"/>
    <col min="13529" max="13529" width="9.875" style="262" bestFit="1" customWidth="1"/>
    <col min="13530" max="13767" width="9" style="262"/>
    <col min="13768" max="13768" width="4" style="262" customWidth="1"/>
    <col min="13769" max="13769" width="15.125" style="262" customWidth="1"/>
    <col min="13770" max="13770" width="0" style="262" hidden="1" customWidth="1"/>
    <col min="13771" max="13775" width="17.625" style="262" customWidth="1"/>
    <col min="13776" max="13776" width="12.625" style="262" customWidth="1"/>
    <col min="13777" max="13778" width="14.625" style="262" customWidth="1"/>
    <col min="13779" max="13779" width="11" style="262" bestFit="1" customWidth="1"/>
    <col min="13780" max="13780" width="9" style="262"/>
    <col min="13781" max="13781" width="9.875" style="262" bestFit="1" customWidth="1"/>
    <col min="13782" max="13782" width="9" style="262"/>
    <col min="13783" max="13783" width="9.875" style="262" bestFit="1" customWidth="1"/>
    <col min="13784" max="13784" width="9.5" style="262" bestFit="1" customWidth="1"/>
    <col min="13785" max="13785" width="9.875" style="262" bestFit="1" customWidth="1"/>
    <col min="13786" max="14023" width="9" style="262"/>
    <col min="14024" max="14024" width="4" style="262" customWidth="1"/>
    <col min="14025" max="14025" width="15.125" style="262" customWidth="1"/>
    <col min="14026" max="14026" width="0" style="262" hidden="1" customWidth="1"/>
    <col min="14027" max="14031" width="17.625" style="262" customWidth="1"/>
    <col min="14032" max="14032" width="12.625" style="262" customWidth="1"/>
    <col min="14033" max="14034" width="14.625" style="262" customWidth="1"/>
    <col min="14035" max="14035" width="11" style="262" bestFit="1" customWidth="1"/>
    <col min="14036" max="14036" width="9" style="262"/>
    <col min="14037" max="14037" width="9.875" style="262" bestFit="1" customWidth="1"/>
    <col min="14038" max="14038" width="9" style="262"/>
    <col min="14039" max="14039" width="9.875" style="262" bestFit="1" customWidth="1"/>
    <col min="14040" max="14040" width="9.5" style="262" bestFit="1" customWidth="1"/>
    <col min="14041" max="14041" width="9.875" style="262" bestFit="1" customWidth="1"/>
    <col min="14042" max="14279" width="9" style="262"/>
    <col min="14280" max="14280" width="4" style="262" customWidth="1"/>
    <col min="14281" max="14281" width="15.125" style="262" customWidth="1"/>
    <col min="14282" max="14282" width="0" style="262" hidden="1" customWidth="1"/>
    <col min="14283" max="14287" width="17.625" style="262" customWidth="1"/>
    <col min="14288" max="14288" width="12.625" style="262" customWidth="1"/>
    <col min="14289" max="14290" width="14.625" style="262" customWidth="1"/>
    <col min="14291" max="14291" width="11" style="262" bestFit="1" customWidth="1"/>
    <col min="14292" max="14292" width="9" style="262"/>
    <col min="14293" max="14293" width="9.875" style="262" bestFit="1" customWidth="1"/>
    <col min="14294" max="14294" width="9" style="262"/>
    <col min="14295" max="14295" width="9.875" style="262" bestFit="1" customWidth="1"/>
    <col min="14296" max="14296" width="9.5" style="262" bestFit="1" customWidth="1"/>
    <col min="14297" max="14297" width="9.875" style="262" bestFit="1" customWidth="1"/>
    <col min="14298" max="14535" width="9" style="262"/>
    <col min="14536" max="14536" width="4" style="262" customWidth="1"/>
    <col min="14537" max="14537" width="15.125" style="262" customWidth="1"/>
    <col min="14538" max="14538" width="0" style="262" hidden="1" customWidth="1"/>
    <col min="14539" max="14543" width="17.625" style="262" customWidth="1"/>
    <col min="14544" max="14544" width="12.625" style="262" customWidth="1"/>
    <col min="14545" max="14546" width="14.625" style="262" customWidth="1"/>
    <col min="14547" max="14547" width="11" style="262" bestFit="1" customWidth="1"/>
    <col min="14548" max="14548" width="9" style="262"/>
    <col min="14549" max="14549" width="9.875" style="262" bestFit="1" customWidth="1"/>
    <col min="14550" max="14550" width="9" style="262"/>
    <col min="14551" max="14551" width="9.875" style="262" bestFit="1" customWidth="1"/>
    <col min="14552" max="14552" width="9.5" style="262" bestFit="1" customWidth="1"/>
    <col min="14553" max="14553" width="9.875" style="262" bestFit="1" customWidth="1"/>
    <col min="14554" max="14791" width="9" style="262"/>
    <col min="14792" max="14792" width="4" style="262" customWidth="1"/>
    <col min="14793" max="14793" width="15.125" style="262" customWidth="1"/>
    <col min="14794" max="14794" width="0" style="262" hidden="1" customWidth="1"/>
    <col min="14795" max="14799" width="17.625" style="262" customWidth="1"/>
    <col min="14800" max="14800" width="12.625" style="262" customWidth="1"/>
    <col min="14801" max="14802" width="14.625" style="262" customWidth="1"/>
    <col min="14803" max="14803" width="11" style="262" bestFit="1" customWidth="1"/>
    <col min="14804" max="14804" width="9" style="262"/>
    <col min="14805" max="14805" width="9.875" style="262" bestFit="1" customWidth="1"/>
    <col min="14806" max="14806" width="9" style="262"/>
    <col min="14807" max="14807" width="9.875" style="262" bestFit="1" customWidth="1"/>
    <col min="14808" max="14808" width="9.5" style="262" bestFit="1" customWidth="1"/>
    <col min="14809" max="14809" width="9.875" style="262" bestFit="1" customWidth="1"/>
    <col min="14810" max="15047" width="9" style="262"/>
    <col min="15048" max="15048" width="4" style="262" customWidth="1"/>
    <col min="15049" max="15049" width="15.125" style="262" customWidth="1"/>
    <col min="15050" max="15050" width="0" style="262" hidden="1" customWidth="1"/>
    <col min="15051" max="15055" width="17.625" style="262" customWidth="1"/>
    <col min="15056" max="15056" width="12.625" style="262" customWidth="1"/>
    <col min="15057" max="15058" width="14.625" style="262" customWidth="1"/>
    <col min="15059" max="15059" width="11" style="262" bestFit="1" customWidth="1"/>
    <col min="15060" max="15060" width="9" style="262"/>
    <col min="15061" max="15061" width="9.875" style="262" bestFit="1" customWidth="1"/>
    <col min="15062" max="15062" width="9" style="262"/>
    <col min="15063" max="15063" width="9.875" style="262" bestFit="1" customWidth="1"/>
    <col min="15064" max="15064" width="9.5" style="262" bestFit="1" customWidth="1"/>
    <col min="15065" max="15065" width="9.875" style="262" bestFit="1" customWidth="1"/>
    <col min="15066" max="15303" width="9" style="262"/>
    <col min="15304" max="15304" width="4" style="262" customWidth="1"/>
    <col min="15305" max="15305" width="15.125" style="262" customWidth="1"/>
    <col min="15306" max="15306" width="0" style="262" hidden="1" customWidth="1"/>
    <col min="15307" max="15311" width="17.625" style="262" customWidth="1"/>
    <col min="15312" max="15312" width="12.625" style="262" customWidth="1"/>
    <col min="15313" max="15314" width="14.625" style="262" customWidth="1"/>
    <col min="15315" max="15315" width="11" style="262" bestFit="1" customWidth="1"/>
    <col min="15316" max="15316" width="9" style="262"/>
    <col min="15317" max="15317" width="9.875" style="262" bestFit="1" customWidth="1"/>
    <col min="15318" max="15318" width="9" style="262"/>
    <col min="15319" max="15319" width="9.875" style="262" bestFit="1" customWidth="1"/>
    <col min="15320" max="15320" width="9.5" style="262" bestFit="1" customWidth="1"/>
    <col min="15321" max="15321" width="9.875" style="262" bestFit="1" customWidth="1"/>
    <col min="15322" max="15559" width="9" style="262"/>
    <col min="15560" max="15560" width="4" style="262" customWidth="1"/>
    <col min="15561" max="15561" width="15.125" style="262" customWidth="1"/>
    <col min="15562" max="15562" width="0" style="262" hidden="1" customWidth="1"/>
    <col min="15563" max="15567" width="17.625" style="262" customWidth="1"/>
    <col min="15568" max="15568" width="12.625" style="262" customWidth="1"/>
    <col min="15569" max="15570" width="14.625" style="262" customWidth="1"/>
    <col min="15571" max="15571" width="11" style="262" bestFit="1" customWidth="1"/>
    <col min="15572" max="15572" width="9" style="262"/>
    <col min="15573" max="15573" width="9.875" style="262" bestFit="1" customWidth="1"/>
    <col min="15574" max="15574" width="9" style="262"/>
    <col min="15575" max="15575" width="9.875" style="262" bestFit="1" customWidth="1"/>
    <col min="15576" max="15576" width="9.5" style="262" bestFit="1" customWidth="1"/>
    <col min="15577" max="15577" width="9.875" style="262" bestFit="1" customWidth="1"/>
    <col min="15578" max="15815" width="9" style="262"/>
    <col min="15816" max="15816" width="4" style="262" customWidth="1"/>
    <col min="15817" max="15817" width="15.125" style="262" customWidth="1"/>
    <col min="15818" max="15818" width="0" style="262" hidden="1" customWidth="1"/>
    <col min="15819" max="15823" width="17.625" style="262" customWidth="1"/>
    <col min="15824" max="15824" width="12.625" style="262" customWidth="1"/>
    <col min="15825" max="15826" width="14.625" style="262" customWidth="1"/>
    <col min="15827" max="15827" width="11" style="262" bestFit="1" customWidth="1"/>
    <col min="15828" max="15828" width="9" style="262"/>
    <col min="15829" max="15829" width="9.875" style="262" bestFit="1" customWidth="1"/>
    <col min="15830" max="15830" width="9" style="262"/>
    <col min="15831" max="15831" width="9.875" style="262" bestFit="1" customWidth="1"/>
    <col min="15832" max="15832" width="9.5" style="262" bestFit="1" customWidth="1"/>
    <col min="15833" max="15833" width="9.875" style="262" bestFit="1" customWidth="1"/>
    <col min="15834" max="16071" width="9" style="262"/>
    <col min="16072" max="16072" width="4" style="262" customWidth="1"/>
    <col min="16073" max="16073" width="15.125" style="262" customWidth="1"/>
    <col min="16074" max="16074" width="0" style="262" hidden="1" customWidth="1"/>
    <col min="16075" max="16079" width="17.625" style="262" customWidth="1"/>
    <col min="16080" max="16080" width="12.625" style="262" customWidth="1"/>
    <col min="16081" max="16082" width="14.625" style="262" customWidth="1"/>
    <col min="16083" max="16083" width="11" style="262" bestFit="1" customWidth="1"/>
    <col min="16084" max="16084" width="9" style="262"/>
    <col min="16085" max="16085" width="9.875" style="262" bestFit="1" customWidth="1"/>
    <col min="16086" max="16086" width="9" style="262"/>
    <col min="16087" max="16087" width="9.875" style="262" bestFit="1" customWidth="1"/>
    <col min="16088" max="16088" width="9.5" style="262" bestFit="1" customWidth="1"/>
    <col min="16089" max="16089" width="9.875" style="262" bestFit="1" customWidth="1"/>
    <col min="16090" max="16384" width="9" style="262"/>
  </cols>
  <sheetData>
    <row r="1" spans="1:117" s="48" customFormat="1" ht="21">
      <c r="A1" s="43"/>
      <c r="B1" s="45"/>
      <c r="C1" s="2533" t="s">
        <v>1449</v>
      </c>
      <c r="D1" s="2533"/>
      <c r="E1" s="2533"/>
      <c r="F1" s="2533"/>
      <c r="G1" s="2533"/>
      <c r="H1" s="2533"/>
      <c r="I1" s="2533"/>
      <c r="J1" s="2533"/>
      <c r="K1" s="2533"/>
      <c r="L1" s="2533"/>
      <c r="M1" s="2533"/>
      <c r="N1" s="2533"/>
      <c r="O1" s="2533"/>
      <c r="P1" s="2533"/>
      <c r="Q1" s="2533"/>
      <c r="R1" s="2533"/>
      <c r="S1" s="2533"/>
      <c r="T1" s="2533"/>
      <c r="U1" s="2533"/>
      <c r="V1" s="2533"/>
      <c r="W1" s="2533"/>
      <c r="X1" s="2533"/>
      <c r="Y1" s="49"/>
      <c r="Z1" s="49"/>
      <c r="AA1" s="49"/>
      <c r="AB1" s="49"/>
      <c r="AC1" s="49"/>
      <c r="AD1" s="49"/>
      <c r="AE1" s="49"/>
      <c r="AF1" s="49"/>
      <c r="AG1" s="49"/>
      <c r="AH1" s="49"/>
      <c r="AI1" s="49"/>
      <c r="AJ1" s="49"/>
      <c r="AK1" s="49"/>
      <c r="AL1" s="49"/>
      <c r="AM1" s="49"/>
      <c r="AN1" s="49"/>
      <c r="AO1" s="49"/>
      <c r="AP1" s="49"/>
      <c r="AQ1" s="49"/>
      <c r="AR1" s="49"/>
      <c r="AS1" s="49"/>
      <c r="AT1" s="49"/>
      <c r="AU1" s="49"/>
      <c r="AV1" s="49"/>
      <c r="AW1" s="49"/>
      <c r="AX1" s="49"/>
      <c r="AY1" s="49"/>
      <c r="AZ1" s="49"/>
      <c r="BA1" s="49"/>
      <c r="BB1" s="50"/>
    </row>
    <row r="2" spans="1:117" s="48" customFormat="1" ht="21">
      <c r="A2" s="43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9"/>
      <c r="Z2" s="49"/>
      <c r="AA2" s="49"/>
      <c r="AB2" s="49"/>
      <c r="AC2" s="49"/>
      <c r="AD2" s="49"/>
      <c r="AE2" s="49"/>
      <c r="AF2" s="49"/>
      <c r="AG2" s="49"/>
      <c r="AH2" s="49"/>
      <c r="AI2" s="49"/>
      <c r="AJ2" s="49"/>
      <c r="AK2" s="49"/>
      <c r="AL2" s="49"/>
      <c r="AM2" s="49"/>
      <c r="AN2" s="49"/>
      <c r="AO2" s="49"/>
      <c r="AP2" s="49"/>
      <c r="AQ2" s="49"/>
      <c r="AR2" s="49"/>
      <c r="AS2" s="49"/>
      <c r="AT2" s="49"/>
      <c r="AU2" s="49"/>
      <c r="AV2" s="49"/>
      <c r="AW2" s="49"/>
      <c r="AX2" s="49"/>
      <c r="AY2" s="49"/>
      <c r="AZ2" s="49"/>
      <c r="BA2" s="49"/>
      <c r="BB2" s="49"/>
      <c r="BC2" s="50"/>
    </row>
    <row r="3" spans="1:117" s="48" customFormat="1" ht="12" customHeight="1" thickBot="1">
      <c r="A3" s="51"/>
      <c r="B3" s="53"/>
      <c r="C3" s="53"/>
      <c r="D3" s="153"/>
      <c r="E3" s="154"/>
      <c r="F3" s="154"/>
      <c r="G3" s="154"/>
      <c r="H3" s="154"/>
      <c r="I3" s="154"/>
      <c r="J3" s="154"/>
      <c r="K3" s="154"/>
      <c r="L3" s="154"/>
      <c r="M3" s="154"/>
      <c r="N3" s="206"/>
      <c r="O3" s="154"/>
      <c r="P3" s="54"/>
      <c r="Q3" s="154"/>
      <c r="R3" s="154"/>
      <c r="S3" s="154"/>
      <c r="T3" s="154"/>
      <c r="U3" s="154"/>
      <c r="V3" s="206"/>
      <c r="W3" s="154"/>
      <c r="X3" s="54" t="s">
        <v>287</v>
      </c>
      <c r="Y3" s="47"/>
      <c r="Z3" s="47"/>
      <c r="AA3" s="2280" t="s">
        <v>1483</v>
      </c>
      <c r="AB3" s="2280"/>
      <c r="AC3" s="2280"/>
      <c r="AD3" s="2280"/>
      <c r="AE3" s="2280"/>
      <c r="AF3" s="2280"/>
      <c r="AG3" s="2280"/>
      <c r="AH3" s="2280"/>
      <c r="AI3" s="2280"/>
      <c r="AJ3" s="2280"/>
      <c r="AK3" s="2280"/>
      <c r="AL3" s="2280"/>
      <c r="AM3" s="2280"/>
      <c r="AN3" s="2280"/>
      <c r="AO3" s="2280"/>
      <c r="AP3" s="2280"/>
      <c r="AQ3" s="2280"/>
      <c r="AR3" s="2280"/>
      <c r="AS3" s="2280"/>
      <c r="AT3" s="2280"/>
      <c r="AU3" s="2280"/>
      <c r="AV3" s="2280"/>
      <c r="AW3" s="2280" t="s">
        <v>1483</v>
      </c>
      <c r="AX3" s="2280"/>
      <c r="AY3" s="2280"/>
      <c r="AZ3" s="2280"/>
      <c r="BA3" s="2280"/>
      <c r="BB3" s="2280"/>
      <c r="BC3" s="2280"/>
      <c r="BD3" s="2280"/>
      <c r="BE3" s="2280"/>
      <c r="BF3" s="2280"/>
      <c r="BG3" s="2280"/>
      <c r="BH3" s="2280"/>
      <c r="BI3" s="2280"/>
      <c r="BJ3" s="2280"/>
      <c r="BK3" s="2280"/>
      <c r="BL3" s="2280"/>
      <c r="BM3" s="2280"/>
      <c r="BN3" s="2280"/>
      <c r="BO3" s="2280"/>
      <c r="BP3" s="2280"/>
      <c r="BQ3" s="2280"/>
      <c r="BR3" s="2280"/>
    </row>
    <row r="4" spans="1:117" s="61" customFormat="1" ht="43.5" customHeight="1" thickBot="1">
      <c r="A4" s="55"/>
      <c r="B4" s="207" t="s">
        <v>288</v>
      </c>
      <c r="C4" s="208" t="s">
        <v>400</v>
      </c>
      <c r="D4" s="209" t="s">
        <v>401</v>
      </c>
      <c r="E4" s="210" t="s">
        <v>207</v>
      </c>
      <c r="F4" s="211" t="s">
        <v>208</v>
      </c>
      <c r="G4" s="211" t="s">
        <v>209</v>
      </c>
      <c r="H4" s="211" t="s">
        <v>210</v>
      </c>
      <c r="I4" s="211" t="s">
        <v>211</v>
      </c>
      <c r="J4" s="211" t="s">
        <v>292</v>
      </c>
      <c r="K4" s="211" t="s">
        <v>213</v>
      </c>
      <c r="L4" s="211" t="s">
        <v>214</v>
      </c>
      <c r="M4" s="211" t="s">
        <v>215</v>
      </c>
      <c r="N4" s="212" t="s">
        <v>293</v>
      </c>
      <c r="O4" s="212" t="s">
        <v>402</v>
      </c>
      <c r="P4" s="213" t="s">
        <v>218</v>
      </c>
      <c r="Q4" s="214" t="s">
        <v>219</v>
      </c>
      <c r="R4" s="214" t="s">
        <v>403</v>
      </c>
      <c r="S4" s="214" t="s">
        <v>220</v>
      </c>
      <c r="T4" s="214" t="s">
        <v>221</v>
      </c>
      <c r="U4" s="214" t="s">
        <v>295</v>
      </c>
      <c r="V4" s="215" t="s">
        <v>223</v>
      </c>
      <c r="W4" s="216" t="s">
        <v>224</v>
      </c>
      <c r="X4" s="217" t="s">
        <v>225</v>
      </c>
      <c r="Y4" s="168"/>
      <c r="Z4" s="59"/>
      <c r="AA4" s="2370" t="s">
        <v>400</v>
      </c>
      <c r="AB4" s="2371" t="s">
        <v>401</v>
      </c>
      <c r="AC4" s="2372" t="s">
        <v>207</v>
      </c>
      <c r="AD4" s="2373" t="s">
        <v>208</v>
      </c>
      <c r="AE4" s="2373" t="s">
        <v>209</v>
      </c>
      <c r="AF4" s="2373" t="s">
        <v>210</v>
      </c>
      <c r="AG4" s="2373" t="s">
        <v>211</v>
      </c>
      <c r="AH4" s="2373" t="s">
        <v>292</v>
      </c>
      <c r="AI4" s="2373" t="s">
        <v>213</v>
      </c>
      <c r="AJ4" s="2373" t="s">
        <v>214</v>
      </c>
      <c r="AK4" s="2373" t="s">
        <v>215</v>
      </c>
      <c r="AL4" s="2374" t="s">
        <v>293</v>
      </c>
      <c r="AM4" s="2374" t="s">
        <v>402</v>
      </c>
      <c r="AN4" s="2375" t="s">
        <v>218</v>
      </c>
      <c r="AO4" s="2376" t="s">
        <v>219</v>
      </c>
      <c r="AP4" s="2376" t="s">
        <v>403</v>
      </c>
      <c r="AQ4" s="2376" t="s">
        <v>220</v>
      </c>
      <c r="AR4" s="2376" t="s">
        <v>221</v>
      </c>
      <c r="AS4" s="2376" t="s">
        <v>295</v>
      </c>
      <c r="AT4" s="2377" t="s">
        <v>223</v>
      </c>
      <c r="AU4" s="2378" t="s">
        <v>224</v>
      </c>
      <c r="AV4" s="2379" t="s">
        <v>225</v>
      </c>
      <c r="AW4" s="2370" t="s">
        <v>400</v>
      </c>
      <c r="AX4" s="2371" t="s">
        <v>401</v>
      </c>
      <c r="AY4" s="2414" t="s">
        <v>207</v>
      </c>
      <c r="AZ4" s="2415" t="s">
        <v>208</v>
      </c>
      <c r="BA4" s="2415" t="s">
        <v>209</v>
      </c>
      <c r="BB4" s="2415" t="s">
        <v>210</v>
      </c>
      <c r="BC4" s="2415" t="s">
        <v>211</v>
      </c>
      <c r="BD4" s="2415" t="s">
        <v>292</v>
      </c>
      <c r="BE4" s="2415" t="s">
        <v>213</v>
      </c>
      <c r="BF4" s="2415" t="s">
        <v>214</v>
      </c>
      <c r="BG4" s="2415" t="s">
        <v>215</v>
      </c>
      <c r="BH4" s="2416" t="s">
        <v>293</v>
      </c>
      <c r="BI4" s="2416" t="s">
        <v>402</v>
      </c>
      <c r="BJ4" s="2417" t="s">
        <v>218</v>
      </c>
      <c r="BK4" s="2418" t="s">
        <v>219</v>
      </c>
      <c r="BL4" s="2418" t="s">
        <v>403</v>
      </c>
      <c r="BM4" s="2418" t="s">
        <v>220</v>
      </c>
      <c r="BN4" s="2418" t="s">
        <v>221</v>
      </c>
      <c r="BO4" s="2418" t="s">
        <v>295</v>
      </c>
      <c r="BP4" s="2419" t="s">
        <v>223</v>
      </c>
      <c r="BQ4" s="2420" t="s">
        <v>224</v>
      </c>
      <c r="BR4" s="2421" t="s">
        <v>225</v>
      </c>
      <c r="BS4" s="59"/>
      <c r="BT4" s="59"/>
      <c r="BU4" s="59"/>
      <c r="BV4" s="59"/>
      <c r="BW4" s="59"/>
      <c r="BX4" s="59"/>
      <c r="BY4" s="59"/>
      <c r="BZ4" s="59"/>
      <c r="CA4" s="59"/>
      <c r="CB4" s="59"/>
      <c r="CD4" s="59"/>
      <c r="CE4" s="59"/>
      <c r="CF4" s="59"/>
      <c r="CG4" s="59"/>
      <c r="CH4" s="59"/>
      <c r="CI4" s="59"/>
      <c r="CJ4" s="59"/>
      <c r="CK4" s="59"/>
      <c r="CL4" s="59"/>
      <c r="CM4" s="59"/>
      <c r="CN4" s="59"/>
      <c r="CO4" s="59"/>
      <c r="CP4" s="59"/>
      <c r="CQ4" s="59"/>
      <c r="CR4" s="59"/>
      <c r="CS4" s="59"/>
      <c r="CT4" s="59"/>
      <c r="CU4" s="59"/>
      <c r="CV4" s="59"/>
      <c r="CW4" s="59"/>
      <c r="CX4" s="59"/>
      <c r="CY4" s="59"/>
      <c r="CZ4" s="59"/>
      <c r="DA4" s="59"/>
      <c r="DB4" s="59"/>
      <c r="DC4" s="59"/>
      <c r="DD4" s="59"/>
      <c r="DE4" s="59"/>
      <c r="DF4" s="59"/>
      <c r="DG4" s="59"/>
      <c r="DH4" s="59"/>
      <c r="DI4" s="59"/>
      <c r="DJ4" s="59"/>
      <c r="DL4" s="59"/>
      <c r="DM4" s="59"/>
    </row>
    <row r="5" spans="1:117" s="66" customFormat="1" ht="15.95" customHeight="1">
      <c r="A5" s="62"/>
      <c r="B5" s="218"/>
      <c r="C5" s="219">
        <v>1</v>
      </c>
      <c r="D5" s="220" t="s">
        <v>231</v>
      </c>
      <c r="E5" s="221">
        <v>269.69546947773011</v>
      </c>
      <c r="F5" s="222">
        <v>11681.567186034552</v>
      </c>
      <c r="G5" s="222">
        <v>48.121077331935226</v>
      </c>
      <c r="H5" s="222">
        <v>27.407434514440702</v>
      </c>
      <c r="I5" s="222">
        <v>7.9126957916731193</v>
      </c>
      <c r="J5" s="223">
        <v>239.62313658873418</v>
      </c>
      <c r="K5" s="223">
        <v>22.621210339570656</v>
      </c>
      <c r="L5" s="223">
        <v>332.19230809524663</v>
      </c>
      <c r="M5" s="223">
        <v>1.1261039922057952</v>
      </c>
      <c r="N5" s="223">
        <v>228.28482546226658</v>
      </c>
      <c r="O5" s="222">
        <v>2.7930458056724987</v>
      </c>
      <c r="P5" s="224">
        <v>0.43484695959320907</v>
      </c>
      <c r="Q5" s="222">
        <v>90.744328047978726</v>
      </c>
      <c r="R5" s="223">
        <v>241.9143579092879</v>
      </c>
      <c r="S5" s="223">
        <v>248.67745300050606</v>
      </c>
      <c r="T5" s="223">
        <v>3352.4712272130073</v>
      </c>
      <c r="U5" s="223">
        <v>19150.179425000006</v>
      </c>
      <c r="V5" s="223">
        <v>36.962018210245951</v>
      </c>
      <c r="W5" s="225">
        <v>899.44281144814715</v>
      </c>
      <c r="X5" s="226">
        <v>36882.170961222801</v>
      </c>
      <c r="Y5" s="65"/>
      <c r="Z5" s="65"/>
      <c r="AA5" s="2380">
        <v>1</v>
      </c>
      <c r="AB5" s="2381" t="s">
        <v>231</v>
      </c>
      <c r="AC5" s="2382">
        <v>269.69546947773011</v>
      </c>
      <c r="AD5" s="2383">
        <v>11681.567186034552</v>
      </c>
      <c r="AE5" s="2383">
        <v>48.121077331935226</v>
      </c>
      <c r="AF5" s="2383">
        <v>27.407434514440702</v>
      </c>
      <c r="AG5" s="2383">
        <v>7.9126957916731193</v>
      </c>
      <c r="AH5" s="2384">
        <v>239.62313658873418</v>
      </c>
      <c r="AI5" s="2384">
        <v>22.621210339570656</v>
      </c>
      <c r="AJ5" s="2384">
        <v>332.19230809524663</v>
      </c>
      <c r="AK5" s="2384">
        <v>1.1261039922057952</v>
      </c>
      <c r="AL5" s="2384">
        <v>228.28482546226658</v>
      </c>
      <c r="AM5" s="2383">
        <v>2.7930458056724987</v>
      </c>
      <c r="AN5" s="2385">
        <v>0.43484695959320907</v>
      </c>
      <c r="AO5" s="2383">
        <v>90.744328047978726</v>
      </c>
      <c r="AP5" s="2384">
        <v>241.9143579092879</v>
      </c>
      <c r="AQ5" s="2384">
        <v>248.67745300050606</v>
      </c>
      <c r="AR5" s="2384">
        <v>3352.4712272130073</v>
      </c>
      <c r="AS5" s="2384">
        <v>19150.179425000006</v>
      </c>
      <c r="AT5" s="2384">
        <v>35.669857818514608</v>
      </c>
      <c r="AU5" s="2386">
        <v>899.44281144814715</v>
      </c>
      <c r="AV5" s="2387">
        <v>36880.878800831073</v>
      </c>
      <c r="AW5" s="2380">
        <v>1</v>
      </c>
      <c r="AX5" s="2381" t="s">
        <v>231</v>
      </c>
      <c r="AY5" s="2422">
        <f>E5-AC5</f>
        <v>0</v>
      </c>
      <c r="AZ5" s="2422">
        <f t="shared" ref="AZ5:AZ52" si="0">F5-AD5</f>
        <v>0</v>
      </c>
      <c r="BA5" s="2422">
        <f t="shared" ref="BA5:BA52" si="1">G5-AE5</f>
        <v>0</v>
      </c>
      <c r="BB5" s="2422">
        <f t="shared" ref="BB5:BB52" si="2">H5-AF5</f>
        <v>0</v>
      </c>
      <c r="BC5" s="2422">
        <f t="shared" ref="BC5:BC52" si="3">I5-AG5</f>
        <v>0</v>
      </c>
      <c r="BD5" s="2422">
        <f t="shared" ref="BD5:BD52" si="4">J5-AH5</f>
        <v>0</v>
      </c>
      <c r="BE5" s="2422">
        <f t="shared" ref="BE5:BE52" si="5">K5-AI5</f>
        <v>0</v>
      </c>
      <c r="BF5" s="2422">
        <f t="shared" ref="BF5:BF52" si="6">L5-AJ5</f>
        <v>0</v>
      </c>
      <c r="BG5" s="2422">
        <f t="shared" ref="BG5:BG52" si="7">M5-AK5</f>
        <v>0</v>
      </c>
      <c r="BH5" s="2422">
        <f t="shared" ref="BH5:BH52" si="8">N5-AL5</f>
        <v>0</v>
      </c>
      <c r="BI5" s="2422">
        <f t="shared" ref="BI5:BI52" si="9">O5-AM5</f>
        <v>0</v>
      </c>
      <c r="BJ5" s="2422">
        <f t="shared" ref="BJ5:BJ52" si="10">P5-AN5</f>
        <v>0</v>
      </c>
      <c r="BK5" s="2422">
        <f t="shared" ref="BK5:BK52" si="11">Q5-AO5</f>
        <v>0</v>
      </c>
      <c r="BL5" s="2422">
        <f t="shared" ref="BL5:BL52" si="12">R5-AP5</f>
        <v>0</v>
      </c>
      <c r="BM5" s="2422">
        <f t="shared" ref="BM5:BM52" si="13">S5-AQ5</f>
        <v>0</v>
      </c>
      <c r="BN5" s="2422">
        <f t="shared" ref="BN5:BN52" si="14">T5-AR5</f>
        <v>0</v>
      </c>
      <c r="BO5" s="2422">
        <f t="shared" ref="BO5:BO52" si="15">U5-AS5</f>
        <v>0</v>
      </c>
      <c r="BP5" s="2422">
        <f t="shared" ref="BP5:BP52" si="16">V5-AT5</f>
        <v>1.2921603917313433</v>
      </c>
      <c r="BQ5" s="2422">
        <f t="shared" ref="BQ5:BQ52" si="17">W5-AU5</f>
        <v>0</v>
      </c>
      <c r="BR5" s="2422">
        <f t="shared" ref="BR5:BR52" si="18">X5-AV5</f>
        <v>1.2921603917275206</v>
      </c>
    </row>
    <row r="6" spans="1:117" s="71" customFormat="1" ht="15.95" customHeight="1">
      <c r="A6" s="68"/>
      <c r="B6" s="227"/>
      <c r="C6" s="219">
        <v>2</v>
      </c>
      <c r="D6" s="228" t="s">
        <v>239</v>
      </c>
      <c r="E6" s="229">
        <v>8.936907326899421</v>
      </c>
      <c r="F6" s="189">
        <v>1451.3526450641648</v>
      </c>
      <c r="G6" s="189">
        <v>11.53836758500435</v>
      </c>
      <c r="H6" s="189">
        <v>3.5289600955578244</v>
      </c>
      <c r="I6" s="189">
        <v>9.2694985389013524</v>
      </c>
      <c r="J6" s="174">
        <v>28.977216786980652</v>
      </c>
      <c r="K6" s="174">
        <v>4.8371824072974832</v>
      </c>
      <c r="L6" s="174">
        <v>83.166147790710198</v>
      </c>
      <c r="M6" s="174">
        <v>0.81425856804138841</v>
      </c>
      <c r="N6" s="174">
        <v>39.806075281756243</v>
      </c>
      <c r="O6" s="189">
        <v>0.55094847739771624</v>
      </c>
      <c r="P6" s="230">
        <v>2.410989000747514E-2</v>
      </c>
      <c r="Q6" s="189">
        <v>16.410567945228586</v>
      </c>
      <c r="R6" s="174">
        <v>103.58609699149878</v>
      </c>
      <c r="S6" s="174">
        <v>37.102848083557376</v>
      </c>
      <c r="T6" s="174">
        <v>980.63324088199124</v>
      </c>
      <c r="U6" s="174">
        <v>2156.2239950000003</v>
      </c>
      <c r="V6" s="174">
        <v>0.62985582674367524</v>
      </c>
      <c r="W6" s="231">
        <v>30.769449364685325</v>
      </c>
      <c r="X6" s="232">
        <v>4968.1583719064238</v>
      </c>
      <c r="Y6" s="70"/>
      <c r="Z6" s="70"/>
      <c r="AA6" s="2380">
        <v>2</v>
      </c>
      <c r="AB6" s="2388" t="s">
        <v>239</v>
      </c>
      <c r="AC6" s="2389">
        <v>8.936907326899421</v>
      </c>
      <c r="AD6" s="2343">
        <v>1451.3526450641648</v>
      </c>
      <c r="AE6" s="2343">
        <v>11.53836758500435</v>
      </c>
      <c r="AF6" s="2343">
        <v>3.5289600955578244</v>
      </c>
      <c r="AG6" s="2343">
        <v>9.2694985389013524</v>
      </c>
      <c r="AH6" s="2316">
        <v>28.977216786980652</v>
      </c>
      <c r="AI6" s="2316">
        <v>4.8371824072974832</v>
      </c>
      <c r="AJ6" s="2316">
        <v>83.166147790710198</v>
      </c>
      <c r="AK6" s="2316">
        <v>0.81425856804138841</v>
      </c>
      <c r="AL6" s="2316">
        <v>39.806075281756243</v>
      </c>
      <c r="AM6" s="2343">
        <v>0.55094847739771624</v>
      </c>
      <c r="AN6" s="2390">
        <v>2.410989000747514E-2</v>
      </c>
      <c r="AO6" s="2343">
        <v>16.410567945228586</v>
      </c>
      <c r="AP6" s="2316">
        <v>103.58609699149878</v>
      </c>
      <c r="AQ6" s="2316">
        <v>37.102848083557376</v>
      </c>
      <c r="AR6" s="2316">
        <v>980.63324088199124</v>
      </c>
      <c r="AS6" s="2316">
        <v>2156.2239950000003</v>
      </c>
      <c r="AT6" s="2316">
        <v>0.63994745926742869</v>
      </c>
      <c r="AU6" s="2391">
        <v>30.769449364685325</v>
      </c>
      <c r="AV6" s="2392">
        <v>4968.1684635389474</v>
      </c>
      <c r="AW6" s="2380">
        <v>2</v>
      </c>
      <c r="AX6" s="2388" t="s">
        <v>239</v>
      </c>
      <c r="AY6" s="2422">
        <f t="shared" ref="AY6:AY52" si="19">E6-AC6</f>
        <v>0</v>
      </c>
      <c r="AZ6" s="2422">
        <f t="shared" si="0"/>
        <v>0</v>
      </c>
      <c r="BA6" s="2422">
        <f t="shared" si="1"/>
        <v>0</v>
      </c>
      <c r="BB6" s="2422">
        <f t="shared" si="2"/>
        <v>0</v>
      </c>
      <c r="BC6" s="2422">
        <f t="shared" si="3"/>
        <v>0</v>
      </c>
      <c r="BD6" s="2422">
        <f t="shared" si="4"/>
        <v>0</v>
      </c>
      <c r="BE6" s="2422">
        <f t="shared" si="5"/>
        <v>0</v>
      </c>
      <c r="BF6" s="2422">
        <f t="shared" si="6"/>
        <v>0</v>
      </c>
      <c r="BG6" s="2422">
        <f t="shared" si="7"/>
        <v>0</v>
      </c>
      <c r="BH6" s="2422">
        <f t="shared" si="8"/>
        <v>0</v>
      </c>
      <c r="BI6" s="2422">
        <f t="shared" si="9"/>
        <v>0</v>
      </c>
      <c r="BJ6" s="2422">
        <f t="shared" si="10"/>
        <v>0</v>
      </c>
      <c r="BK6" s="2422">
        <f t="shared" si="11"/>
        <v>0</v>
      </c>
      <c r="BL6" s="2422">
        <f t="shared" si="12"/>
        <v>0</v>
      </c>
      <c r="BM6" s="2422">
        <f t="shared" si="13"/>
        <v>0</v>
      </c>
      <c r="BN6" s="2422">
        <f t="shared" si="14"/>
        <v>0</v>
      </c>
      <c r="BO6" s="2422">
        <f t="shared" si="15"/>
        <v>0</v>
      </c>
      <c r="BP6" s="2422">
        <f t="shared" si="16"/>
        <v>-1.0091632523753447E-2</v>
      </c>
      <c r="BQ6" s="2422">
        <f t="shared" si="17"/>
        <v>0</v>
      </c>
      <c r="BR6" s="2422">
        <f t="shared" si="18"/>
        <v>-1.0091632523653971E-2</v>
      </c>
    </row>
    <row r="7" spans="1:117" s="66" customFormat="1" ht="15.95" customHeight="1">
      <c r="A7" s="73"/>
      <c r="B7" s="227"/>
      <c r="C7" s="219">
        <v>3</v>
      </c>
      <c r="D7" s="228" t="s">
        <v>240</v>
      </c>
      <c r="E7" s="229">
        <v>11.303000000000001</v>
      </c>
      <c r="F7" s="189">
        <v>783.93367999999998</v>
      </c>
      <c r="G7" s="189">
        <v>12.933999999999999</v>
      </c>
      <c r="H7" s="189">
        <v>7.202</v>
      </c>
      <c r="I7" s="189">
        <v>9.3170000000000002</v>
      </c>
      <c r="J7" s="174">
        <v>60.521999999999998</v>
      </c>
      <c r="K7" s="174">
        <v>3.4489999999999998</v>
      </c>
      <c r="L7" s="174">
        <v>134.68700000000001</v>
      </c>
      <c r="M7" s="174">
        <v>0.90100000000000002</v>
      </c>
      <c r="N7" s="174">
        <v>15.186</v>
      </c>
      <c r="O7" s="189"/>
      <c r="P7" s="230">
        <v>4.9000000000000002E-2</v>
      </c>
      <c r="Q7" s="189">
        <v>8.6199999999999992</v>
      </c>
      <c r="R7" s="174">
        <v>136.15100000000001</v>
      </c>
      <c r="S7" s="174">
        <v>43.491</v>
      </c>
      <c r="T7" s="174">
        <v>1303.905</v>
      </c>
      <c r="U7" s="174">
        <v>3813.4028349999994</v>
      </c>
      <c r="V7" s="174">
        <v>2.7407826210093726</v>
      </c>
      <c r="W7" s="231">
        <v>74.156999999999996</v>
      </c>
      <c r="X7" s="232">
        <v>6421.951297621009</v>
      </c>
      <c r="Y7" s="74"/>
      <c r="Z7" s="74"/>
      <c r="AA7" s="2380">
        <v>3</v>
      </c>
      <c r="AB7" s="2388" t="s">
        <v>240</v>
      </c>
      <c r="AC7" s="2389">
        <v>11.303000000000001</v>
      </c>
      <c r="AD7" s="2343">
        <v>783.93367999999998</v>
      </c>
      <c r="AE7" s="2343">
        <v>12.933999999999999</v>
      </c>
      <c r="AF7" s="2343">
        <v>7.202</v>
      </c>
      <c r="AG7" s="2343">
        <v>9.3170000000000002</v>
      </c>
      <c r="AH7" s="2316">
        <v>60.521999999999998</v>
      </c>
      <c r="AI7" s="2316">
        <v>3.4489999999999998</v>
      </c>
      <c r="AJ7" s="2316">
        <v>134.68700000000001</v>
      </c>
      <c r="AK7" s="2316">
        <v>0.90100000000000002</v>
      </c>
      <c r="AL7" s="2316">
        <v>15.186</v>
      </c>
      <c r="AM7" s="2343">
        <v>0</v>
      </c>
      <c r="AN7" s="2390">
        <v>4.9000000000000002E-2</v>
      </c>
      <c r="AO7" s="2343">
        <v>8.6199999999999992</v>
      </c>
      <c r="AP7" s="2316">
        <v>136.15100000000001</v>
      </c>
      <c r="AQ7" s="2316">
        <v>43.491</v>
      </c>
      <c r="AR7" s="2316">
        <v>1303.905</v>
      </c>
      <c r="AS7" s="2316">
        <v>3813.4028349999994</v>
      </c>
      <c r="AT7" s="2316">
        <v>2.7856924608641092</v>
      </c>
      <c r="AU7" s="2391">
        <v>74.156999999999996</v>
      </c>
      <c r="AV7" s="2392">
        <v>6421.9962074608638</v>
      </c>
      <c r="AW7" s="2380">
        <v>3</v>
      </c>
      <c r="AX7" s="2388" t="s">
        <v>240</v>
      </c>
      <c r="AY7" s="2422">
        <f t="shared" si="19"/>
        <v>0</v>
      </c>
      <c r="AZ7" s="2422">
        <f t="shared" si="0"/>
        <v>0</v>
      </c>
      <c r="BA7" s="2422">
        <f t="shared" si="1"/>
        <v>0</v>
      </c>
      <c r="BB7" s="2422">
        <f t="shared" si="2"/>
        <v>0</v>
      </c>
      <c r="BC7" s="2422">
        <f t="shared" si="3"/>
        <v>0</v>
      </c>
      <c r="BD7" s="2422">
        <f t="shared" si="4"/>
        <v>0</v>
      </c>
      <c r="BE7" s="2422">
        <f t="shared" si="5"/>
        <v>0</v>
      </c>
      <c r="BF7" s="2422">
        <f t="shared" si="6"/>
        <v>0</v>
      </c>
      <c r="BG7" s="2422">
        <f t="shared" si="7"/>
        <v>0</v>
      </c>
      <c r="BH7" s="2422">
        <f t="shared" si="8"/>
        <v>0</v>
      </c>
      <c r="BI7" s="2422">
        <f t="shared" si="9"/>
        <v>0</v>
      </c>
      <c r="BJ7" s="2422">
        <f t="shared" si="10"/>
        <v>0</v>
      </c>
      <c r="BK7" s="2422">
        <f t="shared" si="11"/>
        <v>0</v>
      </c>
      <c r="BL7" s="2422">
        <f t="shared" si="12"/>
        <v>0</v>
      </c>
      <c r="BM7" s="2422">
        <f t="shared" si="13"/>
        <v>0</v>
      </c>
      <c r="BN7" s="2422">
        <f t="shared" si="14"/>
        <v>0</v>
      </c>
      <c r="BO7" s="2422">
        <f t="shared" si="15"/>
        <v>0</v>
      </c>
      <c r="BP7" s="2422">
        <f t="shared" si="16"/>
        <v>-4.4909839854736511E-2</v>
      </c>
      <c r="BQ7" s="2422">
        <f t="shared" si="17"/>
        <v>0</v>
      </c>
      <c r="BR7" s="2422">
        <f t="shared" si="18"/>
        <v>-4.4909839854881284E-2</v>
      </c>
    </row>
    <row r="8" spans="1:117" s="66" customFormat="1" ht="15.95" customHeight="1">
      <c r="A8" s="75"/>
      <c r="B8" s="227"/>
      <c r="C8" s="233">
        <v>4</v>
      </c>
      <c r="D8" s="234" t="s">
        <v>241</v>
      </c>
      <c r="E8" s="229">
        <v>21.31083724273017</v>
      </c>
      <c r="F8" s="189">
        <v>5441.4072912511829</v>
      </c>
      <c r="G8" s="189">
        <v>28.095557762882702</v>
      </c>
      <c r="H8" s="189">
        <v>6.7907077330050365</v>
      </c>
      <c r="I8" s="189">
        <v>13.346712554968276</v>
      </c>
      <c r="J8" s="174">
        <v>165.25075149071091</v>
      </c>
      <c r="K8" s="174">
        <v>17.792999999999999</v>
      </c>
      <c r="L8" s="174">
        <v>304.29405233602631</v>
      </c>
      <c r="M8" s="174">
        <v>0.72599999999999998</v>
      </c>
      <c r="N8" s="174">
        <v>222.40199999999999</v>
      </c>
      <c r="O8" s="189"/>
      <c r="P8" s="230">
        <v>8.441005325078228</v>
      </c>
      <c r="Q8" s="189">
        <v>96.367608017479768</v>
      </c>
      <c r="R8" s="174">
        <v>166.70214421639889</v>
      </c>
      <c r="S8" s="174">
        <v>53.584156853236308</v>
      </c>
      <c r="T8" s="174">
        <v>2220.7647274967912</v>
      </c>
      <c r="U8" s="174">
        <v>1892.7742949999999</v>
      </c>
      <c r="V8" s="174">
        <v>1.8057556249491662</v>
      </c>
      <c r="W8" s="231">
        <v>116.43791243837818</v>
      </c>
      <c r="X8" s="232">
        <v>10778.294515343818</v>
      </c>
      <c r="Y8" s="74"/>
      <c r="Z8" s="74"/>
      <c r="AA8" s="2393">
        <v>4</v>
      </c>
      <c r="AB8" s="2394" t="s">
        <v>241</v>
      </c>
      <c r="AC8" s="2389">
        <v>21.31083724273017</v>
      </c>
      <c r="AD8" s="2343">
        <v>5441.4072912511829</v>
      </c>
      <c r="AE8" s="2343">
        <v>28.095557762882702</v>
      </c>
      <c r="AF8" s="2343">
        <v>6.7907077330050365</v>
      </c>
      <c r="AG8" s="2343">
        <v>13.346712554968276</v>
      </c>
      <c r="AH8" s="2316">
        <v>165.25075149071091</v>
      </c>
      <c r="AI8" s="2316">
        <v>17.792999999999999</v>
      </c>
      <c r="AJ8" s="2316">
        <v>304.29405233602631</v>
      </c>
      <c r="AK8" s="2316">
        <v>0.72599999999999998</v>
      </c>
      <c r="AL8" s="2316">
        <v>222.40199999999999</v>
      </c>
      <c r="AM8" s="2343">
        <v>0</v>
      </c>
      <c r="AN8" s="2390">
        <v>8.441005325078228</v>
      </c>
      <c r="AO8" s="2343">
        <v>96.367608017479768</v>
      </c>
      <c r="AP8" s="2316">
        <v>166.70214421639889</v>
      </c>
      <c r="AQ8" s="2316">
        <v>53.584156853236308</v>
      </c>
      <c r="AR8" s="2316">
        <v>2220.7647274967912</v>
      </c>
      <c r="AS8" s="2316">
        <v>1892.7742949999999</v>
      </c>
      <c r="AT8" s="2316">
        <v>1.9461863195456888</v>
      </c>
      <c r="AU8" s="2391">
        <v>116.43791243837818</v>
      </c>
      <c r="AV8" s="2392">
        <v>10778.434946038415</v>
      </c>
      <c r="AW8" s="2393">
        <v>4</v>
      </c>
      <c r="AX8" s="2394" t="s">
        <v>241</v>
      </c>
      <c r="AY8" s="2422">
        <f t="shared" si="19"/>
        <v>0</v>
      </c>
      <c r="AZ8" s="2422">
        <f t="shared" si="0"/>
        <v>0</v>
      </c>
      <c r="BA8" s="2422">
        <f t="shared" si="1"/>
        <v>0</v>
      </c>
      <c r="BB8" s="2422">
        <f t="shared" si="2"/>
        <v>0</v>
      </c>
      <c r="BC8" s="2422">
        <f t="shared" si="3"/>
        <v>0</v>
      </c>
      <c r="BD8" s="2422">
        <f t="shared" si="4"/>
        <v>0</v>
      </c>
      <c r="BE8" s="2422">
        <f t="shared" si="5"/>
        <v>0</v>
      </c>
      <c r="BF8" s="2422">
        <f t="shared" si="6"/>
        <v>0</v>
      </c>
      <c r="BG8" s="2422">
        <f t="shared" si="7"/>
        <v>0</v>
      </c>
      <c r="BH8" s="2422">
        <f t="shared" si="8"/>
        <v>0</v>
      </c>
      <c r="BI8" s="2422">
        <f t="shared" si="9"/>
        <v>0</v>
      </c>
      <c r="BJ8" s="2422">
        <f t="shared" si="10"/>
        <v>0</v>
      </c>
      <c r="BK8" s="2422">
        <f t="shared" si="11"/>
        <v>0</v>
      </c>
      <c r="BL8" s="2422">
        <f t="shared" si="12"/>
        <v>0</v>
      </c>
      <c r="BM8" s="2422">
        <f t="shared" si="13"/>
        <v>0</v>
      </c>
      <c r="BN8" s="2422">
        <f t="shared" si="14"/>
        <v>0</v>
      </c>
      <c r="BO8" s="2422">
        <f t="shared" si="15"/>
        <v>0</v>
      </c>
      <c r="BP8" s="2422">
        <f t="shared" si="16"/>
        <v>-0.14043069459652258</v>
      </c>
      <c r="BQ8" s="2422">
        <f t="shared" si="17"/>
        <v>0</v>
      </c>
      <c r="BR8" s="2422">
        <f t="shared" si="18"/>
        <v>-0.14043069459694379</v>
      </c>
    </row>
    <row r="9" spans="1:117" s="77" customFormat="1" ht="15.95" customHeight="1">
      <c r="A9" s="75"/>
      <c r="B9" s="227"/>
      <c r="C9" s="219">
        <v>5</v>
      </c>
      <c r="D9" s="228" t="s">
        <v>242</v>
      </c>
      <c r="E9" s="229">
        <v>34.35960224151507</v>
      </c>
      <c r="F9" s="189">
        <v>1277.5552545140404</v>
      </c>
      <c r="G9" s="189">
        <v>15.016899644141144</v>
      </c>
      <c r="H9" s="189">
        <v>4.5375182306849169</v>
      </c>
      <c r="I9" s="189">
        <v>6.3988218389637312</v>
      </c>
      <c r="J9" s="174">
        <v>45.65494220278201</v>
      </c>
      <c r="K9" s="174">
        <v>10.734</v>
      </c>
      <c r="L9" s="174">
        <v>92.392370910134616</v>
      </c>
      <c r="M9" s="174">
        <v>0.95099999999999996</v>
      </c>
      <c r="N9" s="174">
        <v>8.234</v>
      </c>
      <c r="O9" s="189">
        <v>2.0444467319542641</v>
      </c>
      <c r="P9" s="230">
        <v>1.0594494967422626E-2</v>
      </c>
      <c r="Q9" s="189">
        <v>13.106023759212224</v>
      </c>
      <c r="R9" s="174">
        <v>19.828055226088075</v>
      </c>
      <c r="S9" s="174">
        <v>147.40262698683142</v>
      </c>
      <c r="T9" s="174">
        <v>520.3538244677751</v>
      </c>
      <c r="U9" s="174">
        <v>967.69894999999997</v>
      </c>
      <c r="V9" s="174">
        <v>0.31192574840132226</v>
      </c>
      <c r="W9" s="231">
        <v>310.73427818285398</v>
      </c>
      <c r="X9" s="232">
        <v>3477.3251351803451</v>
      </c>
      <c r="Y9" s="74"/>
      <c r="Z9" s="74"/>
      <c r="AA9" s="2380">
        <v>5</v>
      </c>
      <c r="AB9" s="2388" t="s">
        <v>242</v>
      </c>
      <c r="AC9" s="2389">
        <v>34.35960224151507</v>
      </c>
      <c r="AD9" s="2343">
        <v>1277.5552545140404</v>
      </c>
      <c r="AE9" s="2343">
        <v>15.016899644141144</v>
      </c>
      <c r="AF9" s="2343">
        <v>4.5375182306849169</v>
      </c>
      <c r="AG9" s="2343">
        <v>6.3988218389637312</v>
      </c>
      <c r="AH9" s="2316">
        <v>45.65494220278201</v>
      </c>
      <c r="AI9" s="2316">
        <v>10.734</v>
      </c>
      <c r="AJ9" s="2316">
        <v>92.392370910134616</v>
      </c>
      <c r="AK9" s="2316">
        <v>0.95099999999999996</v>
      </c>
      <c r="AL9" s="2316">
        <v>8.234</v>
      </c>
      <c r="AM9" s="2343">
        <v>2.0444467319542641</v>
      </c>
      <c r="AN9" s="2390">
        <v>1.0594494967422626E-2</v>
      </c>
      <c r="AO9" s="2343">
        <v>13.106023759212224</v>
      </c>
      <c r="AP9" s="2316">
        <v>19.828055226088075</v>
      </c>
      <c r="AQ9" s="2316">
        <v>147.40262698683142</v>
      </c>
      <c r="AR9" s="2316">
        <v>520.3538244677751</v>
      </c>
      <c r="AS9" s="2316">
        <v>967.69894999999997</v>
      </c>
      <c r="AT9" s="2316">
        <v>0.31861812021305541</v>
      </c>
      <c r="AU9" s="2391">
        <v>310.73427818285398</v>
      </c>
      <c r="AV9" s="2392">
        <v>3477.3318275521569</v>
      </c>
      <c r="AW9" s="2380">
        <v>5</v>
      </c>
      <c r="AX9" s="2388" t="s">
        <v>242</v>
      </c>
      <c r="AY9" s="2422">
        <f t="shared" si="19"/>
        <v>0</v>
      </c>
      <c r="AZ9" s="2422">
        <f t="shared" si="0"/>
        <v>0</v>
      </c>
      <c r="BA9" s="2422">
        <f t="shared" si="1"/>
        <v>0</v>
      </c>
      <c r="BB9" s="2422">
        <f t="shared" si="2"/>
        <v>0</v>
      </c>
      <c r="BC9" s="2422">
        <f t="shared" si="3"/>
        <v>0</v>
      </c>
      <c r="BD9" s="2422">
        <f t="shared" si="4"/>
        <v>0</v>
      </c>
      <c r="BE9" s="2422">
        <f t="shared" si="5"/>
        <v>0</v>
      </c>
      <c r="BF9" s="2422">
        <f t="shared" si="6"/>
        <v>0</v>
      </c>
      <c r="BG9" s="2422">
        <f t="shared" si="7"/>
        <v>0</v>
      </c>
      <c r="BH9" s="2422">
        <f t="shared" si="8"/>
        <v>0</v>
      </c>
      <c r="BI9" s="2422">
        <f t="shared" si="9"/>
        <v>0</v>
      </c>
      <c r="BJ9" s="2422">
        <f t="shared" si="10"/>
        <v>0</v>
      </c>
      <c r="BK9" s="2422">
        <f t="shared" si="11"/>
        <v>0</v>
      </c>
      <c r="BL9" s="2422">
        <f t="shared" si="12"/>
        <v>0</v>
      </c>
      <c r="BM9" s="2422">
        <f t="shared" si="13"/>
        <v>0</v>
      </c>
      <c r="BN9" s="2422">
        <f t="shared" si="14"/>
        <v>0</v>
      </c>
      <c r="BO9" s="2422">
        <f t="shared" si="15"/>
        <v>0</v>
      </c>
      <c r="BP9" s="2422">
        <f t="shared" si="16"/>
        <v>-6.6923718117331554E-3</v>
      </c>
      <c r="BQ9" s="2422">
        <f t="shared" si="17"/>
        <v>0</v>
      </c>
      <c r="BR9" s="2422">
        <f t="shared" si="18"/>
        <v>-6.69237181182325E-3</v>
      </c>
    </row>
    <row r="10" spans="1:117" s="80" customFormat="1" ht="15.95" customHeight="1">
      <c r="A10" s="75"/>
      <c r="B10" s="218"/>
      <c r="C10" s="219">
        <v>6</v>
      </c>
      <c r="D10" s="228" t="s">
        <v>243</v>
      </c>
      <c r="E10" s="229">
        <v>0.44147306457031404</v>
      </c>
      <c r="F10" s="189">
        <v>1259.3570394720116</v>
      </c>
      <c r="G10" s="189">
        <v>32.355094468484793</v>
      </c>
      <c r="H10" s="189">
        <v>11.052165218865179</v>
      </c>
      <c r="I10" s="189">
        <v>10.147286261712532</v>
      </c>
      <c r="J10" s="174">
        <v>69.800918603702215</v>
      </c>
      <c r="K10" s="174">
        <v>3.7301503176418151</v>
      </c>
      <c r="L10" s="174">
        <v>115.81787992906142</v>
      </c>
      <c r="M10" s="174">
        <v>0.96001716442800922</v>
      </c>
      <c r="N10" s="174">
        <v>29.110835893753922</v>
      </c>
      <c r="O10" s="189">
        <v>2.1742129571936104</v>
      </c>
      <c r="P10" s="230">
        <v>1.2091406115165675E-2</v>
      </c>
      <c r="Q10" s="189">
        <v>24.338572455336951</v>
      </c>
      <c r="R10" s="174">
        <v>57.229242059514512</v>
      </c>
      <c r="S10" s="174">
        <v>21.207826826844279</v>
      </c>
      <c r="T10" s="174">
        <v>655.72170610824128</v>
      </c>
      <c r="U10" s="174">
        <v>951.17241363636356</v>
      </c>
      <c r="V10" s="174">
        <v>1.3661998267111053</v>
      </c>
      <c r="W10" s="231">
        <v>307.34997956810412</v>
      </c>
      <c r="X10" s="232">
        <v>3553.3451052386567</v>
      </c>
      <c r="Y10" s="74"/>
      <c r="Z10" s="74"/>
      <c r="AA10" s="2380">
        <v>6</v>
      </c>
      <c r="AB10" s="2388" t="s">
        <v>243</v>
      </c>
      <c r="AC10" s="2389">
        <v>0.44147306457031404</v>
      </c>
      <c r="AD10" s="2343">
        <v>1259.3570394720116</v>
      </c>
      <c r="AE10" s="2343">
        <v>32.355094468484793</v>
      </c>
      <c r="AF10" s="2343">
        <v>11.052165218865179</v>
      </c>
      <c r="AG10" s="2343">
        <v>10.147286261712532</v>
      </c>
      <c r="AH10" s="2316">
        <v>69.800918603702215</v>
      </c>
      <c r="AI10" s="2316">
        <v>3.7301503176418151</v>
      </c>
      <c r="AJ10" s="2316">
        <v>115.81787992906142</v>
      </c>
      <c r="AK10" s="2316">
        <v>0.96001716442800922</v>
      </c>
      <c r="AL10" s="2316">
        <v>29.110835893753922</v>
      </c>
      <c r="AM10" s="2343">
        <v>2.1742129571936104</v>
      </c>
      <c r="AN10" s="2390">
        <v>1.2091406115165675E-2</v>
      </c>
      <c r="AO10" s="2343">
        <v>24.338572455336951</v>
      </c>
      <c r="AP10" s="2316">
        <v>57.229242059514512</v>
      </c>
      <c r="AQ10" s="2316">
        <v>21.207826826844279</v>
      </c>
      <c r="AR10" s="2316">
        <v>655.72170610824128</v>
      </c>
      <c r="AS10" s="2316">
        <v>951.17241363636356</v>
      </c>
      <c r="AT10" s="2316">
        <v>1.3233136013630253</v>
      </c>
      <c r="AU10" s="2391">
        <v>307.34997956810412</v>
      </c>
      <c r="AV10" s="2392">
        <v>3553.3022190133088</v>
      </c>
      <c r="AW10" s="2380">
        <v>6</v>
      </c>
      <c r="AX10" s="2388" t="s">
        <v>243</v>
      </c>
      <c r="AY10" s="2422">
        <f t="shared" si="19"/>
        <v>0</v>
      </c>
      <c r="AZ10" s="2422">
        <f t="shared" si="0"/>
        <v>0</v>
      </c>
      <c r="BA10" s="2422">
        <f t="shared" si="1"/>
        <v>0</v>
      </c>
      <c r="BB10" s="2422">
        <f t="shared" si="2"/>
        <v>0</v>
      </c>
      <c r="BC10" s="2422">
        <f t="shared" si="3"/>
        <v>0</v>
      </c>
      <c r="BD10" s="2422">
        <f t="shared" si="4"/>
        <v>0</v>
      </c>
      <c r="BE10" s="2422">
        <f t="shared" si="5"/>
        <v>0</v>
      </c>
      <c r="BF10" s="2422">
        <f t="shared" si="6"/>
        <v>0</v>
      </c>
      <c r="BG10" s="2422">
        <f t="shared" si="7"/>
        <v>0</v>
      </c>
      <c r="BH10" s="2422">
        <f t="shared" si="8"/>
        <v>0</v>
      </c>
      <c r="BI10" s="2422">
        <f t="shared" si="9"/>
        <v>0</v>
      </c>
      <c r="BJ10" s="2422">
        <f t="shared" si="10"/>
        <v>0</v>
      </c>
      <c r="BK10" s="2422">
        <f t="shared" si="11"/>
        <v>0</v>
      </c>
      <c r="BL10" s="2422">
        <f t="shared" si="12"/>
        <v>0</v>
      </c>
      <c r="BM10" s="2422">
        <f t="shared" si="13"/>
        <v>0</v>
      </c>
      <c r="BN10" s="2422">
        <f t="shared" si="14"/>
        <v>0</v>
      </c>
      <c r="BO10" s="2422">
        <f t="shared" si="15"/>
        <v>0</v>
      </c>
      <c r="BP10" s="2422">
        <f t="shared" si="16"/>
        <v>4.2886225348079954E-2</v>
      </c>
      <c r="BQ10" s="2422">
        <f t="shared" si="17"/>
        <v>0</v>
      </c>
      <c r="BR10" s="2422">
        <f t="shared" si="18"/>
        <v>4.2886225347956497E-2</v>
      </c>
    </row>
    <row r="11" spans="1:117" s="82" customFormat="1" ht="15.95" customHeight="1">
      <c r="A11" s="75"/>
      <c r="B11" s="227"/>
      <c r="C11" s="219">
        <v>7</v>
      </c>
      <c r="D11" s="228" t="s">
        <v>244</v>
      </c>
      <c r="E11" s="229">
        <v>107.09711399999999</v>
      </c>
      <c r="F11" s="189">
        <v>3594.0140749999996</v>
      </c>
      <c r="G11" s="189">
        <v>31.851039000000011</v>
      </c>
      <c r="H11" s="189">
        <v>26.879223646052168</v>
      </c>
      <c r="I11" s="189">
        <v>67.155797353947847</v>
      </c>
      <c r="J11" s="174">
        <v>160.06838880000018</v>
      </c>
      <c r="K11" s="174">
        <v>4.9624970000000399</v>
      </c>
      <c r="L11" s="174">
        <v>146.63839900000036</v>
      </c>
      <c r="M11" s="174">
        <v>1.2206119999999978</v>
      </c>
      <c r="N11" s="174">
        <v>15.676729999999996</v>
      </c>
      <c r="O11" s="189"/>
      <c r="P11" s="230">
        <v>8.9699999999999988E-3</v>
      </c>
      <c r="Q11" s="189">
        <v>38.356188000000117</v>
      </c>
      <c r="R11" s="174">
        <v>152.8618349999999</v>
      </c>
      <c r="S11" s="174">
        <v>124.43873600000001</v>
      </c>
      <c r="T11" s="174">
        <v>1852.5859780000003</v>
      </c>
      <c r="U11" s="174">
        <v>1206.5005650000001</v>
      </c>
      <c r="V11" s="174">
        <v>0.97248572843558112</v>
      </c>
      <c r="W11" s="231">
        <v>1533.9429700000001</v>
      </c>
      <c r="X11" s="232">
        <v>9065.2316035284348</v>
      </c>
      <c r="Y11" s="74"/>
      <c r="Z11" s="74"/>
      <c r="AA11" s="2380">
        <v>7</v>
      </c>
      <c r="AB11" s="2388" t="s">
        <v>244</v>
      </c>
      <c r="AC11" s="2389">
        <v>107.09711399999999</v>
      </c>
      <c r="AD11" s="2343">
        <v>3594.0140749999996</v>
      </c>
      <c r="AE11" s="2343">
        <v>31.851039000000011</v>
      </c>
      <c r="AF11" s="2343">
        <v>26.879223646052168</v>
      </c>
      <c r="AG11" s="2343">
        <v>67.155797353947847</v>
      </c>
      <c r="AH11" s="2316">
        <v>160.06838880000018</v>
      </c>
      <c r="AI11" s="2316">
        <v>4.9624970000000399</v>
      </c>
      <c r="AJ11" s="2316">
        <v>146.63839900000036</v>
      </c>
      <c r="AK11" s="2316">
        <v>1.2206119999999978</v>
      </c>
      <c r="AL11" s="2316">
        <v>15.676729999999996</v>
      </c>
      <c r="AM11" s="2343">
        <v>0</v>
      </c>
      <c r="AN11" s="2390">
        <v>8.9699999999999988E-3</v>
      </c>
      <c r="AO11" s="2343">
        <v>38.356188000000117</v>
      </c>
      <c r="AP11" s="2316">
        <v>152.8618349999999</v>
      </c>
      <c r="AQ11" s="2316">
        <v>124.43873600000001</v>
      </c>
      <c r="AR11" s="2316">
        <v>1852.5859780000003</v>
      </c>
      <c r="AS11" s="2316">
        <v>1206.5005650000001</v>
      </c>
      <c r="AT11" s="2316">
        <v>1.2329477567198233</v>
      </c>
      <c r="AU11" s="2391">
        <v>1533.9429700000001</v>
      </c>
      <c r="AV11" s="2392">
        <v>9065.4920655567203</v>
      </c>
      <c r="AW11" s="2380">
        <v>7</v>
      </c>
      <c r="AX11" s="2388" t="s">
        <v>244</v>
      </c>
      <c r="AY11" s="2422">
        <f t="shared" si="19"/>
        <v>0</v>
      </c>
      <c r="AZ11" s="2422">
        <f t="shared" si="0"/>
        <v>0</v>
      </c>
      <c r="BA11" s="2422">
        <f t="shared" si="1"/>
        <v>0</v>
      </c>
      <c r="BB11" s="2422">
        <f t="shared" si="2"/>
        <v>0</v>
      </c>
      <c r="BC11" s="2422">
        <f t="shared" si="3"/>
        <v>0</v>
      </c>
      <c r="BD11" s="2422">
        <f t="shared" si="4"/>
        <v>0</v>
      </c>
      <c r="BE11" s="2422">
        <f t="shared" si="5"/>
        <v>0</v>
      </c>
      <c r="BF11" s="2422">
        <f t="shared" si="6"/>
        <v>0</v>
      </c>
      <c r="BG11" s="2422">
        <f t="shared" si="7"/>
        <v>0</v>
      </c>
      <c r="BH11" s="2422">
        <f t="shared" si="8"/>
        <v>0</v>
      </c>
      <c r="BI11" s="2422">
        <f t="shared" si="9"/>
        <v>0</v>
      </c>
      <c r="BJ11" s="2422">
        <f t="shared" si="10"/>
        <v>0</v>
      </c>
      <c r="BK11" s="2422">
        <f t="shared" si="11"/>
        <v>0</v>
      </c>
      <c r="BL11" s="2422">
        <f t="shared" si="12"/>
        <v>0</v>
      </c>
      <c r="BM11" s="2422">
        <f t="shared" si="13"/>
        <v>0</v>
      </c>
      <c r="BN11" s="2422">
        <f t="shared" si="14"/>
        <v>0</v>
      </c>
      <c r="BO11" s="2422">
        <f t="shared" si="15"/>
        <v>0</v>
      </c>
      <c r="BP11" s="2422">
        <f t="shared" si="16"/>
        <v>-0.26046202828424214</v>
      </c>
      <c r="BQ11" s="2422">
        <f t="shared" si="17"/>
        <v>0</v>
      </c>
      <c r="BR11" s="2422">
        <f t="shared" si="18"/>
        <v>-0.26046202828547393</v>
      </c>
    </row>
    <row r="12" spans="1:117" s="82" customFormat="1" ht="15.95" customHeight="1">
      <c r="A12" s="75"/>
      <c r="B12" s="227"/>
      <c r="C12" s="219">
        <v>8</v>
      </c>
      <c r="D12" s="228" t="s">
        <v>245</v>
      </c>
      <c r="E12" s="229">
        <v>65.972319120647924</v>
      </c>
      <c r="F12" s="189">
        <v>4279.0982262198058</v>
      </c>
      <c r="G12" s="189">
        <v>122.72789689277376</v>
      </c>
      <c r="H12" s="189">
        <v>83.839100075552125</v>
      </c>
      <c r="I12" s="189">
        <v>51.955465487976227</v>
      </c>
      <c r="J12" s="174">
        <v>213.00084527823708</v>
      </c>
      <c r="K12" s="174">
        <v>57.927420019519367</v>
      </c>
      <c r="L12" s="174">
        <v>174.43071288594481</v>
      </c>
      <c r="M12" s="174">
        <v>1.0615249442193468</v>
      </c>
      <c r="N12" s="174">
        <v>94.962807021482945</v>
      </c>
      <c r="O12" s="189">
        <v>0.82406209573091849</v>
      </c>
      <c r="P12" s="230">
        <v>6.5611640815404805E-3</v>
      </c>
      <c r="Q12" s="189">
        <v>108.43882383588461</v>
      </c>
      <c r="R12" s="174">
        <v>236.7527137245832</v>
      </c>
      <c r="S12" s="174">
        <v>1126.6821225411848</v>
      </c>
      <c r="T12" s="174">
        <v>1709.1383401304784</v>
      </c>
      <c r="U12" s="174">
        <v>2831.7824200000005</v>
      </c>
      <c r="V12" s="174">
        <v>3.0178085813915398</v>
      </c>
      <c r="W12" s="231">
        <v>992.09615013767745</v>
      </c>
      <c r="X12" s="232">
        <v>12153.715320157169</v>
      </c>
      <c r="Y12" s="74"/>
      <c r="Z12" s="74"/>
      <c r="AA12" s="2380">
        <v>8</v>
      </c>
      <c r="AB12" s="2388" t="s">
        <v>245</v>
      </c>
      <c r="AC12" s="2389">
        <v>65.972319120647924</v>
      </c>
      <c r="AD12" s="2343">
        <v>4279.0982262198058</v>
      </c>
      <c r="AE12" s="2343">
        <v>122.72789689277376</v>
      </c>
      <c r="AF12" s="2343">
        <v>83.839100075552125</v>
      </c>
      <c r="AG12" s="2343">
        <v>51.955465487976227</v>
      </c>
      <c r="AH12" s="2316">
        <v>213.00084527823708</v>
      </c>
      <c r="AI12" s="2316">
        <v>57.927420019519367</v>
      </c>
      <c r="AJ12" s="2316">
        <v>174.43071288594481</v>
      </c>
      <c r="AK12" s="2316">
        <v>1.0615249442193468</v>
      </c>
      <c r="AL12" s="2316">
        <v>94.962807021482945</v>
      </c>
      <c r="AM12" s="2343">
        <v>0.82406209573091849</v>
      </c>
      <c r="AN12" s="2390">
        <v>6.5611640815404805E-3</v>
      </c>
      <c r="AO12" s="2343">
        <v>108.43882383588461</v>
      </c>
      <c r="AP12" s="2316">
        <v>236.7527137245832</v>
      </c>
      <c r="AQ12" s="2316">
        <v>1126.6821225411848</v>
      </c>
      <c r="AR12" s="2316">
        <v>1709.1383401304784</v>
      </c>
      <c r="AS12" s="2316">
        <v>2831.7824200000005</v>
      </c>
      <c r="AT12" s="2316">
        <v>3.1472044838422373</v>
      </c>
      <c r="AU12" s="2391">
        <v>992.09615013767745</v>
      </c>
      <c r="AV12" s="2392">
        <v>12153.844716059621</v>
      </c>
      <c r="AW12" s="2380">
        <v>8</v>
      </c>
      <c r="AX12" s="2388" t="s">
        <v>245</v>
      </c>
      <c r="AY12" s="2422">
        <f t="shared" si="19"/>
        <v>0</v>
      </c>
      <c r="AZ12" s="2422">
        <f t="shared" si="0"/>
        <v>0</v>
      </c>
      <c r="BA12" s="2422">
        <f t="shared" si="1"/>
        <v>0</v>
      </c>
      <c r="BB12" s="2422">
        <f t="shared" si="2"/>
        <v>0</v>
      </c>
      <c r="BC12" s="2422">
        <f t="shared" si="3"/>
        <v>0</v>
      </c>
      <c r="BD12" s="2422">
        <f t="shared" si="4"/>
        <v>0</v>
      </c>
      <c r="BE12" s="2422">
        <f t="shared" si="5"/>
        <v>0</v>
      </c>
      <c r="BF12" s="2422">
        <f t="shared" si="6"/>
        <v>0</v>
      </c>
      <c r="BG12" s="2422">
        <f t="shared" si="7"/>
        <v>0</v>
      </c>
      <c r="BH12" s="2422">
        <f t="shared" si="8"/>
        <v>0</v>
      </c>
      <c r="BI12" s="2422">
        <f t="shared" si="9"/>
        <v>0</v>
      </c>
      <c r="BJ12" s="2422">
        <f t="shared" si="10"/>
        <v>0</v>
      </c>
      <c r="BK12" s="2422">
        <f t="shared" si="11"/>
        <v>0</v>
      </c>
      <c r="BL12" s="2422">
        <f t="shared" si="12"/>
        <v>0</v>
      </c>
      <c r="BM12" s="2422">
        <f t="shared" si="13"/>
        <v>0</v>
      </c>
      <c r="BN12" s="2422">
        <f t="shared" si="14"/>
        <v>0</v>
      </c>
      <c r="BO12" s="2422">
        <f t="shared" si="15"/>
        <v>0</v>
      </c>
      <c r="BP12" s="2422">
        <f t="shared" si="16"/>
        <v>-0.12939590245069743</v>
      </c>
      <c r="BQ12" s="2422">
        <f t="shared" si="17"/>
        <v>0</v>
      </c>
      <c r="BR12" s="2422">
        <f t="shared" si="18"/>
        <v>-0.12939590245150612</v>
      </c>
    </row>
    <row r="13" spans="1:117" s="82" customFormat="1" ht="15.95" customHeight="1">
      <c r="A13" s="75"/>
      <c r="B13" s="218"/>
      <c r="C13" s="219">
        <v>9</v>
      </c>
      <c r="D13" s="228" t="s">
        <v>246</v>
      </c>
      <c r="E13" s="229">
        <v>2.4755803597792934</v>
      </c>
      <c r="F13" s="189">
        <v>2943.0193367626607</v>
      </c>
      <c r="G13" s="189">
        <v>57.052146519492716</v>
      </c>
      <c r="H13" s="189">
        <v>14.793109838574441</v>
      </c>
      <c r="I13" s="189">
        <v>16.530183660422431</v>
      </c>
      <c r="J13" s="174">
        <v>169.92917735828863</v>
      </c>
      <c r="K13" s="174">
        <v>23.459892000000004</v>
      </c>
      <c r="L13" s="174">
        <v>179.38934212703387</v>
      </c>
      <c r="M13" s="174">
        <v>0.51675599999999999</v>
      </c>
      <c r="N13" s="174">
        <v>39.434328000000001</v>
      </c>
      <c r="O13" s="189">
        <v>1.203155</v>
      </c>
      <c r="P13" s="230">
        <v>0.60089799523554011</v>
      </c>
      <c r="Q13" s="189">
        <v>117.77651456633942</v>
      </c>
      <c r="R13" s="174">
        <v>134.48055179552264</v>
      </c>
      <c r="S13" s="174">
        <v>313.79643368195656</v>
      </c>
      <c r="T13" s="174">
        <v>1111.3876246143657</v>
      </c>
      <c r="U13" s="174">
        <v>2746.448671818182</v>
      </c>
      <c r="V13" s="174">
        <v>4.0642943419138664</v>
      </c>
      <c r="W13" s="231">
        <v>38.253629449333282</v>
      </c>
      <c r="X13" s="232">
        <v>7914.6116258891007</v>
      </c>
      <c r="Y13" s="74"/>
      <c r="Z13" s="74"/>
      <c r="AA13" s="2380">
        <v>9</v>
      </c>
      <c r="AB13" s="2388" t="s">
        <v>246</v>
      </c>
      <c r="AC13" s="2389">
        <v>2.4755803597792934</v>
      </c>
      <c r="AD13" s="2343">
        <v>2943.0193367626607</v>
      </c>
      <c r="AE13" s="2343">
        <v>57.052146519492716</v>
      </c>
      <c r="AF13" s="2343">
        <v>14.793109838574441</v>
      </c>
      <c r="AG13" s="2343">
        <v>16.530183660422431</v>
      </c>
      <c r="AH13" s="2316">
        <v>169.92917735828863</v>
      </c>
      <c r="AI13" s="2316">
        <v>23.459892000000004</v>
      </c>
      <c r="AJ13" s="2316">
        <v>179.38934212703387</v>
      </c>
      <c r="AK13" s="2316">
        <v>0.51675599999999999</v>
      </c>
      <c r="AL13" s="2316">
        <v>39.434328000000001</v>
      </c>
      <c r="AM13" s="2343">
        <v>1.203155</v>
      </c>
      <c r="AN13" s="2390">
        <v>0.60089799523554011</v>
      </c>
      <c r="AO13" s="2343">
        <v>117.77651456633942</v>
      </c>
      <c r="AP13" s="2316">
        <v>134.48055179552264</v>
      </c>
      <c r="AQ13" s="2316">
        <v>313.79643368195656</v>
      </c>
      <c r="AR13" s="2316">
        <v>1111.3876246143657</v>
      </c>
      <c r="AS13" s="2316">
        <v>2746.448671818182</v>
      </c>
      <c r="AT13" s="2316">
        <v>3.8469693289491969</v>
      </c>
      <c r="AU13" s="2391">
        <v>38.253629449333282</v>
      </c>
      <c r="AV13" s="2392">
        <v>7914.3943008761353</v>
      </c>
      <c r="AW13" s="2380">
        <v>9</v>
      </c>
      <c r="AX13" s="2388" t="s">
        <v>246</v>
      </c>
      <c r="AY13" s="2422">
        <f t="shared" si="19"/>
        <v>0</v>
      </c>
      <c r="AZ13" s="2422">
        <f t="shared" si="0"/>
        <v>0</v>
      </c>
      <c r="BA13" s="2422">
        <f t="shared" si="1"/>
        <v>0</v>
      </c>
      <c r="BB13" s="2422">
        <f t="shared" si="2"/>
        <v>0</v>
      </c>
      <c r="BC13" s="2422">
        <f t="shared" si="3"/>
        <v>0</v>
      </c>
      <c r="BD13" s="2422">
        <f t="shared" si="4"/>
        <v>0</v>
      </c>
      <c r="BE13" s="2422">
        <f t="shared" si="5"/>
        <v>0</v>
      </c>
      <c r="BF13" s="2422">
        <f t="shared" si="6"/>
        <v>0</v>
      </c>
      <c r="BG13" s="2422">
        <f t="shared" si="7"/>
        <v>0</v>
      </c>
      <c r="BH13" s="2422">
        <f t="shared" si="8"/>
        <v>0</v>
      </c>
      <c r="BI13" s="2422">
        <f t="shared" si="9"/>
        <v>0</v>
      </c>
      <c r="BJ13" s="2422">
        <f t="shared" si="10"/>
        <v>0</v>
      </c>
      <c r="BK13" s="2422">
        <f t="shared" si="11"/>
        <v>0</v>
      </c>
      <c r="BL13" s="2422">
        <f t="shared" si="12"/>
        <v>0</v>
      </c>
      <c r="BM13" s="2422">
        <f t="shared" si="13"/>
        <v>0</v>
      </c>
      <c r="BN13" s="2422">
        <f t="shared" si="14"/>
        <v>0</v>
      </c>
      <c r="BO13" s="2422">
        <f t="shared" si="15"/>
        <v>0</v>
      </c>
      <c r="BP13" s="2422">
        <f t="shared" si="16"/>
        <v>0.21732501296466955</v>
      </c>
      <c r="BQ13" s="2422">
        <f t="shared" si="17"/>
        <v>0</v>
      </c>
      <c r="BR13" s="2422">
        <f t="shared" si="18"/>
        <v>0.21732501296537521</v>
      </c>
    </row>
    <row r="14" spans="1:117" s="82" customFormat="1" ht="15.95" customHeight="1">
      <c r="A14" s="75"/>
      <c r="B14" s="218"/>
      <c r="C14" s="219">
        <v>10</v>
      </c>
      <c r="D14" s="228" t="s">
        <v>247</v>
      </c>
      <c r="E14" s="229">
        <v>27.698474579863543</v>
      </c>
      <c r="F14" s="189">
        <v>1421.7848734903719</v>
      </c>
      <c r="G14" s="189">
        <v>38.568460403995921</v>
      </c>
      <c r="H14" s="189">
        <v>12.029766951917331</v>
      </c>
      <c r="I14" s="189">
        <v>7.4162453654295595</v>
      </c>
      <c r="J14" s="174">
        <v>61.105560206942179</v>
      </c>
      <c r="K14" s="174">
        <v>1.4864049889948643</v>
      </c>
      <c r="L14" s="174">
        <v>65.276772210246122</v>
      </c>
      <c r="M14" s="174">
        <v>0.109</v>
      </c>
      <c r="N14" s="174">
        <v>99.348000000000013</v>
      </c>
      <c r="O14" s="189"/>
      <c r="P14" s="230">
        <v>2.8994978816180763E-2</v>
      </c>
      <c r="Q14" s="189">
        <v>30.193282194040492</v>
      </c>
      <c r="R14" s="174">
        <v>118.30334911062528</v>
      </c>
      <c r="S14" s="174">
        <v>72.816688463131669</v>
      </c>
      <c r="T14" s="174">
        <v>406.03893219306462</v>
      </c>
      <c r="U14" s="174">
        <v>2983.6684100000002</v>
      </c>
      <c r="V14" s="174">
        <v>2.5429401242959804</v>
      </c>
      <c r="W14" s="231">
        <v>18.257721363946988</v>
      </c>
      <c r="X14" s="232">
        <v>5366.6738766256822</v>
      </c>
      <c r="Y14" s="74"/>
      <c r="Z14" s="74"/>
      <c r="AA14" s="2380">
        <v>10</v>
      </c>
      <c r="AB14" s="2388" t="s">
        <v>247</v>
      </c>
      <c r="AC14" s="2389">
        <v>27.698474579863543</v>
      </c>
      <c r="AD14" s="2343">
        <v>1421.7848734903719</v>
      </c>
      <c r="AE14" s="2343">
        <v>38.568460403995921</v>
      </c>
      <c r="AF14" s="2343">
        <v>12.029766951917331</v>
      </c>
      <c r="AG14" s="2343">
        <v>7.4162453654295595</v>
      </c>
      <c r="AH14" s="2316">
        <v>61.105560206942179</v>
      </c>
      <c r="AI14" s="2316">
        <v>1.4864049889948643</v>
      </c>
      <c r="AJ14" s="2316">
        <v>65.276772210246122</v>
      </c>
      <c r="AK14" s="2316">
        <v>0.109</v>
      </c>
      <c r="AL14" s="2316">
        <v>99.348000000000013</v>
      </c>
      <c r="AM14" s="2343">
        <v>0</v>
      </c>
      <c r="AN14" s="2390">
        <v>2.8994978816180763E-2</v>
      </c>
      <c r="AO14" s="2343">
        <v>30.193282194040492</v>
      </c>
      <c r="AP14" s="2316">
        <v>118.30334911062528</v>
      </c>
      <c r="AQ14" s="2316">
        <v>72.816688463131669</v>
      </c>
      <c r="AR14" s="2316">
        <v>406.03893219306462</v>
      </c>
      <c r="AS14" s="2316">
        <v>2983.6684100000002</v>
      </c>
      <c r="AT14" s="2316">
        <v>1.3611922870414566</v>
      </c>
      <c r="AU14" s="2391">
        <v>18.257721363946988</v>
      </c>
      <c r="AV14" s="2392">
        <v>5365.4921287884272</v>
      </c>
      <c r="AW14" s="2380">
        <v>10</v>
      </c>
      <c r="AX14" s="2388" t="s">
        <v>247</v>
      </c>
      <c r="AY14" s="2422">
        <f t="shared" si="19"/>
        <v>0</v>
      </c>
      <c r="AZ14" s="2422">
        <f t="shared" si="0"/>
        <v>0</v>
      </c>
      <c r="BA14" s="2422">
        <f t="shared" si="1"/>
        <v>0</v>
      </c>
      <c r="BB14" s="2422">
        <f t="shared" si="2"/>
        <v>0</v>
      </c>
      <c r="BC14" s="2422">
        <f t="shared" si="3"/>
        <v>0</v>
      </c>
      <c r="BD14" s="2422">
        <f t="shared" si="4"/>
        <v>0</v>
      </c>
      <c r="BE14" s="2422">
        <f t="shared" si="5"/>
        <v>0</v>
      </c>
      <c r="BF14" s="2422">
        <f t="shared" si="6"/>
        <v>0</v>
      </c>
      <c r="BG14" s="2422">
        <f t="shared" si="7"/>
        <v>0</v>
      </c>
      <c r="BH14" s="2422">
        <f t="shared" si="8"/>
        <v>0</v>
      </c>
      <c r="BI14" s="2422">
        <f t="shared" si="9"/>
        <v>0</v>
      </c>
      <c r="BJ14" s="2422">
        <f t="shared" si="10"/>
        <v>0</v>
      </c>
      <c r="BK14" s="2422">
        <f t="shared" si="11"/>
        <v>0</v>
      </c>
      <c r="BL14" s="2422">
        <f t="shared" si="12"/>
        <v>0</v>
      </c>
      <c r="BM14" s="2422">
        <f t="shared" si="13"/>
        <v>0</v>
      </c>
      <c r="BN14" s="2422">
        <f t="shared" si="14"/>
        <v>0</v>
      </c>
      <c r="BO14" s="2422">
        <f t="shared" si="15"/>
        <v>0</v>
      </c>
      <c r="BP14" s="2422">
        <f t="shared" si="16"/>
        <v>1.1817478372545238</v>
      </c>
      <c r="BQ14" s="2422">
        <f t="shared" si="17"/>
        <v>0</v>
      </c>
      <c r="BR14" s="2422">
        <f t="shared" si="18"/>
        <v>1.1817478372549886</v>
      </c>
    </row>
    <row r="15" spans="1:117" s="82" customFormat="1" ht="15.95" customHeight="1">
      <c r="A15" s="75"/>
      <c r="B15" s="235"/>
      <c r="C15" s="219">
        <v>11</v>
      </c>
      <c r="D15" s="220" t="s">
        <v>248</v>
      </c>
      <c r="E15" s="229">
        <v>5.9802745197729665</v>
      </c>
      <c r="F15" s="189">
        <v>6509.0263760930711</v>
      </c>
      <c r="G15" s="189">
        <v>98.677532352139707</v>
      </c>
      <c r="H15" s="189">
        <v>26.816846367944059</v>
      </c>
      <c r="I15" s="189">
        <v>51.88374932867471</v>
      </c>
      <c r="J15" s="174">
        <v>368.94047431648147</v>
      </c>
      <c r="K15" s="174">
        <v>158.75111430042142</v>
      </c>
      <c r="L15" s="174">
        <v>247.61076437002208</v>
      </c>
      <c r="M15" s="174">
        <v>3.9910922503655466</v>
      </c>
      <c r="N15" s="174">
        <v>74.189708724879083</v>
      </c>
      <c r="O15" s="189"/>
      <c r="P15" s="230">
        <v>2.3783873756047647</v>
      </c>
      <c r="Q15" s="189">
        <v>193.67483372804534</v>
      </c>
      <c r="R15" s="174">
        <v>300.27860899574864</v>
      </c>
      <c r="S15" s="174">
        <v>141.0247478726541</v>
      </c>
      <c r="T15" s="174">
        <v>2006.1442432791227</v>
      </c>
      <c r="U15" s="174">
        <v>736.44955000000004</v>
      </c>
      <c r="V15" s="174">
        <v>1.8350636463532706</v>
      </c>
      <c r="W15" s="231">
        <v>43.184963366282567</v>
      </c>
      <c r="X15" s="232">
        <v>10970.838330887582</v>
      </c>
      <c r="Y15" s="74"/>
      <c r="Z15" s="74"/>
      <c r="AA15" s="2380">
        <v>11</v>
      </c>
      <c r="AB15" s="2381" t="s">
        <v>248</v>
      </c>
      <c r="AC15" s="2389">
        <v>5.9802745197729665</v>
      </c>
      <c r="AD15" s="2343">
        <v>6509.0263760930711</v>
      </c>
      <c r="AE15" s="2343">
        <v>98.677532352139707</v>
      </c>
      <c r="AF15" s="2343">
        <v>26.816846367944059</v>
      </c>
      <c r="AG15" s="2343">
        <v>51.88374932867471</v>
      </c>
      <c r="AH15" s="2316">
        <v>368.94047431648147</v>
      </c>
      <c r="AI15" s="2316">
        <v>158.75111430042142</v>
      </c>
      <c r="AJ15" s="2316">
        <v>247.61076437002208</v>
      </c>
      <c r="AK15" s="2316">
        <v>3.9910922503655466</v>
      </c>
      <c r="AL15" s="2316">
        <v>74.189708724879083</v>
      </c>
      <c r="AM15" s="2343">
        <v>0</v>
      </c>
      <c r="AN15" s="2390">
        <v>2.3783873756047647</v>
      </c>
      <c r="AO15" s="2343">
        <v>193.67483372804534</v>
      </c>
      <c r="AP15" s="2316">
        <v>300.27860899574864</v>
      </c>
      <c r="AQ15" s="2316">
        <v>141.0247478726541</v>
      </c>
      <c r="AR15" s="2316">
        <v>2006.1442432791227</v>
      </c>
      <c r="AS15" s="2316">
        <v>736.44955000000004</v>
      </c>
      <c r="AT15" s="2316">
        <v>1.971921540837674</v>
      </c>
      <c r="AU15" s="2391">
        <v>43.184963366282567</v>
      </c>
      <c r="AV15" s="2392">
        <v>10970.975188782066</v>
      </c>
      <c r="AW15" s="2380">
        <v>11</v>
      </c>
      <c r="AX15" s="2381" t="s">
        <v>248</v>
      </c>
      <c r="AY15" s="2422">
        <f t="shared" si="19"/>
        <v>0</v>
      </c>
      <c r="AZ15" s="2422">
        <f t="shared" si="0"/>
        <v>0</v>
      </c>
      <c r="BA15" s="2422">
        <f t="shared" si="1"/>
        <v>0</v>
      </c>
      <c r="BB15" s="2422">
        <f t="shared" si="2"/>
        <v>0</v>
      </c>
      <c r="BC15" s="2422">
        <f t="shared" si="3"/>
        <v>0</v>
      </c>
      <c r="BD15" s="2422">
        <f t="shared" si="4"/>
        <v>0</v>
      </c>
      <c r="BE15" s="2422">
        <f t="shared" si="5"/>
        <v>0</v>
      </c>
      <c r="BF15" s="2422">
        <f t="shared" si="6"/>
        <v>0</v>
      </c>
      <c r="BG15" s="2422">
        <f t="shared" si="7"/>
        <v>0</v>
      </c>
      <c r="BH15" s="2422">
        <f t="shared" si="8"/>
        <v>0</v>
      </c>
      <c r="BI15" s="2422">
        <f t="shared" si="9"/>
        <v>0</v>
      </c>
      <c r="BJ15" s="2422">
        <f t="shared" si="10"/>
        <v>0</v>
      </c>
      <c r="BK15" s="2422">
        <f t="shared" si="11"/>
        <v>0</v>
      </c>
      <c r="BL15" s="2422">
        <f t="shared" si="12"/>
        <v>0</v>
      </c>
      <c r="BM15" s="2422">
        <f t="shared" si="13"/>
        <v>0</v>
      </c>
      <c r="BN15" s="2422">
        <f t="shared" si="14"/>
        <v>0</v>
      </c>
      <c r="BO15" s="2422">
        <f t="shared" si="15"/>
        <v>0</v>
      </c>
      <c r="BP15" s="2422">
        <f t="shared" si="16"/>
        <v>-0.13685789448440344</v>
      </c>
      <c r="BQ15" s="2422">
        <f t="shared" si="17"/>
        <v>0</v>
      </c>
      <c r="BR15" s="2422">
        <f t="shared" si="18"/>
        <v>-0.13685789448391006</v>
      </c>
    </row>
    <row r="16" spans="1:117" s="82" customFormat="1" ht="15.95" customHeight="1">
      <c r="A16" s="75"/>
      <c r="B16" s="236"/>
      <c r="C16" s="219">
        <v>12</v>
      </c>
      <c r="D16" s="220" t="s">
        <v>249</v>
      </c>
      <c r="E16" s="229">
        <v>9.6069951165688785</v>
      </c>
      <c r="F16" s="189">
        <v>7570.2746823030575</v>
      </c>
      <c r="G16" s="189">
        <v>249.28429598898722</v>
      </c>
      <c r="H16" s="189">
        <v>250.29525574711491</v>
      </c>
      <c r="I16" s="189">
        <v>289.41622849925892</v>
      </c>
      <c r="J16" s="174">
        <v>251.47981820242003</v>
      </c>
      <c r="K16" s="174">
        <v>7.4088078204707299</v>
      </c>
      <c r="L16" s="174">
        <v>203.71370275579704</v>
      </c>
      <c r="M16" s="174">
        <v>5.8770992715884951</v>
      </c>
      <c r="N16" s="174">
        <v>10.233466059137887</v>
      </c>
      <c r="O16" s="189">
        <v>2.5506405029459867</v>
      </c>
      <c r="P16" s="230">
        <v>0.4731359405304793</v>
      </c>
      <c r="Q16" s="189">
        <v>2174.455761294972</v>
      </c>
      <c r="R16" s="174">
        <v>246.7843554818192</v>
      </c>
      <c r="S16" s="174">
        <v>2523.0126880824087</v>
      </c>
      <c r="T16" s="174">
        <v>2393.4120684322666</v>
      </c>
      <c r="U16" s="174">
        <v>3118.4869999999996</v>
      </c>
      <c r="V16" s="174">
        <v>10.555668612187812</v>
      </c>
      <c r="W16" s="231">
        <v>2361.1764171822974</v>
      </c>
      <c r="X16" s="232">
        <v>21678.498087293832</v>
      </c>
      <c r="Y16" s="74"/>
      <c r="Z16" s="74"/>
      <c r="AA16" s="2380">
        <v>12</v>
      </c>
      <c r="AB16" s="2381" t="s">
        <v>249</v>
      </c>
      <c r="AC16" s="2389">
        <v>9.6069951165688785</v>
      </c>
      <c r="AD16" s="2343">
        <v>7570.2746823030575</v>
      </c>
      <c r="AE16" s="2343">
        <v>249.28429598898722</v>
      </c>
      <c r="AF16" s="2343">
        <v>250.29525574711491</v>
      </c>
      <c r="AG16" s="2343">
        <v>289.41622849925892</v>
      </c>
      <c r="AH16" s="2316">
        <v>251.47981820242003</v>
      </c>
      <c r="AI16" s="2316">
        <v>7.4088078204707299</v>
      </c>
      <c r="AJ16" s="2316">
        <v>203.71370275579704</v>
      </c>
      <c r="AK16" s="2316">
        <v>5.8770992715884951</v>
      </c>
      <c r="AL16" s="2316">
        <v>10.233466059137887</v>
      </c>
      <c r="AM16" s="2343">
        <v>2.5506405029459867</v>
      </c>
      <c r="AN16" s="2390">
        <v>0.4731359405304793</v>
      </c>
      <c r="AO16" s="2343">
        <v>2174.455761294972</v>
      </c>
      <c r="AP16" s="2316">
        <v>246.7843554818192</v>
      </c>
      <c r="AQ16" s="2316">
        <v>2523.0126880824087</v>
      </c>
      <c r="AR16" s="2316">
        <v>2393.4120684322666</v>
      </c>
      <c r="AS16" s="2316">
        <v>3118.4869999999996</v>
      </c>
      <c r="AT16" s="2316">
        <v>10.687391058558827</v>
      </c>
      <c r="AU16" s="2391">
        <v>2361.1764171822974</v>
      </c>
      <c r="AV16" s="2392">
        <v>21678.629809740203</v>
      </c>
      <c r="AW16" s="2380">
        <v>12</v>
      </c>
      <c r="AX16" s="2381" t="s">
        <v>249</v>
      </c>
      <c r="AY16" s="2422">
        <f t="shared" si="19"/>
        <v>0</v>
      </c>
      <c r="AZ16" s="2422">
        <f t="shared" si="0"/>
        <v>0</v>
      </c>
      <c r="BA16" s="2422">
        <f t="shared" si="1"/>
        <v>0</v>
      </c>
      <c r="BB16" s="2422">
        <f t="shared" si="2"/>
        <v>0</v>
      </c>
      <c r="BC16" s="2422">
        <f t="shared" si="3"/>
        <v>0</v>
      </c>
      <c r="BD16" s="2422">
        <f t="shared" si="4"/>
        <v>0</v>
      </c>
      <c r="BE16" s="2422">
        <f t="shared" si="5"/>
        <v>0</v>
      </c>
      <c r="BF16" s="2422">
        <f t="shared" si="6"/>
        <v>0</v>
      </c>
      <c r="BG16" s="2422">
        <f t="shared" si="7"/>
        <v>0</v>
      </c>
      <c r="BH16" s="2422">
        <f t="shared" si="8"/>
        <v>0</v>
      </c>
      <c r="BI16" s="2422">
        <f t="shared" si="9"/>
        <v>0</v>
      </c>
      <c r="BJ16" s="2422">
        <f t="shared" si="10"/>
        <v>0</v>
      </c>
      <c r="BK16" s="2422">
        <f t="shared" si="11"/>
        <v>0</v>
      </c>
      <c r="BL16" s="2422">
        <f t="shared" si="12"/>
        <v>0</v>
      </c>
      <c r="BM16" s="2422">
        <f t="shared" si="13"/>
        <v>0</v>
      </c>
      <c r="BN16" s="2422">
        <f t="shared" si="14"/>
        <v>0</v>
      </c>
      <c r="BO16" s="2422">
        <f t="shared" si="15"/>
        <v>0</v>
      </c>
      <c r="BP16" s="2422">
        <f t="shared" si="16"/>
        <v>-0.13172244637101471</v>
      </c>
      <c r="BQ16" s="2422">
        <f t="shared" si="17"/>
        <v>0</v>
      </c>
      <c r="BR16" s="2422">
        <f t="shared" si="18"/>
        <v>-0.13172244637098629</v>
      </c>
    </row>
    <row r="17" spans="1:70" s="82" customFormat="1" ht="15.95" customHeight="1">
      <c r="A17" s="75"/>
      <c r="B17" s="236"/>
      <c r="C17" s="219">
        <v>13</v>
      </c>
      <c r="D17" s="220" t="s">
        <v>250</v>
      </c>
      <c r="E17" s="229">
        <v>11.513733531662186</v>
      </c>
      <c r="F17" s="189">
        <v>19298.144202173848</v>
      </c>
      <c r="G17" s="189">
        <v>21.748169272261414</v>
      </c>
      <c r="H17" s="189">
        <v>13.348830626437396</v>
      </c>
      <c r="I17" s="189">
        <v>5.4432887441376785</v>
      </c>
      <c r="J17" s="174">
        <v>316.37020338046898</v>
      </c>
      <c r="K17" s="174">
        <v>54</v>
      </c>
      <c r="L17" s="174">
        <v>295.04706017774652</v>
      </c>
      <c r="M17" s="174">
        <v>4</v>
      </c>
      <c r="N17" s="174">
        <v>18</v>
      </c>
      <c r="O17" s="189">
        <v>2</v>
      </c>
      <c r="P17" s="230">
        <v>2.7634574186731233E-2</v>
      </c>
      <c r="Q17" s="189">
        <v>166.11152038321325</v>
      </c>
      <c r="R17" s="174">
        <v>595.60693465604868</v>
      </c>
      <c r="S17" s="174">
        <v>40.235882801634389</v>
      </c>
      <c r="T17" s="174">
        <v>6811.1646065750019</v>
      </c>
      <c r="U17" s="174">
        <v>44.047834999999992</v>
      </c>
      <c r="V17" s="174">
        <v>7.955088459285295E-2</v>
      </c>
      <c r="W17" s="231">
        <v>12.929105139860194</v>
      </c>
      <c r="X17" s="232">
        <v>27709.818557921095</v>
      </c>
      <c r="Y17" s="74"/>
      <c r="Z17" s="74"/>
      <c r="AA17" s="2380">
        <v>13</v>
      </c>
      <c r="AB17" s="2381" t="s">
        <v>250</v>
      </c>
      <c r="AC17" s="2389">
        <v>11.513733531662186</v>
      </c>
      <c r="AD17" s="2343">
        <v>19298.144202173848</v>
      </c>
      <c r="AE17" s="2343">
        <v>21.748169272261414</v>
      </c>
      <c r="AF17" s="2343">
        <v>13.348830626437396</v>
      </c>
      <c r="AG17" s="2343">
        <v>5.4432887441376785</v>
      </c>
      <c r="AH17" s="2316">
        <v>316.37020338046898</v>
      </c>
      <c r="AI17" s="2316">
        <v>54</v>
      </c>
      <c r="AJ17" s="2316">
        <v>295.04706017774652</v>
      </c>
      <c r="AK17" s="2316">
        <v>4</v>
      </c>
      <c r="AL17" s="2316">
        <v>18</v>
      </c>
      <c r="AM17" s="2343">
        <v>2</v>
      </c>
      <c r="AN17" s="2390">
        <v>2.7634574186731233E-2</v>
      </c>
      <c r="AO17" s="2343">
        <v>166.11152038321325</v>
      </c>
      <c r="AP17" s="2316">
        <v>595.60693465604868</v>
      </c>
      <c r="AQ17" s="2316">
        <v>40.235882801634389</v>
      </c>
      <c r="AR17" s="2316">
        <v>6811.1646065750019</v>
      </c>
      <c r="AS17" s="2316">
        <v>44.047834999999992</v>
      </c>
      <c r="AT17" s="2316">
        <v>6.3471468261269606E-2</v>
      </c>
      <c r="AU17" s="2391">
        <v>12.929105139860194</v>
      </c>
      <c r="AV17" s="2392">
        <v>27709.802478504764</v>
      </c>
      <c r="AW17" s="2380">
        <v>13</v>
      </c>
      <c r="AX17" s="2381" t="s">
        <v>250</v>
      </c>
      <c r="AY17" s="2422">
        <f t="shared" si="19"/>
        <v>0</v>
      </c>
      <c r="AZ17" s="2422">
        <f t="shared" si="0"/>
        <v>0</v>
      </c>
      <c r="BA17" s="2422">
        <f t="shared" si="1"/>
        <v>0</v>
      </c>
      <c r="BB17" s="2422">
        <f t="shared" si="2"/>
        <v>0</v>
      </c>
      <c r="BC17" s="2422">
        <f t="shared" si="3"/>
        <v>0</v>
      </c>
      <c r="BD17" s="2422">
        <f t="shared" si="4"/>
        <v>0</v>
      </c>
      <c r="BE17" s="2422">
        <f t="shared" si="5"/>
        <v>0</v>
      </c>
      <c r="BF17" s="2422">
        <f t="shared" si="6"/>
        <v>0</v>
      </c>
      <c r="BG17" s="2422">
        <f t="shared" si="7"/>
        <v>0</v>
      </c>
      <c r="BH17" s="2422">
        <f t="shared" si="8"/>
        <v>0</v>
      </c>
      <c r="BI17" s="2422">
        <f t="shared" si="9"/>
        <v>0</v>
      </c>
      <c r="BJ17" s="2422">
        <f t="shared" si="10"/>
        <v>0</v>
      </c>
      <c r="BK17" s="2422">
        <f t="shared" si="11"/>
        <v>0</v>
      </c>
      <c r="BL17" s="2422">
        <f t="shared" si="12"/>
        <v>0</v>
      </c>
      <c r="BM17" s="2422">
        <f t="shared" si="13"/>
        <v>0</v>
      </c>
      <c r="BN17" s="2422">
        <f t="shared" si="14"/>
        <v>0</v>
      </c>
      <c r="BO17" s="2422">
        <f t="shared" si="15"/>
        <v>0</v>
      </c>
      <c r="BP17" s="2422">
        <f t="shared" si="16"/>
        <v>1.6079416331583343E-2</v>
      </c>
      <c r="BQ17" s="2422">
        <f t="shared" si="17"/>
        <v>0</v>
      </c>
      <c r="BR17" s="2422">
        <f t="shared" si="18"/>
        <v>1.6079416331194807E-2</v>
      </c>
    </row>
    <row r="18" spans="1:70" s="82" customFormat="1" ht="15.95" customHeight="1">
      <c r="A18" s="75"/>
      <c r="B18" s="236"/>
      <c r="C18" s="219">
        <v>14</v>
      </c>
      <c r="D18" s="220" t="s">
        <v>251</v>
      </c>
      <c r="E18" s="229">
        <v>62.102089446942813</v>
      </c>
      <c r="F18" s="189">
        <v>11726.581772948384</v>
      </c>
      <c r="G18" s="189">
        <v>144.81902540385886</v>
      </c>
      <c r="H18" s="189">
        <v>61.990786578516428</v>
      </c>
      <c r="I18" s="189">
        <v>189.97476000804852</v>
      </c>
      <c r="J18" s="174">
        <v>337.34992072494447</v>
      </c>
      <c r="K18" s="174">
        <v>18.569628945052695</v>
      </c>
      <c r="L18" s="174">
        <v>320.06700664996765</v>
      </c>
      <c r="M18" s="174">
        <v>2.9758046904185713</v>
      </c>
      <c r="N18" s="174">
        <v>153.595</v>
      </c>
      <c r="O18" s="189"/>
      <c r="P18" s="230">
        <v>7.7801769660618095E-2</v>
      </c>
      <c r="Q18" s="189">
        <v>145.40404514212611</v>
      </c>
      <c r="R18" s="174">
        <v>372.52039893490729</v>
      </c>
      <c r="S18" s="174">
        <v>573.17964315991173</v>
      </c>
      <c r="T18" s="174">
        <v>3267.0993377232594</v>
      </c>
      <c r="U18" s="174">
        <v>381.38412000000005</v>
      </c>
      <c r="V18" s="174">
        <v>0.82649436227867734</v>
      </c>
      <c r="W18" s="231">
        <v>503.37393248163579</v>
      </c>
      <c r="X18" s="232">
        <v>18261.89156896991</v>
      </c>
      <c r="Y18" s="74"/>
      <c r="Z18" s="74"/>
      <c r="AA18" s="2380">
        <v>14</v>
      </c>
      <c r="AB18" s="2381" t="s">
        <v>251</v>
      </c>
      <c r="AC18" s="2389">
        <v>62.102089446942813</v>
      </c>
      <c r="AD18" s="2343">
        <v>11726.581772948384</v>
      </c>
      <c r="AE18" s="2343">
        <v>144.81902540385886</v>
      </c>
      <c r="AF18" s="2343">
        <v>61.990786578516428</v>
      </c>
      <c r="AG18" s="2343">
        <v>189.97476000804852</v>
      </c>
      <c r="AH18" s="2316">
        <v>337.34992072494447</v>
      </c>
      <c r="AI18" s="2316">
        <v>18.569628945052695</v>
      </c>
      <c r="AJ18" s="2316">
        <v>320.06700664996765</v>
      </c>
      <c r="AK18" s="2316">
        <v>2.9758046904185713</v>
      </c>
      <c r="AL18" s="2316">
        <v>153.595</v>
      </c>
      <c r="AM18" s="2343">
        <v>0</v>
      </c>
      <c r="AN18" s="2390">
        <v>7.7801769660618095E-2</v>
      </c>
      <c r="AO18" s="2343">
        <v>145.40404514212611</v>
      </c>
      <c r="AP18" s="2316">
        <v>372.52039893490729</v>
      </c>
      <c r="AQ18" s="2316">
        <v>573.17964315991173</v>
      </c>
      <c r="AR18" s="2316">
        <v>3267.0993377232594</v>
      </c>
      <c r="AS18" s="2316">
        <v>381.38412000000005</v>
      </c>
      <c r="AT18" s="2316">
        <v>0.88960884899180159</v>
      </c>
      <c r="AU18" s="2391">
        <v>503.37393248163579</v>
      </c>
      <c r="AV18" s="2392">
        <v>18261.954683456624</v>
      </c>
      <c r="AW18" s="2380">
        <v>14</v>
      </c>
      <c r="AX18" s="2381" t="s">
        <v>251</v>
      </c>
      <c r="AY18" s="2422">
        <f t="shared" si="19"/>
        <v>0</v>
      </c>
      <c r="AZ18" s="2422">
        <f t="shared" si="0"/>
        <v>0</v>
      </c>
      <c r="BA18" s="2422">
        <f t="shared" si="1"/>
        <v>0</v>
      </c>
      <c r="BB18" s="2422">
        <f t="shared" si="2"/>
        <v>0</v>
      </c>
      <c r="BC18" s="2422">
        <f t="shared" si="3"/>
        <v>0</v>
      </c>
      <c r="BD18" s="2422">
        <f t="shared" si="4"/>
        <v>0</v>
      </c>
      <c r="BE18" s="2422">
        <f t="shared" si="5"/>
        <v>0</v>
      </c>
      <c r="BF18" s="2422">
        <f t="shared" si="6"/>
        <v>0</v>
      </c>
      <c r="BG18" s="2422">
        <f t="shared" si="7"/>
        <v>0</v>
      </c>
      <c r="BH18" s="2422">
        <f t="shared" si="8"/>
        <v>0</v>
      </c>
      <c r="BI18" s="2422">
        <f t="shared" si="9"/>
        <v>0</v>
      </c>
      <c r="BJ18" s="2422">
        <f t="shared" si="10"/>
        <v>0</v>
      </c>
      <c r="BK18" s="2422">
        <f t="shared" si="11"/>
        <v>0</v>
      </c>
      <c r="BL18" s="2422">
        <f t="shared" si="12"/>
        <v>0</v>
      </c>
      <c r="BM18" s="2422">
        <f t="shared" si="13"/>
        <v>0</v>
      </c>
      <c r="BN18" s="2422">
        <f t="shared" si="14"/>
        <v>0</v>
      </c>
      <c r="BO18" s="2422">
        <f t="shared" si="15"/>
        <v>0</v>
      </c>
      <c r="BP18" s="2422">
        <f t="shared" si="16"/>
        <v>-6.3114486713124252E-2</v>
      </c>
      <c r="BQ18" s="2422">
        <f t="shared" si="17"/>
        <v>0</v>
      </c>
      <c r="BR18" s="2422">
        <f t="shared" si="18"/>
        <v>-6.3114486714766826E-2</v>
      </c>
    </row>
    <row r="19" spans="1:70" s="82" customFormat="1" ht="15.95" customHeight="1">
      <c r="A19" s="75"/>
      <c r="B19" s="236"/>
      <c r="C19" s="219">
        <v>15</v>
      </c>
      <c r="D19" s="220" t="s">
        <v>252</v>
      </c>
      <c r="E19" s="229">
        <v>38.799978506750676</v>
      </c>
      <c r="F19" s="189">
        <v>4546.4219733977498</v>
      </c>
      <c r="G19" s="189">
        <v>194.16296390143839</v>
      </c>
      <c r="H19" s="189">
        <v>300.54418485721396</v>
      </c>
      <c r="I19" s="189">
        <v>64.660911936928088</v>
      </c>
      <c r="J19" s="174">
        <v>160.20224511713533</v>
      </c>
      <c r="K19" s="174">
        <v>26.892617539389924</v>
      </c>
      <c r="L19" s="174">
        <v>168.35073579398735</v>
      </c>
      <c r="M19" s="174">
        <v>2.06829853668108</v>
      </c>
      <c r="N19" s="174">
        <v>46.181788902710807</v>
      </c>
      <c r="O19" s="189">
        <v>35.052817350218021</v>
      </c>
      <c r="P19" s="230">
        <v>0.82323761592200484</v>
      </c>
      <c r="Q19" s="189">
        <v>77.660702475648222</v>
      </c>
      <c r="R19" s="174">
        <v>275.7570546143084</v>
      </c>
      <c r="S19" s="174">
        <v>113.5258436860789</v>
      </c>
      <c r="T19" s="174">
        <v>1522.4935691195171</v>
      </c>
      <c r="U19" s="174">
        <v>1001.781555</v>
      </c>
      <c r="V19" s="174">
        <v>1.3467639370673754</v>
      </c>
      <c r="W19" s="231">
        <v>89.271385932432111</v>
      </c>
      <c r="X19" s="232">
        <v>8665.9986282211757</v>
      </c>
      <c r="Y19" s="74"/>
      <c r="Z19" s="74"/>
      <c r="AA19" s="2380">
        <v>15</v>
      </c>
      <c r="AB19" s="2381" t="s">
        <v>252</v>
      </c>
      <c r="AC19" s="2389">
        <v>38.799978506750676</v>
      </c>
      <c r="AD19" s="2343">
        <v>4546.4219733977498</v>
      </c>
      <c r="AE19" s="2343">
        <v>194.16296390143839</v>
      </c>
      <c r="AF19" s="2343">
        <v>300.54418485721396</v>
      </c>
      <c r="AG19" s="2343">
        <v>64.660911936928088</v>
      </c>
      <c r="AH19" s="2316">
        <v>160.20224511713533</v>
      </c>
      <c r="AI19" s="2316">
        <v>26.892617539389924</v>
      </c>
      <c r="AJ19" s="2316">
        <v>168.35073579398735</v>
      </c>
      <c r="AK19" s="2316">
        <v>2.06829853668108</v>
      </c>
      <c r="AL19" s="2316">
        <v>46.181788902710807</v>
      </c>
      <c r="AM19" s="2343">
        <v>35.052817350218021</v>
      </c>
      <c r="AN19" s="2390">
        <v>0.82323761592200484</v>
      </c>
      <c r="AO19" s="2343">
        <v>77.660702475648222</v>
      </c>
      <c r="AP19" s="2316">
        <v>275.7570546143084</v>
      </c>
      <c r="AQ19" s="2316">
        <v>113.5258436860789</v>
      </c>
      <c r="AR19" s="2316">
        <v>1522.4935691195171</v>
      </c>
      <c r="AS19" s="2316">
        <v>1001.781555</v>
      </c>
      <c r="AT19" s="2316">
        <v>1.092294966322892</v>
      </c>
      <c r="AU19" s="2391">
        <v>89.271385932432111</v>
      </c>
      <c r="AV19" s="2392">
        <v>8665.7441592504329</v>
      </c>
      <c r="AW19" s="2380">
        <v>15</v>
      </c>
      <c r="AX19" s="2381" t="s">
        <v>252</v>
      </c>
      <c r="AY19" s="2422">
        <f t="shared" si="19"/>
        <v>0</v>
      </c>
      <c r="AZ19" s="2422">
        <f t="shared" si="0"/>
        <v>0</v>
      </c>
      <c r="BA19" s="2422">
        <f t="shared" si="1"/>
        <v>0</v>
      </c>
      <c r="BB19" s="2422">
        <f t="shared" si="2"/>
        <v>0</v>
      </c>
      <c r="BC19" s="2422">
        <f t="shared" si="3"/>
        <v>0</v>
      </c>
      <c r="BD19" s="2422">
        <f t="shared" si="4"/>
        <v>0</v>
      </c>
      <c r="BE19" s="2422">
        <f t="shared" si="5"/>
        <v>0</v>
      </c>
      <c r="BF19" s="2422">
        <f t="shared" si="6"/>
        <v>0</v>
      </c>
      <c r="BG19" s="2422">
        <f t="shared" si="7"/>
        <v>0</v>
      </c>
      <c r="BH19" s="2422">
        <f t="shared" si="8"/>
        <v>0</v>
      </c>
      <c r="BI19" s="2422">
        <f t="shared" si="9"/>
        <v>0</v>
      </c>
      <c r="BJ19" s="2422">
        <f t="shared" si="10"/>
        <v>0</v>
      </c>
      <c r="BK19" s="2422">
        <f t="shared" si="11"/>
        <v>0</v>
      </c>
      <c r="BL19" s="2422">
        <f t="shared" si="12"/>
        <v>0</v>
      </c>
      <c r="BM19" s="2422">
        <f t="shared" si="13"/>
        <v>0</v>
      </c>
      <c r="BN19" s="2422">
        <f t="shared" si="14"/>
        <v>0</v>
      </c>
      <c r="BO19" s="2422">
        <f t="shared" si="15"/>
        <v>0</v>
      </c>
      <c r="BP19" s="2422">
        <f t="shared" si="16"/>
        <v>0.25446897074448338</v>
      </c>
      <c r="BQ19" s="2422">
        <f t="shared" si="17"/>
        <v>0</v>
      </c>
      <c r="BR19" s="2422">
        <f t="shared" si="18"/>
        <v>0.25446897074289154</v>
      </c>
    </row>
    <row r="20" spans="1:70" s="82" customFormat="1" ht="15.95" customHeight="1">
      <c r="A20" s="75"/>
      <c r="B20" s="236"/>
      <c r="C20" s="219">
        <v>16</v>
      </c>
      <c r="D20" s="220" t="s">
        <v>253</v>
      </c>
      <c r="E20" s="229">
        <v>16.450814949660224</v>
      </c>
      <c r="F20" s="189">
        <v>2877.2634984831157</v>
      </c>
      <c r="G20" s="189">
        <v>40.689461942509368</v>
      </c>
      <c r="H20" s="189">
        <v>42.429374763243743</v>
      </c>
      <c r="I20" s="189">
        <v>20.153538666355391</v>
      </c>
      <c r="J20" s="174">
        <v>104.12547860136152</v>
      </c>
      <c r="K20" s="174">
        <v>11.789300000000001</v>
      </c>
      <c r="L20" s="174">
        <v>80.982890676959414</v>
      </c>
      <c r="M20" s="174">
        <v>2.4250999999999996</v>
      </c>
      <c r="N20" s="174">
        <v>18.966300000000004</v>
      </c>
      <c r="O20" s="189"/>
      <c r="P20" s="230">
        <v>9.8699999999999996E-2</v>
      </c>
      <c r="Q20" s="189">
        <v>65.770405840172188</v>
      </c>
      <c r="R20" s="174">
        <v>60.509400797864792</v>
      </c>
      <c r="S20" s="174">
        <v>116.18030000000002</v>
      </c>
      <c r="T20" s="174">
        <v>780.7445185439409</v>
      </c>
      <c r="U20" s="174">
        <v>202.99182999999999</v>
      </c>
      <c r="V20" s="174">
        <v>0.15485720827099567</v>
      </c>
      <c r="W20" s="231">
        <v>132.30254110801059</v>
      </c>
      <c r="X20" s="232">
        <v>4574.0283115814645</v>
      </c>
      <c r="Y20" s="74"/>
      <c r="Z20" s="74"/>
      <c r="AA20" s="2380">
        <v>16</v>
      </c>
      <c r="AB20" s="2381" t="s">
        <v>253</v>
      </c>
      <c r="AC20" s="2389">
        <v>16.450814949660224</v>
      </c>
      <c r="AD20" s="2343">
        <v>2877.2634984831157</v>
      </c>
      <c r="AE20" s="2343">
        <v>40.689461942509368</v>
      </c>
      <c r="AF20" s="2343">
        <v>42.429374763243743</v>
      </c>
      <c r="AG20" s="2343">
        <v>20.153538666355391</v>
      </c>
      <c r="AH20" s="2316">
        <v>104.12547860136152</v>
      </c>
      <c r="AI20" s="2316">
        <v>11.789300000000001</v>
      </c>
      <c r="AJ20" s="2316">
        <v>80.982890676959414</v>
      </c>
      <c r="AK20" s="2316">
        <v>2.4250999999999996</v>
      </c>
      <c r="AL20" s="2316">
        <v>18.966300000000004</v>
      </c>
      <c r="AM20" s="2343">
        <v>0</v>
      </c>
      <c r="AN20" s="2390">
        <v>9.8699999999999996E-2</v>
      </c>
      <c r="AO20" s="2343">
        <v>65.770405840172188</v>
      </c>
      <c r="AP20" s="2316">
        <v>60.509400797864792</v>
      </c>
      <c r="AQ20" s="2316">
        <v>116.18030000000002</v>
      </c>
      <c r="AR20" s="2316">
        <v>780.7445185439409</v>
      </c>
      <c r="AS20" s="2316">
        <v>202.99182999999999</v>
      </c>
      <c r="AT20" s="2316">
        <v>7.6601270379860212E-2</v>
      </c>
      <c r="AU20" s="2391">
        <v>132.30254110801059</v>
      </c>
      <c r="AV20" s="2392">
        <v>4573.9500556435733</v>
      </c>
      <c r="AW20" s="2380">
        <v>16</v>
      </c>
      <c r="AX20" s="2381" t="s">
        <v>253</v>
      </c>
      <c r="AY20" s="2422">
        <f t="shared" si="19"/>
        <v>0</v>
      </c>
      <c r="AZ20" s="2422">
        <f t="shared" si="0"/>
        <v>0</v>
      </c>
      <c r="BA20" s="2422">
        <f t="shared" si="1"/>
        <v>0</v>
      </c>
      <c r="BB20" s="2422">
        <f t="shared" si="2"/>
        <v>0</v>
      </c>
      <c r="BC20" s="2422">
        <f t="shared" si="3"/>
        <v>0</v>
      </c>
      <c r="BD20" s="2422">
        <f t="shared" si="4"/>
        <v>0</v>
      </c>
      <c r="BE20" s="2422">
        <f t="shared" si="5"/>
        <v>0</v>
      </c>
      <c r="BF20" s="2422">
        <f t="shared" si="6"/>
        <v>0</v>
      </c>
      <c r="BG20" s="2422">
        <f t="shared" si="7"/>
        <v>0</v>
      </c>
      <c r="BH20" s="2422">
        <f t="shared" si="8"/>
        <v>0</v>
      </c>
      <c r="BI20" s="2422">
        <f t="shared" si="9"/>
        <v>0</v>
      </c>
      <c r="BJ20" s="2422">
        <f t="shared" si="10"/>
        <v>0</v>
      </c>
      <c r="BK20" s="2422">
        <f t="shared" si="11"/>
        <v>0</v>
      </c>
      <c r="BL20" s="2422">
        <f t="shared" si="12"/>
        <v>0</v>
      </c>
      <c r="BM20" s="2422">
        <f t="shared" si="13"/>
        <v>0</v>
      </c>
      <c r="BN20" s="2422">
        <f t="shared" si="14"/>
        <v>0</v>
      </c>
      <c r="BO20" s="2422">
        <f t="shared" si="15"/>
        <v>0</v>
      </c>
      <c r="BP20" s="2422">
        <f t="shared" si="16"/>
        <v>7.8255937891135455E-2</v>
      </c>
      <c r="BQ20" s="2422">
        <f t="shared" si="17"/>
        <v>0</v>
      </c>
      <c r="BR20" s="2422">
        <f t="shared" si="18"/>
        <v>7.8255937891299254E-2</v>
      </c>
    </row>
    <row r="21" spans="1:70" s="82" customFormat="1" ht="15.95" customHeight="1">
      <c r="A21" s="75"/>
      <c r="B21" s="236"/>
      <c r="C21" s="219">
        <v>17</v>
      </c>
      <c r="D21" s="220" t="s">
        <v>254</v>
      </c>
      <c r="E21" s="229">
        <v>28.421190626583297</v>
      </c>
      <c r="F21" s="189">
        <v>1208.4105456314119</v>
      </c>
      <c r="G21" s="189">
        <v>30.701747038861406</v>
      </c>
      <c r="H21" s="189">
        <v>16.34628971807112</v>
      </c>
      <c r="I21" s="189">
        <v>14.078122264232089</v>
      </c>
      <c r="J21" s="174">
        <v>80.139651242300744</v>
      </c>
      <c r="K21" s="174">
        <v>13.837999999999999</v>
      </c>
      <c r="L21" s="174">
        <v>105.93701988004857</v>
      </c>
      <c r="M21" s="174">
        <v>2.3340000000000001</v>
      </c>
      <c r="N21" s="174">
        <v>15.432</v>
      </c>
      <c r="O21" s="189">
        <v>0.19600000000000001</v>
      </c>
      <c r="P21" s="230">
        <v>0.18778776508972267</v>
      </c>
      <c r="Q21" s="189">
        <v>75.757572993620727</v>
      </c>
      <c r="R21" s="174">
        <v>62.534371676298512</v>
      </c>
      <c r="S21" s="174">
        <v>11.808</v>
      </c>
      <c r="T21" s="174">
        <v>1094.7168697685001</v>
      </c>
      <c r="U21" s="174">
        <v>200.54304499999998</v>
      </c>
      <c r="V21" s="174">
        <v>0.19644382507163674</v>
      </c>
      <c r="W21" s="231">
        <v>263.53900874096928</v>
      </c>
      <c r="X21" s="232">
        <v>3225.1176661710588</v>
      </c>
      <c r="Y21" s="74"/>
      <c r="Z21" s="74"/>
      <c r="AA21" s="2380">
        <v>17</v>
      </c>
      <c r="AB21" s="2381" t="s">
        <v>254</v>
      </c>
      <c r="AC21" s="2389">
        <v>28.421190626583297</v>
      </c>
      <c r="AD21" s="2343">
        <v>1208.4105456314119</v>
      </c>
      <c r="AE21" s="2343">
        <v>30.701747038861406</v>
      </c>
      <c r="AF21" s="2343">
        <v>16.34628971807112</v>
      </c>
      <c r="AG21" s="2343">
        <v>14.078122264232089</v>
      </c>
      <c r="AH21" s="2316">
        <v>80.139651242300744</v>
      </c>
      <c r="AI21" s="2316">
        <v>13.837999999999999</v>
      </c>
      <c r="AJ21" s="2316">
        <v>105.93701988004857</v>
      </c>
      <c r="AK21" s="2316">
        <v>2.3340000000000001</v>
      </c>
      <c r="AL21" s="2316">
        <v>15.432</v>
      </c>
      <c r="AM21" s="2343">
        <v>0.19600000000000001</v>
      </c>
      <c r="AN21" s="2390">
        <v>0.18778776508972267</v>
      </c>
      <c r="AO21" s="2343">
        <v>75.757572993620727</v>
      </c>
      <c r="AP21" s="2316">
        <v>62.534371676298512</v>
      </c>
      <c r="AQ21" s="2316">
        <v>11.808</v>
      </c>
      <c r="AR21" s="2316">
        <v>1094.7168697685001</v>
      </c>
      <c r="AS21" s="2316">
        <v>200.54304499999998</v>
      </c>
      <c r="AT21" s="2316">
        <v>0.17547651001810521</v>
      </c>
      <c r="AU21" s="2391">
        <v>263.53900874096928</v>
      </c>
      <c r="AV21" s="2392">
        <v>3225.0966988560053</v>
      </c>
      <c r="AW21" s="2380">
        <v>17</v>
      </c>
      <c r="AX21" s="2381" t="s">
        <v>254</v>
      </c>
      <c r="AY21" s="2422">
        <f t="shared" si="19"/>
        <v>0</v>
      </c>
      <c r="AZ21" s="2422">
        <f t="shared" si="0"/>
        <v>0</v>
      </c>
      <c r="BA21" s="2422">
        <f t="shared" si="1"/>
        <v>0</v>
      </c>
      <c r="BB21" s="2422">
        <f t="shared" si="2"/>
        <v>0</v>
      </c>
      <c r="BC21" s="2422">
        <f t="shared" si="3"/>
        <v>0</v>
      </c>
      <c r="BD21" s="2422">
        <f t="shared" si="4"/>
        <v>0</v>
      </c>
      <c r="BE21" s="2422">
        <f t="shared" si="5"/>
        <v>0</v>
      </c>
      <c r="BF21" s="2422">
        <f t="shared" si="6"/>
        <v>0</v>
      </c>
      <c r="BG21" s="2422">
        <f t="shared" si="7"/>
        <v>0</v>
      </c>
      <c r="BH21" s="2422">
        <f t="shared" si="8"/>
        <v>0</v>
      </c>
      <c r="BI21" s="2422">
        <f t="shared" si="9"/>
        <v>0</v>
      </c>
      <c r="BJ21" s="2422">
        <f t="shared" si="10"/>
        <v>0</v>
      </c>
      <c r="BK21" s="2422">
        <f t="shared" si="11"/>
        <v>0</v>
      </c>
      <c r="BL21" s="2422">
        <f t="shared" si="12"/>
        <v>0</v>
      </c>
      <c r="BM21" s="2422">
        <f t="shared" si="13"/>
        <v>0</v>
      </c>
      <c r="BN21" s="2422">
        <f t="shared" si="14"/>
        <v>0</v>
      </c>
      <c r="BO21" s="2422">
        <f t="shared" si="15"/>
        <v>0</v>
      </c>
      <c r="BP21" s="2422">
        <f t="shared" si="16"/>
        <v>2.0967315053531527E-2</v>
      </c>
      <c r="BQ21" s="2422">
        <f t="shared" si="17"/>
        <v>0</v>
      </c>
      <c r="BR21" s="2422">
        <f t="shared" si="18"/>
        <v>2.0967315053439961E-2</v>
      </c>
    </row>
    <row r="22" spans="1:70" s="82" customFormat="1" ht="15.95" customHeight="1">
      <c r="A22" s="75"/>
      <c r="B22" s="236"/>
      <c r="C22" s="219">
        <v>18</v>
      </c>
      <c r="D22" s="220" t="s">
        <v>255</v>
      </c>
      <c r="E22" s="229">
        <v>45.112538603865673</v>
      </c>
      <c r="F22" s="189">
        <v>1626.9169030321864</v>
      </c>
      <c r="G22" s="189">
        <v>25.370612668273807</v>
      </c>
      <c r="H22" s="189">
        <v>24.584189941095577</v>
      </c>
      <c r="I22" s="189">
        <v>32.544628197717437</v>
      </c>
      <c r="J22" s="174">
        <v>169.46657964575019</v>
      </c>
      <c r="K22" s="174">
        <v>8.5504084538550185</v>
      </c>
      <c r="L22" s="174">
        <v>45.50876648255413</v>
      </c>
      <c r="M22" s="174">
        <v>0.74280308724259747</v>
      </c>
      <c r="N22" s="174">
        <v>2.2443982973860894</v>
      </c>
      <c r="O22" s="189"/>
      <c r="P22" s="230">
        <v>5.1904304498304701E-2</v>
      </c>
      <c r="Q22" s="189">
        <v>36.748300947278359</v>
      </c>
      <c r="R22" s="174">
        <v>37.365615824473636</v>
      </c>
      <c r="S22" s="174">
        <v>6.1615211782370816</v>
      </c>
      <c r="T22" s="174">
        <v>562.88161529666456</v>
      </c>
      <c r="U22" s="174">
        <v>95.432535000000001</v>
      </c>
      <c r="V22" s="174">
        <v>8.7913772323399642E-2</v>
      </c>
      <c r="W22" s="231">
        <v>301.30617556211462</v>
      </c>
      <c r="X22" s="232">
        <v>3021.077410295517</v>
      </c>
      <c r="Y22" s="74"/>
      <c r="Z22" s="74"/>
      <c r="AA22" s="2380">
        <v>18</v>
      </c>
      <c r="AB22" s="2381" t="s">
        <v>255</v>
      </c>
      <c r="AC22" s="2389">
        <v>45.112538603865673</v>
      </c>
      <c r="AD22" s="2343">
        <v>1626.9169030321864</v>
      </c>
      <c r="AE22" s="2343">
        <v>25.370612668273807</v>
      </c>
      <c r="AF22" s="2343">
        <v>24.584189941095577</v>
      </c>
      <c r="AG22" s="2343">
        <v>32.544628197717437</v>
      </c>
      <c r="AH22" s="2316">
        <v>169.46657964575019</v>
      </c>
      <c r="AI22" s="2316">
        <v>8.5504084538550185</v>
      </c>
      <c r="AJ22" s="2316">
        <v>45.50876648255413</v>
      </c>
      <c r="AK22" s="2316">
        <v>0.74280308724259747</v>
      </c>
      <c r="AL22" s="2316">
        <v>2.2443982973860894</v>
      </c>
      <c r="AM22" s="2343">
        <v>0</v>
      </c>
      <c r="AN22" s="2390">
        <v>5.1904304498304701E-2</v>
      </c>
      <c r="AO22" s="2343">
        <v>36.748300947278359</v>
      </c>
      <c r="AP22" s="2316">
        <v>37.365615824473636</v>
      </c>
      <c r="AQ22" s="2316">
        <v>6.1615211782370816</v>
      </c>
      <c r="AR22" s="2316">
        <v>562.88161529666456</v>
      </c>
      <c r="AS22" s="2316">
        <v>95.432535000000001</v>
      </c>
      <c r="AT22" s="2316">
        <v>6.3506296785673794E-2</v>
      </c>
      <c r="AU22" s="2391">
        <v>301.30617556211462</v>
      </c>
      <c r="AV22" s="2392">
        <v>3021.0530028199796</v>
      </c>
      <c r="AW22" s="2380">
        <v>18</v>
      </c>
      <c r="AX22" s="2381" t="s">
        <v>255</v>
      </c>
      <c r="AY22" s="2422">
        <f t="shared" si="19"/>
        <v>0</v>
      </c>
      <c r="AZ22" s="2422">
        <f t="shared" si="0"/>
        <v>0</v>
      </c>
      <c r="BA22" s="2422">
        <f t="shared" si="1"/>
        <v>0</v>
      </c>
      <c r="BB22" s="2422">
        <f t="shared" si="2"/>
        <v>0</v>
      </c>
      <c r="BC22" s="2422">
        <f t="shared" si="3"/>
        <v>0</v>
      </c>
      <c r="BD22" s="2422">
        <f t="shared" si="4"/>
        <v>0</v>
      </c>
      <c r="BE22" s="2422">
        <f t="shared" si="5"/>
        <v>0</v>
      </c>
      <c r="BF22" s="2422">
        <f t="shared" si="6"/>
        <v>0</v>
      </c>
      <c r="BG22" s="2422">
        <f t="shared" si="7"/>
        <v>0</v>
      </c>
      <c r="BH22" s="2422">
        <f t="shared" si="8"/>
        <v>0</v>
      </c>
      <c r="BI22" s="2422">
        <f t="shared" si="9"/>
        <v>0</v>
      </c>
      <c r="BJ22" s="2422">
        <f t="shared" si="10"/>
        <v>0</v>
      </c>
      <c r="BK22" s="2422">
        <f t="shared" si="11"/>
        <v>0</v>
      </c>
      <c r="BL22" s="2422">
        <f t="shared" si="12"/>
        <v>0</v>
      </c>
      <c r="BM22" s="2422">
        <f t="shared" si="13"/>
        <v>0</v>
      </c>
      <c r="BN22" s="2422">
        <f t="shared" si="14"/>
        <v>0</v>
      </c>
      <c r="BO22" s="2422">
        <f t="shared" si="15"/>
        <v>0</v>
      </c>
      <c r="BP22" s="2422">
        <f t="shared" si="16"/>
        <v>2.4407475537725848E-2</v>
      </c>
      <c r="BQ22" s="2422">
        <f t="shared" si="17"/>
        <v>0</v>
      </c>
      <c r="BR22" s="2422">
        <f t="shared" si="18"/>
        <v>2.4407475537373102E-2</v>
      </c>
    </row>
    <row r="23" spans="1:70" s="82" customFormat="1" ht="15.95" customHeight="1">
      <c r="A23" s="75"/>
      <c r="B23" s="236"/>
      <c r="C23" s="219">
        <v>19</v>
      </c>
      <c r="D23" s="220" t="s">
        <v>256</v>
      </c>
      <c r="E23" s="229">
        <v>0.20237646768767073</v>
      </c>
      <c r="F23" s="189">
        <v>883.85175967389569</v>
      </c>
      <c r="G23" s="189">
        <v>20.275612877267054</v>
      </c>
      <c r="H23" s="189">
        <v>9.2547743026876486</v>
      </c>
      <c r="I23" s="189">
        <v>5.9108903182524717</v>
      </c>
      <c r="J23" s="174">
        <v>40.274212976609071</v>
      </c>
      <c r="K23" s="174">
        <v>6.1831118818472355</v>
      </c>
      <c r="L23" s="174">
        <v>44.472665715342281</v>
      </c>
      <c r="M23" s="174">
        <v>0.27337602167083502</v>
      </c>
      <c r="N23" s="174">
        <v>26.690422620940296</v>
      </c>
      <c r="O23" s="189"/>
      <c r="P23" s="230">
        <v>1.5010078055685129E-3</v>
      </c>
      <c r="Q23" s="189">
        <v>16.505908511317042</v>
      </c>
      <c r="R23" s="174">
        <v>38.507403913190657</v>
      </c>
      <c r="S23" s="174">
        <v>12.562977207952356</v>
      </c>
      <c r="T23" s="174">
        <v>486.25603948349948</v>
      </c>
      <c r="U23" s="174">
        <v>202.28628499999996</v>
      </c>
      <c r="V23" s="174">
        <v>0.23559508294620252</v>
      </c>
      <c r="W23" s="231">
        <v>5.295957883332502E-2</v>
      </c>
      <c r="X23" s="232">
        <v>1793.7978726417448</v>
      </c>
      <c r="Y23" s="74"/>
      <c r="Z23" s="74"/>
      <c r="AA23" s="2380">
        <v>19</v>
      </c>
      <c r="AB23" s="2381" t="s">
        <v>256</v>
      </c>
      <c r="AC23" s="2389">
        <v>0.20237646768767073</v>
      </c>
      <c r="AD23" s="2343">
        <v>883.85175967389569</v>
      </c>
      <c r="AE23" s="2343">
        <v>20.275612877267054</v>
      </c>
      <c r="AF23" s="2343">
        <v>9.2547743026876486</v>
      </c>
      <c r="AG23" s="2343">
        <v>5.9108903182524717</v>
      </c>
      <c r="AH23" s="2316">
        <v>40.274212976609071</v>
      </c>
      <c r="AI23" s="2316">
        <v>6.1831118818472355</v>
      </c>
      <c r="AJ23" s="2316">
        <v>44.472665715342281</v>
      </c>
      <c r="AK23" s="2316">
        <v>0.27337602167083502</v>
      </c>
      <c r="AL23" s="2316">
        <v>26.690422620940296</v>
      </c>
      <c r="AM23" s="2343">
        <v>0</v>
      </c>
      <c r="AN23" s="2390">
        <v>1.5010078055685129E-3</v>
      </c>
      <c r="AO23" s="2343">
        <v>16.505908511317042</v>
      </c>
      <c r="AP23" s="2316">
        <v>38.507403913190657</v>
      </c>
      <c r="AQ23" s="2316">
        <v>12.562977207952356</v>
      </c>
      <c r="AR23" s="2316">
        <v>486.25603948349948</v>
      </c>
      <c r="AS23" s="2316">
        <v>202.28628499999996</v>
      </c>
      <c r="AT23" s="2316">
        <v>0.17519576424058519</v>
      </c>
      <c r="AU23" s="2391">
        <v>5.295957883332502E-2</v>
      </c>
      <c r="AV23" s="2392">
        <v>1793.7374733230392</v>
      </c>
      <c r="AW23" s="2380">
        <v>19</v>
      </c>
      <c r="AX23" s="2381" t="s">
        <v>256</v>
      </c>
      <c r="AY23" s="2422">
        <f t="shared" si="19"/>
        <v>0</v>
      </c>
      <c r="AZ23" s="2422">
        <f t="shared" si="0"/>
        <v>0</v>
      </c>
      <c r="BA23" s="2422">
        <f t="shared" si="1"/>
        <v>0</v>
      </c>
      <c r="BB23" s="2422">
        <f t="shared" si="2"/>
        <v>0</v>
      </c>
      <c r="BC23" s="2422">
        <f t="shared" si="3"/>
        <v>0</v>
      </c>
      <c r="BD23" s="2422">
        <f t="shared" si="4"/>
        <v>0</v>
      </c>
      <c r="BE23" s="2422">
        <f t="shared" si="5"/>
        <v>0</v>
      </c>
      <c r="BF23" s="2422">
        <f t="shared" si="6"/>
        <v>0</v>
      </c>
      <c r="BG23" s="2422">
        <f t="shared" si="7"/>
        <v>0</v>
      </c>
      <c r="BH23" s="2422">
        <f t="shared" si="8"/>
        <v>0</v>
      </c>
      <c r="BI23" s="2422">
        <f t="shared" si="9"/>
        <v>0</v>
      </c>
      <c r="BJ23" s="2422">
        <f t="shared" si="10"/>
        <v>0</v>
      </c>
      <c r="BK23" s="2422">
        <f t="shared" si="11"/>
        <v>0</v>
      </c>
      <c r="BL23" s="2422">
        <f t="shared" si="12"/>
        <v>0</v>
      </c>
      <c r="BM23" s="2422">
        <f t="shared" si="13"/>
        <v>0</v>
      </c>
      <c r="BN23" s="2422">
        <f t="shared" si="14"/>
        <v>0</v>
      </c>
      <c r="BO23" s="2422">
        <f t="shared" si="15"/>
        <v>0</v>
      </c>
      <c r="BP23" s="2422">
        <f t="shared" si="16"/>
        <v>6.0399318705617322E-2</v>
      </c>
      <c r="BQ23" s="2422">
        <f t="shared" si="17"/>
        <v>0</v>
      </c>
      <c r="BR23" s="2422">
        <f t="shared" si="18"/>
        <v>6.0399318705549376E-2</v>
      </c>
    </row>
    <row r="24" spans="1:70" s="82" customFormat="1" ht="15.95" customHeight="1">
      <c r="A24" s="75"/>
      <c r="B24" s="236"/>
      <c r="C24" s="219">
        <v>20</v>
      </c>
      <c r="D24" s="220" t="s">
        <v>257</v>
      </c>
      <c r="E24" s="229">
        <v>22.734536932329075</v>
      </c>
      <c r="F24" s="189">
        <v>2195.890257719379</v>
      </c>
      <c r="G24" s="189">
        <v>39.775145048291101</v>
      </c>
      <c r="H24" s="189">
        <v>81.580676187303141</v>
      </c>
      <c r="I24" s="189">
        <v>59.855581137022732</v>
      </c>
      <c r="J24" s="174">
        <v>108.25762459441452</v>
      </c>
      <c r="K24" s="174">
        <v>15.622862897564477</v>
      </c>
      <c r="L24" s="174">
        <v>108.52655884019929</v>
      </c>
      <c r="M24" s="174">
        <v>1.1076773684501096</v>
      </c>
      <c r="N24" s="174">
        <v>56.033208702148166</v>
      </c>
      <c r="O24" s="189"/>
      <c r="P24" s="230">
        <v>0.79067902499275577</v>
      </c>
      <c r="Q24" s="189">
        <v>65.469355143475596</v>
      </c>
      <c r="R24" s="174">
        <v>207.50783087049393</v>
      </c>
      <c r="S24" s="174">
        <v>128.75892943988492</v>
      </c>
      <c r="T24" s="174">
        <v>906.02916073746849</v>
      </c>
      <c r="U24" s="174">
        <v>906.68846999999982</v>
      </c>
      <c r="V24" s="174">
        <v>0.70373172135211137</v>
      </c>
      <c r="W24" s="231">
        <v>60.711791979830835</v>
      </c>
      <c r="X24" s="232">
        <v>4966.0440783446002</v>
      </c>
      <c r="Y24" s="74"/>
      <c r="Z24" s="74"/>
      <c r="AA24" s="2380">
        <v>20</v>
      </c>
      <c r="AB24" s="2381" t="s">
        <v>257</v>
      </c>
      <c r="AC24" s="2389">
        <v>22.734536932329075</v>
      </c>
      <c r="AD24" s="2343">
        <v>2195.890257719379</v>
      </c>
      <c r="AE24" s="2343">
        <v>39.775145048291101</v>
      </c>
      <c r="AF24" s="2343">
        <v>81.580676187303141</v>
      </c>
      <c r="AG24" s="2343">
        <v>59.855581137022732</v>
      </c>
      <c r="AH24" s="2316">
        <v>108.25762459441452</v>
      </c>
      <c r="AI24" s="2316">
        <v>15.622862897564477</v>
      </c>
      <c r="AJ24" s="2316">
        <v>108.52655884019929</v>
      </c>
      <c r="AK24" s="2316">
        <v>1.1076773684501096</v>
      </c>
      <c r="AL24" s="2316">
        <v>56.033208702148166</v>
      </c>
      <c r="AM24" s="2343">
        <v>0</v>
      </c>
      <c r="AN24" s="2390">
        <v>0.79067902499275577</v>
      </c>
      <c r="AO24" s="2343">
        <v>65.469355143475596</v>
      </c>
      <c r="AP24" s="2316">
        <v>207.50783087049393</v>
      </c>
      <c r="AQ24" s="2316">
        <v>128.75892943988492</v>
      </c>
      <c r="AR24" s="2316">
        <v>906.02916073746849</v>
      </c>
      <c r="AS24" s="2316">
        <v>906.68846999999982</v>
      </c>
      <c r="AT24" s="2316">
        <v>0.69834583298095776</v>
      </c>
      <c r="AU24" s="2391">
        <v>60.711791979830835</v>
      </c>
      <c r="AV24" s="2392">
        <v>4966.038692456229</v>
      </c>
      <c r="AW24" s="2380">
        <v>20</v>
      </c>
      <c r="AX24" s="2381" t="s">
        <v>257</v>
      </c>
      <c r="AY24" s="2422">
        <f t="shared" si="19"/>
        <v>0</v>
      </c>
      <c r="AZ24" s="2422">
        <f t="shared" si="0"/>
        <v>0</v>
      </c>
      <c r="BA24" s="2422">
        <f t="shared" si="1"/>
        <v>0</v>
      </c>
      <c r="BB24" s="2422">
        <f t="shared" si="2"/>
        <v>0</v>
      </c>
      <c r="BC24" s="2422">
        <f t="shared" si="3"/>
        <v>0</v>
      </c>
      <c r="BD24" s="2422">
        <f t="shared" si="4"/>
        <v>0</v>
      </c>
      <c r="BE24" s="2422">
        <f t="shared" si="5"/>
        <v>0</v>
      </c>
      <c r="BF24" s="2422">
        <f t="shared" si="6"/>
        <v>0</v>
      </c>
      <c r="BG24" s="2422">
        <f t="shared" si="7"/>
        <v>0</v>
      </c>
      <c r="BH24" s="2422">
        <f t="shared" si="8"/>
        <v>0</v>
      </c>
      <c r="BI24" s="2422">
        <f t="shared" si="9"/>
        <v>0</v>
      </c>
      <c r="BJ24" s="2422">
        <f t="shared" si="10"/>
        <v>0</v>
      </c>
      <c r="BK24" s="2422">
        <f t="shared" si="11"/>
        <v>0</v>
      </c>
      <c r="BL24" s="2422">
        <f t="shared" si="12"/>
        <v>0</v>
      </c>
      <c r="BM24" s="2422">
        <f t="shared" si="13"/>
        <v>0</v>
      </c>
      <c r="BN24" s="2422">
        <f t="shared" si="14"/>
        <v>0</v>
      </c>
      <c r="BO24" s="2422">
        <f t="shared" si="15"/>
        <v>0</v>
      </c>
      <c r="BP24" s="2422">
        <f t="shared" si="16"/>
        <v>5.3858883711536132E-3</v>
      </c>
      <c r="BQ24" s="2422">
        <f t="shared" si="17"/>
        <v>0</v>
      </c>
      <c r="BR24" s="2422">
        <f t="shared" si="18"/>
        <v>5.3858883711654926E-3</v>
      </c>
    </row>
    <row r="25" spans="1:70" s="82" customFormat="1" ht="15.95" customHeight="1">
      <c r="A25" s="75"/>
      <c r="B25" s="236"/>
      <c r="C25" s="219">
        <v>21</v>
      </c>
      <c r="D25" s="220" t="s">
        <v>258</v>
      </c>
      <c r="E25" s="229">
        <v>2.2846217421645401</v>
      </c>
      <c r="F25" s="189">
        <v>2442.4343258510498</v>
      </c>
      <c r="G25" s="189">
        <v>35.097559260416574</v>
      </c>
      <c r="H25" s="189">
        <v>36.92255352944651</v>
      </c>
      <c r="I25" s="189">
        <v>22.777224100549287</v>
      </c>
      <c r="J25" s="174">
        <v>97.998518899792799</v>
      </c>
      <c r="K25" s="174">
        <v>24.284127480829095</v>
      </c>
      <c r="L25" s="174">
        <v>142.03717637880311</v>
      </c>
      <c r="M25" s="174">
        <v>5.4150315153281339</v>
      </c>
      <c r="N25" s="174">
        <v>43.512133530151544</v>
      </c>
      <c r="O25" s="189">
        <v>0.14561283532915997</v>
      </c>
      <c r="P25" s="230">
        <v>1.0779228725412125E-2</v>
      </c>
      <c r="Q25" s="189">
        <v>63.267941637400675</v>
      </c>
      <c r="R25" s="174">
        <v>182.92338598629902</v>
      </c>
      <c r="S25" s="174">
        <v>64.607870827314741</v>
      </c>
      <c r="T25" s="174">
        <v>846.45166335043314</v>
      </c>
      <c r="U25" s="174">
        <v>717.00417500000003</v>
      </c>
      <c r="V25" s="174">
        <v>0.98076943069185518</v>
      </c>
      <c r="W25" s="231">
        <v>3.616159096325859</v>
      </c>
      <c r="X25" s="232">
        <v>4731.7716296810513</v>
      </c>
      <c r="Y25" s="74"/>
      <c r="Z25" s="74"/>
      <c r="AA25" s="2380">
        <v>21</v>
      </c>
      <c r="AB25" s="2381" t="s">
        <v>258</v>
      </c>
      <c r="AC25" s="2389">
        <v>2.2846217421645401</v>
      </c>
      <c r="AD25" s="2343">
        <v>2442.4343258510498</v>
      </c>
      <c r="AE25" s="2343">
        <v>35.097559260416574</v>
      </c>
      <c r="AF25" s="2343">
        <v>36.92255352944651</v>
      </c>
      <c r="AG25" s="2343">
        <v>22.777224100549287</v>
      </c>
      <c r="AH25" s="2316">
        <v>97.998518899792799</v>
      </c>
      <c r="AI25" s="2316">
        <v>24.284127480829095</v>
      </c>
      <c r="AJ25" s="2316">
        <v>142.03717637880311</v>
      </c>
      <c r="AK25" s="2316">
        <v>5.4150315153281339</v>
      </c>
      <c r="AL25" s="2316">
        <v>43.512133530151544</v>
      </c>
      <c r="AM25" s="2343">
        <v>0.14561283532915997</v>
      </c>
      <c r="AN25" s="2390">
        <v>1.0779228725412125E-2</v>
      </c>
      <c r="AO25" s="2343">
        <v>63.267941637400675</v>
      </c>
      <c r="AP25" s="2316">
        <v>182.92338598629902</v>
      </c>
      <c r="AQ25" s="2316">
        <v>64.607870827314741</v>
      </c>
      <c r="AR25" s="2316">
        <v>846.45166335043314</v>
      </c>
      <c r="AS25" s="2316">
        <v>717.00417500000003</v>
      </c>
      <c r="AT25" s="2316">
        <v>1.0130363370959741</v>
      </c>
      <c r="AU25" s="2391">
        <v>3.616159096325859</v>
      </c>
      <c r="AV25" s="2392">
        <v>4731.8038965874557</v>
      </c>
      <c r="AW25" s="2380">
        <v>21</v>
      </c>
      <c r="AX25" s="2381" t="s">
        <v>258</v>
      </c>
      <c r="AY25" s="2422">
        <f t="shared" si="19"/>
        <v>0</v>
      </c>
      <c r="AZ25" s="2422">
        <f t="shared" si="0"/>
        <v>0</v>
      </c>
      <c r="BA25" s="2422">
        <f t="shared" si="1"/>
        <v>0</v>
      </c>
      <c r="BB25" s="2422">
        <f t="shared" si="2"/>
        <v>0</v>
      </c>
      <c r="BC25" s="2422">
        <f t="shared" si="3"/>
        <v>0</v>
      </c>
      <c r="BD25" s="2422">
        <f t="shared" si="4"/>
        <v>0</v>
      </c>
      <c r="BE25" s="2422">
        <f t="shared" si="5"/>
        <v>0</v>
      </c>
      <c r="BF25" s="2422">
        <f t="shared" si="6"/>
        <v>0</v>
      </c>
      <c r="BG25" s="2422">
        <f t="shared" si="7"/>
        <v>0</v>
      </c>
      <c r="BH25" s="2422">
        <f t="shared" si="8"/>
        <v>0</v>
      </c>
      <c r="BI25" s="2422">
        <f t="shared" si="9"/>
        <v>0</v>
      </c>
      <c r="BJ25" s="2422">
        <f t="shared" si="10"/>
        <v>0</v>
      </c>
      <c r="BK25" s="2422">
        <f t="shared" si="11"/>
        <v>0</v>
      </c>
      <c r="BL25" s="2422">
        <f t="shared" si="12"/>
        <v>0</v>
      </c>
      <c r="BM25" s="2422">
        <f t="shared" si="13"/>
        <v>0</v>
      </c>
      <c r="BN25" s="2422">
        <f t="shared" si="14"/>
        <v>0</v>
      </c>
      <c r="BO25" s="2422">
        <f t="shared" si="15"/>
        <v>0</v>
      </c>
      <c r="BP25" s="2422">
        <f t="shared" si="16"/>
        <v>-3.2266906404118889E-2</v>
      </c>
      <c r="BQ25" s="2422">
        <f t="shared" si="17"/>
        <v>0</v>
      </c>
      <c r="BR25" s="2422">
        <f t="shared" si="18"/>
        <v>-3.2266906404402107E-2</v>
      </c>
    </row>
    <row r="26" spans="1:70" s="82" customFormat="1" ht="15.95" customHeight="1">
      <c r="A26" s="75"/>
      <c r="B26" s="236"/>
      <c r="C26" s="219">
        <v>22</v>
      </c>
      <c r="D26" s="220" t="s">
        <v>259</v>
      </c>
      <c r="E26" s="229">
        <v>21.139227000000002</v>
      </c>
      <c r="F26" s="189">
        <v>6088.1522620000005</v>
      </c>
      <c r="G26" s="189">
        <v>101.47180800000024</v>
      </c>
      <c r="H26" s="189">
        <v>36.164843000000012</v>
      </c>
      <c r="I26" s="189">
        <v>48.379419999999953</v>
      </c>
      <c r="J26" s="174">
        <v>299.89792475000007</v>
      </c>
      <c r="K26" s="174">
        <v>59.546714000000399</v>
      </c>
      <c r="L26" s="174">
        <v>222.52594299999711</v>
      </c>
      <c r="M26" s="174">
        <v>3.3869232000000502</v>
      </c>
      <c r="N26" s="174">
        <v>145.73494200000002</v>
      </c>
      <c r="O26" s="189">
        <v>3.081</v>
      </c>
      <c r="P26" s="230">
        <v>3.9119999999999997E-3</v>
      </c>
      <c r="Q26" s="189">
        <v>51.311220999999293</v>
      </c>
      <c r="R26" s="174">
        <v>316.1522229999984</v>
      </c>
      <c r="S26" s="174">
        <v>36.508504000000002</v>
      </c>
      <c r="T26" s="174">
        <v>1958.0145970000387</v>
      </c>
      <c r="U26" s="174">
        <v>953.09347500000001</v>
      </c>
      <c r="V26" s="174">
        <v>0.86725442224682914</v>
      </c>
      <c r="W26" s="231">
        <v>40.563248999999992</v>
      </c>
      <c r="X26" s="232">
        <v>10385.995442372281</v>
      </c>
      <c r="Y26" s="74"/>
      <c r="Z26" s="74"/>
      <c r="AA26" s="2380">
        <v>22</v>
      </c>
      <c r="AB26" s="2381" t="s">
        <v>259</v>
      </c>
      <c r="AC26" s="2389">
        <v>21.139227000000002</v>
      </c>
      <c r="AD26" s="2343">
        <v>6088.1522620000005</v>
      </c>
      <c r="AE26" s="2343">
        <v>101.47180800000024</v>
      </c>
      <c r="AF26" s="2343">
        <v>36.164843000000012</v>
      </c>
      <c r="AG26" s="2343">
        <v>48.379419999999953</v>
      </c>
      <c r="AH26" s="2316">
        <v>299.89792475000007</v>
      </c>
      <c r="AI26" s="2316">
        <v>59.546714000000399</v>
      </c>
      <c r="AJ26" s="2316">
        <v>222.52594299999711</v>
      </c>
      <c r="AK26" s="2316">
        <v>3.3869232000000502</v>
      </c>
      <c r="AL26" s="2316">
        <v>145.73494200000002</v>
      </c>
      <c r="AM26" s="2343">
        <v>3.081</v>
      </c>
      <c r="AN26" s="2390">
        <v>3.9119999999999997E-3</v>
      </c>
      <c r="AO26" s="2343">
        <v>51.311220999999293</v>
      </c>
      <c r="AP26" s="2316">
        <v>316.1522229999984</v>
      </c>
      <c r="AQ26" s="2316">
        <v>36.508504000000002</v>
      </c>
      <c r="AR26" s="2316">
        <v>1958.0145970000387</v>
      </c>
      <c r="AS26" s="2316">
        <v>953.09347500000001</v>
      </c>
      <c r="AT26" s="2316">
        <v>0.97400226801211709</v>
      </c>
      <c r="AU26" s="2391">
        <v>40.563248999999992</v>
      </c>
      <c r="AV26" s="2392">
        <v>10386.102190218047</v>
      </c>
      <c r="AW26" s="2380">
        <v>22</v>
      </c>
      <c r="AX26" s="2381" t="s">
        <v>259</v>
      </c>
      <c r="AY26" s="2422">
        <f t="shared" si="19"/>
        <v>0</v>
      </c>
      <c r="AZ26" s="2422">
        <f t="shared" si="0"/>
        <v>0</v>
      </c>
      <c r="BA26" s="2422">
        <f t="shared" si="1"/>
        <v>0</v>
      </c>
      <c r="BB26" s="2422">
        <f t="shared" si="2"/>
        <v>0</v>
      </c>
      <c r="BC26" s="2422">
        <f t="shared" si="3"/>
        <v>0</v>
      </c>
      <c r="BD26" s="2422">
        <f t="shared" si="4"/>
        <v>0</v>
      </c>
      <c r="BE26" s="2422">
        <f t="shared" si="5"/>
        <v>0</v>
      </c>
      <c r="BF26" s="2422">
        <f t="shared" si="6"/>
        <v>0</v>
      </c>
      <c r="BG26" s="2422">
        <f t="shared" si="7"/>
        <v>0</v>
      </c>
      <c r="BH26" s="2422">
        <f t="shared" si="8"/>
        <v>0</v>
      </c>
      <c r="BI26" s="2422">
        <f t="shared" si="9"/>
        <v>0</v>
      </c>
      <c r="BJ26" s="2422">
        <f t="shared" si="10"/>
        <v>0</v>
      </c>
      <c r="BK26" s="2422">
        <f t="shared" si="11"/>
        <v>0</v>
      </c>
      <c r="BL26" s="2422">
        <f t="shared" si="12"/>
        <v>0</v>
      </c>
      <c r="BM26" s="2422">
        <f t="shared" si="13"/>
        <v>0</v>
      </c>
      <c r="BN26" s="2422">
        <f t="shared" si="14"/>
        <v>0</v>
      </c>
      <c r="BO26" s="2422">
        <f t="shared" si="15"/>
        <v>0</v>
      </c>
      <c r="BP26" s="2422">
        <f t="shared" si="16"/>
        <v>-0.10674784576528795</v>
      </c>
      <c r="BQ26" s="2422">
        <f t="shared" si="17"/>
        <v>0</v>
      </c>
      <c r="BR26" s="2422">
        <f t="shared" si="18"/>
        <v>-0.10674784576622187</v>
      </c>
    </row>
    <row r="27" spans="1:70" s="82" customFormat="1" ht="15.95" customHeight="1">
      <c r="A27" s="75"/>
      <c r="B27" s="236"/>
      <c r="C27" s="219">
        <v>23</v>
      </c>
      <c r="D27" s="220" t="s">
        <v>260</v>
      </c>
      <c r="E27" s="229">
        <v>147.01678420673611</v>
      </c>
      <c r="F27" s="189">
        <v>8849.9096261545219</v>
      </c>
      <c r="G27" s="189">
        <v>87.459001087809654</v>
      </c>
      <c r="H27" s="189">
        <v>49.666043018412701</v>
      </c>
      <c r="I27" s="189">
        <v>71.255594229995964</v>
      </c>
      <c r="J27" s="174">
        <v>312.16132998301583</v>
      </c>
      <c r="K27" s="174">
        <v>18.642845597069126</v>
      </c>
      <c r="L27" s="174">
        <v>338.46182337430503</v>
      </c>
      <c r="M27" s="174">
        <v>6.5716899742809654</v>
      </c>
      <c r="N27" s="174">
        <v>71.958142999999993</v>
      </c>
      <c r="O27" s="189">
        <v>0.39023078168102238</v>
      </c>
      <c r="P27" s="230">
        <v>0.12455358998814799</v>
      </c>
      <c r="Q27" s="189">
        <v>614.90513332595663</v>
      </c>
      <c r="R27" s="174">
        <v>345.23558884345823</v>
      </c>
      <c r="S27" s="174">
        <v>1304.919906895879</v>
      </c>
      <c r="T27" s="174">
        <v>4088.4901308934968</v>
      </c>
      <c r="U27" s="174">
        <v>2056.2275</v>
      </c>
      <c r="V27" s="174">
        <v>2.0336129033462034</v>
      </c>
      <c r="W27" s="231">
        <v>1598.0140401513038</v>
      </c>
      <c r="X27" s="232">
        <v>19963.443578011258</v>
      </c>
      <c r="Y27" s="74"/>
      <c r="Z27" s="74"/>
      <c r="AA27" s="2380">
        <v>23</v>
      </c>
      <c r="AB27" s="2381" t="s">
        <v>260</v>
      </c>
      <c r="AC27" s="2389">
        <v>147.01678420673611</v>
      </c>
      <c r="AD27" s="2343">
        <v>8849.9096261545219</v>
      </c>
      <c r="AE27" s="2343">
        <v>87.459001087809654</v>
      </c>
      <c r="AF27" s="2343">
        <v>49.666043018412701</v>
      </c>
      <c r="AG27" s="2343">
        <v>71.255594229995964</v>
      </c>
      <c r="AH27" s="2316">
        <v>312.16132998301583</v>
      </c>
      <c r="AI27" s="2316">
        <v>18.642845597069126</v>
      </c>
      <c r="AJ27" s="2316">
        <v>338.46182337430503</v>
      </c>
      <c r="AK27" s="2316">
        <v>6.5716899742809654</v>
      </c>
      <c r="AL27" s="2316">
        <v>71.958142999999993</v>
      </c>
      <c r="AM27" s="2343">
        <v>0.39023078168102238</v>
      </c>
      <c r="AN27" s="2390">
        <v>0.12455358998814799</v>
      </c>
      <c r="AO27" s="2343">
        <v>614.90513332595663</v>
      </c>
      <c r="AP27" s="2316">
        <v>345.23558884345823</v>
      </c>
      <c r="AQ27" s="2316">
        <v>1304.919906895879</v>
      </c>
      <c r="AR27" s="2316">
        <v>4088.4901308934968</v>
      </c>
      <c r="AS27" s="2316">
        <v>2056.2275</v>
      </c>
      <c r="AT27" s="2316">
        <v>2.0566151226209786</v>
      </c>
      <c r="AU27" s="2391">
        <v>1598.0140401513038</v>
      </c>
      <c r="AV27" s="2392">
        <v>19963.466580230532</v>
      </c>
      <c r="AW27" s="2380">
        <v>23</v>
      </c>
      <c r="AX27" s="2381" t="s">
        <v>260</v>
      </c>
      <c r="AY27" s="2422">
        <f t="shared" si="19"/>
        <v>0</v>
      </c>
      <c r="AZ27" s="2422">
        <f t="shared" si="0"/>
        <v>0</v>
      </c>
      <c r="BA27" s="2422">
        <f t="shared" si="1"/>
        <v>0</v>
      </c>
      <c r="BB27" s="2422">
        <f t="shared" si="2"/>
        <v>0</v>
      </c>
      <c r="BC27" s="2422">
        <f t="shared" si="3"/>
        <v>0</v>
      </c>
      <c r="BD27" s="2422">
        <f t="shared" si="4"/>
        <v>0</v>
      </c>
      <c r="BE27" s="2422">
        <f t="shared" si="5"/>
        <v>0</v>
      </c>
      <c r="BF27" s="2422">
        <f t="shared" si="6"/>
        <v>0</v>
      </c>
      <c r="BG27" s="2422">
        <f t="shared" si="7"/>
        <v>0</v>
      </c>
      <c r="BH27" s="2422">
        <f t="shared" si="8"/>
        <v>0</v>
      </c>
      <c r="BI27" s="2422">
        <f t="shared" si="9"/>
        <v>0</v>
      </c>
      <c r="BJ27" s="2422">
        <f t="shared" si="10"/>
        <v>0</v>
      </c>
      <c r="BK27" s="2422">
        <f t="shared" si="11"/>
        <v>0</v>
      </c>
      <c r="BL27" s="2422">
        <f t="shared" si="12"/>
        <v>0</v>
      </c>
      <c r="BM27" s="2422">
        <f t="shared" si="13"/>
        <v>0</v>
      </c>
      <c r="BN27" s="2422">
        <f t="shared" si="14"/>
        <v>0</v>
      </c>
      <c r="BO27" s="2422">
        <f t="shared" si="15"/>
        <v>0</v>
      </c>
      <c r="BP27" s="2422">
        <f t="shared" si="16"/>
        <v>-2.3002219274775193E-2</v>
      </c>
      <c r="BQ27" s="2422">
        <f t="shared" si="17"/>
        <v>0</v>
      </c>
      <c r="BR27" s="2422">
        <f t="shared" si="18"/>
        <v>-2.3002219273621449E-2</v>
      </c>
    </row>
    <row r="28" spans="1:70" s="82" customFormat="1" ht="15.95" customHeight="1">
      <c r="A28" s="75"/>
      <c r="B28" s="236"/>
      <c r="C28" s="219">
        <v>24</v>
      </c>
      <c r="D28" s="220" t="s">
        <v>261</v>
      </c>
      <c r="E28" s="229">
        <v>49.525649045139325</v>
      </c>
      <c r="F28" s="189">
        <v>4867.3227535525139</v>
      </c>
      <c r="G28" s="189">
        <v>74.869047065684768</v>
      </c>
      <c r="H28" s="189">
        <v>77.688073896792432</v>
      </c>
      <c r="I28" s="189">
        <v>636.30638617976342</v>
      </c>
      <c r="J28" s="174">
        <v>152.52627351830367</v>
      </c>
      <c r="K28" s="174">
        <v>5.5960000000000001</v>
      </c>
      <c r="L28" s="174">
        <v>179.68329289784236</v>
      </c>
      <c r="M28" s="174">
        <v>4.101</v>
      </c>
      <c r="N28" s="174">
        <v>29.077999999999999</v>
      </c>
      <c r="O28" s="189"/>
      <c r="P28" s="230">
        <v>1.3878844888333899</v>
      </c>
      <c r="Q28" s="189">
        <v>169.70296217328601</v>
      </c>
      <c r="R28" s="174">
        <v>301.47638034472482</v>
      </c>
      <c r="S28" s="174">
        <v>96.0381293380741</v>
      </c>
      <c r="T28" s="174">
        <v>1719.7601158286157</v>
      </c>
      <c r="U28" s="174">
        <v>901.80623000000003</v>
      </c>
      <c r="V28" s="174">
        <v>0.50858702279596013</v>
      </c>
      <c r="W28" s="231">
        <v>108.97647077473492</v>
      </c>
      <c r="X28" s="232">
        <v>9376.3532361271027</v>
      </c>
      <c r="Y28" s="74"/>
      <c r="Z28" s="74"/>
      <c r="AA28" s="2380">
        <v>24</v>
      </c>
      <c r="AB28" s="2381" t="s">
        <v>261</v>
      </c>
      <c r="AC28" s="2389">
        <v>49.525649045139325</v>
      </c>
      <c r="AD28" s="2343">
        <v>4867.3227535525139</v>
      </c>
      <c r="AE28" s="2343">
        <v>74.869047065684768</v>
      </c>
      <c r="AF28" s="2343">
        <v>77.688073896792432</v>
      </c>
      <c r="AG28" s="2343">
        <v>636.30638617976342</v>
      </c>
      <c r="AH28" s="2316">
        <v>152.52627351830367</v>
      </c>
      <c r="AI28" s="2316">
        <v>5.5960000000000001</v>
      </c>
      <c r="AJ28" s="2316">
        <v>179.68329289784236</v>
      </c>
      <c r="AK28" s="2316">
        <v>4.101</v>
      </c>
      <c r="AL28" s="2316">
        <v>29.077999999999999</v>
      </c>
      <c r="AM28" s="2343">
        <v>0</v>
      </c>
      <c r="AN28" s="2390">
        <v>1.3878844888333899</v>
      </c>
      <c r="AO28" s="2343">
        <v>169.70296217328601</v>
      </c>
      <c r="AP28" s="2316">
        <v>301.47638034472482</v>
      </c>
      <c r="AQ28" s="2316">
        <v>96.0381293380741</v>
      </c>
      <c r="AR28" s="2316">
        <v>1719.7601158286157</v>
      </c>
      <c r="AS28" s="2316">
        <v>901.80623000000003</v>
      </c>
      <c r="AT28" s="2316">
        <v>0.48161555858709365</v>
      </c>
      <c r="AU28" s="2391">
        <v>108.97647077473492</v>
      </c>
      <c r="AV28" s="2392">
        <v>9376.3262646628937</v>
      </c>
      <c r="AW28" s="2380">
        <v>24</v>
      </c>
      <c r="AX28" s="2381" t="s">
        <v>261</v>
      </c>
      <c r="AY28" s="2422">
        <f t="shared" si="19"/>
        <v>0</v>
      </c>
      <c r="AZ28" s="2422">
        <f t="shared" si="0"/>
        <v>0</v>
      </c>
      <c r="BA28" s="2422">
        <f t="shared" si="1"/>
        <v>0</v>
      </c>
      <c r="BB28" s="2422">
        <f t="shared" si="2"/>
        <v>0</v>
      </c>
      <c r="BC28" s="2422">
        <f t="shared" si="3"/>
        <v>0</v>
      </c>
      <c r="BD28" s="2422">
        <f t="shared" si="4"/>
        <v>0</v>
      </c>
      <c r="BE28" s="2422">
        <f t="shared" si="5"/>
        <v>0</v>
      </c>
      <c r="BF28" s="2422">
        <f t="shared" si="6"/>
        <v>0</v>
      </c>
      <c r="BG28" s="2422">
        <f t="shared" si="7"/>
        <v>0</v>
      </c>
      <c r="BH28" s="2422">
        <f t="shared" si="8"/>
        <v>0</v>
      </c>
      <c r="BI28" s="2422">
        <f t="shared" si="9"/>
        <v>0</v>
      </c>
      <c r="BJ28" s="2422">
        <f t="shared" si="10"/>
        <v>0</v>
      </c>
      <c r="BK28" s="2422">
        <f t="shared" si="11"/>
        <v>0</v>
      </c>
      <c r="BL28" s="2422">
        <f t="shared" si="12"/>
        <v>0</v>
      </c>
      <c r="BM28" s="2422">
        <f t="shared" si="13"/>
        <v>0</v>
      </c>
      <c r="BN28" s="2422">
        <f t="shared" si="14"/>
        <v>0</v>
      </c>
      <c r="BO28" s="2422">
        <f t="shared" si="15"/>
        <v>0</v>
      </c>
      <c r="BP28" s="2422">
        <f t="shared" si="16"/>
        <v>2.697146420886648E-2</v>
      </c>
      <c r="BQ28" s="2422">
        <f t="shared" si="17"/>
        <v>0</v>
      </c>
      <c r="BR28" s="2422">
        <f t="shared" si="18"/>
        <v>2.697146420905483E-2</v>
      </c>
    </row>
    <row r="29" spans="1:70" s="82" customFormat="1" ht="15.95" customHeight="1">
      <c r="A29" s="75"/>
      <c r="B29" s="236"/>
      <c r="C29" s="219">
        <v>25</v>
      </c>
      <c r="D29" s="220" t="s">
        <v>262</v>
      </c>
      <c r="E29" s="229">
        <v>5.3287570000000013</v>
      </c>
      <c r="F29" s="189">
        <v>1951.1753490000003</v>
      </c>
      <c r="G29" s="189">
        <v>52.422365000000113</v>
      </c>
      <c r="H29" s="189">
        <v>14.686532999999995</v>
      </c>
      <c r="I29" s="189">
        <v>82.066086000000013</v>
      </c>
      <c r="J29" s="174">
        <v>156.66859599999995</v>
      </c>
      <c r="K29" s="174">
        <v>5.8002010000000235</v>
      </c>
      <c r="L29" s="174">
        <v>77.692014999999728</v>
      </c>
      <c r="M29" s="174">
        <v>0.56291599999999964</v>
      </c>
      <c r="N29" s="174">
        <v>24.183108000000001</v>
      </c>
      <c r="O29" s="189"/>
      <c r="P29" s="230">
        <v>6.6879999999999995E-2</v>
      </c>
      <c r="Q29" s="189">
        <v>26.540456000000042</v>
      </c>
      <c r="R29" s="174">
        <v>110.09912400000003</v>
      </c>
      <c r="S29" s="174">
        <v>29.400455000000004</v>
      </c>
      <c r="T29" s="174">
        <v>840.76502499999765</v>
      </c>
      <c r="U29" s="174">
        <v>247.53496999999999</v>
      </c>
      <c r="V29" s="174">
        <v>0.17050039226290184</v>
      </c>
      <c r="W29" s="231">
        <v>7.4315090000000001</v>
      </c>
      <c r="X29" s="232">
        <v>3632.594845392261</v>
      </c>
      <c r="Y29" s="74"/>
      <c r="Z29" s="74"/>
      <c r="AA29" s="2380">
        <v>25</v>
      </c>
      <c r="AB29" s="2381" t="s">
        <v>262</v>
      </c>
      <c r="AC29" s="2389">
        <v>5.3287570000000013</v>
      </c>
      <c r="AD29" s="2343">
        <v>1951.1753490000003</v>
      </c>
      <c r="AE29" s="2343">
        <v>52.422365000000113</v>
      </c>
      <c r="AF29" s="2343">
        <v>14.686532999999995</v>
      </c>
      <c r="AG29" s="2343">
        <v>82.066086000000013</v>
      </c>
      <c r="AH29" s="2316">
        <v>156.66859599999995</v>
      </c>
      <c r="AI29" s="2316">
        <v>5.8002010000000235</v>
      </c>
      <c r="AJ29" s="2316">
        <v>77.692014999999728</v>
      </c>
      <c r="AK29" s="2316">
        <v>0.56291599999999964</v>
      </c>
      <c r="AL29" s="2316">
        <v>24.183108000000001</v>
      </c>
      <c r="AM29" s="2343">
        <v>0</v>
      </c>
      <c r="AN29" s="2390">
        <v>6.6879999999999995E-2</v>
      </c>
      <c r="AO29" s="2343">
        <v>26.540456000000042</v>
      </c>
      <c r="AP29" s="2316">
        <v>110.09912400000003</v>
      </c>
      <c r="AQ29" s="2316">
        <v>29.400455000000004</v>
      </c>
      <c r="AR29" s="2316">
        <v>840.76502499999765</v>
      </c>
      <c r="AS29" s="2316">
        <v>247.53496999999999</v>
      </c>
      <c r="AT29" s="2316">
        <v>0.1663473847728173</v>
      </c>
      <c r="AU29" s="2391">
        <v>7.4315090000000001</v>
      </c>
      <c r="AV29" s="2392">
        <v>3632.590692384771</v>
      </c>
      <c r="AW29" s="2380">
        <v>25</v>
      </c>
      <c r="AX29" s="2381" t="s">
        <v>262</v>
      </c>
      <c r="AY29" s="2422">
        <f t="shared" si="19"/>
        <v>0</v>
      </c>
      <c r="AZ29" s="2422">
        <f t="shared" si="0"/>
        <v>0</v>
      </c>
      <c r="BA29" s="2422">
        <f t="shared" si="1"/>
        <v>0</v>
      </c>
      <c r="BB29" s="2422">
        <f t="shared" si="2"/>
        <v>0</v>
      </c>
      <c r="BC29" s="2422">
        <f t="shared" si="3"/>
        <v>0</v>
      </c>
      <c r="BD29" s="2422">
        <f t="shared" si="4"/>
        <v>0</v>
      </c>
      <c r="BE29" s="2422">
        <f t="shared" si="5"/>
        <v>0</v>
      </c>
      <c r="BF29" s="2422">
        <f t="shared" si="6"/>
        <v>0</v>
      </c>
      <c r="BG29" s="2422">
        <f t="shared" si="7"/>
        <v>0</v>
      </c>
      <c r="BH29" s="2422">
        <f t="shared" si="8"/>
        <v>0</v>
      </c>
      <c r="BI29" s="2422">
        <f t="shared" si="9"/>
        <v>0</v>
      </c>
      <c r="BJ29" s="2422">
        <f t="shared" si="10"/>
        <v>0</v>
      </c>
      <c r="BK29" s="2422">
        <f t="shared" si="11"/>
        <v>0</v>
      </c>
      <c r="BL29" s="2422">
        <f t="shared" si="12"/>
        <v>0</v>
      </c>
      <c r="BM29" s="2422">
        <f t="shared" si="13"/>
        <v>0</v>
      </c>
      <c r="BN29" s="2422">
        <f t="shared" si="14"/>
        <v>0</v>
      </c>
      <c r="BO29" s="2422">
        <f t="shared" si="15"/>
        <v>0</v>
      </c>
      <c r="BP29" s="2422">
        <f t="shared" si="16"/>
        <v>4.1530074900845426E-3</v>
      </c>
      <c r="BQ29" s="2422">
        <f t="shared" si="17"/>
        <v>0</v>
      </c>
      <c r="BR29" s="2422">
        <f t="shared" si="18"/>
        <v>4.1530074900038016E-3</v>
      </c>
    </row>
    <row r="30" spans="1:70" s="82" customFormat="1" ht="15.95" customHeight="1">
      <c r="A30" s="75"/>
      <c r="B30" s="236"/>
      <c r="C30" s="219">
        <v>26</v>
      </c>
      <c r="D30" s="220" t="s">
        <v>263</v>
      </c>
      <c r="E30" s="229">
        <v>30.278008457646472</v>
      </c>
      <c r="F30" s="189">
        <v>2433.6107586465841</v>
      </c>
      <c r="G30" s="189">
        <v>37.770461731554569</v>
      </c>
      <c r="H30" s="189">
        <v>15.465971536682524</v>
      </c>
      <c r="I30" s="189">
        <v>11.117139899764677</v>
      </c>
      <c r="J30" s="174">
        <v>128.92605966504337</v>
      </c>
      <c r="K30" s="174">
        <v>7.0886342409260843</v>
      </c>
      <c r="L30" s="174">
        <v>77.017504553923303</v>
      </c>
      <c r="M30" s="174">
        <v>1.2630411490914248</v>
      </c>
      <c r="N30" s="174">
        <v>57.564169199999995</v>
      </c>
      <c r="O30" s="189">
        <v>0.14994293629463201</v>
      </c>
      <c r="P30" s="230">
        <v>6.3722608346555173E-2</v>
      </c>
      <c r="Q30" s="189">
        <v>44.86057368513292</v>
      </c>
      <c r="R30" s="174">
        <v>41.238346538676772</v>
      </c>
      <c r="S30" s="174">
        <v>52.716068440000001</v>
      </c>
      <c r="T30" s="174">
        <v>802.67694602291192</v>
      </c>
      <c r="U30" s="174">
        <v>260.81622499999997</v>
      </c>
      <c r="V30" s="174">
        <v>0.3174369657184537</v>
      </c>
      <c r="W30" s="231">
        <v>421.32570825408919</v>
      </c>
      <c r="X30" s="232">
        <v>4424.2667195323875</v>
      </c>
      <c r="Y30" s="74"/>
      <c r="Z30" s="74"/>
      <c r="AA30" s="2380">
        <v>26</v>
      </c>
      <c r="AB30" s="2381" t="s">
        <v>263</v>
      </c>
      <c r="AC30" s="2389">
        <v>30.278008457646472</v>
      </c>
      <c r="AD30" s="2343">
        <v>2433.6107586465841</v>
      </c>
      <c r="AE30" s="2343">
        <v>37.770461731554569</v>
      </c>
      <c r="AF30" s="2343">
        <v>15.465971536682524</v>
      </c>
      <c r="AG30" s="2343">
        <v>11.117139899764677</v>
      </c>
      <c r="AH30" s="2316">
        <v>128.92605966504337</v>
      </c>
      <c r="AI30" s="2316">
        <v>7.0886342409260843</v>
      </c>
      <c r="AJ30" s="2316">
        <v>77.017504553923303</v>
      </c>
      <c r="AK30" s="2316">
        <v>1.2630411490914248</v>
      </c>
      <c r="AL30" s="2316">
        <v>57.564169199999995</v>
      </c>
      <c r="AM30" s="2343">
        <v>0.14994293629463201</v>
      </c>
      <c r="AN30" s="2390">
        <v>6.3722608346555173E-2</v>
      </c>
      <c r="AO30" s="2343">
        <v>44.86057368513292</v>
      </c>
      <c r="AP30" s="2316">
        <v>41.238346538676772</v>
      </c>
      <c r="AQ30" s="2316">
        <v>52.716068440000001</v>
      </c>
      <c r="AR30" s="2316">
        <v>802.67694602291192</v>
      </c>
      <c r="AS30" s="2316">
        <v>260.81622499999997</v>
      </c>
      <c r="AT30" s="2316">
        <v>0.35667633830165413</v>
      </c>
      <c r="AU30" s="2391">
        <v>421.32570825408919</v>
      </c>
      <c r="AV30" s="2392">
        <v>4424.3059589049708</v>
      </c>
      <c r="AW30" s="2380">
        <v>26</v>
      </c>
      <c r="AX30" s="2381" t="s">
        <v>263</v>
      </c>
      <c r="AY30" s="2422">
        <f t="shared" si="19"/>
        <v>0</v>
      </c>
      <c r="AZ30" s="2422">
        <f t="shared" si="0"/>
        <v>0</v>
      </c>
      <c r="BA30" s="2422">
        <f t="shared" si="1"/>
        <v>0</v>
      </c>
      <c r="BB30" s="2422">
        <f t="shared" si="2"/>
        <v>0</v>
      </c>
      <c r="BC30" s="2422">
        <f t="shared" si="3"/>
        <v>0</v>
      </c>
      <c r="BD30" s="2422">
        <f t="shared" si="4"/>
        <v>0</v>
      </c>
      <c r="BE30" s="2422">
        <f t="shared" si="5"/>
        <v>0</v>
      </c>
      <c r="BF30" s="2422">
        <f t="shared" si="6"/>
        <v>0</v>
      </c>
      <c r="BG30" s="2422">
        <f t="shared" si="7"/>
        <v>0</v>
      </c>
      <c r="BH30" s="2422">
        <f t="shared" si="8"/>
        <v>0</v>
      </c>
      <c r="BI30" s="2422">
        <f t="shared" si="9"/>
        <v>0</v>
      </c>
      <c r="BJ30" s="2422">
        <f t="shared" si="10"/>
        <v>0</v>
      </c>
      <c r="BK30" s="2422">
        <f t="shared" si="11"/>
        <v>0</v>
      </c>
      <c r="BL30" s="2422">
        <f t="shared" si="12"/>
        <v>0</v>
      </c>
      <c r="BM30" s="2422">
        <f t="shared" si="13"/>
        <v>0</v>
      </c>
      <c r="BN30" s="2422">
        <f t="shared" si="14"/>
        <v>0</v>
      </c>
      <c r="BO30" s="2422">
        <f t="shared" si="15"/>
        <v>0</v>
      </c>
      <c r="BP30" s="2422">
        <f t="shared" si="16"/>
        <v>-3.9239372583200427E-2</v>
      </c>
      <c r="BQ30" s="2422">
        <f t="shared" si="17"/>
        <v>0</v>
      </c>
      <c r="BR30" s="2422">
        <f t="shared" si="18"/>
        <v>-3.9239372583324439E-2</v>
      </c>
    </row>
    <row r="31" spans="1:70" s="82" customFormat="1" ht="15.95" customHeight="1">
      <c r="A31" s="75"/>
      <c r="B31" s="236"/>
      <c r="C31" s="219">
        <v>27</v>
      </c>
      <c r="D31" s="220" t="s">
        <v>264</v>
      </c>
      <c r="E31" s="229">
        <v>1.7660483352657688</v>
      </c>
      <c r="F31" s="189">
        <v>8883.1081987595408</v>
      </c>
      <c r="G31" s="189">
        <v>148.68770795006742</v>
      </c>
      <c r="H31" s="189">
        <v>168.71571149589994</v>
      </c>
      <c r="I31" s="189">
        <v>123.22829041964289</v>
      </c>
      <c r="J31" s="174">
        <v>278.53694172347014</v>
      </c>
      <c r="K31" s="174">
        <v>53.859599913795641</v>
      </c>
      <c r="L31" s="174">
        <v>206.89228990778926</v>
      </c>
      <c r="M31" s="174">
        <v>4.6042630205794204</v>
      </c>
      <c r="N31" s="174">
        <v>81.83779692666343</v>
      </c>
      <c r="O31" s="189">
        <v>0.74679281993403912</v>
      </c>
      <c r="P31" s="230">
        <v>1.4125681821741223</v>
      </c>
      <c r="Q31" s="189">
        <v>443.24625278844013</v>
      </c>
      <c r="R31" s="174">
        <v>137.70373357019915</v>
      </c>
      <c r="S31" s="174">
        <v>290.07370095020315</v>
      </c>
      <c r="T31" s="174">
        <v>2573.4537758340916</v>
      </c>
      <c r="U31" s="174">
        <v>49.060015000000007</v>
      </c>
      <c r="V31" s="174">
        <v>0.10598106427090531</v>
      </c>
      <c r="W31" s="231">
        <v>77.577668117903045</v>
      </c>
      <c r="X31" s="232">
        <v>13524.617336779933</v>
      </c>
      <c r="Y31" s="74"/>
      <c r="Z31" s="74"/>
      <c r="AA31" s="2380">
        <v>27</v>
      </c>
      <c r="AB31" s="2381" t="s">
        <v>264</v>
      </c>
      <c r="AC31" s="2389">
        <v>1.7660483352657688</v>
      </c>
      <c r="AD31" s="2343">
        <v>8883.1081987595408</v>
      </c>
      <c r="AE31" s="2343">
        <v>148.68770795006742</v>
      </c>
      <c r="AF31" s="2343">
        <v>168.71571149589994</v>
      </c>
      <c r="AG31" s="2343">
        <v>123.22829041964289</v>
      </c>
      <c r="AH31" s="2316">
        <v>278.53694172347014</v>
      </c>
      <c r="AI31" s="2316">
        <v>53.859599913795641</v>
      </c>
      <c r="AJ31" s="2316">
        <v>206.89228990778926</v>
      </c>
      <c r="AK31" s="2316">
        <v>4.6042630205794204</v>
      </c>
      <c r="AL31" s="2316">
        <v>81.83779692666343</v>
      </c>
      <c r="AM31" s="2343">
        <v>0.74679281993403912</v>
      </c>
      <c r="AN31" s="2390">
        <v>1.4125681821741223</v>
      </c>
      <c r="AO31" s="2343">
        <v>443.24625278844013</v>
      </c>
      <c r="AP31" s="2316">
        <v>137.70373357019915</v>
      </c>
      <c r="AQ31" s="2316">
        <v>290.07370095020315</v>
      </c>
      <c r="AR31" s="2316">
        <v>2573.4537758340916</v>
      </c>
      <c r="AS31" s="2316">
        <v>49.060015000000007</v>
      </c>
      <c r="AT31" s="2316">
        <v>0.11266616478460893</v>
      </c>
      <c r="AU31" s="2391">
        <v>77.577668117903045</v>
      </c>
      <c r="AV31" s="2392">
        <v>13524.624021880447</v>
      </c>
      <c r="AW31" s="2380">
        <v>27</v>
      </c>
      <c r="AX31" s="2381" t="s">
        <v>264</v>
      </c>
      <c r="AY31" s="2422">
        <f t="shared" si="19"/>
        <v>0</v>
      </c>
      <c r="AZ31" s="2422">
        <f t="shared" si="0"/>
        <v>0</v>
      </c>
      <c r="BA31" s="2422">
        <f t="shared" si="1"/>
        <v>0</v>
      </c>
      <c r="BB31" s="2422">
        <f t="shared" si="2"/>
        <v>0</v>
      </c>
      <c r="BC31" s="2422">
        <f t="shared" si="3"/>
        <v>0</v>
      </c>
      <c r="BD31" s="2422">
        <f t="shared" si="4"/>
        <v>0</v>
      </c>
      <c r="BE31" s="2422">
        <f t="shared" si="5"/>
        <v>0</v>
      </c>
      <c r="BF31" s="2422">
        <f t="shared" si="6"/>
        <v>0</v>
      </c>
      <c r="BG31" s="2422">
        <f t="shared" si="7"/>
        <v>0</v>
      </c>
      <c r="BH31" s="2422">
        <f t="shared" si="8"/>
        <v>0</v>
      </c>
      <c r="BI31" s="2422">
        <f t="shared" si="9"/>
        <v>0</v>
      </c>
      <c r="BJ31" s="2422">
        <f t="shared" si="10"/>
        <v>0</v>
      </c>
      <c r="BK31" s="2422">
        <f t="shared" si="11"/>
        <v>0</v>
      </c>
      <c r="BL31" s="2422">
        <f t="shared" si="12"/>
        <v>0</v>
      </c>
      <c r="BM31" s="2422">
        <f t="shared" si="13"/>
        <v>0</v>
      </c>
      <c r="BN31" s="2422">
        <f t="shared" si="14"/>
        <v>0</v>
      </c>
      <c r="BO31" s="2422">
        <f t="shared" si="15"/>
        <v>0</v>
      </c>
      <c r="BP31" s="2422">
        <f t="shared" si="16"/>
        <v>-6.6851005137036207E-3</v>
      </c>
      <c r="BQ31" s="2422">
        <f t="shared" si="17"/>
        <v>0</v>
      </c>
      <c r="BR31" s="2422">
        <f t="shared" si="18"/>
        <v>-6.6851005140051711E-3</v>
      </c>
    </row>
    <row r="32" spans="1:70" s="82" customFormat="1" ht="15.95" customHeight="1">
      <c r="A32" s="75"/>
      <c r="B32" s="236"/>
      <c r="C32" s="219">
        <v>28</v>
      </c>
      <c r="D32" s="220" t="s">
        <v>265</v>
      </c>
      <c r="E32" s="229">
        <v>80.104584888889704</v>
      </c>
      <c r="F32" s="189">
        <v>7667.1855301803798</v>
      </c>
      <c r="G32" s="189">
        <v>317.0002751000867</v>
      </c>
      <c r="H32" s="189">
        <v>106.78394881175677</v>
      </c>
      <c r="I32" s="189">
        <v>101.87516741019867</v>
      </c>
      <c r="J32" s="174">
        <v>529.85213826089193</v>
      </c>
      <c r="K32" s="174">
        <v>67.805261356920028</v>
      </c>
      <c r="L32" s="174">
        <v>456.68213930930966</v>
      </c>
      <c r="M32" s="174">
        <v>3.1003749209787697</v>
      </c>
      <c r="N32" s="174">
        <v>53.677780589099434</v>
      </c>
      <c r="O32" s="189">
        <v>2.5019415804004819</v>
      </c>
      <c r="P32" s="230">
        <v>1.0138682193309423</v>
      </c>
      <c r="Q32" s="189">
        <v>949.26223489471818</v>
      </c>
      <c r="R32" s="174">
        <v>532.98072852922758</v>
      </c>
      <c r="S32" s="174">
        <v>4269.3254224661769</v>
      </c>
      <c r="T32" s="174">
        <v>1690.2915531552633</v>
      </c>
      <c r="U32" s="174">
        <v>1170.7302</v>
      </c>
      <c r="V32" s="174">
        <v>1.485426088053875</v>
      </c>
      <c r="W32" s="231">
        <v>1331.329722698478</v>
      </c>
      <c r="X32" s="232">
        <v>19332.988298460165</v>
      </c>
      <c r="Y32" s="74"/>
      <c r="Z32" s="74"/>
      <c r="AA32" s="2380">
        <v>28</v>
      </c>
      <c r="AB32" s="2381" t="s">
        <v>265</v>
      </c>
      <c r="AC32" s="2389">
        <v>80.104584888889704</v>
      </c>
      <c r="AD32" s="2343">
        <v>7667.1855301803798</v>
      </c>
      <c r="AE32" s="2343">
        <v>317.0002751000867</v>
      </c>
      <c r="AF32" s="2343">
        <v>106.78394881175677</v>
      </c>
      <c r="AG32" s="2343">
        <v>101.87516741019867</v>
      </c>
      <c r="AH32" s="2316">
        <v>529.85213826089193</v>
      </c>
      <c r="AI32" s="2316">
        <v>67.805261356920028</v>
      </c>
      <c r="AJ32" s="2316">
        <v>456.68213930930966</v>
      </c>
      <c r="AK32" s="2316">
        <v>3.1003749209787697</v>
      </c>
      <c r="AL32" s="2316">
        <v>53.677780589099434</v>
      </c>
      <c r="AM32" s="2343">
        <v>2.5019415804004819</v>
      </c>
      <c r="AN32" s="2390">
        <v>1.0138682193309423</v>
      </c>
      <c r="AO32" s="2343">
        <v>949.26223489471818</v>
      </c>
      <c r="AP32" s="2316">
        <v>532.98072852922758</v>
      </c>
      <c r="AQ32" s="2316">
        <v>4269.3254224661769</v>
      </c>
      <c r="AR32" s="2316">
        <v>1690.2915531552633</v>
      </c>
      <c r="AS32" s="2316">
        <v>1170.7302</v>
      </c>
      <c r="AT32" s="2316">
        <v>1.5093962638732401</v>
      </c>
      <c r="AU32" s="2391">
        <v>1331.329722698478</v>
      </c>
      <c r="AV32" s="2392">
        <v>19333.012268635986</v>
      </c>
      <c r="AW32" s="2380">
        <v>28</v>
      </c>
      <c r="AX32" s="2381" t="s">
        <v>265</v>
      </c>
      <c r="AY32" s="2422">
        <f t="shared" si="19"/>
        <v>0</v>
      </c>
      <c r="AZ32" s="2422">
        <f t="shared" si="0"/>
        <v>0</v>
      </c>
      <c r="BA32" s="2422">
        <f t="shared" si="1"/>
        <v>0</v>
      </c>
      <c r="BB32" s="2422">
        <f t="shared" si="2"/>
        <v>0</v>
      </c>
      <c r="BC32" s="2422">
        <f t="shared" si="3"/>
        <v>0</v>
      </c>
      <c r="BD32" s="2422">
        <f t="shared" si="4"/>
        <v>0</v>
      </c>
      <c r="BE32" s="2422">
        <f t="shared" si="5"/>
        <v>0</v>
      </c>
      <c r="BF32" s="2422">
        <f t="shared" si="6"/>
        <v>0</v>
      </c>
      <c r="BG32" s="2422">
        <f t="shared" si="7"/>
        <v>0</v>
      </c>
      <c r="BH32" s="2422">
        <f t="shared" si="8"/>
        <v>0</v>
      </c>
      <c r="BI32" s="2422">
        <f t="shared" si="9"/>
        <v>0</v>
      </c>
      <c r="BJ32" s="2422">
        <f t="shared" si="10"/>
        <v>0</v>
      </c>
      <c r="BK32" s="2422">
        <f t="shared" si="11"/>
        <v>0</v>
      </c>
      <c r="BL32" s="2422">
        <f t="shared" si="12"/>
        <v>0</v>
      </c>
      <c r="BM32" s="2422">
        <f t="shared" si="13"/>
        <v>0</v>
      </c>
      <c r="BN32" s="2422">
        <f t="shared" si="14"/>
        <v>0</v>
      </c>
      <c r="BO32" s="2422">
        <f t="shared" si="15"/>
        <v>0</v>
      </c>
      <c r="BP32" s="2422">
        <f t="shared" si="16"/>
        <v>-2.3970175819365114E-2</v>
      </c>
      <c r="BQ32" s="2422">
        <f t="shared" si="17"/>
        <v>0</v>
      </c>
      <c r="BR32" s="2422">
        <f t="shared" si="18"/>
        <v>-2.3970175821887096E-2</v>
      </c>
    </row>
    <row r="33" spans="1:70" s="82" customFormat="1" ht="15.95" customHeight="1">
      <c r="A33" s="75"/>
      <c r="B33" s="236"/>
      <c r="C33" s="219">
        <v>29</v>
      </c>
      <c r="D33" s="220" t="s">
        <v>266</v>
      </c>
      <c r="E33" s="229">
        <v>0.84860405544983131</v>
      </c>
      <c r="F33" s="189">
        <v>727.15453462568212</v>
      </c>
      <c r="G33" s="189">
        <v>14.896222486514358</v>
      </c>
      <c r="H33" s="189">
        <v>10.089553499379504</v>
      </c>
      <c r="I33" s="189">
        <v>5.0876928423606431</v>
      </c>
      <c r="J33" s="174">
        <v>45.134425336476994</v>
      </c>
      <c r="K33" s="174">
        <v>7.3360000000000003</v>
      </c>
      <c r="L33" s="174">
        <v>44.635602603211197</v>
      </c>
      <c r="M33" s="174">
        <v>0.41499999999999998</v>
      </c>
      <c r="N33" s="174">
        <v>8.3450000000000006</v>
      </c>
      <c r="O33" s="189">
        <v>2.8979581584330283E-2</v>
      </c>
      <c r="P33" s="230">
        <v>0.24896399858676913</v>
      </c>
      <c r="Q33" s="189">
        <v>19.761784759563291</v>
      </c>
      <c r="R33" s="174">
        <v>30.925113195544046</v>
      </c>
      <c r="S33" s="174">
        <v>1.91</v>
      </c>
      <c r="T33" s="174">
        <v>333.18572083492171</v>
      </c>
      <c r="U33" s="174">
        <v>139.04346500000003</v>
      </c>
      <c r="V33" s="174">
        <v>0.21861648552408139</v>
      </c>
      <c r="W33" s="231">
        <v>0.34170469088284816</v>
      </c>
      <c r="X33" s="232">
        <v>1389.6069839956815</v>
      </c>
      <c r="Y33" s="74"/>
      <c r="Z33" s="74"/>
      <c r="AA33" s="2380">
        <v>29</v>
      </c>
      <c r="AB33" s="2381" t="s">
        <v>266</v>
      </c>
      <c r="AC33" s="2389">
        <v>0.84860405544983131</v>
      </c>
      <c r="AD33" s="2343">
        <v>727.15453462568212</v>
      </c>
      <c r="AE33" s="2343">
        <v>14.896222486514358</v>
      </c>
      <c r="AF33" s="2343">
        <v>10.089553499379504</v>
      </c>
      <c r="AG33" s="2343">
        <v>5.0876928423606431</v>
      </c>
      <c r="AH33" s="2316">
        <v>45.134425336476994</v>
      </c>
      <c r="AI33" s="2316">
        <v>7.3360000000000003</v>
      </c>
      <c r="AJ33" s="2316">
        <v>44.635602603211197</v>
      </c>
      <c r="AK33" s="2316">
        <v>0.41499999999999998</v>
      </c>
      <c r="AL33" s="2316">
        <v>8.3450000000000006</v>
      </c>
      <c r="AM33" s="2343">
        <v>2.8979581584330283E-2</v>
      </c>
      <c r="AN33" s="2390">
        <v>0.24896399858676913</v>
      </c>
      <c r="AO33" s="2343">
        <v>19.761784759563291</v>
      </c>
      <c r="AP33" s="2316">
        <v>30.925113195544046</v>
      </c>
      <c r="AQ33" s="2316">
        <v>1.91</v>
      </c>
      <c r="AR33" s="2316">
        <v>333.18572083492171</v>
      </c>
      <c r="AS33" s="2316">
        <v>139.04346500000003</v>
      </c>
      <c r="AT33" s="2316">
        <v>0.20950362321655455</v>
      </c>
      <c r="AU33" s="2391">
        <v>0.34170469088284816</v>
      </c>
      <c r="AV33" s="2392">
        <v>1389.5978711333739</v>
      </c>
      <c r="AW33" s="2380">
        <v>29</v>
      </c>
      <c r="AX33" s="2381" t="s">
        <v>266</v>
      </c>
      <c r="AY33" s="2422">
        <f t="shared" si="19"/>
        <v>0</v>
      </c>
      <c r="AZ33" s="2422">
        <f t="shared" si="0"/>
        <v>0</v>
      </c>
      <c r="BA33" s="2422">
        <f t="shared" si="1"/>
        <v>0</v>
      </c>
      <c r="BB33" s="2422">
        <f t="shared" si="2"/>
        <v>0</v>
      </c>
      <c r="BC33" s="2422">
        <f t="shared" si="3"/>
        <v>0</v>
      </c>
      <c r="BD33" s="2422">
        <f t="shared" si="4"/>
        <v>0</v>
      </c>
      <c r="BE33" s="2422">
        <f t="shared" si="5"/>
        <v>0</v>
      </c>
      <c r="BF33" s="2422">
        <f t="shared" si="6"/>
        <v>0</v>
      </c>
      <c r="BG33" s="2422">
        <f t="shared" si="7"/>
        <v>0</v>
      </c>
      <c r="BH33" s="2422">
        <f t="shared" si="8"/>
        <v>0</v>
      </c>
      <c r="BI33" s="2422">
        <f t="shared" si="9"/>
        <v>0</v>
      </c>
      <c r="BJ33" s="2422">
        <f t="shared" si="10"/>
        <v>0</v>
      </c>
      <c r="BK33" s="2422">
        <f t="shared" si="11"/>
        <v>0</v>
      </c>
      <c r="BL33" s="2422">
        <f t="shared" si="12"/>
        <v>0</v>
      </c>
      <c r="BM33" s="2422">
        <f t="shared" si="13"/>
        <v>0</v>
      </c>
      <c r="BN33" s="2422">
        <f t="shared" si="14"/>
        <v>0</v>
      </c>
      <c r="BO33" s="2422">
        <f t="shared" si="15"/>
        <v>0</v>
      </c>
      <c r="BP33" s="2422">
        <f t="shared" si="16"/>
        <v>9.1128623075268367E-3</v>
      </c>
      <c r="BQ33" s="2422">
        <f t="shared" si="17"/>
        <v>0</v>
      </c>
      <c r="BR33" s="2422">
        <f t="shared" si="18"/>
        <v>9.1128623075746873E-3</v>
      </c>
    </row>
    <row r="34" spans="1:70" s="82" customFormat="1" ht="15.95" customHeight="1">
      <c r="A34" s="75"/>
      <c r="B34" s="236"/>
      <c r="C34" s="219">
        <v>30</v>
      </c>
      <c r="D34" s="220" t="s">
        <v>267</v>
      </c>
      <c r="E34" s="229">
        <v>0.40545999999999993</v>
      </c>
      <c r="F34" s="189">
        <v>446.96222999999986</v>
      </c>
      <c r="G34" s="189">
        <v>35.004343000000006</v>
      </c>
      <c r="H34" s="189">
        <v>23.979399000000004</v>
      </c>
      <c r="I34" s="189">
        <v>23.653457999999997</v>
      </c>
      <c r="J34" s="174">
        <v>21.499760999999999</v>
      </c>
      <c r="K34" s="174">
        <v>0.54077999999999993</v>
      </c>
      <c r="L34" s="174">
        <v>71.463979999999992</v>
      </c>
      <c r="M34" s="174">
        <v>8.4277999999999992E-2</v>
      </c>
      <c r="N34" s="174">
        <v>19.642153999999998</v>
      </c>
      <c r="O34" s="189">
        <v>1.7918999999999998</v>
      </c>
      <c r="P34" s="230">
        <v>3.0679999999999995E-3</v>
      </c>
      <c r="Q34" s="189">
        <v>22.285467000000011</v>
      </c>
      <c r="R34" s="174">
        <v>110.51834100000004</v>
      </c>
      <c r="S34" s="174">
        <v>1067.7770899999998</v>
      </c>
      <c r="T34" s="174">
        <v>802.34597299999848</v>
      </c>
      <c r="U34" s="174">
        <v>78.886355000000009</v>
      </c>
      <c r="V34" s="174">
        <v>7.5125746601609963E-2</v>
      </c>
      <c r="W34" s="231">
        <v>861.08204000000001</v>
      </c>
      <c r="X34" s="232">
        <v>3588.0012027466</v>
      </c>
      <c r="Y34" s="74"/>
      <c r="Z34" s="74"/>
      <c r="AA34" s="2380">
        <v>30</v>
      </c>
      <c r="AB34" s="2381" t="s">
        <v>267</v>
      </c>
      <c r="AC34" s="2389">
        <v>0.40545999999999993</v>
      </c>
      <c r="AD34" s="2343">
        <v>446.96222999999986</v>
      </c>
      <c r="AE34" s="2343">
        <v>35.004343000000006</v>
      </c>
      <c r="AF34" s="2343">
        <v>23.979399000000004</v>
      </c>
      <c r="AG34" s="2343">
        <v>23.653457999999997</v>
      </c>
      <c r="AH34" s="2316">
        <v>21.499760999999999</v>
      </c>
      <c r="AI34" s="2316">
        <v>0.54077999999999993</v>
      </c>
      <c r="AJ34" s="2316">
        <v>71.463979999999992</v>
      </c>
      <c r="AK34" s="2316">
        <v>8.4277999999999992E-2</v>
      </c>
      <c r="AL34" s="2316">
        <v>19.642153999999998</v>
      </c>
      <c r="AM34" s="2343">
        <v>1.7918999999999998</v>
      </c>
      <c r="AN34" s="2390">
        <v>3.0679999999999995E-3</v>
      </c>
      <c r="AO34" s="2343">
        <v>22.285467000000011</v>
      </c>
      <c r="AP34" s="2316">
        <v>110.51834100000004</v>
      </c>
      <c r="AQ34" s="2316">
        <v>1067.7770899999998</v>
      </c>
      <c r="AR34" s="2316">
        <v>802.34597299999848</v>
      </c>
      <c r="AS34" s="2316">
        <v>78.886355000000009</v>
      </c>
      <c r="AT34" s="2316">
        <v>8.7158536823939578E-2</v>
      </c>
      <c r="AU34" s="2391">
        <v>861.08204000000001</v>
      </c>
      <c r="AV34" s="2392">
        <v>3588.0132355368223</v>
      </c>
      <c r="AW34" s="2380">
        <v>30</v>
      </c>
      <c r="AX34" s="2381" t="s">
        <v>267</v>
      </c>
      <c r="AY34" s="2422">
        <f t="shared" si="19"/>
        <v>0</v>
      </c>
      <c r="AZ34" s="2422">
        <f t="shared" si="0"/>
        <v>0</v>
      </c>
      <c r="BA34" s="2422">
        <f t="shared" si="1"/>
        <v>0</v>
      </c>
      <c r="BB34" s="2422">
        <f t="shared" si="2"/>
        <v>0</v>
      </c>
      <c r="BC34" s="2422">
        <f t="shared" si="3"/>
        <v>0</v>
      </c>
      <c r="BD34" s="2422">
        <f t="shared" si="4"/>
        <v>0</v>
      </c>
      <c r="BE34" s="2422">
        <f t="shared" si="5"/>
        <v>0</v>
      </c>
      <c r="BF34" s="2422">
        <f t="shared" si="6"/>
        <v>0</v>
      </c>
      <c r="BG34" s="2422">
        <f t="shared" si="7"/>
        <v>0</v>
      </c>
      <c r="BH34" s="2422">
        <f t="shared" si="8"/>
        <v>0</v>
      </c>
      <c r="BI34" s="2422">
        <f t="shared" si="9"/>
        <v>0</v>
      </c>
      <c r="BJ34" s="2422">
        <f t="shared" si="10"/>
        <v>0</v>
      </c>
      <c r="BK34" s="2422">
        <f t="shared" si="11"/>
        <v>0</v>
      </c>
      <c r="BL34" s="2422">
        <f t="shared" si="12"/>
        <v>0</v>
      </c>
      <c r="BM34" s="2422">
        <f t="shared" si="13"/>
        <v>0</v>
      </c>
      <c r="BN34" s="2422">
        <f t="shared" si="14"/>
        <v>0</v>
      </c>
      <c r="BO34" s="2422">
        <f t="shared" si="15"/>
        <v>0</v>
      </c>
      <c r="BP34" s="2422">
        <f t="shared" si="16"/>
        <v>-1.2032790222329615E-2</v>
      </c>
      <c r="BQ34" s="2422">
        <f t="shared" si="17"/>
        <v>0</v>
      </c>
      <c r="BR34" s="2422">
        <f t="shared" si="18"/>
        <v>-1.2032790222292533E-2</v>
      </c>
    </row>
    <row r="35" spans="1:70" s="82" customFormat="1" ht="15.95" customHeight="1">
      <c r="A35" s="85"/>
      <c r="B35" s="236"/>
      <c r="C35" s="237">
        <v>31</v>
      </c>
      <c r="D35" s="238" t="s">
        <v>268</v>
      </c>
      <c r="E35" s="229">
        <v>6.7589538600125847</v>
      </c>
      <c r="F35" s="189">
        <v>526.01854447417156</v>
      </c>
      <c r="G35" s="189">
        <v>5.5554880867123426</v>
      </c>
      <c r="H35" s="189">
        <v>1.7385593678208937</v>
      </c>
      <c r="I35" s="189">
        <v>3.3071327748818145</v>
      </c>
      <c r="J35" s="239">
        <v>33.535872302233244</v>
      </c>
      <c r="K35" s="239">
        <v>1.0209411415908192</v>
      </c>
      <c r="L35" s="239">
        <v>54.714974709637573</v>
      </c>
      <c r="M35" s="239">
        <v>0.18492932699225453</v>
      </c>
      <c r="N35" s="239">
        <v>3.428541423182665</v>
      </c>
      <c r="O35" s="189"/>
      <c r="P35" s="230">
        <v>3.5399616194894547E-2</v>
      </c>
      <c r="Q35" s="189">
        <v>13.886683539565295</v>
      </c>
      <c r="R35" s="239">
        <v>21.425375623301843</v>
      </c>
      <c r="S35" s="239">
        <v>12.330416315675299</v>
      </c>
      <c r="T35" s="239">
        <v>214.79618967393878</v>
      </c>
      <c r="U35" s="239">
        <v>614.33879999999988</v>
      </c>
      <c r="V35" s="239">
        <v>0.81599956277096475</v>
      </c>
      <c r="W35" s="231">
        <v>30.935276460635929</v>
      </c>
      <c r="X35" s="232">
        <v>1544.8280782593185</v>
      </c>
      <c r="Y35" s="74"/>
      <c r="Z35" s="74"/>
      <c r="AA35" s="2395">
        <v>31</v>
      </c>
      <c r="AB35" s="2396" t="s">
        <v>268</v>
      </c>
      <c r="AC35" s="2389">
        <v>6.7589538600125847</v>
      </c>
      <c r="AD35" s="2343">
        <v>526.01854447417156</v>
      </c>
      <c r="AE35" s="2343">
        <v>5.5554880867123426</v>
      </c>
      <c r="AF35" s="2343">
        <v>1.7385593678208937</v>
      </c>
      <c r="AG35" s="2343">
        <v>3.3071327748818145</v>
      </c>
      <c r="AH35" s="2397">
        <v>33.535872302233244</v>
      </c>
      <c r="AI35" s="2397">
        <v>1.0209411415908192</v>
      </c>
      <c r="AJ35" s="2397">
        <v>54.714974709637573</v>
      </c>
      <c r="AK35" s="2397">
        <v>0.18492932699225453</v>
      </c>
      <c r="AL35" s="2397">
        <v>3.428541423182665</v>
      </c>
      <c r="AM35" s="2343">
        <v>0</v>
      </c>
      <c r="AN35" s="2390">
        <v>3.5399616194894547E-2</v>
      </c>
      <c r="AO35" s="2343">
        <v>13.886683539565295</v>
      </c>
      <c r="AP35" s="2397">
        <v>21.425375623301843</v>
      </c>
      <c r="AQ35" s="2397">
        <v>12.330416315675299</v>
      </c>
      <c r="AR35" s="2397">
        <v>214.79618967393878</v>
      </c>
      <c r="AS35" s="2397">
        <v>614.33879999999988</v>
      </c>
      <c r="AT35" s="2397">
        <v>0.73812246091417666</v>
      </c>
      <c r="AU35" s="2391">
        <v>30.935276460635929</v>
      </c>
      <c r="AV35" s="2392">
        <v>1544.7502011574618</v>
      </c>
      <c r="AW35" s="2395">
        <v>31</v>
      </c>
      <c r="AX35" s="2396" t="s">
        <v>268</v>
      </c>
      <c r="AY35" s="2422">
        <f t="shared" si="19"/>
        <v>0</v>
      </c>
      <c r="AZ35" s="2422">
        <f t="shared" si="0"/>
        <v>0</v>
      </c>
      <c r="BA35" s="2422">
        <f t="shared" si="1"/>
        <v>0</v>
      </c>
      <c r="BB35" s="2422">
        <f t="shared" si="2"/>
        <v>0</v>
      </c>
      <c r="BC35" s="2422">
        <f t="shared" si="3"/>
        <v>0</v>
      </c>
      <c r="BD35" s="2422">
        <f t="shared" si="4"/>
        <v>0</v>
      </c>
      <c r="BE35" s="2422">
        <f t="shared" si="5"/>
        <v>0</v>
      </c>
      <c r="BF35" s="2422">
        <f t="shared" si="6"/>
        <v>0</v>
      </c>
      <c r="BG35" s="2422">
        <f t="shared" si="7"/>
        <v>0</v>
      </c>
      <c r="BH35" s="2422">
        <f t="shared" si="8"/>
        <v>0</v>
      </c>
      <c r="BI35" s="2422">
        <f t="shared" si="9"/>
        <v>0</v>
      </c>
      <c r="BJ35" s="2422">
        <f t="shared" si="10"/>
        <v>0</v>
      </c>
      <c r="BK35" s="2422">
        <f t="shared" si="11"/>
        <v>0</v>
      </c>
      <c r="BL35" s="2422">
        <f t="shared" si="12"/>
        <v>0</v>
      </c>
      <c r="BM35" s="2422">
        <f t="shared" si="13"/>
        <v>0</v>
      </c>
      <c r="BN35" s="2422">
        <f t="shared" si="14"/>
        <v>0</v>
      </c>
      <c r="BO35" s="2422">
        <f t="shared" si="15"/>
        <v>0</v>
      </c>
      <c r="BP35" s="2422">
        <f t="shared" si="16"/>
        <v>7.7877101856788089E-2</v>
      </c>
      <c r="BQ35" s="2422">
        <f t="shared" si="17"/>
        <v>0</v>
      </c>
      <c r="BR35" s="2422">
        <f t="shared" si="18"/>
        <v>7.7877101856756781E-2</v>
      </c>
    </row>
    <row r="36" spans="1:70" s="82" customFormat="1" ht="15.95" customHeight="1">
      <c r="A36" s="85"/>
      <c r="B36" s="236"/>
      <c r="C36" s="240">
        <v>32</v>
      </c>
      <c r="D36" s="241" t="s">
        <v>269</v>
      </c>
      <c r="E36" s="229">
        <v>48.651093940531347</v>
      </c>
      <c r="F36" s="189">
        <v>326.25792319597042</v>
      </c>
      <c r="G36" s="189">
        <v>170.54974437662636</v>
      </c>
      <c r="H36" s="189">
        <v>1.92073863485492</v>
      </c>
      <c r="I36" s="189">
        <v>2.8862570739184523</v>
      </c>
      <c r="J36" s="174">
        <v>37.246036022011481</v>
      </c>
      <c r="K36" s="174">
        <v>3.8862143385876511</v>
      </c>
      <c r="L36" s="174">
        <v>179.06728398710942</v>
      </c>
      <c r="M36" s="174">
        <v>0.71075183334153458</v>
      </c>
      <c r="N36" s="174">
        <v>3.0994026713932579</v>
      </c>
      <c r="O36" s="189">
        <v>0.10711986144832977</v>
      </c>
      <c r="P36" s="230">
        <v>0.58858277549568883</v>
      </c>
      <c r="Q36" s="189">
        <v>49.053597289324216</v>
      </c>
      <c r="R36" s="174">
        <v>40.280575795736858</v>
      </c>
      <c r="S36" s="174">
        <v>130.8060034031613</v>
      </c>
      <c r="T36" s="174">
        <v>525.89131411411506</v>
      </c>
      <c r="U36" s="174">
        <v>592.29936999999984</v>
      </c>
      <c r="V36" s="174">
        <v>0.97752323527433782</v>
      </c>
      <c r="W36" s="231">
        <v>247.07499404969889</v>
      </c>
      <c r="X36" s="232">
        <v>2361.3545265985995</v>
      </c>
      <c r="Y36" s="74"/>
      <c r="Z36" s="74"/>
      <c r="AA36" s="2398">
        <v>32</v>
      </c>
      <c r="AB36" s="2399" t="s">
        <v>269</v>
      </c>
      <c r="AC36" s="2389">
        <v>48.651093940531347</v>
      </c>
      <c r="AD36" s="2343">
        <v>326.25792319597042</v>
      </c>
      <c r="AE36" s="2343">
        <v>170.54974437662636</v>
      </c>
      <c r="AF36" s="2343">
        <v>1.92073863485492</v>
      </c>
      <c r="AG36" s="2343">
        <v>2.8862570739184523</v>
      </c>
      <c r="AH36" s="2316">
        <v>37.246036022011481</v>
      </c>
      <c r="AI36" s="2316">
        <v>3.8862143385876511</v>
      </c>
      <c r="AJ36" s="2316">
        <v>179.06728398710942</v>
      </c>
      <c r="AK36" s="2316">
        <v>0.71075183334153458</v>
      </c>
      <c r="AL36" s="2316">
        <v>3.0994026713932579</v>
      </c>
      <c r="AM36" s="2343">
        <v>0.10711986144832977</v>
      </c>
      <c r="AN36" s="2390">
        <v>0.58858277549568883</v>
      </c>
      <c r="AO36" s="2343">
        <v>49.053597289324216</v>
      </c>
      <c r="AP36" s="2316">
        <v>40.280575795736858</v>
      </c>
      <c r="AQ36" s="2316">
        <v>130.8060034031613</v>
      </c>
      <c r="AR36" s="2316">
        <v>525.89131411411506</v>
      </c>
      <c r="AS36" s="2316">
        <v>592.29936999999984</v>
      </c>
      <c r="AT36" s="2316">
        <v>0.86313442523198725</v>
      </c>
      <c r="AU36" s="2391">
        <v>247.07499404969889</v>
      </c>
      <c r="AV36" s="2392">
        <v>2361.2401377885571</v>
      </c>
      <c r="AW36" s="2398">
        <v>32</v>
      </c>
      <c r="AX36" s="2399" t="s">
        <v>269</v>
      </c>
      <c r="AY36" s="2422">
        <f t="shared" si="19"/>
        <v>0</v>
      </c>
      <c r="AZ36" s="2422">
        <f t="shared" si="0"/>
        <v>0</v>
      </c>
      <c r="BA36" s="2422">
        <f t="shared" si="1"/>
        <v>0</v>
      </c>
      <c r="BB36" s="2422">
        <f t="shared" si="2"/>
        <v>0</v>
      </c>
      <c r="BC36" s="2422">
        <f t="shared" si="3"/>
        <v>0</v>
      </c>
      <c r="BD36" s="2422">
        <f t="shared" si="4"/>
        <v>0</v>
      </c>
      <c r="BE36" s="2422">
        <f t="shared" si="5"/>
        <v>0</v>
      </c>
      <c r="BF36" s="2422">
        <f t="shared" si="6"/>
        <v>0</v>
      </c>
      <c r="BG36" s="2422">
        <f t="shared" si="7"/>
        <v>0</v>
      </c>
      <c r="BH36" s="2422">
        <f t="shared" si="8"/>
        <v>0</v>
      </c>
      <c r="BI36" s="2422">
        <f t="shared" si="9"/>
        <v>0</v>
      </c>
      <c r="BJ36" s="2422">
        <f t="shared" si="10"/>
        <v>0</v>
      </c>
      <c r="BK36" s="2422">
        <f t="shared" si="11"/>
        <v>0</v>
      </c>
      <c r="BL36" s="2422">
        <f t="shared" si="12"/>
        <v>0</v>
      </c>
      <c r="BM36" s="2422">
        <f t="shared" si="13"/>
        <v>0</v>
      </c>
      <c r="BN36" s="2422">
        <f t="shared" si="14"/>
        <v>0</v>
      </c>
      <c r="BO36" s="2422">
        <f t="shared" si="15"/>
        <v>0</v>
      </c>
      <c r="BP36" s="2422">
        <f t="shared" si="16"/>
        <v>0.11438881004235057</v>
      </c>
      <c r="BQ36" s="2422">
        <f t="shared" si="17"/>
        <v>0</v>
      </c>
      <c r="BR36" s="2422">
        <f t="shared" si="18"/>
        <v>0.11438881004232826</v>
      </c>
    </row>
    <row r="37" spans="1:70" s="82" customFormat="1" ht="15.95" customHeight="1">
      <c r="A37" s="2529"/>
      <c r="B37" s="236"/>
      <c r="C37" s="219">
        <v>33</v>
      </c>
      <c r="D37" s="220" t="s">
        <v>270</v>
      </c>
      <c r="E37" s="229">
        <v>22.360396651332511</v>
      </c>
      <c r="F37" s="189">
        <v>2678.4571105968985</v>
      </c>
      <c r="G37" s="189">
        <v>86.542334962819538</v>
      </c>
      <c r="H37" s="189">
        <v>46.387112882816091</v>
      </c>
      <c r="I37" s="189">
        <v>112.56638006673725</v>
      </c>
      <c r="J37" s="174">
        <v>156.28412572019562</v>
      </c>
      <c r="K37" s="174">
        <v>31.391999999999999</v>
      </c>
      <c r="L37" s="174">
        <v>178.52095272606815</v>
      </c>
      <c r="M37" s="174">
        <v>1.0349999999999999</v>
      </c>
      <c r="N37" s="174">
        <v>39.430999999999997</v>
      </c>
      <c r="O37" s="189">
        <v>0.23899999999999999</v>
      </c>
      <c r="P37" s="230">
        <v>0.12000492935965917</v>
      </c>
      <c r="Q37" s="189">
        <v>111.73327133735731</v>
      </c>
      <c r="R37" s="174">
        <v>143.33900444492144</v>
      </c>
      <c r="S37" s="174">
        <v>254.69514519711873</v>
      </c>
      <c r="T37" s="174">
        <v>819.98472334666496</v>
      </c>
      <c r="U37" s="174">
        <v>1173.4023650000001</v>
      </c>
      <c r="V37" s="174">
        <v>1.2901361832882325</v>
      </c>
      <c r="W37" s="231">
        <v>428.58551808741208</v>
      </c>
      <c r="X37" s="232">
        <v>6286.3655821329894</v>
      </c>
      <c r="Y37" s="74"/>
      <c r="Z37" s="74"/>
      <c r="AA37" s="2380">
        <v>33</v>
      </c>
      <c r="AB37" s="2381" t="s">
        <v>270</v>
      </c>
      <c r="AC37" s="2389">
        <v>22.360396651332511</v>
      </c>
      <c r="AD37" s="2343">
        <v>2678.4571105968985</v>
      </c>
      <c r="AE37" s="2343">
        <v>86.542334962819538</v>
      </c>
      <c r="AF37" s="2343">
        <v>46.387112882816091</v>
      </c>
      <c r="AG37" s="2343">
        <v>112.56638006673725</v>
      </c>
      <c r="AH37" s="2316">
        <v>156.28412572019562</v>
      </c>
      <c r="AI37" s="2316">
        <v>31.391999999999999</v>
      </c>
      <c r="AJ37" s="2316">
        <v>178.52095272606815</v>
      </c>
      <c r="AK37" s="2316">
        <v>1.0349999999999999</v>
      </c>
      <c r="AL37" s="2316">
        <v>39.430999999999997</v>
      </c>
      <c r="AM37" s="2343">
        <v>0.23899999999999999</v>
      </c>
      <c r="AN37" s="2390">
        <v>0.12000492935965917</v>
      </c>
      <c r="AO37" s="2343">
        <v>111.73327133735731</v>
      </c>
      <c r="AP37" s="2316">
        <v>143.33900444492144</v>
      </c>
      <c r="AQ37" s="2316">
        <v>254.69514519711873</v>
      </c>
      <c r="AR37" s="2316">
        <v>819.98472334666496</v>
      </c>
      <c r="AS37" s="2316">
        <v>1173.4023650000001</v>
      </c>
      <c r="AT37" s="2316">
        <v>0.95049060730832691</v>
      </c>
      <c r="AU37" s="2391">
        <v>428.58551808741208</v>
      </c>
      <c r="AV37" s="2392">
        <v>6286.0259365570091</v>
      </c>
      <c r="AW37" s="2380">
        <v>33</v>
      </c>
      <c r="AX37" s="2381" t="s">
        <v>270</v>
      </c>
      <c r="AY37" s="2422">
        <f t="shared" si="19"/>
        <v>0</v>
      </c>
      <c r="AZ37" s="2422">
        <f t="shared" si="0"/>
        <v>0</v>
      </c>
      <c r="BA37" s="2422">
        <f t="shared" si="1"/>
        <v>0</v>
      </c>
      <c r="BB37" s="2422">
        <f t="shared" si="2"/>
        <v>0</v>
      </c>
      <c r="BC37" s="2422">
        <f t="shared" si="3"/>
        <v>0</v>
      </c>
      <c r="BD37" s="2422">
        <f t="shared" si="4"/>
        <v>0</v>
      </c>
      <c r="BE37" s="2422">
        <f t="shared" si="5"/>
        <v>0</v>
      </c>
      <c r="BF37" s="2422">
        <f t="shared" si="6"/>
        <v>0</v>
      </c>
      <c r="BG37" s="2422">
        <f t="shared" si="7"/>
        <v>0</v>
      </c>
      <c r="BH37" s="2422">
        <f t="shared" si="8"/>
        <v>0</v>
      </c>
      <c r="BI37" s="2422">
        <f t="shared" si="9"/>
        <v>0</v>
      </c>
      <c r="BJ37" s="2422">
        <f t="shared" si="10"/>
        <v>0</v>
      </c>
      <c r="BK37" s="2422">
        <f t="shared" si="11"/>
        <v>0</v>
      </c>
      <c r="BL37" s="2422">
        <f t="shared" si="12"/>
        <v>0</v>
      </c>
      <c r="BM37" s="2422">
        <f t="shared" si="13"/>
        <v>0</v>
      </c>
      <c r="BN37" s="2422">
        <f t="shared" si="14"/>
        <v>0</v>
      </c>
      <c r="BO37" s="2422">
        <f t="shared" si="15"/>
        <v>0</v>
      </c>
      <c r="BP37" s="2422">
        <f t="shared" si="16"/>
        <v>0.33964557597990563</v>
      </c>
      <c r="BQ37" s="2422">
        <f t="shared" si="17"/>
        <v>0</v>
      </c>
      <c r="BR37" s="2422">
        <f t="shared" si="18"/>
        <v>0.33964557598028478</v>
      </c>
    </row>
    <row r="38" spans="1:70" s="82" customFormat="1" ht="15.95" customHeight="1">
      <c r="A38" s="2529"/>
      <c r="B38" s="236"/>
      <c r="C38" s="219">
        <v>34</v>
      </c>
      <c r="D38" s="220" t="s">
        <v>271</v>
      </c>
      <c r="E38" s="229">
        <v>94.957999999999998</v>
      </c>
      <c r="F38" s="189">
        <v>3653.9297299999998</v>
      </c>
      <c r="G38" s="189">
        <v>86.658000000000001</v>
      </c>
      <c r="H38" s="189">
        <v>17.736999999999998</v>
      </c>
      <c r="I38" s="189">
        <v>21.484000000000002</v>
      </c>
      <c r="J38" s="174">
        <v>226.898</v>
      </c>
      <c r="K38" s="174">
        <v>8.6969999999999992</v>
      </c>
      <c r="L38" s="174">
        <v>337.80599999999998</v>
      </c>
      <c r="M38" s="174">
        <v>1.9259999999999999</v>
      </c>
      <c r="N38" s="174">
        <v>21.423999999999999</v>
      </c>
      <c r="O38" s="189">
        <v>3.6040000000000001</v>
      </c>
      <c r="P38" s="230">
        <v>6.7000000000000004E-2</v>
      </c>
      <c r="Q38" s="189">
        <v>60.548999999999992</v>
      </c>
      <c r="R38" s="174">
        <v>215.93600000000001</v>
      </c>
      <c r="S38" s="174">
        <v>712.75300000000004</v>
      </c>
      <c r="T38" s="174">
        <v>1413.6759999999999</v>
      </c>
      <c r="U38" s="174">
        <v>1009.0702400000002</v>
      </c>
      <c r="V38" s="174">
        <v>1.6197643896557457</v>
      </c>
      <c r="W38" s="231">
        <v>858.33699999999999</v>
      </c>
      <c r="X38" s="232">
        <v>8747.1297343896549</v>
      </c>
      <c r="Y38" s="74"/>
      <c r="Z38" s="74"/>
      <c r="AA38" s="2380">
        <v>34</v>
      </c>
      <c r="AB38" s="2381" t="s">
        <v>271</v>
      </c>
      <c r="AC38" s="2389">
        <v>94.957999999999998</v>
      </c>
      <c r="AD38" s="2343">
        <v>3653.9297299999998</v>
      </c>
      <c r="AE38" s="2343">
        <v>86.658000000000001</v>
      </c>
      <c r="AF38" s="2343">
        <v>17.736999999999998</v>
      </c>
      <c r="AG38" s="2343">
        <v>21.484000000000002</v>
      </c>
      <c r="AH38" s="2316">
        <v>226.898</v>
      </c>
      <c r="AI38" s="2316">
        <v>8.6969999999999992</v>
      </c>
      <c r="AJ38" s="2316">
        <v>337.80599999999998</v>
      </c>
      <c r="AK38" s="2316">
        <v>1.9259999999999999</v>
      </c>
      <c r="AL38" s="2316">
        <v>21.423999999999999</v>
      </c>
      <c r="AM38" s="2343">
        <v>3.6040000000000001</v>
      </c>
      <c r="AN38" s="2390">
        <v>6.7000000000000004E-2</v>
      </c>
      <c r="AO38" s="2343">
        <v>60.548999999999992</v>
      </c>
      <c r="AP38" s="2316">
        <v>215.93600000000001</v>
      </c>
      <c r="AQ38" s="2316">
        <v>712.75300000000004</v>
      </c>
      <c r="AR38" s="2316">
        <v>1413.6759999999999</v>
      </c>
      <c r="AS38" s="2316">
        <v>1009.0702400000002</v>
      </c>
      <c r="AT38" s="2316">
        <v>1.7906813805625632</v>
      </c>
      <c r="AU38" s="2391">
        <v>858.33699999999999</v>
      </c>
      <c r="AV38" s="2392">
        <v>8747.3006513805612</v>
      </c>
      <c r="AW38" s="2380">
        <v>34</v>
      </c>
      <c r="AX38" s="2381" t="s">
        <v>271</v>
      </c>
      <c r="AY38" s="2422">
        <f t="shared" si="19"/>
        <v>0</v>
      </c>
      <c r="AZ38" s="2422">
        <f t="shared" si="0"/>
        <v>0</v>
      </c>
      <c r="BA38" s="2422">
        <f t="shared" si="1"/>
        <v>0</v>
      </c>
      <c r="BB38" s="2422">
        <f t="shared" si="2"/>
        <v>0</v>
      </c>
      <c r="BC38" s="2422">
        <f t="shared" si="3"/>
        <v>0</v>
      </c>
      <c r="BD38" s="2422">
        <f t="shared" si="4"/>
        <v>0</v>
      </c>
      <c r="BE38" s="2422">
        <f t="shared" si="5"/>
        <v>0</v>
      </c>
      <c r="BF38" s="2422">
        <f t="shared" si="6"/>
        <v>0</v>
      </c>
      <c r="BG38" s="2422">
        <f t="shared" si="7"/>
        <v>0</v>
      </c>
      <c r="BH38" s="2422">
        <f t="shared" si="8"/>
        <v>0</v>
      </c>
      <c r="BI38" s="2422">
        <f t="shared" si="9"/>
        <v>0</v>
      </c>
      <c r="BJ38" s="2422">
        <f t="shared" si="10"/>
        <v>0</v>
      </c>
      <c r="BK38" s="2422">
        <f t="shared" si="11"/>
        <v>0</v>
      </c>
      <c r="BL38" s="2422">
        <f t="shared" si="12"/>
        <v>0</v>
      </c>
      <c r="BM38" s="2422">
        <f t="shared" si="13"/>
        <v>0</v>
      </c>
      <c r="BN38" s="2422">
        <f t="shared" si="14"/>
        <v>0</v>
      </c>
      <c r="BO38" s="2422">
        <f t="shared" si="15"/>
        <v>0</v>
      </c>
      <c r="BP38" s="2422">
        <f t="shared" si="16"/>
        <v>-0.17091699090681756</v>
      </c>
      <c r="BQ38" s="2422">
        <f t="shared" si="17"/>
        <v>0</v>
      </c>
      <c r="BR38" s="2422">
        <f t="shared" si="18"/>
        <v>-0.17091699090633483</v>
      </c>
    </row>
    <row r="39" spans="1:70" s="82" customFormat="1" ht="15.95" customHeight="1">
      <c r="A39" s="2529"/>
      <c r="B39" s="236"/>
      <c r="C39" s="237">
        <v>35</v>
      </c>
      <c r="D39" s="220" t="s">
        <v>272</v>
      </c>
      <c r="E39" s="229">
        <v>178.29569201087531</v>
      </c>
      <c r="F39" s="189">
        <v>2836.1792101568681</v>
      </c>
      <c r="G39" s="189">
        <v>87.857429005996863</v>
      </c>
      <c r="H39" s="189">
        <v>88.601882889383035</v>
      </c>
      <c r="I39" s="189">
        <v>101.15213802121585</v>
      </c>
      <c r="J39" s="174">
        <v>205.06048682408201</v>
      </c>
      <c r="K39" s="174">
        <v>9.7202897346651582</v>
      </c>
      <c r="L39" s="174">
        <v>157.60853448631244</v>
      </c>
      <c r="M39" s="174">
        <v>1.7302531995880182</v>
      </c>
      <c r="N39" s="174">
        <v>39.670601385787073</v>
      </c>
      <c r="O39" s="189">
        <v>1.6304952083869955</v>
      </c>
      <c r="P39" s="230">
        <v>0.54521634846341749</v>
      </c>
      <c r="Q39" s="189">
        <v>971.09893738986489</v>
      </c>
      <c r="R39" s="174">
        <v>223.63092906539211</v>
      </c>
      <c r="S39" s="174">
        <v>298.34155694536446</v>
      </c>
      <c r="T39" s="174">
        <v>1017.6680413835923</v>
      </c>
      <c r="U39" s="174">
        <v>394.54455999999999</v>
      </c>
      <c r="V39" s="174">
        <v>0.30728853089581221</v>
      </c>
      <c r="W39" s="231">
        <v>876.62638467774354</v>
      </c>
      <c r="X39" s="232">
        <v>7490.2699272644768</v>
      </c>
      <c r="Y39" s="74"/>
      <c r="Z39" s="74"/>
      <c r="AA39" s="2395">
        <v>35</v>
      </c>
      <c r="AB39" s="2381" t="s">
        <v>272</v>
      </c>
      <c r="AC39" s="2389">
        <v>178.29569201087531</v>
      </c>
      <c r="AD39" s="2343">
        <v>2836.1792101568681</v>
      </c>
      <c r="AE39" s="2343">
        <v>87.857429005996863</v>
      </c>
      <c r="AF39" s="2343">
        <v>88.601882889383035</v>
      </c>
      <c r="AG39" s="2343">
        <v>101.15213802121585</v>
      </c>
      <c r="AH39" s="2316">
        <v>205.06048682408201</v>
      </c>
      <c r="AI39" s="2316">
        <v>9.7202897346651582</v>
      </c>
      <c r="AJ39" s="2316">
        <v>157.60853448631244</v>
      </c>
      <c r="AK39" s="2316">
        <v>1.7302531995880182</v>
      </c>
      <c r="AL39" s="2316">
        <v>39.670601385787073</v>
      </c>
      <c r="AM39" s="2343">
        <v>1.6304952083869955</v>
      </c>
      <c r="AN39" s="2390">
        <v>0.54521634846341749</v>
      </c>
      <c r="AO39" s="2343">
        <v>971.09893738986489</v>
      </c>
      <c r="AP39" s="2316">
        <v>223.63092906539211</v>
      </c>
      <c r="AQ39" s="2316">
        <v>298.34155694536446</v>
      </c>
      <c r="AR39" s="2316">
        <v>1017.6680413835923</v>
      </c>
      <c r="AS39" s="2316">
        <v>394.54455999999999</v>
      </c>
      <c r="AT39" s="2316">
        <v>0.26210634463572263</v>
      </c>
      <c r="AU39" s="2391">
        <v>876.62638467774354</v>
      </c>
      <c r="AV39" s="2392">
        <v>7490.224745078217</v>
      </c>
      <c r="AW39" s="2395">
        <v>35</v>
      </c>
      <c r="AX39" s="2381" t="s">
        <v>272</v>
      </c>
      <c r="AY39" s="2422">
        <f t="shared" si="19"/>
        <v>0</v>
      </c>
      <c r="AZ39" s="2422">
        <f t="shared" si="0"/>
        <v>0</v>
      </c>
      <c r="BA39" s="2422">
        <f t="shared" si="1"/>
        <v>0</v>
      </c>
      <c r="BB39" s="2422">
        <f t="shared" si="2"/>
        <v>0</v>
      </c>
      <c r="BC39" s="2422">
        <f t="shared" si="3"/>
        <v>0</v>
      </c>
      <c r="BD39" s="2422">
        <f t="shared" si="4"/>
        <v>0</v>
      </c>
      <c r="BE39" s="2422">
        <f t="shared" si="5"/>
        <v>0</v>
      </c>
      <c r="BF39" s="2422">
        <f t="shared" si="6"/>
        <v>0</v>
      </c>
      <c r="BG39" s="2422">
        <f t="shared" si="7"/>
        <v>0</v>
      </c>
      <c r="BH39" s="2422">
        <f t="shared" si="8"/>
        <v>0</v>
      </c>
      <c r="BI39" s="2422">
        <f t="shared" si="9"/>
        <v>0</v>
      </c>
      <c r="BJ39" s="2422">
        <f t="shared" si="10"/>
        <v>0</v>
      </c>
      <c r="BK39" s="2422">
        <f t="shared" si="11"/>
        <v>0</v>
      </c>
      <c r="BL39" s="2422">
        <f t="shared" si="12"/>
        <v>0</v>
      </c>
      <c r="BM39" s="2422">
        <f t="shared" si="13"/>
        <v>0</v>
      </c>
      <c r="BN39" s="2422">
        <f t="shared" si="14"/>
        <v>0</v>
      </c>
      <c r="BO39" s="2422">
        <f t="shared" si="15"/>
        <v>0</v>
      </c>
      <c r="BP39" s="2422">
        <f t="shared" si="16"/>
        <v>4.5182186260089574E-2</v>
      </c>
      <c r="BQ39" s="2422">
        <f t="shared" si="17"/>
        <v>0</v>
      </c>
      <c r="BR39" s="2422">
        <f t="shared" si="18"/>
        <v>4.5182186259808077E-2</v>
      </c>
    </row>
    <row r="40" spans="1:70" s="82" customFormat="1" ht="15.95" customHeight="1">
      <c r="A40" s="2529"/>
      <c r="B40" s="242"/>
      <c r="C40" s="240">
        <v>36</v>
      </c>
      <c r="D40" s="238" t="s">
        <v>273</v>
      </c>
      <c r="E40" s="229">
        <v>47.357603140153309</v>
      </c>
      <c r="F40" s="189">
        <v>1162.3770820009136</v>
      </c>
      <c r="G40" s="189">
        <v>13.804527898281396</v>
      </c>
      <c r="H40" s="189">
        <v>5.0591763260881493</v>
      </c>
      <c r="I40" s="189">
        <v>17.961495349562391</v>
      </c>
      <c r="J40" s="174">
        <v>49.167886763858938</v>
      </c>
      <c r="K40" s="174">
        <v>24.085603583210755</v>
      </c>
      <c r="L40" s="174">
        <v>40.918996277295854</v>
      </c>
      <c r="M40" s="174">
        <v>0.91052728439476072</v>
      </c>
      <c r="N40" s="174">
        <v>30.302481318478424</v>
      </c>
      <c r="O40" s="189"/>
      <c r="P40" s="230">
        <v>2.5295218907761586E-2</v>
      </c>
      <c r="Q40" s="189">
        <v>26.618106616485999</v>
      </c>
      <c r="R40" s="174">
        <v>13.711500518304666</v>
      </c>
      <c r="S40" s="174">
        <v>2.8111945684136348</v>
      </c>
      <c r="T40" s="174">
        <v>320.04726515857135</v>
      </c>
      <c r="U40" s="174">
        <v>621.54499499999986</v>
      </c>
      <c r="V40" s="174">
        <v>0.39813457936036672</v>
      </c>
      <c r="W40" s="231">
        <v>177.24861355313323</v>
      </c>
      <c r="X40" s="232">
        <v>2554.3504851554144</v>
      </c>
      <c r="Y40" s="74"/>
      <c r="Z40" s="74"/>
      <c r="AA40" s="2398">
        <v>36</v>
      </c>
      <c r="AB40" s="2396" t="s">
        <v>273</v>
      </c>
      <c r="AC40" s="2389">
        <v>47.357603140153309</v>
      </c>
      <c r="AD40" s="2343">
        <v>1162.3770820009136</v>
      </c>
      <c r="AE40" s="2343">
        <v>13.804527898281396</v>
      </c>
      <c r="AF40" s="2343">
        <v>5.0591763260881493</v>
      </c>
      <c r="AG40" s="2343">
        <v>17.961495349562391</v>
      </c>
      <c r="AH40" s="2316">
        <v>49.167886763858938</v>
      </c>
      <c r="AI40" s="2316">
        <v>24.085603583210755</v>
      </c>
      <c r="AJ40" s="2316">
        <v>40.918996277295854</v>
      </c>
      <c r="AK40" s="2316">
        <v>0.91052728439476072</v>
      </c>
      <c r="AL40" s="2316">
        <v>30.302481318478424</v>
      </c>
      <c r="AM40" s="2343">
        <v>0</v>
      </c>
      <c r="AN40" s="2390">
        <v>2.5295218907761586E-2</v>
      </c>
      <c r="AO40" s="2343">
        <v>26.618106616485999</v>
      </c>
      <c r="AP40" s="2316">
        <v>13.711500518304666</v>
      </c>
      <c r="AQ40" s="2316">
        <v>2.8111945684136348</v>
      </c>
      <c r="AR40" s="2316">
        <v>320.04726515857135</v>
      </c>
      <c r="AS40" s="2316">
        <v>621.54499499999986</v>
      </c>
      <c r="AT40" s="2316">
        <v>0.36218092968910043</v>
      </c>
      <c r="AU40" s="2391">
        <v>177.24861355313323</v>
      </c>
      <c r="AV40" s="2392">
        <v>2554.3145315057432</v>
      </c>
      <c r="AW40" s="2398">
        <v>36</v>
      </c>
      <c r="AX40" s="2396" t="s">
        <v>273</v>
      </c>
      <c r="AY40" s="2422">
        <f t="shared" si="19"/>
        <v>0</v>
      </c>
      <c r="AZ40" s="2422">
        <f t="shared" si="0"/>
        <v>0</v>
      </c>
      <c r="BA40" s="2422">
        <f t="shared" si="1"/>
        <v>0</v>
      </c>
      <c r="BB40" s="2422">
        <f t="shared" si="2"/>
        <v>0</v>
      </c>
      <c r="BC40" s="2422">
        <f t="shared" si="3"/>
        <v>0</v>
      </c>
      <c r="BD40" s="2422">
        <f t="shared" si="4"/>
        <v>0</v>
      </c>
      <c r="BE40" s="2422">
        <f t="shared" si="5"/>
        <v>0</v>
      </c>
      <c r="BF40" s="2422">
        <f t="shared" si="6"/>
        <v>0</v>
      </c>
      <c r="BG40" s="2422">
        <f t="shared" si="7"/>
        <v>0</v>
      </c>
      <c r="BH40" s="2422">
        <f t="shared" si="8"/>
        <v>0</v>
      </c>
      <c r="BI40" s="2422">
        <f t="shared" si="9"/>
        <v>0</v>
      </c>
      <c r="BJ40" s="2422">
        <f t="shared" si="10"/>
        <v>0</v>
      </c>
      <c r="BK40" s="2422">
        <f t="shared" si="11"/>
        <v>0</v>
      </c>
      <c r="BL40" s="2422">
        <f t="shared" si="12"/>
        <v>0</v>
      </c>
      <c r="BM40" s="2422">
        <f t="shared" si="13"/>
        <v>0</v>
      </c>
      <c r="BN40" s="2422">
        <f t="shared" si="14"/>
        <v>0</v>
      </c>
      <c r="BO40" s="2422">
        <f t="shared" si="15"/>
        <v>0</v>
      </c>
      <c r="BP40" s="2422">
        <f t="shared" si="16"/>
        <v>3.5953649671266297E-2</v>
      </c>
      <c r="BQ40" s="2422">
        <f t="shared" si="17"/>
        <v>0</v>
      </c>
      <c r="BR40" s="2422">
        <f t="shared" si="18"/>
        <v>3.595364967122805E-2</v>
      </c>
    </row>
    <row r="41" spans="1:70" s="86" customFormat="1" ht="15.95" customHeight="1">
      <c r="A41" s="2529"/>
      <c r="B41" s="243"/>
      <c r="C41" s="219">
        <v>37</v>
      </c>
      <c r="D41" s="241" t="s">
        <v>274</v>
      </c>
      <c r="E41" s="229">
        <v>7.1334620020679589</v>
      </c>
      <c r="F41" s="189">
        <v>559.09663521207369</v>
      </c>
      <c r="G41" s="189">
        <v>12.931048687078745</v>
      </c>
      <c r="H41" s="189">
        <v>9.6504268984742811</v>
      </c>
      <c r="I41" s="189">
        <v>13.035468318448054</v>
      </c>
      <c r="J41" s="174">
        <v>117.59255406916867</v>
      </c>
      <c r="K41" s="174">
        <v>6.4023058494713005</v>
      </c>
      <c r="L41" s="174">
        <v>63.49411842579606</v>
      </c>
      <c r="M41" s="174">
        <v>1.2476343642761831</v>
      </c>
      <c r="N41" s="174">
        <v>33.0310837597982</v>
      </c>
      <c r="O41" s="189">
        <v>0.59041758241758246</v>
      </c>
      <c r="P41" s="230">
        <v>0.47695796593465295</v>
      </c>
      <c r="Q41" s="189">
        <v>16.049290935492678</v>
      </c>
      <c r="R41" s="174">
        <v>28.238562555150512</v>
      </c>
      <c r="S41" s="174">
        <v>7.3254622730813272</v>
      </c>
      <c r="T41" s="174">
        <v>919.91886691334741</v>
      </c>
      <c r="U41" s="174">
        <v>677.62505500000009</v>
      </c>
      <c r="V41" s="174">
        <v>0.48634854872505234</v>
      </c>
      <c r="W41" s="231">
        <v>8.7775655208763759</v>
      </c>
      <c r="X41" s="232">
        <v>2483.103264881679</v>
      </c>
      <c r="Y41" s="74"/>
      <c r="Z41" s="74"/>
      <c r="AA41" s="2380">
        <v>37</v>
      </c>
      <c r="AB41" s="2399" t="s">
        <v>274</v>
      </c>
      <c r="AC41" s="2389">
        <v>7.1334620020679589</v>
      </c>
      <c r="AD41" s="2343">
        <v>559.09663521207369</v>
      </c>
      <c r="AE41" s="2343">
        <v>12.931048687078745</v>
      </c>
      <c r="AF41" s="2343">
        <v>9.6504268984742811</v>
      </c>
      <c r="AG41" s="2343">
        <v>13.035468318448054</v>
      </c>
      <c r="AH41" s="2316">
        <v>117.59255406916867</v>
      </c>
      <c r="AI41" s="2316">
        <v>6.4023058494713005</v>
      </c>
      <c r="AJ41" s="2316">
        <v>63.49411842579606</v>
      </c>
      <c r="AK41" s="2316">
        <v>1.2476343642761831</v>
      </c>
      <c r="AL41" s="2316">
        <v>33.0310837597982</v>
      </c>
      <c r="AM41" s="2343">
        <v>0.59041758241758246</v>
      </c>
      <c r="AN41" s="2390">
        <v>0.47695796593465295</v>
      </c>
      <c r="AO41" s="2343">
        <v>16.049290935492678</v>
      </c>
      <c r="AP41" s="2316">
        <v>28.238562555150512</v>
      </c>
      <c r="AQ41" s="2316">
        <v>7.3254622730813272</v>
      </c>
      <c r="AR41" s="2316">
        <v>919.91886691334741</v>
      </c>
      <c r="AS41" s="2316">
        <v>677.62505500000009</v>
      </c>
      <c r="AT41" s="2316">
        <v>0.66912644612393868</v>
      </c>
      <c r="AU41" s="2391">
        <v>8.7775655208763759</v>
      </c>
      <c r="AV41" s="2392">
        <v>2483.2860427790779</v>
      </c>
      <c r="AW41" s="2380">
        <v>37</v>
      </c>
      <c r="AX41" s="2399" t="s">
        <v>274</v>
      </c>
      <c r="AY41" s="2422">
        <f t="shared" si="19"/>
        <v>0</v>
      </c>
      <c r="AZ41" s="2422">
        <f t="shared" si="0"/>
        <v>0</v>
      </c>
      <c r="BA41" s="2422">
        <f t="shared" si="1"/>
        <v>0</v>
      </c>
      <c r="BB41" s="2422">
        <f t="shared" si="2"/>
        <v>0</v>
      </c>
      <c r="BC41" s="2422">
        <f t="shared" si="3"/>
        <v>0</v>
      </c>
      <c r="BD41" s="2422">
        <f t="shared" si="4"/>
        <v>0</v>
      </c>
      <c r="BE41" s="2422">
        <f t="shared" si="5"/>
        <v>0</v>
      </c>
      <c r="BF41" s="2422">
        <f t="shared" si="6"/>
        <v>0</v>
      </c>
      <c r="BG41" s="2422">
        <f t="shared" si="7"/>
        <v>0</v>
      </c>
      <c r="BH41" s="2422">
        <f t="shared" si="8"/>
        <v>0</v>
      </c>
      <c r="BI41" s="2422">
        <f t="shared" si="9"/>
        <v>0</v>
      </c>
      <c r="BJ41" s="2422">
        <f t="shared" si="10"/>
        <v>0</v>
      </c>
      <c r="BK41" s="2422">
        <f t="shared" si="11"/>
        <v>0</v>
      </c>
      <c r="BL41" s="2422">
        <f t="shared" si="12"/>
        <v>0</v>
      </c>
      <c r="BM41" s="2422">
        <f t="shared" si="13"/>
        <v>0</v>
      </c>
      <c r="BN41" s="2422">
        <f t="shared" si="14"/>
        <v>0</v>
      </c>
      <c r="BO41" s="2422">
        <f t="shared" si="15"/>
        <v>0</v>
      </c>
      <c r="BP41" s="2422">
        <f t="shared" si="16"/>
        <v>-0.18277789739888634</v>
      </c>
      <c r="BQ41" s="2422">
        <f t="shared" si="17"/>
        <v>0</v>
      </c>
      <c r="BR41" s="2422">
        <f t="shared" si="18"/>
        <v>-0.1827778973988643</v>
      </c>
    </row>
    <row r="42" spans="1:70" s="89" customFormat="1" ht="15.95" customHeight="1">
      <c r="A42" s="88"/>
      <c r="B42" s="244"/>
      <c r="C42" s="219">
        <v>38</v>
      </c>
      <c r="D42" s="220" t="s">
        <v>275</v>
      </c>
      <c r="E42" s="229">
        <v>127.98387583616321</v>
      </c>
      <c r="F42" s="189">
        <v>5064.9936386972813</v>
      </c>
      <c r="G42" s="189">
        <v>36.429574548086009</v>
      </c>
      <c r="H42" s="189">
        <v>8.7710852077968529</v>
      </c>
      <c r="I42" s="189">
        <v>12.07979856371321</v>
      </c>
      <c r="J42" s="174">
        <v>130.9206533441355</v>
      </c>
      <c r="K42" s="174">
        <v>61.940846932740378</v>
      </c>
      <c r="L42" s="174">
        <v>134.96712197735397</v>
      </c>
      <c r="M42" s="174">
        <v>3.2804901621211977</v>
      </c>
      <c r="N42" s="174">
        <v>62.170933742446849</v>
      </c>
      <c r="O42" s="189"/>
      <c r="P42" s="230">
        <v>0.16008487335184143</v>
      </c>
      <c r="Q42" s="189">
        <v>70.597221554398203</v>
      </c>
      <c r="R42" s="174">
        <v>77.155510991233427</v>
      </c>
      <c r="S42" s="174">
        <v>15.950591474279157</v>
      </c>
      <c r="T42" s="174">
        <v>598.60731195893629</v>
      </c>
      <c r="U42" s="174">
        <v>814.50772000000018</v>
      </c>
      <c r="V42" s="174">
        <v>2.4198103467648759</v>
      </c>
      <c r="W42" s="231">
        <v>499.23725032352735</v>
      </c>
      <c r="X42" s="232">
        <v>7722.1735205343293</v>
      </c>
      <c r="Y42" s="74"/>
      <c r="Z42" s="74"/>
      <c r="AA42" s="2380">
        <v>38</v>
      </c>
      <c r="AB42" s="2381" t="s">
        <v>275</v>
      </c>
      <c r="AC42" s="2389">
        <v>127.98387583616321</v>
      </c>
      <c r="AD42" s="2343">
        <v>5064.9936386972813</v>
      </c>
      <c r="AE42" s="2343">
        <v>36.429574548086009</v>
      </c>
      <c r="AF42" s="2343">
        <v>8.7710852077968529</v>
      </c>
      <c r="AG42" s="2343">
        <v>12.07979856371321</v>
      </c>
      <c r="AH42" s="2316">
        <v>130.9206533441355</v>
      </c>
      <c r="AI42" s="2316">
        <v>61.940846932740378</v>
      </c>
      <c r="AJ42" s="2316">
        <v>134.96712197735397</v>
      </c>
      <c r="AK42" s="2316">
        <v>3.2804901621211977</v>
      </c>
      <c r="AL42" s="2316">
        <v>62.170933742446849</v>
      </c>
      <c r="AM42" s="2343">
        <v>0</v>
      </c>
      <c r="AN42" s="2390">
        <v>0.16008487335184143</v>
      </c>
      <c r="AO42" s="2343">
        <v>70.597221554398203</v>
      </c>
      <c r="AP42" s="2316">
        <v>77.155510991233427</v>
      </c>
      <c r="AQ42" s="2316">
        <v>15.950591474279157</v>
      </c>
      <c r="AR42" s="2316">
        <v>598.60731195893629</v>
      </c>
      <c r="AS42" s="2316">
        <v>814.50772000000018</v>
      </c>
      <c r="AT42" s="2316">
        <v>2.4313551426495805</v>
      </c>
      <c r="AU42" s="2391">
        <v>499.23725032352735</v>
      </c>
      <c r="AV42" s="2392">
        <v>7722.1850653302135</v>
      </c>
      <c r="AW42" s="2380">
        <v>38</v>
      </c>
      <c r="AX42" s="2381" t="s">
        <v>275</v>
      </c>
      <c r="AY42" s="2422">
        <f t="shared" si="19"/>
        <v>0</v>
      </c>
      <c r="AZ42" s="2422">
        <f t="shared" si="0"/>
        <v>0</v>
      </c>
      <c r="BA42" s="2422">
        <f t="shared" si="1"/>
        <v>0</v>
      </c>
      <c r="BB42" s="2422">
        <f t="shared" si="2"/>
        <v>0</v>
      </c>
      <c r="BC42" s="2422">
        <f t="shared" si="3"/>
        <v>0</v>
      </c>
      <c r="BD42" s="2422">
        <f t="shared" si="4"/>
        <v>0</v>
      </c>
      <c r="BE42" s="2422">
        <f t="shared" si="5"/>
        <v>0</v>
      </c>
      <c r="BF42" s="2422">
        <f t="shared" si="6"/>
        <v>0</v>
      </c>
      <c r="BG42" s="2422">
        <f t="shared" si="7"/>
        <v>0</v>
      </c>
      <c r="BH42" s="2422">
        <f t="shared" si="8"/>
        <v>0</v>
      </c>
      <c r="BI42" s="2422">
        <f t="shared" si="9"/>
        <v>0</v>
      </c>
      <c r="BJ42" s="2422">
        <f t="shared" si="10"/>
        <v>0</v>
      </c>
      <c r="BK42" s="2422">
        <f t="shared" si="11"/>
        <v>0</v>
      </c>
      <c r="BL42" s="2422">
        <f t="shared" si="12"/>
        <v>0</v>
      </c>
      <c r="BM42" s="2422">
        <f t="shared" si="13"/>
        <v>0</v>
      </c>
      <c r="BN42" s="2422">
        <f t="shared" si="14"/>
        <v>0</v>
      </c>
      <c r="BO42" s="2422">
        <f t="shared" si="15"/>
        <v>0</v>
      </c>
      <c r="BP42" s="2422">
        <f t="shared" si="16"/>
        <v>-1.1544795884704584E-2</v>
      </c>
      <c r="BQ42" s="2422">
        <f t="shared" si="17"/>
        <v>0</v>
      </c>
      <c r="BR42" s="2422">
        <f t="shared" si="18"/>
        <v>-1.1544795884219639E-2</v>
      </c>
    </row>
    <row r="43" spans="1:70" s="89" customFormat="1" ht="15.95" customHeight="1">
      <c r="A43" s="91"/>
      <c r="B43" s="244"/>
      <c r="C43" s="219">
        <v>39</v>
      </c>
      <c r="D43" s="220" t="s">
        <v>276</v>
      </c>
      <c r="E43" s="229">
        <v>107.95736539926467</v>
      </c>
      <c r="F43" s="189">
        <v>203.96538911870832</v>
      </c>
      <c r="G43" s="189">
        <v>5.9070908908982016</v>
      </c>
      <c r="H43" s="189">
        <v>1.578287005360471</v>
      </c>
      <c r="I43" s="189">
        <v>0.72215590719909961</v>
      </c>
      <c r="J43" s="174">
        <v>28.038890510224622</v>
      </c>
      <c r="K43" s="174">
        <v>6.0784288012876564</v>
      </c>
      <c r="L43" s="174">
        <v>61.039932623265791</v>
      </c>
      <c r="M43" s="174">
        <v>2.1873694438805424</v>
      </c>
      <c r="N43" s="174">
        <v>8.8561679397055766</v>
      </c>
      <c r="O43" s="189">
        <v>0.11068581617206781</v>
      </c>
      <c r="P43" s="230">
        <v>8.0551589808562765E-2</v>
      </c>
      <c r="Q43" s="189">
        <v>28.239755071712036</v>
      </c>
      <c r="R43" s="174">
        <v>41.88053656518975</v>
      </c>
      <c r="S43" s="174">
        <v>7.5397466683400323</v>
      </c>
      <c r="T43" s="174">
        <v>581.00823996958184</v>
      </c>
      <c r="U43" s="174">
        <v>202.53265999999999</v>
      </c>
      <c r="V43" s="174">
        <v>0.43496175658106351</v>
      </c>
      <c r="W43" s="231">
        <v>99.45007537393596</v>
      </c>
      <c r="X43" s="232">
        <v>1387.6082904511163</v>
      </c>
      <c r="Y43" s="74"/>
      <c r="Z43" s="74"/>
      <c r="AA43" s="2380">
        <v>39</v>
      </c>
      <c r="AB43" s="2381" t="s">
        <v>276</v>
      </c>
      <c r="AC43" s="2389">
        <v>107.95736539926467</v>
      </c>
      <c r="AD43" s="2343">
        <v>203.96538911870832</v>
      </c>
      <c r="AE43" s="2343">
        <v>5.9070908908982016</v>
      </c>
      <c r="AF43" s="2343">
        <v>1.578287005360471</v>
      </c>
      <c r="AG43" s="2343">
        <v>0.72215590719909961</v>
      </c>
      <c r="AH43" s="2316">
        <v>28.038890510224622</v>
      </c>
      <c r="AI43" s="2316">
        <v>6.0784288012876564</v>
      </c>
      <c r="AJ43" s="2316">
        <v>61.039932623265791</v>
      </c>
      <c r="AK43" s="2316">
        <v>2.1873694438805424</v>
      </c>
      <c r="AL43" s="2316">
        <v>8.8561679397055766</v>
      </c>
      <c r="AM43" s="2343">
        <v>0.11068581617206781</v>
      </c>
      <c r="AN43" s="2390">
        <v>8.0551589808562765E-2</v>
      </c>
      <c r="AO43" s="2343">
        <v>28.239755071712036</v>
      </c>
      <c r="AP43" s="2316">
        <v>41.88053656518975</v>
      </c>
      <c r="AQ43" s="2316">
        <v>7.5397466683400323</v>
      </c>
      <c r="AR43" s="2316">
        <v>581.00823996958184</v>
      </c>
      <c r="AS43" s="2316">
        <v>202.53265999999999</v>
      </c>
      <c r="AT43" s="2316">
        <v>0.44896930125456147</v>
      </c>
      <c r="AU43" s="2391">
        <v>99.45007537393596</v>
      </c>
      <c r="AV43" s="2392">
        <v>1387.6222979957897</v>
      </c>
      <c r="AW43" s="2380">
        <v>39</v>
      </c>
      <c r="AX43" s="2381" t="s">
        <v>276</v>
      </c>
      <c r="AY43" s="2422">
        <f t="shared" si="19"/>
        <v>0</v>
      </c>
      <c r="AZ43" s="2422">
        <f t="shared" si="0"/>
        <v>0</v>
      </c>
      <c r="BA43" s="2422">
        <f t="shared" si="1"/>
        <v>0</v>
      </c>
      <c r="BB43" s="2422">
        <f t="shared" si="2"/>
        <v>0</v>
      </c>
      <c r="BC43" s="2422">
        <f t="shared" si="3"/>
        <v>0</v>
      </c>
      <c r="BD43" s="2422">
        <f t="shared" si="4"/>
        <v>0</v>
      </c>
      <c r="BE43" s="2422">
        <f t="shared" si="5"/>
        <v>0</v>
      </c>
      <c r="BF43" s="2422">
        <f t="shared" si="6"/>
        <v>0</v>
      </c>
      <c r="BG43" s="2422">
        <f t="shared" si="7"/>
        <v>0</v>
      </c>
      <c r="BH43" s="2422">
        <f t="shared" si="8"/>
        <v>0</v>
      </c>
      <c r="BI43" s="2422">
        <f t="shared" si="9"/>
        <v>0</v>
      </c>
      <c r="BJ43" s="2422">
        <f t="shared" si="10"/>
        <v>0</v>
      </c>
      <c r="BK43" s="2422">
        <f t="shared" si="11"/>
        <v>0</v>
      </c>
      <c r="BL43" s="2422">
        <f t="shared" si="12"/>
        <v>0</v>
      </c>
      <c r="BM43" s="2422">
        <f t="shared" si="13"/>
        <v>0</v>
      </c>
      <c r="BN43" s="2422">
        <f t="shared" si="14"/>
        <v>0</v>
      </c>
      <c r="BO43" s="2422">
        <f t="shared" si="15"/>
        <v>0</v>
      </c>
      <c r="BP43" s="2422">
        <f t="shared" si="16"/>
        <v>-1.4007544673497963E-2</v>
      </c>
      <c r="BQ43" s="2422">
        <f t="shared" si="17"/>
        <v>0</v>
      </c>
      <c r="BR43" s="2422">
        <f t="shared" si="18"/>
        <v>-1.4007544673404482E-2</v>
      </c>
    </row>
    <row r="44" spans="1:70" s="86" customFormat="1" ht="15.95" customHeight="1">
      <c r="A44" s="91"/>
      <c r="B44" s="244"/>
      <c r="C44" s="219">
        <v>40</v>
      </c>
      <c r="D44" s="220" t="s">
        <v>277</v>
      </c>
      <c r="E44" s="229">
        <v>41.4710225055831</v>
      </c>
      <c r="F44" s="189">
        <v>6886.5548255057665</v>
      </c>
      <c r="G44" s="189">
        <v>85.258889597997054</v>
      </c>
      <c r="H44" s="189">
        <v>309.91811820799552</v>
      </c>
      <c r="I44" s="189">
        <v>202.40276017508316</v>
      </c>
      <c r="J44" s="174">
        <v>298.30988383290685</v>
      </c>
      <c r="K44" s="174">
        <v>24.480531909425899</v>
      </c>
      <c r="L44" s="174">
        <v>226.12638060234946</v>
      </c>
      <c r="M44" s="174">
        <v>0.96199999999999997</v>
      </c>
      <c r="N44" s="174">
        <v>19.03164625876218</v>
      </c>
      <c r="O44" s="189"/>
      <c r="P44" s="230">
        <v>0.47702965200440667</v>
      </c>
      <c r="Q44" s="189">
        <v>1021.2128607960336</v>
      </c>
      <c r="R44" s="174">
        <v>474.67238638552601</v>
      </c>
      <c r="S44" s="174">
        <v>422.2137978126247</v>
      </c>
      <c r="T44" s="174">
        <v>2949.3113832787708</v>
      </c>
      <c r="U44" s="174">
        <v>814.7858500000001</v>
      </c>
      <c r="V44" s="174">
        <v>1.6313587319132656</v>
      </c>
      <c r="W44" s="231">
        <v>588.68825482589932</v>
      </c>
      <c r="X44" s="232">
        <v>14367.508980078645</v>
      </c>
      <c r="Y44" s="74"/>
      <c r="Z44" s="74"/>
      <c r="AA44" s="2380">
        <v>40</v>
      </c>
      <c r="AB44" s="2381" t="s">
        <v>277</v>
      </c>
      <c r="AC44" s="2389">
        <v>41.4710225055831</v>
      </c>
      <c r="AD44" s="2343">
        <v>6886.5548255057665</v>
      </c>
      <c r="AE44" s="2343">
        <v>85.258889597997054</v>
      </c>
      <c r="AF44" s="2343">
        <v>309.91811820799552</v>
      </c>
      <c r="AG44" s="2343">
        <v>202.40276017508316</v>
      </c>
      <c r="AH44" s="2316">
        <v>298.30988383290685</v>
      </c>
      <c r="AI44" s="2316">
        <v>24.480531909425899</v>
      </c>
      <c r="AJ44" s="2316">
        <v>226.12638060234946</v>
      </c>
      <c r="AK44" s="2316">
        <v>0.96199999999999997</v>
      </c>
      <c r="AL44" s="2316">
        <v>19.03164625876218</v>
      </c>
      <c r="AM44" s="2343">
        <v>0</v>
      </c>
      <c r="AN44" s="2390">
        <v>0.47702965200440667</v>
      </c>
      <c r="AO44" s="2343">
        <v>1021.2128607960336</v>
      </c>
      <c r="AP44" s="2316">
        <v>474.67238638552601</v>
      </c>
      <c r="AQ44" s="2316">
        <v>422.2137978126247</v>
      </c>
      <c r="AR44" s="2316">
        <v>2949.3113832787708</v>
      </c>
      <c r="AS44" s="2316">
        <v>814.7858500000001</v>
      </c>
      <c r="AT44" s="2316">
        <v>1.6973135169494116</v>
      </c>
      <c r="AU44" s="2391">
        <v>588.68825482589932</v>
      </c>
      <c r="AV44" s="2392">
        <v>14367.574934863682</v>
      </c>
      <c r="AW44" s="2380">
        <v>40</v>
      </c>
      <c r="AX44" s="2381" t="s">
        <v>277</v>
      </c>
      <c r="AY44" s="2422">
        <f t="shared" si="19"/>
        <v>0</v>
      </c>
      <c r="AZ44" s="2422">
        <f t="shared" si="0"/>
        <v>0</v>
      </c>
      <c r="BA44" s="2422">
        <f t="shared" si="1"/>
        <v>0</v>
      </c>
      <c r="BB44" s="2422">
        <f t="shared" si="2"/>
        <v>0</v>
      </c>
      <c r="BC44" s="2422">
        <f t="shared" si="3"/>
        <v>0</v>
      </c>
      <c r="BD44" s="2422">
        <f t="shared" si="4"/>
        <v>0</v>
      </c>
      <c r="BE44" s="2422">
        <f t="shared" si="5"/>
        <v>0</v>
      </c>
      <c r="BF44" s="2422">
        <f t="shared" si="6"/>
        <v>0</v>
      </c>
      <c r="BG44" s="2422">
        <f t="shared" si="7"/>
        <v>0</v>
      </c>
      <c r="BH44" s="2422">
        <f t="shared" si="8"/>
        <v>0</v>
      </c>
      <c r="BI44" s="2422">
        <f t="shared" si="9"/>
        <v>0</v>
      </c>
      <c r="BJ44" s="2422">
        <f t="shared" si="10"/>
        <v>0</v>
      </c>
      <c r="BK44" s="2422">
        <f t="shared" si="11"/>
        <v>0</v>
      </c>
      <c r="BL44" s="2422">
        <f t="shared" si="12"/>
        <v>0</v>
      </c>
      <c r="BM44" s="2422">
        <f t="shared" si="13"/>
        <v>0</v>
      </c>
      <c r="BN44" s="2422">
        <f t="shared" si="14"/>
        <v>0</v>
      </c>
      <c r="BO44" s="2422">
        <f t="shared" si="15"/>
        <v>0</v>
      </c>
      <c r="BP44" s="2422">
        <f t="shared" si="16"/>
        <v>-6.5954785036145935E-2</v>
      </c>
      <c r="BQ44" s="2422">
        <f t="shared" si="17"/>
        <v>0</v>
      </c>
      <c r="BR44" s="2422">
        <f t="shared" si="18"/>
        <v>-6.5954785037320107E-2</v>
      </c>
    </row>
    <row r="45" spans="1:70" s="86" customFormat="1" ht="15.95" customHeight="1">
      <c r="A45" s="91"/>
      <c r="B45" s="236"/>
      <c r="C45" s="219">
        <v>41</v>
      </c>
      <c r="D45" s="220" t="s">
        <v>278</v>
      </c>
      <c r="E45" s="229">
        <v>1.8721480627869906</v>
      </c>
      <c r="F45" s="189">
        <v>1338.4003379690607</v>
      </c>
      <c r="G45" s="189">
        <v>17.493604506744269</v>
      </c>
      <c r="H45" s="189">
        <v>11.614880857585197</v>
      </c>
      <c r="I45" s="189">
        <v>5.193984065412165</v>
      </c>
      <c r="J45" s="174">
        <v>55.973517605862433</v>
      </c>
      <c r="K45" s="174">
        <v>2.4460000000000002</v>
      </c>
      <c r="L45" s="174">
        <v>72.517253773991627</v>
      </c>
      <c r="M45" s="174">
        <v>0.34599999999999997</v>
      </c>
      <c r="N45" s="174">
        <v>40.768000000000001</v>
      </c>
      <c r="O45" s="189">
        <v>0.56799999999999995</v>
      </c>
      <c r="P45" s="230">
        <v>3.2001704633830425E-2</v>
      </c>
      <c r="Q45" s="189">
        <v>22.132600170236309</v>
      </c>
      <c r="R45" s="174">
        <v>40.225219346374871</v>
      </c>
      <c r="S45" s="174">
        <v>27.208050210968107</v>
      </c>
      <c r="T45" s="174">
        <v>441.23566298880598</v>
      </c>
      <c r="U45" s="174">
        <v>915.05828499999996</v>
      </c>
      <c r="V45" s="174">
        <v>0.63063122670241956</v>
      </c>
      <c r="W45" s="231">
        <v>12.899000376123789</v>
      </c>
      <c r="X45" s="232">
        <v>3006.6151778652888</v>
      </c>
      <c r="Y45" s="74"/>
      <c r="Z45" s="74"/>
      <c r="AA45" s="2380">
        <v>41</v>
      </c>
      <c r="AB45" s="2381" t="s">
        <v>278</v>
      </c>
      <c r="AC45" s="2389">
        <v>1.8721480627869906</v>
      </c>
      <c r="AD45" s="2343">
        <v>1338.4003379690607</v>
      </c>
      <c r="AE45" s="2343">
        <v>17.493604506744269</v>
      </c>
      <c r="AF45" s="2343">
        <v>11.614880857585197</v>
      </c>
      <c r="AG45" s="2343">
        <v>5.193984065412165</v>
      </c>
      <c r="AH45" s="2316">
        <v>55.973517605862433</v>
      </c>
      <c r="AI45" s="2316">
        <v>2.4460000000000002</v>
      </c>
      <c r="AJ45" s="2316">
        <v>72.517253773991627</v>
      </c>
      <c r="AK45" s="2316">
        <v>0.34599999999999997</v>
      </c>
      <c r="AL45" s="2316">
        <v>40.768000000000001</v>
      </c>
      <c r="AM45" s="2343">
        <v>0.56799999999999995</v>
      </c>
      <c r="AN45" s="2390">
        <v>3.2001704633830425E-2</v>
      </c>
      <c r="AO45" s="2343">
        <v>22.132600170236309</v>
      </c>
      <c r="AP45" s="2316">
        <v>40.225219346374871</v>
      </c>
      <c r="AQ45" s="2316">
        <v>27.208050210968107</v>
      </c>
      <c r="AR45" s="2316">
        <v>441.23566298880598</v>
      </c>
      <c r="AS45" s="2316">
        <v>915.05828499999996</v>
      </c>
      <c r="AT45" s="2316">
        <v>0.61881276626639314</v>
      </c>
      <c r="AU45" s="2391">
        <v>12.899000376123789</v>
      </c>
      <c r="AV45" s="2392">
        <v>3006.6033594048527</v>
      </c>
      <c r="AW45" s="2380">
        <v>41</v>
      </c>
      <c r="AX45" s="2381" t="s">
        <v>278</v>
      </c>
      <c r="AY45" s="2422">
        <f t="shared" si="19"/>
        <v>0</v>
      </c>
      <c r="AZ45" s="2422">
        <f t="shared" si="0"/>
        <v>0</v>
      </c>
      <c r="BA45" s="2422">
        <f t="shared" si="1"/>
        <v>0</v>
      </c>
      <c r="BB45" s="2422">
        <f t="shared" si="2"/>
        <v>0</v>
      </c>
      <c r="BC45" s="2422">
        <f t="shared" si="3"/>
        <v>0</v>
      </c>
      <c r="BD45" s="2422">
        <f t="shared" si="4"/>
        <v>0</v>
      </c>
      <c r="BE45" s="2422">
        <f t="shared" si="5"/>
        <v>0</v>
      </c>
      <c r="BF45" s="2422">
        <f t="shared" si="6"/>
        <v>0</v>
      </c>
      <c r="BG45" s="2422">
        <f t="shared" si="7"/>
        <v>0</v>
      </c>
      <c r="BH45" s="2422">
        <f t="shared" si="8"/>
        <v>0</v>
      </c>
      <c r="BI45" s="2422">
        <f t="shared" si="9"/>
        <v>0</v>
      </c>
      <c r="BJ45" s="2422">
        <f t="shared" si="10"/>
        <v>0</v>
      </c>
      <c r="BK45" s="2422">
        <f t="shared" si="11"/>
        <v>0</v>
      </c>
      <c r="BL45" s="2422">
        <f t="shared" si="12"/>
        <v>0</v>
      </c>
      <c r="BM45" s="2422">
        <f t="shared" si="13"/>
        <v>0</v>
      </c>
      <c r="BN45" s="2422">
        <f t="shared" si="14"/>
        <v>0</v>
      </c>
      <c r="BO45" s="2422">
        <f t="shared" si="15"/>
        <v>0</v>
      </c>
      <c r="BP45" s="2422">
        <f t="shared" si="16"/>
        <v>1.1818460436026412E-2</v>
      </c>
      <c r="BQ45" s="2422">
        <f t="shared" si="17"/>
        <v>0</v>
      </c>
      <c r="BR45" s="2422">
        <f t="shared" si="18"/>
        <v>1.1818460436188616E-2</v>
      </c>
    </row>
    <row r="46" spans="1:70" s="86" customFormat="1" ht="15.95" customHeight="1">
      <c r="A46" s="91"/>
      <c r="B46" s="245"/>
      <c r="C46" s="219">
        <v>42</v>
      </c>
      <c r="D46" s="220" t="s">
        <v>279</v>
      </c>
      <c r="E46" s="229">
        <v>36.191457753866494</v>
      </c>
      <c r="F46" s="189">
        <v>950.10568284744738</v>
      </c>
      <c r="G46" s="189">
        <v>17.903591935608308</v>
      </c>
      <c r="H46" s="189">
        <v>5.1632374259342981</v>
      </c>
      <c r="I46" s="189">
        <v>6.2930427429151958</v>
      </c>
      <c r="J46" s="174">
        <v>45.584352630484126</v>
      </c>
      <c r="K46" s="174">
        <v>3.1237053818879712</v>
      </c>
      <c r="L46" s="174">
        <v>94.445357836615216</v>
      </c>
      <c r="M46" s="174">
        <v>0.33395328427911852</v>
      </c>
      <c r="N46" s="174">
        <v>18.059817688286977</v>
      </c>
      <c r="O46" s="189"/>
      <c r="P46" s="230">
        <v>6.0608583193486288E-3</v>
      </c>
      <c r="Q46" s="189">
        <v>37.52802329031816</v>
      </c>
      <c r="R46" s="174">
        <v>52.270375793993445</v>
      </c>
      <c r="S46" s="174">
        <v>6.0820250824887259</v>
      </c>
      <c r="T46" s="174">
        <v>650.90806915440589</v>
      </c>
      <c r="U46" s="174">
        <v>1481.9438000000002</v>
      </c>
      <c r="V46" s="174">
        <v>2.7596572456433104</v>
      </c>
      <c r="W46" s="231">
        <v>712.76375848012515</v>
      </c>
      <c r="X46" s="232">
        <v>4121.4659694326192</v>
      </c>
      <c r="Y46" s="74"/>
      <c r="Z46" s="74"/>
      <c r="AA46" s="2380">
        <v>42</v>
      </c>
      <c r="AB46" s="2381" t="s">
        <v>279</v>
      </c>
      <c r="AC46" s="2389">
        <v>36.191457753866494</v>
      </c>
      <c r="AD46" s="2343">
        <v>950.10568284744738</v>
      </c>
      <c r="AE46" s="2343">
        <v>17.903591935608308</v>
      </c>
      <c r="AF46" s="2343">
        <v>5.1632374259342981</v>
      </c>
      <c r="AG46" s="2343">
        <v>6.2930427429151958</v>
      </c>
      <c r="AH46" s="2316">
        <v>45.584352630484126</v>
      </c>
      <c r="AI46" s="2316">
        <v>3.1237053818879712</v>
      </c>
      <c r="AJ46" s="2316">
        <v>94.445357836615216</v>
      </c>
      <c r="AK46" s="2316">
        <v>0.33395328427911852</v>
      </c>
      <c r="AL46" s="2316">
        <v>18.059817688286977</v>
      </c>
      <c r="AM46" s="2343">
        <v>0</v>
      </c>
      <c r="AN46" s="2390">
        <v>6.0608583193486288E-3</v>
      </c>
      <c r="AO46" s="2343">
        <v>37.52802329031816</v>
      </c>
      <c r="AP46" s="2316">
        <v>52.270375793993445</v>
      </c>
      <c r="AQ46" s="2316">
        <v>6.0820250824887259</v>
      </c>
      <c r="AR46" s="2316">
        <v>650.90806915440589</v>
      </c>
      <c r="AS46" s="2316">
        <v>1481.9438000000002</v>
      </c>
      <c r="AT46" s="2316">
        <v>2.7205896928550199</v>
      </c>
      <c r="AU46" s="2391">
        <v>712.76375848012515</v>
      </c>
      <c r="AV46" s="2392">
        <v>4121.4269018798313</v>
      </c>
      <c r="AW46" s="2380">
        <v>42</v>
      </c>
      <c r="AX46" s="2381" t="s">
        <v>279</v>
      </c>
      <c r="AY46" s="2422">
        <f t="shared" si="19"/>
        <v>0</v>
      </c>
      <c r="AZ46" s="2422">
        <f t="shared" si="0"/>
        <v>0</v>
      </c>
      <c r="BA46" s="2422">
        <f t="shared" si="1"/>
        <v>0</v>
      </c>
      <c r="BB46" s="2422">
        <f t="shared" si="2"/>
        <v>0</v>
      </c>
      <c r="BC46" s="2422">
        <f t="shared" si="3"/>
        <v>0</v>
      </c>
      <c r="BD46" s="2422">
        <f t="shared" si="4"/>
        <v>0</v>
      </c>
      <c r="BE46" s="2422">
        <f t="shared" si="5"/>
        <v>0</v>
      </c>
      <c r="BF46" s="2422">
        <f t="shared" si="6"/>
        <v>0</v>
      </c>
      <c r="BG46" s="2422">
        <f t="shared" si="7"/>
        <v>0</v>
      </c>
      <c r="BH46" s="2422">
        <f t="shared" si="8"/>
        <v>0</v>
      </c>
      <c r="BI46" s="2422">
        <f t="shared" si="9"/>
        <v>0</v>
      </c>
      <c r="BJ46" s="2422">
        <f t="shared" si="10"/>
        <v>0</v>
      </c>
      <c r="BK46" s="2422">
        <f t="shared" si="11"/>
        <v>0</v>
      </c>
      <c r="BL46" s="2422">
        <f t="shared" si="12"/>
        <v>0</v>
      </c>
      <c r="BM46" s="2422">
        <f t="shared" si="13"/>
        <v>0</v>
      </c>
      <c r="BN46" s="2422">
        <f t="shared" si="14"/>
        <v>0</v>
      </c>
      <c r="BO46" s="2422">
        <f t="shared" si="15"/>
        <v>0</v>
      </c>
      <c r="BP46" s="2422">
        <f t="shared" si="16"/>
        <v>3.9067552788290438E-2</v>
      </c>
      <c r="BQ46" s="2422">
        <f t="shared" si="17"/>
        <v>0</v>
      </c>
      <c r="BR46" s="2422">
        <f t="shared" si="18"/>
        <v>3.9067552787855675E-2</v>
      </c>
    </row>
    <row r="47" spans="1:70" s="48" customFormat="1" ht="15.95" customHeight="1">
      <c r="A47" s="92"/>
      <c r="B47" s="244"/>
      <c r="C47" s="219">
        <v>43</v>
      </c>
      <c r="D47" s="220" t="s">
        <v>280</v>
      </c>
      <c r="E47" s="229">
        <v>30.198117923640119</v>
      </c>
      <c r="F47" s="189">
        <v>2135.9569255218394</v>
      </c>
      <c r="G47" s="189">
        <v>43.041105844755407</v>
      </c>
      <c r="H47" s="189">
        <v>34.217316563226071</v>
      </c>
      <c r="I47" s="189">
        <v>68.566802130547444</v>
      </c>
      <c r="J47" s="174">
        <v>76.793914754978672</v>
      </c>
      <c r="K47" s="174">
        <v>11.366415059222861</v>
      </c>
      <c r="L47" s="174">
        <v>131.77748948764005</v>
      </c>
      <c r="M47" s="174">
        <v>5.6031015732292877</v>
      </c>
      <c r="N47" s="174">
        <v>43.248344150199657</v>
      </c>
      <c r="O47" s="189">
        <v>3.5777262173203304</v>
      </c>
      <c r="P47" s="230">
        <v>0.3951526150462315</v>
      </c>
      <c r="Q47" s="189">
        <v>80.748461450124253</v>
      </c>
      <c r="R47" s="174">
        <v>94.132624923654362</v>
      </c>
      <c r="S47" s="174">
        <v>63.502235252509692</v>
      </c>
      <c r="T47" s="174">
        <v>1141.6787715514861</v>
      </c>
      <c r="U47" s="174">
        <v>2785.1554949999995</v>
      </c>
      <c r="V47" s="174">
        <v>3.6387376714764397</v>
      </c>
      <c r="W47" s="231">
        <v>414.14964404984551</v>
      </c>
      <c r="X47" s="232">
        <v>7167.748381740741</v>
      </c>
      <c r="Y47" s="93"/>
      <c r="Z47" s="93"/>
      <c r="AA47" s="2380">
        <v>43</v>
      </c>
      <c r="AB47" s="2381" t="s">
        <v>280</v>
      </c>
      <c r="AC47" s="2389">
        <v>30.198117923640119</v>
      </c>
      <c r="AD47" s="2343">
        <v>2135.9569255218394</v>
      </c>
      <c r="AE47" s="2343">
        <v>43.041105844755407</v>
      </c>
      <c r="AF47" s="2343">
        <v>34.217316563226071</v>
      </c>
      <c r="AG47" s="2343">
        <v>68.566802130547444</v>
      </c>
      <c r="AH47" s="2316">
        <v>76.793914754978672</v>
      </c>
      <c r="AI47" s="2316">
        <v>11.366415059222861</v>
      </c>
      <c r="AJ47" s="2316">
        <v>131.77748948764005</v>
      </c>
      <c r="AK47" s="2316">
        <v>5.6031015732292877</v>
      </c>
      <c r="AL47" s="2316">
        <v>43.248344150199657</v>
      </c>
      <c r="AM47" s="2343">
        <v>3.5777262173203304</v>
      </c>
      <c r="AN47" s="2390">
        <v>0.3951526150462315</v>
      </c>
      <c r="AO47" s="2343">
        <v>80.748461450124253</v>
      </c>
      <c r="AP47" s="2316">
        <v>94.132624923654362</v>
      </c>
      <c r="AQ47" s="2316">
        <v>63.502235252509692</v>
      </c>
      <c r="AR47" s="2316">
        <v>1141.6787715514861</v>
      </c>
      <c r="AS47" s="2316">
        <v>2785.1554949999995</v>
      </c>
      <c r="AT47" s="2316">
        <v>9.6278023349975754</v>
      </c>
      <c r="AU47" s="2391">
        <v>414.14964404984551</v>
      </c>
      <c r="AV47" s="2392">
        <v>7173.7374464042623</v>
      </c>
      <c r="AW47" s="2380">
        <v>43</v>
      </c>
      <c r="AX47" s="2381" t="s">
        <v>280</v>
      </c>
      <c r="AY47" s="2422">
        <f t="shared" si="19"/>
        <v>0</v>
      </c>
      <c r="AZ47" s="2422">
        <f t="shared" si="0"/>
        <v>0</v>
      </c>
      <c r="BA47" s="2422">
        <f t="shared" si="1"/>
        <v>0</v>
      </c>
      <c r="BB47" s="2422">
        <f t="shared" si="2"/>
        <v>0</v>
      </c>
      <c r="BC47" s="2422">
        <f t="shared" si="3"/>
        <v>0</v>
      </c>
      <c r="BD47" s="2422">
        <f t="shared" si="4"/>
        <v>0</v>
      </c>
      <c r="BE47" s="2422">
        <f t="shared" si="5"/>
        <v>0</v>
      </c>
      <c r="BF47" s="2422">
        <f t="shared" si="6"/>
        <v>0</v>
      </c>
      <c r="BG47" s="2422">
        <f t="shared" si="7"/>
        <v>0</v>
      </c>
      <c r="BH47" s="2422">
        <f t="shared" si="8"/>
        <v>0</v>
      </c>
      <c r="BI47" s="2422">
        <f t="shared" si="9"/>
        <v>0</v>
      </c>
      <c r="BJ47" s="2422">
        <f t="shared" si="10"/>
        <v>0</v>
      </c>
      <c r="BK47" s="2422">
        <f t="shared" si="11"/>
        <v>0</v>
      </c>
      <c r="BL47" s="2422">
        <f t="shared" si="12"/>
        <v>0</v>
      </c>
      <c r="BM47" s="2422">
        <f t="shared" si="13"/>
        <v>0</v>
      </c>
      <c r="BN47" s="2422">
        <f t="shared" si="14"/>
        <v>0</v>
      </c>
      <c r="BO47" s="2422">
        <f t="shared" si="15"/>
        <v>0</v>
      </c>
      <c r="BP47" s="2422">
        <f t="shared" si="16"/>
        <v>-5.9890646635211358</v>
      </c>
      <c r="BQ47" s="2422">
        <f t="shared" si="17"/>
        <v>0</v>
      </c>
      <c r="BR47" s="2422">
        <f t="shared" si="18"/>
        <v>-5.9890646635212761</v>
      </c>
    </row>
    <row r="48" spans="1:70" s="48" customFormat="1" ht="15.95" customHeight="1">
      <c r="A48" s="92"/>
      <c r="B48" s="236"/>
      <c r="C48" s="219">
        <v>44</v>
      </c>
      <c r="D48" s="220" t="s">
        <v>281</v>
      </c>
      <c r="E48" s="229">
        <v>11.741013271885576</v>
      </c>
      <c r="F48" s="189">
        <v>1129.9659974694914</v>
      </c>
      <c r="G48" s="189">
        <v>40.149501735931473</v>
      </c>
      <c r="H48" s="189">
        <v>74.603110509894407</v>
      </c>
      <c r="I48" s="189">
        <v>18.074572195480656</v>
      </c>
      <c r="J48" s="174">
        <v>54.352341701360359</v>
      </c>
      <c r="K48" s="174">
        <v>8.3341031101597807</v>
      </c>
      <c r="L48" s="174">
        <v>105.87641148356191</v>
      </c>
      <c r="M48" s="174">
        <v>0.75777269592972996</v>
      </c>
      <c r="N48" s="174">
        <v>55.665107117174593</v>
      </c>
      <c r="O48" s="189">
        <v>1.3137954280165938</v>
      </c>
      <c r="P48" s="230">
        <v>0.60699170601772023</v>
      </c>
      <c r="Q48" s="189">
        <v>69.145329769006466</v>
      </c>
      <c r="R48" s="174">
        <v>54.549855270945741</v>
      </c>
      <c r="S48" s="174">
        <v>11.445689809381049</v>
      </c>
      <c r="T48" s="174">
        <v>944.1467671829929</v>
      </c>
      <c r="U48" s="174">
        <v>1152.65905</v>
      </c>
      <c r="V48" s="174">
        <v>3.081730855595346</v>
      </c>
      <c r="W48" s="231">
        <v>98.621267214937305</v>
      </c>
      <c r="X48" s="232">
        <v>3835.0904085277621</v>
      </c>
      <c r="Y48" s="93"/>
      <c r="Z48" s="93"/>
      <c r="AA48" s="2380">
        <v>44</v>
      </c>
      <c r="AB48" s="2381" t="s">
        <v>281</v>
      </c>
      <c r="AC48" s="2389">
        <v>11.741013271885576</v>
      </c>
      <c r="AD48" s="2343">
        <v>1129.9659974694914</v>
      </c>
      <c r="AE48" s="2343">
        <v>40.149501735931473</v>
      </c>
      <c r="AF48" s="2343">
        <v>74.603110509894407</v>
      </c>
      <c r="AG48" s="2343">
        <v>18.074572195480656</v>
      </c>
      <c r="AH48" s="2316">
        <v>54.352341701360359</v>
      </c>
      <c r="AI48" s="2316">
        <v>8.3341031101597807</v>
      </c>
      <c r="AJ48" s="2316">
        <v>105.87641148356191</v>
      </c>
      <c r="AK48" s="2316">
        <v>0.75777269592972996</v>
      </c>
      <c r="AL48" s="2316">
        <v>55.665107117174593</v>
      </c>
      <c r="AM48" s="2343">
        <v>1.3137954280165938</v>
      </c>
      <c r="AN48" s="2390">
        <v>0.60699170601772023</v>
      </c>
      <c r="AO48" s="2343">
        <v>69.145329769006466</v>
      </c>
      <c r="AP48" s="2316">
        <v>54.549855270945741</v>
      </c>
      <c r="AQ48" s="2316">
        <v>11.445689809381049</v>
      </c>
      <c r="AR48" s="2316">
        <v>944.1467671829929</v>
      </c>
      <c r="AS48" s="2316">
        <v>1152.65905</v>
      </c>
      <c r="AT48" s="2316">
        <v>3.1402214285560661</v>
      </c>
      <c r="AU48" s="2391">
        <v>98.621267214937305</v>
      </c>
      <c r="AV48" s="2392">
        <v>3835.1488991007232</v>
      </c>
      <c r="AW48" s="2380">
        <v>44</v>
      </c>
      <c r="AX48" s="2381" t="s">
        <v>281</v>
      </c>
      <c r="AY48" s="2422">
        <f t="shared" si="19"/>
        <v>0</v>
      </c>
      <c r="AZ48" s="2422">
        <f t="shared" si="0"/>
        <v>0</v>
      </c>
      <c r="BA48" s="2422">
        <f t="shared" si="1"/>
        <v>0</v>
      </c>
      <c r="BB48" s="2422">
        <f t="shared" si="2"/>
        <v>0</v>
      </c>
      <c r="BC48" s="2422">
        <f t="shared" si="3"/>
        <v>0</v>
      </c>
      <c r="BD48" s="2422">
        <f t="shared" si="4"/>
        <v>0</v>
      </c>
      <c r="BE48" s="2422">
        <f t="shared" si="5"/>
        <v>0</v>
      </c>
      <c r="BF48" s="2422">
        <f t="shared" si="6"/>
        <v>0</v>
      </c>
      <c r="BG48" s="2422">
        <f t="shared" si="7"/>
        <v>0</v>
      </c>
      <c r="BH48" s="2422">
        <f t="shared" si="8"/>
        <v>0</v>
      </c>
      <c r="BI48" s="2422">
        <f t="shared" si="9"/>
        <v>0</v>
      </c>
      <c r="BJ48" s="2422">
        <f t="shared" si="10"/>
        <v>0</v>
      </c>
      <c r="BK48" s="2422">
        <f t="shared" si="11"/>
        <v>0</v>
      </c>
      <c r="BL48" s="2422">
        <f t="shared" si="12"/>
        <v>0</v>
      </c>
      <c r="BM48" s="2422">
        <f t="shared" si="13"/>
        <v>0</v>
      </c>
      <c r="BN48" s="2422">
        <f t="shared" si="14"/>
        <v>0</v>
      </c>
      <c r="BO48" s="2422">
        <f t="shared" si="15"/>
        <v>0</v>
      </c>
      <c r="BP48" s="2422">
        <f t="shared" si="16"/>
        <v>-5.8490572960720133E-2</v>
      </c>
      <c r="BQ48" s="2422">
        <f t="shared" si="17"/>
        <v>0</v>
      </c>
      <c r="BR48" s="2422">
        <f t="shared" si="18"/>
        <v>-5.8490572961090948E-2</v>
      </c>
    </row>
    <row r="49" spans="1:70" s="82" customFormat="1" ht="15.95" customHeight="1">
      <c r="A49" s="92"/>
      <c r="B49" s="236"/>
      <c r="C49" s="219">
        <v>45</v>
      </c>
      <c r="D49" s="220" t="s">
        <v>282</v>
      </c>
      <c r="E49" s="229">
        <v>11.061999999999999</v>
      </c>
      <c r="F49" s="189">
        <v>776.51930000000004</v>
      </c>
      <c r="G49" s="189">
        <v>41.896000000000001</v>
      </c>
      <c r="H49" s="189">
        <v>278.10399999999998</v>
      </c>
      <c r="I49" s="189">
        <v>18.486999999999998</v>
      </c>
      <c r="J49" s="174">
        <v>50.948</v>
      </c>
      <c r="K49" s="174">
        <v>2.738</v>
      </c>
      <c r="L49" s="174">
        <v>92.542000000000002</v>
      </c>
      <c r="M49" s="174">
        <v>3.605</v>
      </c>
      <c r="N49" s="174">
        <v>30.148</v>
      </c>
      <c r="O49" s="189">
        <v>2.4620000000000002</v>
      </c>
      <c r="P49" s="230">
        <v>4.2999999999999997E-2</v>
      </c>
      <c r="Q49" s="189">
        <v>13.343999999999999</v>
      </c>
      <c r="R49" s="174">
        <v>37.587000000000003</v>
      </c>
      <c r="S49" s="174">
        <v>24.45</v>
      </c>
      <c r="T49" s="174">
        <v>609.22900000000004</v>
      </c>
      <c r="U49" s="174">
        <v>5904.2272250000015</v>
      </c>
      <c r="V49" s="174">
        <v>7.4995519142213176</v>
      </c>
      <c r="W49" s="231">
        <v>39.334000000000003</v>
      </c>
      <c r="X49" s="232">
        <v>7944.2250769142229</v>
      </c>
      <c r="Y49" s="93"/>
      <c r="Z49" s="93"/>
      <c r="AA49" s="2380">
        <v>45</v>
      </c>
      <c r="AB49" s="2381" t="s">
        <v>282</v>
      </c>
      <c r="AC49" s="2389">
        <v>11.061999999999999</v>
      </c>
      <c r="AD49" s="2343">
        <v>776.51930000000004</v>
      </c>
      <c r="AE49" s="2343">
        <v>41.896000000000001</v>
      </c>
      <c r="AF49" s="2343">
        <v>278.10399999999998</v>
      </c>
      <c r="AG49" s="2343">
        <v>18.486999999999998</v>
      </c>
      <c r="AH49" s="2316">
        <v>50.948</v>
      </c>
      <c r="AI49" s="2316">
        <v>2.738</v>
      </c>
      <c r="AJ49" s="2316">
        <v>92.542000000000002</v>
      </c>
      <c r="AK49" s="2316">
        <v>3.605</v>
      </c>
      <c r="AL49" s="2316">
        <v>30.148</v>
      </c>
      <c r="AM49" s="2343">
        <v>2.4620000000000002</v>
      </c>
      <c r="AN49" s="2390">
        <v>4.2999999999999997E-2</v>
      </c>
      <c r="AO49" s="2343">
        <v>13.343999999999999</v>
      </c>
      <c r="AP49" s="2316">
        <v>37.587000000000003</v>
      </c>
      <c r="AQ49" s="2316">
        <v>24.45</v>
      </c>
      <c r="AR49" s="2316">
        <v>609.22900000000004</v>
      </c>
      <c r="AS49" s="2316">
        <v>5904.2272250000015</v>
      </c>
      <c r="AT49" s="2316">
        <v>10.203071653616268</v>
      </c>
      <c r="AU49" s="2391">
        <v>39.334000000000003</v>
      </c>
      <c r="AV49" s="2392">
        <v>7946.9285966536181</v>
      </c>
      <c r="AW49" s="2380">
        <v>45</v>
      </c>
      <c r="AX49" s="2381" t="s">
        <v>282</v>
      </c>
      <c r="AY49" s="2422">
        <f t="shared" si="19"/>
        <v>0</v>
      </c>
      <c r="AZ49" s="2422">
        <f t="shared" si="0"/>
        <v>0</v>
      </c>
      <c r="BA49" s="2422">
        <f t="shared" si="1"/>
        <v>0</v>
      </c>
      <c r="BB49" s="2422">
        <f t="shared" si="2"/>
        <v>0</v>
      </c>
      <c r="BC49" s="2422">
        <f t="shared" si="3"/>
        <v>0</v>
      </c>
      <c r="BD49" s="2422">
        <f t="shared" si="4"/>
        <v>0</v>
      </c>
      <c r="BE49" s="2422">
        <f t="shared" si="5"/>
        <v>0</v>
      </c>
      <c r="BF49" s="2422">
        <f t="shared" si="6"/>
        <v>0</v>
      </c>
      <c r="BG49" s="2422">
        <f t="shared" si="7"/>
        <v>0</v>
      </c>
      <c r="BH49" s="2422">
        <f t="shared" si="8"/>
        <v>0</v>
      </c>
      <c r="BI49" s="2422">
        <f t="shared" si="9"/>
        <v>0</v>
      </c>
      <c r="BJ49" s="2422">
        <f t="shared" si="10"/>
        <v>0</v>
      </c>
      <c r="BK49" s="2422">
        <f t="shared" si="11"/>
        <v>0</v>
      </c>
      <c r="BL49" s="2422">
        <f t="shared" si="12"/>
        <v>0</v>
      </c>
      <c r="BM49" s="2422">
        <f t="shared" si="13"/>
        <v>0</v>
      </c>
      <c r="BN49" s="2422">
        <f t="shared" si="14"/>
        <v>0</v>
      </c>
      <c r="BO49" s="2422">
        <f t="shared" si="15"/>
        <v>0</v>
      </c>
      <c r="BP49" s="2422">
        <f t="shared" si="16"/>
        <v>-2.7035197393949506</v>
      </c>
      <c r="BQ49" s="2422">
        <f t="shared" si="17"/>
        <v>0</v>
      </c>
      <c r="BR49" s="2422">
        <f t="shared" si="18"/>
        <v>-2.703519739395233</v>
      </c>
    </row>
    <row r="50" spans="1:70" s="48" customFormat="1" ht="15.95" customHeight="1">
      <c r="A50" s="92"/>
      <c r="B50" s="236"/>
      <c r="C50" s="219">
        <v>46</v>
      </c>
      <c r="D50" s="220" t="s">
        <v>283</v>
      </c>
      <c r="E50" s="229">
        <v>5.9408596480505116</v>
      </c>
      <c r="F50" s="189">
        <v>1040.8005501388577</v>
      </c>
      <c r="G50" s="189">
        <v>24.749698601855439</v>
      </c>
      <c r="H50" s="189">
        <v>364.77145785115567</v>
      </c>
      <c r="I50" s="189">
        <v>13.114252008214704</v>
      </c>
      <c r="J50" s="174">
        <v>60.548805610888287</v>
      </c>
      <c r="K50" s="174">
        <v>4.9194861385206217</v>
      </c>
      <c r="L50" s="174">
        <v>214.61968403022141</v>
      </c>
      <c r="M50" s="174">
        <v>1.0511939351244712</v>
      </c>
      <c r="N50" s="174">
        <v>243.85419721235638</v>
      </c>
      <c r="O50" s="189">
        <v>16.925174481358276</v>
      </c>
      <c r="P50" s="230">
        <v>0.35741239919197965</v>
      </c>
      <c r="Q50" s="189">
        <v>67.908925399603518</v>
      </c>
      <c r="R50" s="174">
        <v>60.270170903427271</v>
      </c>
      <c r="S50" s="174">
        <v>70.154463210544009</v>
      </c>
      <c r="T50" s="174">
        <v>968.4888877098158</v>
      </c>
      <c r="U50" s="174">
        <v>7848.9676649999992</v>
      </c>
      <c r="V50" s="174">
        <v>5.7894159111903711</v>
      </c>
      <c r="W50" s="231">
        <v>1.0081217275328667</v>
      </c>
      <c r="X50" s="232">
        <v>11014.24042191791</v>
      </c>
      <c r="Y50" s="93"/>
      <c r="Z50" s="93"/>
      <c r="AA50" s="2380">
        <v>46</v>
      </c>
      <c r="AB50" s="2381" t="s">
        <v>283</v>
      </c>
      <c r="AC50" s="2389">
        <v>5.9408596480505116</v>
      </c>
      <c r="AD50" s="2343">
        <v>1040.8005501388577</v>
      </c>
      <c r="AE50" s="2343">
        <v>24.749698601855439</v>
      </c>
      <c r="AF50" s="2343">
        <v>364.77145785115567</v>
      </c>
      <c r="AG50" s="2343">
        <v>13.114252008214704</v>
      </c>
      <c r="AH50" s="2316">
        <v>60.548805610888287</v>
      </c>
      <c r="AI50" s="2316">
        <v>4.9194861385206217</v>
      </c>
      <c r="AJ50" s="2316">
        <v>214.61968403022141</v>
      </c>
      <c r="AK50" s="2316">
        <v>1.0511939351244712</v>
      </c>
      <c r="AL50" s="2316">
        <v>243.85419721235638</v>
      </c>
      <c r="AM50" s="2343">
        <v>16.925174481358276</v>
      </c>
      <c r="AN50" s="2390">
        <v>0.35741239919197965</v>
      </c>
      <c r="AO50" s="2343">
        <v>67.908925399603518</v>
      </c>
      <c r="AP50" s="2316">
        <v>60.270170903427271</v>
      </c>
      <c r="AQ50" s="2316">
        <v>70.154463210544009</v>
      </c>
      <c r="AR50" s="2316">
        <v>968.4888877098158</v>
      </c>
      <c r="AS50" s="2316">
        <v>7848.9676649999992</v>
      </c>
      <c r="AT50" s="2316">
        <v>5.4569705780655937</v>
      </c>
      <c r="AU50" s="2391">
        <v>1.0081217275328667</v>
      </c>
      <c r="AV50" s="2392">
        <v>11013.907976584784</v>
      </c>
      <c r="AW50" s="2380">
        <v>46</v>
      </c>
      <c r="AX50" s="2381" t="s">
        <v>283</v>
      </c>
      <c r="AY50" s="2422">
        <f t="shared" si="19"/>
        <v>0</v>
      </c>
      <c r="AZ50" s="2422">
        <f t="shared" si="0"/>
        <v>0</v>
      </c>
      <c r="BA50" s="2422">
        <f t="shared" si="1"/>
        <v>0</v>
      </c>
      <c r="BB50" s="2422">
        <f t="shared" si="2"/>
        <v>0</v>
      </c>
      <c r="BC50" s="2422">
        <f t="shared" si="3"/>
        <v>0</v>
      </c>
      <c r="BD50" s="2422">
        <f t="shared" si="4"/>
        <v>0</v>
      </c>
      <c r="BE50" s="2422">
        <f t="shared" si="5"/>
        <v>0</v>
      </c>
      <c r="BF50" s="2422">
        <f t="shared" si="6"/>
        <v>0</v>
      </c>
      <c r="BG50" s="2422">
        <f t="shared" si="7"/>
        <v>0</v>
      </c>
      <c r="BH50" s="2422">
        <f t="shared" si="8"/>
        <v>0</v>
      </c>
      <c r="BI50" s="2422">
        <f t="shared" si="9"/>
        <v>0</v>
      </c>
      <c r="BJ50" s="2422">
        <f t="shared" si="10"/>
        <v>0</v>
      </c>
      <c r="BK50" s="2422">
        <f t="shared" si="11"/>
        <v>0</v>
      </c>
      <c r="BL50" s="2422">
        <f t="shared" si="12"/>
        <v>0</v>
      </c>
      <c r="BM50" s="2422">
        <f t="shared" si="13"/>
        <v>0</v>
      </c>
      <c r="BN50" s="2422">
        <f t="shared" si="14"/>
        <v>0</v>
      </c>
      <c r="BO50" s="2422">
        <f t="shared" si="15"/>
        <v>0</v>
      </c>
      <c r="BP50" s="2422">
        <f t="shared" si="16"/>
        <v>0.33244533312477742</v>
      </c>
      <c r="BQ50" s="2422">
        <f t="shared" si="17"/>
        <v>0</v>
      </c>
      <c r="BR50" s="2422">
        <f t="shared" si="18"/>
        <v>0.33244533312608837</v>
      </c>
    </row>
    <row r="51" spans="1:70" s="48" customFormat="1" ht="15.95" customHeight="1" thickBot="1">
      <c r="A51" s="92"/>
      <c r="B51" s="236"/>
      <c r="C51" s="246">
        <v>47</v>
      </c>
      <c r="D51" s="247" t="s">
        <v>284</v>
      </c>
      <c r="E51" s="248">
        <v>3.1749999999999998</v>
      </c>
      <c r="F51" s="249">
        <v>1115.1641000000002</v>
      </c>
      <c r="G51" s="249">
        <v>7.492</v>
      </c>
      <c r="H51" s="249">
        <v>0.622</v>
      </c>
      <c r="I51" s="249">
        <v>0.114</v>
      </c>
      <c r="J51" s="250">
        <v>21.768000000000001</v>
      </c>
      <c r="K51" s="250">
        <v>3.8959999999999999</v>
      </c>
      <c r="L51" s="250">
        <v>36.259</v>
      </c>
      <c r="M51" s="250">
        <v>0.15</v>
      </c>
      <c r="N51" s="250">
        <v>115.42</v>
      </c>
      <c r="O51" s="249">
        <v>2.4750000000000001</v>
      </c>
      <c r="P51" s="251">
        <v>6.5000000000000002E-2</v>
      </c>
      <c r="Q51" s="249">
        <v>19.827999999999999</v>
      </c>
      <c r="R51" s="250">
        <v>54.677999999999997</v>
      </c>
      <c r="S51" s="250">
        <v>24.919</v>
      </c>
      <c r="T51" s="250">
        <v>496.48599999999999</v>
      </c>
      <c r="U51" s="250">
        <v>1345.6407550000001</v>
      </c>
      <c r="V51" s="250">
        <v>1.4377973729013793</v>
      </c>
      <c r="W51" s="252">
        <v>102.78700000000001</v>
      </c>
      <c r="X51" s="253">
        <v>3352.3766523729023</v>
      </c>
      <c r="Y51" s="93"/>
      <c r="Z51" s="93"/>
      <c r="AA51" s="2400">
        <v>47</v>
      </c>
      <c r="AB51" s="2401" t="s">
        <v>284</v>
      </c>
      <c r="AC51" s="2402">
        <v>3.1749999999999998</v>
      </c>
      <c r="AD51" s="2403">
        <v>1115.1641000000002</v>
      </c>
      <c r="AE51" s="2403">
        <v>7.492</v>
      </c>
      <c r="AF51" s="2403">
        <v>0.622</v>
      </c>
      <c r="AG51" s="2403">
        <v>0.114</v>
      </c>
      <c r="AH51" s="2404">
        <v>21.768000000000001</v>
      </c>
      <c r="AI51" s="2404">
        <v>3.8959999999999999</v>
      </c>
      <c r="AJ51" s="2404">
        <v>36.259</v>
      </c>
      <c r="AK51" s="2404">
        <v>0.15</v>
      </c>
      <c r="AL51" s="2404">
        <v>115.42</v>
      </c>
      <c r="AM51" s="2403">
        <v>2.4750000000000001</v>
      </c>
      <c r="AN51" s="2405">
        <v>6.5000000000000002E-2</v>
      </c>
      <c r="AO51" s="2403">
        <v>19.827999999999999</v>
      </c>
      <c r="AP51" s="2404">
        <v>54.677999999999997</v>
      </c>
      <c r="AQ51" s="2404">
        <v>24.919</v>
      </c>
      <c r="AR51" s="2404">
        <v>496.48599999999999</v>
      </c>
      <c r="AS51" s="2404">
        <v>1345.6407550000001</v>
      </c>
      <c r="AT51" s="2404">
        <v>1.6862911885745457</v>
      </c>
      <c r="AU51" s="2406">
        <v>102.78700000000001</v>
      </c>
      <c r="AV51" s="2407">
        <v>3352.6251461885754</v>
      </c>
      <c r="AW51" s="2400">
        <v>47</v>
      </c>
      <c r="AX51" s="2401" t="s">
        <v>284</v>
      </c>
      <c r="AY51" s="2422">
        <f t="shared" si="19"/>
        <v>0</v>
      </c>
      <c r="AZ51" s="2422">
        <f t="shared" si="0"/>
        <v>0</v>
      </c>
      <c r="BA51" s="2422">
        <f t="shared" si="1"/>
        <v>0</v>
      </c>
      <c r="BB51" s="2422">
        <f t="shared" si="2"/>
        <v>0</v>
      </c>
      <c r="BC51" s="2422">
        <f t="shared" si="3"/>
        <v>0</v>
      </c>
      <c r="BD51" s="2422">
        <f t="shared" si="4"/>
        <v>0</v>
      </c>
      <c r="BE51" s="2422">
        <f t="shared" si="5"/>
        <v>0</v>
      </c>
      <c r="BF51" s="2422">
        <f t="shared" si="6"/>
        <v>0</v>
      </c>
      <c r="BG51" s="2422">
        <f t="shared" si="7"/>
        <v>0</v>
      </c>
      <c r="BH51" s="2422">
        <f t="shared" si="8"/>
        <v>0</v>
      </c>
      <c r="BI51" s="2422">
        <f t="shared" si="9"/>
        <v>0</v>
      </c>
      <c r="BJ51" s="2422">
        <f t="shared" si="10"/>
        <v>0</v>
      </c>
      <c r="BK51" s="2422">
        <f t="shared" si="11"/>
        <v>0</v>
      </c>
      <c r="BL51" s="2422">
        <f t="shared" si="12"/>
        <v>0</v>
      </c>
      <c r="BM51" s="2422">
        <f t="shared" si="13"/>
        <v>0</v>
      </c>
      <c r="BN51" s="2422">
        <f t="shared" si="14"/>
        <v>0</v>
      </c>
      <c r="BO51" s="2422">
        <f t="shared" si="15"/>
        <v>0</v>
      </c>
      <c r="BP51" s="2422">
        <f t="shared" si="16"/>
        <v>-0.24849381567316642</v>
      </c>
      <c r="BQ51" s="2422">
        <f t="shared" si="17"/>
        <v>0</v>
      </c>
      <c r="BR51" s="2422">
        <f t="shared" si="18"/>
        <v>-0.24849381567310047</v>
      </c>
    </row>
    <row r="52" spans="1:70" s="48" customFormat="1" ht="15.95" customHeight="1" thickTop="1" thickBot="1">
      <c r="A52" s="92"/>
      <c r="B52" s="245"/>
      <c r="C52" s="2534" t="s">
        <v>285</v>
      </c>
      <c r="D52" s="2535"/>
      <c r="E52" s="254">
        <v>1912.0211128530646</v>
      </c>
      <c r="F52" s="255">
        <v>169317.63013094055</v>
      </c>
      <c r="G52" s="255">
        <v>2952.6635274641253</v>
      </c>
      <c r="H52" s="255">
        <v>2825.8722168110339</v>
      </c>
      <c r="I52" s="255">
        <v>2676.5591044302278</v>
      </c>
      <c r="J52" s="256">
        <v>6822.7644369476511</v>
      </c>
      <c r="K52" s="256">
        <v>937.63464448193679</v>
      </c>
      <c r="L52" s="256">
        <v>7247.8954160794283</v>
      </c>
      <c r="M52" s="256">
        <v>89.708018778727649</v>
      </c>
      <c r="N52" s="256">
        <v>2557.154446879948</v>
      </c>
      <c r="O52" s="255">
        <v>91.829144051456836</v>
      </c>
      <c r="P52" s="257">
        <v>22.945784160901049</v>
      </c>
      <c r="Q52" s="255">
        <v>8646.7284071553895</v>
      </c>
      <c r="R52" s="256">
        <v>7348.4179149899519</v>
      </c>
      <c r="S52" s="256">
        <v>15161.455952007609</v>
      </c>
      <c r="T52" s="256">
        <v>64212.460625369757</v>
      </c>
      <c r="U52" s="256">
        <v>80512.450705454554</v>
      </c>
      <c r="V52" s="256">
        <v>112.41830827101489</v>
      </c>
      <c r="W52" s="258">
        <v>17736.07217953054</v>
      </c>
      <c r="X52" s="259">
        <v>391184.68207665789</v>
      </c>
      <c r="Y52" s="93"/>
      <c r="Z52" s="93"/>
      <c r="AA52" s="2536" t="s">
        <v>285</v>
      </c>
      <c r="AB52" s="2537"/>
      <c r="AC52" s="2408">
        <v>1912.0211128530646</v>
      </c>
      <c r="AD52" s="2409">
        <v>169317.63013094055</v>
      </c>
      <c r="AE52" s="2409">
        <v>2952.6635274641253</v>
      </c>
      <c r="AF52" s="2409">
        <v>2825.8722168110339</v>
      </c>
      <c r="AG52" s="2409">
        <v>2676.5591044302278</v>
      </c>
      <c r="AH52" s="2410">
        <v>6822.7644369476511</v>
      </c>
      <c r="AI52" s="2410">
        <v>937.63464448193679</v>
      </c>
      <c r="AJ52" s="2410">
        <v>7247.8954160794283</v>
      </c>
      <c r="AK52" s="2410">
        <v>89.708018778727649</v>
      </c>
      <c r="AL52" s="2410">
        <v>2557.154446879948</v>
      </c>
      <c r="AM52" s="2409">
        <v>91.829144051456836</v>
      </c>
      <c r="AN52" s="2411">
        <v>22.945784160901049</v>
      </c>
      <c r="AO52" s="2409">
        <v>8646.7284071553895</v>
      </c>
      <c r="AP52" s="2410">
        <v>7348.4179149899519</v>
      </c>
      <c r="AQ52" s="2410">
        <v>15161.455952007609</v>
      </c>
      <c r="AR52" s="2410">
        <v>64212.460625369757</v>
      </c>
      <c r="AS52" s="2410">
        <v>80512.450705454554</v>
      </c>
      <c r="AT52" s="2410">
        <v>118.80000099003806</v>
      </c>
      <c r="AU52" s="2412">
        <v>17736.07217953054</v>
      </c>
      <c r="AV52" s="2413">
        <v>391191.06376937689</v>
      </c>
      <c r="AW52" s="2536" t="s">
        <v>285</v>
      </c>
      <c r="AX52" s="2537"/>
      <c r="AY52" s="2422">
        <f t="shared" si="19"/>
        <v>0</v>
      </c>
      <c r="AZ52" s="2422">
        <f t="shared" si="0"/>
        <v>0</v>
      </c>
      <c r="BA52" s="2422">
        <f t="shared" si="1"/>
        <v>0</v>
      </c>
      <c r="BB52" s="2422">
        <f t="shared" si="2"/>
        <v>0</v>
      </c>
      <c r="BC52" s="2422">
        <f t="shared" si="3"/>
        <v>0</v>
      </c>
      <c r="BD52" s="2422">
        <f t="shared" si="4"/>
        <v>0</v>
      </c>
      <c r="BE52" s="2422">
        <f t="shared" si="5"/>
        <v>0</v>
      </c>
      <c r="BF52" s="2422">
        <f t="shared" si="6"/>
        <v>0</v>
      </c>
      <c r="BG52" s="2422">
        <f t="shared" si="7"/>
        <v>0</v>
      </c>
      <c r="BH52" s="2422">
        <f t="shared" si="8"/>
        <v>0</v>
      </c>
      <c r="BI52" s="2422">
        <f t="shared" si="9"/>
        <v>0</v>
      </c>
      <c r="BJ52" s="2422">
        <f t="shared" si="10"/>
        <v>0</v>
      </c>
      <c r="BK52" s="2422">
        <f t="shared" si="11"/>
        <v>0</v>
      </c>
      <c r="BL52" s="2422">
        <f t="shared" si="12"/>
        <v>0</v>
      </c>
      <c r="BM52" s="2422">
        <f t="shared" si="13"/>
        <v>0</v>
      </c>
      <c r="BN52" s="2422">
        <f t="shared" si="14"/>
        <v>0</v>
      </c>
      <c r="BO52" s="2422">
        <f t="shared" si="15"/>
        <v>0</v>
      </c>
      <c r="BP52" s="2422">
        <f t="shared" si="16"/>
        <v>-6.3816927190231638</v>
      </c>
      <c r="BQ52" s="2422">
        <f t="shared" si="17"/>
        <v>0</v>
      </c>
      <c r="BR52" s="2422">
        <f t="shared" si="18"/>
        <v>-6.3816927190055139</v>
      </c>
    </row>
    <row r="53" spans="1:70" s="48" customFormat="1" ht="15.95" customHeight="1">
      <c r="A53" s="92"/>
      <c r="B53" s="235"/>
      <c r="C53" s="201" t="s">
        <v>397</v>
      </c>
      <c r="D53" s="260"/>
      <c r="E53" s="261"/>
      <c r="F53" s="261"/>
      <c r="G53" s="261"/>
      <c r="H53" s="261"/>
      <c r="I53" s="261"/>
      <c r="J53" s="261"/>
      <c r="K53" s="261"/>
      <c r="L53" s="261"/>
      <c r="M53" s="261"/>
      <c r="N53" s="261"/>
      <c r="O53" s="261"/>
      <c r="P53" s="261"/>
      <c r="Q53" s="261"/>
      <c r="R53" s="261"/>
      <c r="S53" s="261"/>
      <c r="T53" s="261"/>
      <c r="U53" s="261"/>
      <c r="V53" s="261"/>
      <c r="W53" s="261"/>
      <c r="X53" s="261"/>
      <c r="Y53" s="93"/>
      <c r="Z53" s="93"/>
      <c r="AA53" s="93"/>
    </row>
    <row r="60" spans="1:70">
      <c r="C60" s="1794" t="s">
        <v>1438</v>
      </c>
      <c r="AB60" s="1794" t="s">
        <v>1439</v>
      </c>
      <c r="AC60" s="264"/>
      <c r="AD60" s="263"/>
      <c r="AE60" s="265"/>
      <c r="AF60" s="263"/>
      <c r="AG60" s="264"/>
      <c r="AH60" s="263"/>
      <c r="AI60" s="266"/>
      <c r="AJ60" s="266"/>
      <c r="AK60" s="266"/>
      <c r="AP60" s="263"/>
      <c r="AQ60" s="266"/>
      <c r="AR60" s="266"/>
      <c r="AS60" s="266"/>
    </row>
    <row r="61" spans="1:70">
      <c r="AB61" s="264"/>
      <c r="AC61" s="264"/>
      <c r="AD61" s="263"/>
      <c r="AE61" s="265"/>
      <c r="AF61" s="263"/>
      <c r="AG61" s="264"/>
      <c r="AH61" s="263"/>
      <c r="AI61" s="266"/>
      <c r="AJ61" s="266"/>
      <c r="AK61" s="266"/>
      <c r="AP61" s="263"/>
      <c r="AQ61" s="266"/>
      <c r="AR61" s="266"/>
      <c r="AS61" s="266"/>
    </row>
    <row r="62" spans="1:70" ht="18">
      <c r="C62" s="2530" t="s">
        <v>1366</v>
      </c>
      <c r="D62" s="2530"/>
      <c r="E62" s="2530"/>
      <c r="F62" s="2530"/>
      <c r="G62" s="2530"/>
      <c r="H62" s="2530"/>
      <c r="I62" s="2530"/>
      <c r="J62" s="2530"/>
      <c r="K62" s="2530"/>
      <c r="L62" s="2530"/>
      <c r="M62" s="2530"/>
      <c r="N62" s="2530"/>
      <c r="O62" s="2530"/>
      <c r="P62" s="2530"/>
      <c r="Q62" s="2530"/>
      <c r="R62" s="2530"/>
      <c r="S62" s="2530"/>
      <c r="T62" s="2530"/>
      <c r="U62" s="2530"/>
      <c r="V62" s="2530"/>
      <c r="W62" s="2530"/>
      <c r="X62" s="2530"/>
      <c r="AB62" s="2530" t="s">
        <v>404</v>
      </c>
      <c r="AC62" s="2530"/>
      <c r="AD62" s="2530"/>
      <c r="AE62" s="2530"/>
      <c r="AF62" s="2530"/>
      <c r="AG62" s="2530"/>
      <c r="AH62" s="2530"/>
      <c r="AI62" s="2530"/>
      <c r="AJ62" s="2530"/>
      <c r="AK62" s="2530"/>
      <c r="AL62" s="2530"/>
      <c r="AM62" s="2530"/>
      <c r="AN62" s="2530"/>
      <c r="AO62" s="2530"/>
      <c r="AP62" s="2530"/>
      <c r="AQ62" s="2530"/>
      <c r="AR62" s="2530"/>
      <c r="AS62" s="2530"/>
      <c r="AT62" s="2530"/>
      <c r="AU62" s="2530"/>
      <c r="AV62" s="2530"/>
      <c r="AW62" s="2530"/>
    </row>
    <row r="63" spans="1:70" ht="21">
      <c r="C63" s="1739"/>
      <c r="D63" s="1739"/>
      <c r="E63" s="1739"/>
      <c r="F63" s="1739"/>
      <c r="G63" s="1739"/>
      <c r="H63" s="1739"/>
      <c r="I63" s="1739"/>
      <c r="J63" s="1739"/>
      <c r="K63" s="1739"/>
      <c r="L63" s="1739"/>
      <c r="M63" s="1739"/>
      <c r="N63" s="1739"/>
      <c r="O63" s="1739"/>
      <c r="P63" s="1739"/>
      <c r="Q63" s="1739"/>
      <c r="R63" s="1739"/>
      <c r="S63" s="1739"/>
      <c r="T63" s="1739"/>
      <c r="U63" s="1739"/>
      <c r="V63" s="1739"/>
      <c r="W63" s="1739"/>
      <c r="X63" s="1739"/>
      <c r="AB63" s="1739"/>
      <c r="AC63" s="1739"/>
      <c r="AD63" s="1739"/>
      <c r="AE63" s="1739"/>
      <c r="AF63" s="1739"/>
      <c r="AG63" s="1739"/>
      <c r="AH63" s="1739"/>
      <c r="AI63" s="1739"/>
      <c r="AJ63" s="1739"/>
      <c r="AK63" s="1739"/>
      <c r="AL63" s="1739"/>
      <c r="AM63" s="1739"/>
      <c r="AN63" s="1739"/>
      <c r="AO63" s="1739"/>
      <c r="AP63" s="1739"/>
      <c r="AQ63" s="1739"/>
      <c r="AR63" s="1739"/>
      <c r="AS63" s="1739"/>
      <c r="AT63" s="1739"/>
      <c r="AU63" s="1739"/>
      <c r="AV63" s="1739"/>
      <c r="AW63" s="1739"/>
    </row>
    <row r="64" spans="1:70" ht="14.25" thickBot="1">
      <c r="C64" s="1740"/>
      <c r="D64" s="1741"/>
      <c r="E64" s="1742"/>
      <c r="F64" s="1742"/>
      <c r="G64" s="1742"/>
      <c r="H64" s="1742"/>
      <c r="I64" s="1742"/>
      <c r="J64" s="1742"/>
      <c r="K64" s="1742"/>
      <c r="L64" s="1742"/>
      <c r="M64" s="1742"/>
      <c r="N64" s="1743"/>
      <c r="O64" s="1742"/>
      <c r="P64" s="1744"/>
      <c r="Q64" s="1742"/>
      <c r="R64" s="1742"/>
      <c r="S64" s="1742"/>
      <c r="T64" s="1742"/>
      <c r="U64" s="1742"/>
      <c r="V64" s="1743"/>
      <c r="W64" s="1742"/>
      <c r="X64" s="1744" t="s">
        <v>287</v>
      </c>
      <c r="AB64" s="1740"/>
      <c r="AC64" s="1741"/>
      <c r="AD64" s="1742"/>
      <c r="AE64" s="1742"/>
      <c r="AF64" s="1742"/>
      <c r="AG64" s="1742"/>
      <c r="AH64" s="1742"/>
      <c r="AI64" s="1742"/>
      <c r="AJ64" s="1742"/>
      <c r="AK64" s="1742"/>
      <c r="AL64" s="1742"/>
      <c r="AM64" s="1743"/>
      <c r="AN64" s="1742"/>
      <c r="AO64" s="1744"/>
      <c r="AP64" s="1742"/>
      <c r="AQ64" s="1742"/>
      <c r="AR64" s="1742"/>
      <c r="AS64" s="1742"/>
      <c r="AT64" s="1742"/>
      <c r="AU64" s="1743"/>
      <c r="AV64" s="1742"/>
      <c r="AW64" s="1744" t="s">
        <v>287</v>
      </c>
    </row>
    <row r="65" spans="3:49" ht="60.75" thickBot="1">
      <c r="C65" s="1745" t="s">
        <v>400</v>
      </c>
      <c r="D65" s="1746" t="s">
        <v>401</v>
      </c>
      <c r="E65" s="1747" t="s">
        <v>207</v>
      </c>
      <c r="F65" s="1748" t="s">
        <v>208</v>
      </c>
      <c r="G65" s="1748" t="s">
        <v>209</v>
      </c>
      <c r="H65" s="1748" t="s">
        <v>210</v>
      </c>
      <c r="I65" s="1748" t="s">
        <v>211</v>
      </c>
      <c r="J65" s="1748" t="s">
        <v>292</v>
      </c>
      <c r="K65" s="1748" t="s">
        <v>213</v>
      </c>
      <c r="L65" s="1748" t="s">
        <v>214</v>
      </c>
      <c r="M65" s="1748" t="s">
        <v>215</v>
      </c>
      <c r="N65" s="1749" t="s">
        <v>293</v>
      </c>
      <c r="O65" s="1749" t="s">
        <v>402</v>
      </c>
      <c r="P65" s="1750" t="s">
        <v>218</v>
      </c>
      <c r="Q65" s="1751" t="s">
        <v>219</v>
      </c>
      <c r="R65" s="1751" t="s">
        <v>403</v>
      </c>
      <c r="S65" s="1751" t="s">
        <v>220</v>
      </c>
      <c r="T65" s="1751" t="s">
        <v>221</v>
      </c>
      <c r="U65" s="1751" t="s">
        <v>295</v>
      </c>
      <c r="V65" s="1752" t="s">
        <v>223</v>
      </c>
      <c r="W65" s="1753" t="s">
        <v>224</v>
      </c>
      <c r="X65" s="1754" t="s">
        <v>225</v>
      </c>
      <c r="AB65" s="1745" t="s">
        <v>400</v>
      </c>
      <c r="AC65" s="1746" t="s">
        <v>401</v>
      </c>
      <c r="AD65" s="1747" t="s">
        <v>207</v>
      </c>
      <c r="AE65" s="1748" t="s">
        <v>208</v>
      </c>
      <c r="AF65" s="1748" t="s">
        <v>209</v>
      </c>
      <c r="AG65" s="1748" t="s">
        <v>210</v>
      </c>
      <c r="AH65" s="1748" t="s">
        <v>211</v>
      </c>
      <c r="AI65" s="1748" t="s">
        <v>292</v>
      </c>
      <c r="AJ65" s="1748" t="s">
        <v>213</v>
      </c>
      <c r="AK65" s="1748" t="s">
        <v>214</v>
      </c>
      <c r="AL65" s="1748" t="s">
        <v>215</v>
      </c>
      <c r="AM65" s="1749" t="s">
        <v>293</v>
      </c>
      <c r="AN65" s="1749" t="s">
        <v>402</v>
      </c>
      <c r="AO65" s="1750" t="s">
        <v>218</v>
      </c>
      <c r="AP65" s="1751" t="s">
        <v>219</v>
      </c>
      <c r="AQ65" s="1751" t="s">
        <v>403</v>
      </c>
      <c r="AR65" s="1751" t="s">
        <v>220</v>
      </c>
      <c r="AS65" s="1751" t="s">
        <v>221</v>
      </c>
      <c r="AT65" s="1751" t="s">
        <v>295</v>
      </c>
      <c r="AU65" s="1752" t="s">
        <v>223</v>
      </c>
      <c r="AV65" s="1753" t="s">
        <v>224</v>
      </c>
      <c r="AW65" s="1754" t="s">
        <v>225</v>
      </c>
    </row>
    <row r="66" spans="3:49">
      <c r="C66" s="1755">
        <v>1</v>
      </c>
      <c r="D66" s="1756" t="s">
        <v>231</v>
      </c>
      <c r="E66" s="1757">
        <v>274.42967451505496</v>
      </c>
      <c r="F66" s="1758">
        <v>11691.507796622351</v>
      </c>
      <c r="G66" s="1758">
        <v>48.679334341130833</v>
      </c>
      <c r="H66" s="1758">
        <v>28.499729162687895</v>
      </c>
      <c r="I66" s="1758">
        <v>8.1605379973200396</v>
      </c>
      <c r="J66" s="1759">
        <v>235.18659793992086</v>
      </c>
      <c r="K66" s="1759">
        <v>20.791637862957671</v>
      </c>
      <c r="L66" s="1759">
        <v>314.41099407481596</v>
      </c>
      <c r="M66" s="1759">
        <v>1.0451920417589668</v>
      </c>
      <c r="N66" s="1759">
        <v>237.12485096028365</v>
      </c>
      <c r="O66" s="1758">
        <v>2.8768243363550452</v>
      </c>
      <c r="P66" s="1760">
        <v>0.37332571561853661</v>
      </c>
      <c r="Q66" s="1758">
        <v>84.390134770893567</v>
      </c>
      <c r="R66" s="1759">
        <v>244.08280863129565</v>
      </c>
      <c r="S66" s="1759">
        <v>256.95941011526509</v>
      </c>
      <c r="T66" s="1759">
        <v>3088.738028263263</v>
      </c>
      <c r="U66" s="1759">
        <v>19059.292077162165</v>
      </c>
      <c r="V66" s="1759">
        <v>37.308683860638304</v>
      </c>
      <c r="W66" s="1761">
        <v>906.41479302419384</v>
      </c>
      <c r="X66" s="1762">
        <v>36540.272431397978</v>
      </c>
      <c r="AB66" s="1755">
        <v>1</v>
      </c>
      <c r="AC66" s="1756" t="s">
        <v>231</v>
      </c>
      <c r="AD66" s="1757">
        <f>E5-E66</f>
        <v>-4.7342050373248412</v>
      </c>
      <c r="AE66" s="1758">
        <f t="shared" ref="AE66:AW66" si="20">F5-F66</f>
        <v>-9.9406105877988011</v>
      </c>
      <c r="AF66" s="1758">
        <f t="shared" si="20"/>
        <v>-0.55825700919560717</v>
      </c>
      <c r="AG66" s="1758">
        <f t="shared" si="20"/>
        <v>-1.0922946482471936</v>
      </c>
      <c r="AH66" s="1758">
        <f t="shared" si="20"/>
        <v>-0.24784220564692028</v>
      </c>
      <c r="AI66" s="1759">
        <f t="shared" si="20"/>
        <v>4.4365386488133254</v>
      </c>
      <c r="AJ66" s="1759">
        <f t="shared" si="20"/>
        <v>1.8295724766129844</v>
      </c>
      <c r="AK66" s="1759">
        <f t="shared" si="20"/>
        <v>17.781314020430671</v>
      </c>
      <c r="AL66" s="1759">
        <f t="shared" si="20"/>
        <v>8.0911950446828307E-2</v>
      </c>
      <c r="AM66" s="1759">
        <f t="shared" si="20"/>
        <v>-8.84002549801707</v>
      </c>
      <c r="AN66" s="1758">
        <f t="shared" si="20"/>
        <v>-8.3778530682546482E-2</v>
      </c>
      <c r="AO66" s="1760">
        <f t="shared" si="20"/>
        <v>6.1521243974672457E-2</v>
      </c>
      <c r="AP66" s="1758">
        <f t="shared" si="20"/>
        <v>6.3541932770851588</v>
      </c>
      <c r="AQ66" s="1759">
        <f t="shared" si="20"/>
        <v>-2.1684507220077478</v>
      </c>
      <c r="AR66" s="1759">
        <f t="shared" si="20"/>
        <v>-8.2819571147590239</v>
      </c>
      <c r="AS66" s="1759">
        <f t="shared" si="20"/>
        <v>263.73319894974429</v>
      </c>
      <c r="AT66" s="1759">
        <f t="shared" si="20"/>
        <v>90.887347837840935</v>
      </c>
      <c r="AU66" s="1759">
        <f t="shared" si="20"/>
        <v>-0.34666565039235309</v>
      </c>
      <c r="AV66" s="1761">
        <f t="shared" si="20"/>
        <v>-6.9719815760466872</v>
      </c>
      <c r="AW66" s="1762">
        <f t="shared" si="20"/>
        <v>341.89852982482262</v>
      </c>
    </row>
    <row r="67" spans="3:49">
      <c r="C67" s="1755">
        <v>2</v>
      </c>
      <c r="D67" s="1763" t="s">
        <v>239</v>
      </c>
      <c r="E67" s="1764">
        <v>8.7615817278720129</v>
      </c>
      <c r="F67" s="1765">
        <v>1479.7271434119166</v>
      </c>
      <c r="G67" s="1765">
        <v>11.291506173509594</v>
      </c>
      <c r="H67" s="1765">
        <v>3.4132629482876586</v>
      </c>
      <c r="I67" s="1765">
        <v>8.9845054466002292</v>
      </c>
      <c r="J67" s="1766">
        <v>28.72480158125941</v>
      </c>
      <c r="K67" s="1766">
        <v>4.9828469077619406</v>
      </c>
      <c r="L67" s="1766">
        <v>83.354167901739771</v>
      </c>
      <c r="M67" s="1766">
        <v>0.81617289109371138</v>
      </c>
      <c r="N67" s="1766">
        <v>38.405683900143067</v>
      </c>
      <c r="O67" s="1765">
        <v>0.37643244147289046</v>
      </c>
      <c r="P67" s="1767">
        <v>2.4258234218368511E-2</v>
      </c>
      <c r="Q67" s="1765">
        <v>16.121055009688238</v>
      </c>
      <c r="R67" s="1766">
        <v>98.359740583296841</v>
      </c>
      <c r="S67" s="1766">
        <v>34.061751417181469</v>
      </c>
      <c r="T67" s="1766">
        <v>983.73316570662507</v>
      </c>
      <c r="U67" s="1766">
        <v>2188.0344059459462</v>
      </c>
      <c r="V67" s="1766">
        <v>0.72572009118015579</v>
      </c>
      <c r="W67" s="1768">
        <v>30.951636423989587</v>
      </c>
      <c r="X67" s="1769">
        <v>5020.849838743783</v>
      </c>
      <c r="AB67" s="1755">
        <v>2</v>
      </c>
      <c r="AC67" s="1763" t="s">
        <v>239</v>
      </c>
      <c r="AD67" s="1764">
        <f t="shared" ref="AD67:AW67" si="21">E6-E67</f>
        <v>0.17532559902740807</v>
      </c>
      <c r="AE67" s="1765">
        <f t="shared" si="21"/>
        <v>-28.374498347751796</v>
      </c>
      <c r="AF67" s="1765">
        <f t="shared" si="21"/>
        <v>0.2468614114947556</v>
      </c>
      <c r="AG67" s="1765">
        <f t="shared" si="21"/>
        <v>0.11569714727016578</v>
      </c>
      <c r="AH67" s="1765">
        <f t="shared" si="21"/>
        <v>0.28499309230112324</v>
      </c>
      <c r="AI67" s="1766">
        <f t="shared" si="21"/>
        <v>0.25241520572124188</v>
      </c>
      <c r="AJ67" s="1766">
        <f t="shared" si="21"/>
        <v>-0.14566450046445745</v>
      </c>
      <c r="AK67" s="1766">
        <f t="shared" si="21"/>
        <v>-0.18802011102957294</v>
      </c>
      <c r="AL67" s="1766">
        <f t="shared" si="21"/>
        <v>-1.9143230523229748E-3</v>
      </c>
      <c r="AM67" s="1766">
        <f t="shared" si="21"/>
        <v>1.4003913816131757</v>
      </c>
      <c r="AN67" s="1765">
        <f t="shared" si="21"/>
        <v>0.17451603592482579</v>
      </c>
      <c r="AO67" s="1767">
        <f t="shared" si="21"/>
        <v>-1.4834421089337038E-4</v>
      </c>
      <c r="AP67" s="1765">
        <f t="shared" si="21"/>
        <v>0.28951293554034763</v>
      </c>
      <c r="AQ67" s="1766">
        <f t="shared" si="21"/>
        <v>5.2263564082019371</v>
      </c>
      <c r="AR67" s="1766">
        <f t="shared" si="21"/>
        <v>3.0410966663759069</v>
      </c>
      <c r="AS67" s="1766">
        <f t="shared" si="21"/>
        <v>-3.0999248246338311</v>
      </c>
      <c r="AT67" s="1766">
        <f t="shared" si="21"/>
        <v>-31.810410945945932</v>
      </c>
      <c r="AU67" s="1766">
        <f t="shared" si="21"/>
        <v>-9.5864264436480551E-2</v>
      </c>
      <c r="AV67" s="1768">
        <f t="shared" si="21"/>
        <v>-0.18218705930426182</v>
      </c>
      <c r="AW67" s="1769">
        <f t="shared" si="21"/>
        <v>-52.691466837359258</v>
      </c>
    </row>
    <row r="68" spans="3:49">
      <c r="C68" s="1755">
        <v>3</v>
      </c>
      <c r="D68" s="1763" t="s">
        <v>240</v>
      </c>
      <c r="E68" s="1764">
        <v>14.231185000000002</v>
      </c>
      <c r="F68" s="1765">
        <v>729.44764900000007</v>
      </c>
      <c r="G68" s="1765">
        <v>10.156473999999999</v>
      </c>
      <c r="H68" s="1765">
        <v>6.6947769999999993</v>
      </c>
      <c r="I68" s="1765">
        <v>20.940797999999997</v>
      </c>
      <c r="J68" s="1766">
        <v>56.844406000000333</v>
      </c>
      <c r="K68" s="1766">
        <v>2.5891359999999941</v>
      </c>
      <c r="L68" s="1766">
        <v>161.70694599999965</v>
      </c>
      <c r="M68" s="1766">
        <v>0.90800999999999887</v>
      </c>
      <c r="N68" s="1766">
        <v>18.373594000000001</v>
      </c>
      <c r="O68" s="1765">
        <v>0</v>
      </c>
      <c r="P68" s="1767">
        <v>4.8947999999999998E-2</v>
      </c>
      <c r="Q68" s="1765">
        <v>9.9029010000000461</v>
      </c>
      <c r="R68" s="1766">
        <v>131.57787999999994</v>
      </c>
      <c r="S68" s="1766">
        <v>48.958500000000015</v>
      </c>
      <c r="T68" s="1766">
        <v>1580.4106710000021</v>
      </c>
      <c r="U68" s="1766">
        <v>3907.1950402702705</v>
      </c>
      <c r="V68" s="1766">
        <v>2.9705858065982786</v>
      </c>
      <c r="W68" s="1768">
        <v>84.016559999999998</v>
      </c>
      <c r="X68" s="1769">
        <v>6786.9740610768704</v>
      </c>
      <c r="AB68" s="1755">
        <v>3</v>
      </c>
      <c r="AC68" s="1763" t="s">
        <v>240</v>
      </c>
      <c r="AD68" s="1764">
        <f t="shared" ref="AD68:AW68" si="22">E7-E68</f>
        <v>-2.9281850000000009</v>
      </c>
      <c r="AE68" s="1765">
        <f t="shared" si="22"/>
        <v>54.486030999999912</v>
      </c>
      <c r="AF68" s="1765">
        <f t="shared" si="22"/>
        <v>2.7775259999999999</v>
      </c>
      <c r="AG68" s="1765">
        <f t="shared" si="22"/>
        <v>0.50722300000000065</v>
      </c>
      <c r="AH68" s="1765">
        <f t="shared" si="22"/>
        <v>-11.623797999999997</v>
      </c>
      <c r="AI68" s="1766">
        <f t="shared" si="22"/>
        <v>3.6775939999996652</v>
      </c>
      <c r="AJ68" s="1766">
        <f t="shared" si="22"/>
        <v>0.85986400000000573</v>
      </c>
      <c r="AK68" s="1766">
        <f t="shared" si="22"/>
        <v>-27.019945999999635</v>
      </c>
      <c r="AL68" s="1766">
        <f t="shared" si="22"/>
        <v>-7.0099999999988505E-3</v>
      </c>
      <c r="AM68" s="1766">
        <f t="shared" si="22"/>
        <v>-3.1875940000000007</v>
      </c>
      <c r="AN68" s="1765">
        <f t="shared" si="22"/>
        <v>0</v>
      </c>
      <c r="AO68" s="1767">
        <f t="shared" si="22"/>
        <v>5.2000000000003432E-5</v>
      </c>
      <c r="AP68" s="1765">
        <f t="shared" si="22"/>
        <v>-1.2829010000000469</v>
      </c>
      <c r="AQ68" s="1766">
        <f t="shared" si="22"/>
        <v>4.573120000000074</v>
      </c>
      <c r="AR68" s="1766">
        <f t="shared" si="22"/>
        <v>-5.4675000000000153</v>
      </c>
      <c r="AS68" s="1766">
        <f t="shared" si="22"/>
        <v>-276.50567100000217</v>
      </c>
      <c r="AT68" s="1766">
        <f t="shared" si="22"/>
        <v>-93.792205270271097</v>
      </c>
      <c r="AU68" s="1766">
        <f t="shared" si="22"/>
        <v>-0.229803185588906</v>
      </c>
      <c r="AV68" s="1768">
        <f t="shared" si="22"/>
        <v>-9.8595600000000019</v>
      </c>
      <c r="AW68" s="1769">
        <f t="shared" si="22"/>
        <v>-365.02276345586142</v>
      </c>
    </row>
    <row r="69" spans="3:49">
      <c r="C69" s="1770">
        <v>4</v>
      </c>
      <c r="D69" s="1771" t="s">
        <v>241</v>
      </c>
      <c r="E69" s="1764">
        <v>83.155701090681376</v>
      </c>
      <c r="F69" s="1765">
        <v>6166.639660326221</v>
      </c>
      <c r="G69" s="1765">
        <v>24.965455998736878</v>
      </c>
      <c r="H69" s="1765">
        <v>3.8158087890434427</v>
      </c>
      <c r="I69" s="1765">
        <v>11.094873140069879</v>
      </c>
      <c r="J69" s="1766">
        <v>122.55116611208977</v>
      </c>
      <c r="K69" s="1766">
        <v>25.467820000000014</v>
      </c>
      <c r="L69" s="1766">
        <v>421.32563562680286</v>
      </c>
      <c r="M69" s="1766">
        <v>1.07789</v>
      </c>
      <c r="N69" s="1766">
        <v>96.486929999999973</v>
      </c>
      <c r="O69" s="1765">
        <v>0.70891727098051183</v>
      </c>
      <c r="P69" s="1767">
        <v>7.4962750028273897</v>
      </c>
      <c r="Q69" s="1765">
        <v>140.65942506073986</v>
      </c>
      <c r="R69" s="1766">
        <v>189.97112197859207</v>
      </c>
      <c r="S69" s="1766">
        <v>33.094586034298281</v>
      </c>
      <c r="T69" s="1766">
        <v>2771.8244527685815</v>
      </c>
      <c r="U69" s="1766">
        <v>1858.3454233783782</v>
      </c>
      <c r="V69" s="1766">
        <v>1.9455318155289549</v>
      </c>
      <c r="W69" s="1768">
        <v>77.840579183177837</v>
      </c>
      <c r="X69" s="1769">
        <v>12038.467253576748</v>
      </c>
      <c r="AB69" s="1770">
        <v>4</v>
      </c>
      <c r="AC69" s="1771" t="s">
        <v>241</v>
      </c>
      <c r="AD69" s="1764">
        <f t="shared" ref="AD69:AW69" si="23">E8-E69</f>
        <v>-61.844863847951203</v>
      </c>
      <c r="AE69" s="1765">
        <f t="shared" si="23"/>
        <v>-725.23236907503815</v>
      </c>
      <c r="AF69" s="1765">
        <f t="shared" si="23"/>
        <v>3.1301017641458238</v>
      </c>
      <c r="AG69" s="1765">
        <f t="shared" si="23"/>
        <v>2.9748989439615938</v>
      </c>
      <c r="AH69" s="1765">
        <f t="shared" si="23"/>
        <v>2.2518394148983969</v>
      </c>
      <c r="AI69" s="1766">
        <f t="shared" si="23"/>
        <v>42.699585378621137</v>
      </c>
      <c r="AJ69" s="1766">
        <f t="shared" si="23"/>
        <v>-7.6748200000000146</v>
      </c>
      <c r="AK69" s="1766">
        <f t="shared" si="23"/>
        <v>-117.03158329077655</v>
      </c>
      <c r="AL69" s="1766">
        <f t="shared" si="23"/>
        <v>-0.35189000000000004</v>
      </c>
      <c r="AM69" s="1766">
        <f t="shared" si="23"/>
        <v>125.91507000000001</v>
      </c>
      <c r="AN69" s="1765">
        <f t="shared" si="23"/>
        <v>-0.70891727098051183</v>
      </c>
      <c r="AO69" s="1767">
        <f t="shared" si="23"/>
        <v>0.94473032225083831</v>
      </c>
      <c r="AP69" s="1765">
        <f t="shared" si="23"/>
        <v>-44.291817043260096</v>
      </c>
      <c r="AQ69" s="1766">
        <f t="shared" si="23"/>
        <v>-23.268977762193174</v>
      </c>
      <c r="AR69" s="1766">
        <f t="shared" si="23"/>
        <v>20.489570818938027</v>
      </c>
      <c r="AS69" s="1766">
        <f t="shared" si="23"/>
        <v>-551.05972527179028</v>
      </c>
      <c r="AT69" s="1766">
        <f t="shared" si="23"/>
        <v>34.428871621621738</v>
      </c>
      <c r="AU69" s="1766">
        <f t="shared" si="23"/>
        <v>-0.13977619057978874</v>
      </c>
      <c r="AV69" s="1768">
        <f t="shared" si="23"/>
        <v>38.59733325520034</v>
      </c>
      <c r="AW69" s="1769">
        <f t="shared" si="23"/>
        <v>-1260.17273823293</v>
      </c>
    </row>
    <row r="70" spans="3:49">
      <c r="C70" s="1755">
        <v>5</v>
      </c>
      <c r="D70" s="1763" t="s">
        <v>242</v>
      </c>
      <c r="E70" s="1764">
        <v>35.938878391417994</v>
      </c>
      <c r="F70" s="1765">
        <v>1168.6755373514222</v>
      </c>
      <c r="G70" s="1765">
        <v>16.690129387979784</v>
      </c>
      <c r="H70" s="1765">
        <v>4.1999189610879313</v>
      </c>
      <c r="I70" s="1765">
        <v>10.69635777977661</v>
      </c>
      <c r="J70" s="1766">
        <v>40.492816781841327</v>
      </c>
      <c r="K70" s="1766">
        <v>3.1920000000000002</v>
      </c>
      <c r="L70" s="1766">
        <v>133.19919936799039</v>
      </c>
      <c r="M70" s="1766">
        <v>1.8480000000000001</v>
      </c>
      <c r="N70" s="1766">
        <v>9.2859999999999996</v>
      </c>
      <c r="O70" s="1765">
        <v>2.3802982772671113</v>
      </c>
      <c r="P70" s="1767">
        <v>0.60912808442533728</v>
      </c>
      <c r="Q70" s="1765">
        <v>14.712473027509761</v>
      </c>
      <c r="R70" s="1766">
        <v>46.392767684211613</v>
      </c>
      <c r="S70" s="1766">
        <v>146.91948940886863</v>
      </c>
      <c r="T70" s="1766">
        <v>559.46940160633017</v>
      </c>
      <c r="U70" s="1766">
        <v>979.08460754299756</v>
      </c>
      <c r="V70" s="1766">
        <v>0.33162517034193556</v>
      </c>
      <c r="W70" s="1768">
        <v>289.0434595048161</v>
      </c>
      <c r="X70" s="1769">
        <v>3463.162088328284</v>
      </c>
      <c r="AB70" s="1755">
        <v>5</v>
      </c>
      <c r="AC70" s="1763" t="s">
        <v>242</v>
      </c>
      <c r="AD70" s="1764">
        <f t="shared" ref="AD70:AW70" si="24">E9-E70</f>
        <v>-1.579276149902924</v>
      </c>
      <c r="AE70" s="1765">
        <f t="shared" si="24"/>
        <v>108.87971716261814</v>
      </c>
      <c r="AF70" s="1765">
        <f t="shared" si="24"/>
        <v>-1.6732297438386396</v>
      </c>
      <c r="AG70" s="1765">
        <f t="shared" si="24"/>
        <v>0.33759926959698561</v>
      </c>
      <c r="AH70" s="1765">
        <f t="shared" si="24"/>
        <v>-4.297535940812879</v>
      </c>
      <c r="AI70" s="1766">
        <f t="shared" si="24"/>
        <v>5.1621254209406828</v>
      </c>
      <c r="AJ70" s="1766">
        <f t="shared" si="24"/>
        <v>7.5419999999999998</v>
      </c>
      <c r="AK70" s="1766">
        <f t="shared" si="24"/>
        <v>-40.806828457855772</v>
      </c>
      <c r="AL70" s="1766">
        <f t="shared" si="24"/>
        <v>-0.89700000000000013</v>
      </c>
      <c r="AM70" s="1766">
        <f t="shared" si="24"/>
        <v>-1.0519999999999996</v>
      </c>
      <c r="AN70" s="1765">
        <f t="shared" si="24"/>
        <v>-0.33585154531284722</v>
      </c>
      <c r="AO70" s="1767">
        <f t="shared" si="24"/>
        <v>-0.59853358945791468</v>
      </c>
      <c r="AP70" s="1765">
        <f t="shared" si="24"/>
        <v>-1.6064492682975366</v>
      </c>
      <c r="AQ70" s="1766">
        <f t="shared" si="24"/>
        <v>-26.564712458123537</v>
      </c>
      <c r="AR70" s="1766">
        <f t="shared" si="24"/>
        <v>0.48313757796279333</v>
      </c>
      <c r="AS70" s="1766">
        <f t="shared" si="24"/>
        <v>-39.115577138555068</v>
      </c>
      <c r="AT70" s="1766">
        <f t="shared" si="24"/>
        <v>-11.385657542997592</v>
      </c>
      <c r="AU70" s="1766">
        <f t="shared" si="24"/>
        <v>-1.9699421940613304E-2</v>
      </c>
      <c r="AV70" s="1768">
        <f t="shared" si="24"/>
        <v>21.690818678037886</v>
      </c>
      <c r="AW70" s="1769">
        <f t="shared" si="24"/>
        <v>14.163046852061143</v>
      </c>
    </row>
    <row r="71" spans="3:49">
      <c r="C71" s="1755">
        <v>6</v>
      </c>
      <c r="D71" s="1763" t="s">
        <v>243</v>
      </c>
      <c r="E71" s="1764">
        <v>0.42726930128917706</v>
      </c>
      <c r="F71" s="1765">
        <v>1131.810398224638</v>
      </c>
      <c r="G71" s="1765">
        <v>30.210709158619178</v>
      </c>
      <c r="H71" s="1765">
        <v>10.305226581578935</v>
      </c>
      <c r="I71" s="1765">
        <v>9.4023926606194763</v>
      </c>
      <c r="J71" s="1766">
        <v>67.591850503851532</v>
      </c>
      <c r="K71" s="1766">
        <v>3.73</v>
      </c>
      <c r="L71" s="1766">
        <v>114.89588457929041</v>
      </c>
      <c r="M71" s="1766">
        <v>0.95599999999999996</v>
      </c>
      <c r="N71" s="1766">
        <v>28.172999999999998</v>
      </c>
      <c r="O71" s="1765">
        <v>2.2469999999999999</v>
      </c>
      <c r="P71" s="1767">
        <v>1.1152942454090695E-2</v>
      </c>
      <c r="Q71" s="1765">
        <v>23.569897181531829</v>
      </c>
      <c r="R71" s="1766">
        <v>56.634652623679067</v>
      </c>
      <c r="S71" s="1766">
        <v>19.805138732644931</v>
      </c>
      <c r="T71" s="1766">
        <v>655.68588256215196</v>
      </c>
      <c r="U71" s="1766">
        <v>978.3193980466832</v>
      </c>
      <c r="V71" s="1766">
        <v>1.4315942688765191</v>
      </c>
      <c r="W71" s="1768">
        <v>305.65213351316396</v>
      </c>
      <c r="X71" s="1769">
        <v>3440.8595808810719</v>
      </c>
      <c r="AB71" s="1755">
        <v>6</v>
      </c>
      <c r="AC71" s="1763" t="s">
        <v>243</v>
      </c>
      <c r="AD71" s="1764">
        <f t="shared" ref="AD71:AW71" si="25">E10-E71</f>
        <v>1.4203763281136983E-2</v>
      </c>
      <c r="AE71" s="1765">
        <f t="shared" si="25"/>
        <v>127.5466412473736</v>
      </c>
      <c r="AF71" s="1765">
        <f t="shared" si="25"/>
        <v>2.1443853098656156</v>
      </c>
      <c r="AG71" s="1765">
        <f t="shared" si="25"/>
        <v>0.74693863728624343</v>
      </c>
      <c r="AH71" s="1765">
        <f t="shared" si="25"/>
        <v>0.74489360109305558</v>
      </c>
      <c r="AI71" s="1766">
        <f t="shared" si="25"/>
        <v>2.2090680998506826</v>
      </c>
      <c r="AJ71" s="1766">
        <f t="shared" si="25"/>
        <v>1.5031764181516749E-4</v>
      </c>
      <c r="AK71" s="1766">
        <f t="shared" si="25"/>
        <v>0.92199534977100939</v>
      </c>
      <c r="AL71" s="1766">
        <f t="shared" si="25"/>
        <v>4.0171644280092567E-3</v>
      </c>
      <c r="AM71" s="1766">
        <f t="shared" si="25"/>
        <v>0.93783589375392395</v>
      </c>
      <c r="AN71" s="1765">
        <f t="shared" si="25"/>
        <v>-7.2787042806389479E-2</v>
      </c>
      <c r="AO71" s="1767">
        <f t="shared" si="25"/>
        <v>9.3846366107497997E-4</v>
      </c>
      <c r="AP71" s="1765">
        <f t="shared" si="25"/>
        <v>0.76867527380512257</v>
      </c>
      <c r="AQ71" s="1766">
        <f t="shared" si="25"/>
        <v>0.5945894358354451</v>
      </c>
      <c r="AR71" s="1766">
        <f t="shared" si="25"/>
        <v>1.4026880941993483</v>
      </c>
      <c r="AS71" s="1766">
        <f t="shared" si="25"/>
        <v>3.582354608931837E-2</v>
      </c>
      <c r="AT71" s="1766">
        <f t="shared" si="25"/>
        <v>-27.146984410319646</v>
      </c>
      <c r="AU71" s="1766">
        <f t="shared" si="25"/>
        <v>-6.5394442165413791E-2</v>
      </c>
      <c r="AV71" s="1768">
        <f t="shared" si="25"/>
        <v>1.6978460549401575</v>
      </c>
      <c r="AW71" s="1769">
        <f t="shared" si="25"/>
        <v>112.48552435758484</v>
      </c>
    </row>
    <row r="72" spans="3:49">
      <c r="C72" s="1755">
        <v>7</v>
      </c>
      <c r="D72" s="1763" t="s">
        <v>244</v>
      </c>
      <c r="E72" s="1764">
        <v>146.36269099999996</v>
      </c>
      <c r="F72" s="1765">
        <v>3638.6284300122197</v>
      </c>
      <c r="G72" s="1765">
        <v>31.603299000000032</v>
      </c>
      <c r="H72" s="1765">
        <v>15.745575079124162</v>
      </c>
      <c r="I72" s="1765">
        <v>68.352083920875856</v>
      </c>
      <c r="J72" s="1766">
        <v>130.89838500000008</v>
      </c>
      <c r="K72" s="1766">
        <v>5.5840330000000105</v>
      </c>
      <c r="L72" s="1766">
        <v>145.93335499999975</v>
      </c>
      <c r="M72" s="1766">
        <v>1.1316169999999952</v>
      </c>
      <c r="N72" s="1766">
        <v>15.416558999999994</v>
      </c>
      <c r="O72" s="1765">
        <v>0</v>
      </c>
      <c r="P72" s="1767">
        <v>1.0919999999999999E-2</v>
      </c>
      <c r="Q72" s="1765">
        <v>29.192324000000074</v>
      </c>
      <c r="R72" s="1766">
        <v>166.69414100000006</v>
      </c>
      <c r="S72" s="1766">
        <v>380.09738999999996</v>
      </c>
      <c r="T72" s="1766">
        <v>1906.0000029999896</v>
      </c>
      <c r="U72" s="1766">
        <v>1153.0962608108111</v>
      </c>
      <c r="V72" s="1766">
        <v>1.1981725171410362</v>
      </c>
      <c r="W72" s="1768">
        <v>1550.2986720000001</v>
      </c>
      <c r="X72" s="1769">
        <v>9386.2439113401615</v>
      </c>
      <c r="AB72" s="1755">
        <v>7</v>
      </c>
      <c r="AC72" s="1763" t="s">
        <v>244</v>
      </c>
      <c r="AD72" s="1764">
        <f t="shared" ref="AD72:AW72" si="26">E11-E72</f>
        <v>-39.265576999999965</v>
      </c>
      <c r="AE72" s="1765">
        <f t="shared" si="26"/>
        <v>-44.61435501222013</v>
      </c>
      <c r="AF72" s="1765">
        <f t="shared" si="26"/>
        <v>0.24773999999997898</v>
      </c>
      <c r="AG72" s="1765">
        <f t="shared" si="26"/>
        <v>11.133648566928006</v>
      </c>
      <c r="AH72" s="1765">
        <f t="shared" si="26"/>
        <v>-1.1962865669280092</v>
      </c>
      <c r="AI72" s="1766">
        <f t="shared" si="26"/>
        <v>29.170003800000103</v>
      </c>
      <c r="AJ72" s="1766">
        <f t="shared" si="26"/>
        <v>-0.62153599999997056</v>
      </c>
      <c r="AK72" s="1766">
        <f t="shared" si="26"/>
        <v>0.70504400000061196</v>
      </c>
      <c r="AL72" s="1766">
        <f t="shared" si="26"/>
        <v>8.89950000000026E-2</v>
      </c>
      <c r="AM72" s="1766">
        <f t="shared" si="26"/>
        <v>0.26017100000000148</v>
      </c>
      <c r="AN72" s="1765">
        <f t="shared" si="26"/>
        <v>0</v>
      </c>
      <c r="AO72" s="1767">
        <f t="shared" si="26"/>
        <v>-1.9500000000000003E-3</v>
      </c>
      <c r="AP72" s="1765">
        <f t="shared" si="26"/>
        <v>9.1638640000000429</v>
      </c>
      <c r="AQ72" s="1766">
        <f t="shared" si="26"/>
        <v>-13.832306000000159</v>
      </c>
      <c r="AR72" s="1766">
        <f t="shared" si="26"/>
        <v>-255.65865399999996</v>
      </c>
      <c r="AS72" s="1766">
        <f t="shared" si="26"/>
        <v>-53.414024999989351</v>
      </c>
      <c r="AT72" s="1766">
        <f t="shared" si="26"/>
        <v>53.404304189188906</v>
      </c>
      <c r="AU72" s="1766">
        <f t="shared" si="26"/>
        <v>-0.22568678870545511</v>
      </c>
      <c r="AV72" s="1768">
        <f t="shared" si="26"/>
        <v>-16.355702000000065</v>
      </c>
      <c r="AW72" s="1769">
        <f t="shared" si="26"/>
        <v>-321.01230781172671</v>
      </c>
    </row>
    <row r="73" spans="3:49">
      <c r="C73" s="1755">
        <v>8</v>
      </c>
      <c r="D73" s="1763" t="s">
        <v>245</v>
      </c>
      <c r="E73" s="1764">
        <v>70.136740004974513</v>
      </c>
      <c r="F73" s="1765">
        <v>4135.2795897126662</v>
      </c>
      <c r="G73" s="1765">
        <v>115.64388761677786</v>
      </c>
      <c r="H73" s="1765">
        <v>77.936123443280081</v>
      </c>
      <c r="I73" s="1765">
        <v>49.138433669641827</v>
      </c>
      <c r="J73" s="1766">
        <v>205.60068939752964</v>
      </c>
      <c r="K73" s="1766">
        <v>56.386919962164129</v>
      </c>
      <c r="L73" s="1766">
        <v>171.68058556165204</v>
      </c>
      <c r="M73" s="1766">
        <v>1.0651510881375941</v>
      </c>
      <c r="N73" s="1766">
        <v>90.650689888494441</v>
      </c>
      <c r="O73" s="1765">
        <v>0.91203104786545919</v>
      </c>
      <c r="P73" s="1767">
        <v>7.0042986651357338E-3</v>
      </c>
      <c r="Q73" s="1765">
        <v>102.83876480153934</v>
      </c>
      <c r="R73" s="1766">
        <v>226.90181957177256</v>
      </c>
      <c r="S73" s="1766">
        <v>1063.7078324584741</v>
      </c>
      <c r="T73" s="1766">
        <v>1717.4244503208286</v>
      </c>
      <c r="U73" s="1766">
        <v>2797.9234613513509</v>
      </c>
      <c r="V73" s="1766">
        <v>3.3703351728845092</v>
      </c>
      <c r="W73" s="1768">
        <v>1017.4487643706316</v>
      </c>
      <c r="X73" s="1769">
        <v>11904.05327373933</v>
      </c>
      <c r="AB73" s="1755">
        <v>8</v>
      </c>
      <c r="AC73" s="1763" t="s">
        <v>245</v>
      </c>
      <c r="AD73" s="1764">
        <f t="shared" ref="AD73:AW73" si="27">E12-E73</f>
        <v>-4.1644208843265886</v>
      </c>
      <c r="AE73" s="1765">
        <f t="shared" si="27"/>
        <v>143.81863650713967</v>
      </c>
      <c r="AF73" s="1765">
        <f t="shared" si="27"/>
        <v>7.0840092759958964</v>
      </c>
      <c r="AG73" s="1765">
        <f t="shared" si="27"/>
        <v>5.9029766322720434</v>
      </c>
      <c r="AH73" s="1765">
        <f t="shared" si="27"/>
        <v>2.8170318183343994</v>
      </c>
      <c r="AI73" s="1766">
        <f t="shared" si="27"/>
        <v>7.4001558807074446</v>
      </c>
      <c r="AJ73" s="1766">
        <f t="shared" si="27"/>
        <v>1.5405000573552385</v>
      </c>
      <c r="AK73" s="1766">
        <f t="shared" si="27"/>
        <v>2.7501273242927766</v>
      </c>
      <c r="AL73" s="1766">
        <f t="shared" si="27"/>
        <v>-3.6261439182472266E-3</v>
      </c>
      <c r="AM73" s="1766">
        <f t="shared" si="27"/>
        <v>4.3121171329885044</v>
      </c>
      <c r="AN73" s="1765">
        <f t="shared" si="27"/>
        <v>-8.7968952134540701E-2</v>
      </c>
      <c r="AO73" s="1767">
        <f t="shared" si="27"/>
        <v>-4.4313458359525326E-4</v>
      </c>
      <c r="AP73" s="1765">
        <f t="shared" si="27"/>
        <v>5.6000590343452643</v>
      </c>
      <c r="AQ73" s="1766">
        <f t="shared" si="27"/>
        <v>9.8508941528106391</v>
      </c>
      <c r="AR73" s="1766">
        <f t="shared" si="27"/>
        <v>62.974290082710695</v>
      </c>
      <c r="AS73" s="1766">
        <f t="shared" si="27"/>
        <v>-8.2861101903502004</v>
      </c>
      <c r="AT73" s="1766">
        <f t="shared" si="27"/>
        <v>33.858958648649605</v>
      </c>
      <c r="AU73" s="1766">
        <f t="shared" si="27"/>
        <v>-0.35252659149296939</v>
      </c>
      <c r="AV73" s="1768">
        <f t="shared" si="27"/>
        <v>-25.352614232954124</v>
      </c>
      <c r="AW73" s="1769">
        <f t="shared" si="27"/>
        <v>249.66204641783952</v>
      </c>
    </row>
    <row r="74" spans="3:49">
      <c r="C74" s="1755">
        <v>9</v>
      </c>
      <c r="D74" s="1763" t="s">
        <v>246</v>
      </c>
      <c r="E74" s="1764">
        <v>2.4661736688675502</v>
      </c>
      <c r="F74" s="1765">
        <v>2960.8660620629926</v>
      </c>
      <c r="G74" s="1765">
        <v>55.974478601221314</v>
      </c>
      <c r="H74" s="1765">
        <v>10.220399519421477</v>
      </c>
      <c r="I74" s="1765">
        <v>18.295740151618979</v>
      </c>
      <c r="J74" s="1766">
        <v>280.57750877672703</v>
      </c>
      <c r="K74" s="1766">
        <v>23.515126305765925</v>
      </c>
      <c r="L74" s="1766">
        <v>175.43564717483093</v>
      </c>
      <c r="M74" s="1766">
        <v>0.49078339664643122</v>
      </c>
      <c r="N74" s="1766">
        <v>34.342531597676142</v>
      </c>
      <c r="O74" s="1765">
        <v>1.1550327630066377</v>
      </c>
      <c r="P74" s="1767">
        <v>0.62176377990707621</v>
      </c>
      <c r="Q74" s="1765">
        <v>139.8135379807315</v>
      </c>
      <c r="R74" s="1766">
        <v>138.63398375245421</v>
      </c>
      <c r="S74" s="1766">
        <v>368.19441736258824</v>
      </c>
      <c r="T74" s="1766">
        <v>1016.3531965301352</v>
      </c>
      <c r="U74" s="1766">
        <v>2809.9054876412779</v>
      </c>
      <c r="V74" s="1766">
        <v>4.0745785954030715</v>
      </c>
      <c r="W74" s="1768">
        <v>12.280495437706188</v>
      </c>
      <c r="X74" s="1769">
        <v>8053.2169450989777</v>
      </c>
      <c r="AB74" s="1755">
        <v>9</v>
      </c>
      <c r="AC74" s="1763" t="s">
        <v>246</v>
      </c>
      <c r="AD74" s="1764">
        <f t="shared" ref="AD74:AW74" si="28">E13-E74</f>
        <v>9.4066909117431763E-3</v>
      </c>
      <c r="AE74" s="1765">
        <f t="shared" si="28"/>
        <v>-17.846725300331855</v>
      </c>
      <c r="AF74" s="1765">
        <f t="shared" si="28"/>
        <v>1.077667918271402</v>
      </c>
      <c r="AG74" s="1765">
        <f t="shared" si="28"/>
        <v>4.5727103191529643</v>
      </c>
      <c r="AH74" s="1765">
        <f t="shared" si="28"/>
        <v>-1.7655564911965484</v>
      </c>
      <c r="AI74" s="1766">
        <f t="shared" si="28"/>
        <v>-110.6483314184384</v>
      </c>
      <c r="AJ74" s="1766">
        <f t="shared" si="28"/>
        <v>-5.5234305765921476E-2</v>
      </c>
      <c r="AK74" s="1766">
        <f t="shared" si="28"/>
        <v>3.9536949522029374</v>
      </c>
      <c r="AL74" s="1766">
        <f t="shared" si="28"/>
        <v>2.5972603353568768E-2</v>
      </c>
      <c r="AM74" s="1766">
        <f t="shared" si="28"/>
        <v>5.0917964023238582</v>
      </c>
      <c r="AN74" s="1765">
        <f t="shared" si="28"/>
        <v>4.8122236993362266E-2</v>
      </c>
      <c r="AO74" s="1767">
        <f t="shared" si="28"/>
        <v>-2.0865784671536103E-2</v>
      </c>
      <c r="AP74" s="1765">
        <f t="shared" si="28"/>
        <v>-22.037023414392081</v>
      </c>
      <c r="AQ74" s="1766">
        <f t="shared" si="28"/>
        <v>-4.1534319569315699</v>
      </c>
      <c r="AR74" s="1766">
        <f t="shared" si="28"/>
        <v>-54.397983680631683</v>
      </c>
      <c r="AS74" s="1766">
        <f t="shared" si="28"/>
        <v>95.034428084230512</v>
      </c>
      <c r="AT74" s="1766">
        <f t="shared" si="28"/>
        <v>-63.456815823095894</v>
      </c>
      <c r="AU74" s="1766">
        <f t="shared" si="28"/>
        <v>-1.0284253489205142E-2</v>
      </c>
      <c r="AV74" s="1768">
        <f t="shared" si="28"/>
        <v>25.973134011627096</v>
      </c>
      <c r="AW74" s="1769">
        <f t="shared" si="28"/>
        <v>-138.60531920987705</v>
      </c>
    </row>
    <row r="75" spans="3:49">
      <c r="C75" s="1755">
        <v>10</v>
      </c>
      <c r="D75" s="1763" t="s">
        <v>247</v>
      </c>
      <c r="E75" s="1764">
        <v>15.129344882487233</v>
      </c>
      <c r="F75" s="1765">
        <v>1430.20067594544</v>
      </c>
      <c r="G75" s="1765">
        <v>33.080211473990254</v>
      </c>
      <c r="H75" s="1765">
        <v>11.850468557522605</v>
      </c>
      <c r="I75" s="1765">
        <v>6.4342114487173214</v>
      </c>
      <c r="J75" s="1766">
        <v>56.340318778912049</v>
      </c>
      <c r="K75" s="1766">
        <v>1.5591776328878757</v>
      </c>
      <c r="L75" s="1766">
        <v>60.646331119582257</v>
      </c>
      <c r="M75" s="1766">
        <v>0.10779120355781123</v>
      </c>
      <c r="N75" s="1766">
        <v>85.785175739790873</v>
      </c>
      <c r="O75" s="1765">
        <v>0</v>
      </c>
      <c r="P75" s="1767">
        <v>5.9777536193394258E-3</v>
      </c>
      <c r="Q75" s="1765">
        <v>19.197660319614002</v>
      </c>
      <c r="R75" s="1766">
        <v>120.08640804747542</v>
      </c>
      <c r="S75" s="1766">
        <v>71.837492385828014</v>
      </c>
      <c r="T75" s="1766">
        <v>356.5130344283229</v>
      </c>
      <c r="U75" s="1766">
        <v>3059.8442651351361</v>
      </c>
      <c r="V75" s="1766">
        <v>2.4800748823299705</v>
      </c>
      <c r="W75" s="1768">
        <v>10.133517221171013</v>
      </c>
      <c r="X75" s="1769">
        <v>5341.2321369563851</v>
      </c>
      <c r="AB75" s="1755">
        <v>10</v>
      </c>
      <c r="AC75" s="1763" t="s">
        <v>247</v>
      </c>
      <c r="AD75" s="1764">
        <f t="shared" ref="AD75:AW75" si="29">E14-E75</f>
        <v>12.56912969737631</v>
      </c>
      <c r="AE75" s="1765">
        <f t="shared" si="29"/>
        <v>-8.4158024550681603</v>
      </c>
      <c r="AF75" s="1765">
        <f t="shared" si="29"/>
        <v>5.4882489300056676</v>
      </c>
      <c r="AG75" s="1765">
        <f t="shared" si="29"/>
        <v>0.17929839439472595</v>
      </c>
      <c r="AH75" s="1765">
        <f t="shared" si="29"/>
        <v>0.98203391671223805</v>
      </c>
      <c r="AI75" s="1766">
        <f t="shared" si="29"/>
        <v>4.7652414280301301</v>
      </c>
      <c r="AJ75" s="1766">
        <f t="shared" si="29"/>
        <v>-7.2772643893011413E-2</v>
      </c>
      <c r="AK75" s="1766">
        <f t="shared" si="29"/>
        <v>4.6304410906638651</v>
      </c>
      <c r="AL75" s="1766">
        <f t="shared" si="29"/>
        <v>1.2087964421887698E-3</v>
      </c>
      <c r="AM75" s="1766">
        <f t="shared" si="29"/>
        <v>13.56282426020914</v>
      </c>
      <c r="AN75" s="1765">
        <f t="shared" si="29"/>
        <v>0</v>
      </c>
      <c r="AO75" s="1767">
        <f t="shared" si="29"/>
        <v>2.3017225196841337E-2</v>
      </c>
      <c r="AP75" s="1765">
        <f t="shared" si="29"/>
        <v>10.99562187442649</v>
      </c>
      <c r="AQ75" s="1766">
        <f t="shared" si="29"/>
        <v>-1.7830589368501393</v>
      </c>
      <c r="AR75" s="1766">
        <f t="shared" si="29"/>
        <v>0.97919607730365499</v>
      </c>
      <c r="AS75" s="1766">
        <f t="shared" si="29"/>
        <v>49.525897764741728</v>
      </c>
      <c r="AT75" s="1766">
        <f t="shared" si="29"/>
        <v>-76.175855135135862</v>
      </c>
      <c r="AU75" s="1766">
        <f t="shared" si="29"/>
        <v>6.2865241966009844E-2</v>
      </c>
      <c r="AV75" s="1768">
        <f t="shared" si="29"/>
        <v>8.1242041427759748</v>
      </c>
      <c r="AW75" s="1769">
        <f t="shared" si="29"/>
        <v>25.441739669297021</v>
      </c>
    </row>
    <row r="76" spans="3:49">
      <c r="C76" s="1755">
        <v>11</v>
      </c>
      <c r="D76" s="1756" t="s">
        <v>248</v>
      </c>
      <c r="E76" s="1764">
        <v>11.578139484897649</v>
      </c>
      <c r="F76" s="1765">
        <v>6002.6022556349244</v>
      </c>
      <c r="G76" s="1765">
        <v>90.908767839840095</v>
      </c>
      <c r="H76" s="1765">
        <v>21.487554739090204</v>
      </c>
      <c r="I76" s="1765">
        <v>34.984468047463523</v>
      </c>
      <c r="J76" s="1766">
        <v>300.92190209420107</v>
      </c>
      <c r="K76" s="1766">
        <v>156.27799999999999</v>
      </c>
      <c r="L76" s="1766">
        <v>234.76743611727952</v>
      </c>
      <c r="M76" s="1766">
        <v>5.7469999999999999</v>
      </c>
      <c r="N76" s="1766">
        <v>79.168999999999997</v>
      </c>
      <c r="O76" s="1765">
        <v>0</v>
      </c>
      <c r="P76" s="1767">
        <v>1.6100020392528895</v>
      </c>
      <c r="Q76" s="1765">
        <v>150.90369822623489</v>
      </c>
      <c r="R76" s="1766">
        <v>237.80017604226455</v>
      </c>
      <c r="S76" s="1766">
        <v>146.99400000000003</v>
      </c>
      <c r="T76" s="1766">
        <v>1972.7948889260822</v>
      </c>
      <c r="U76" s="1766">
        <v>743.11402042997543</v>
      </c>
      <c r="V76" s="1766">
        <v>1.8672750885361269</v>
      </c>
      <c r="W76" s="1768">
        <v>52.472000000000001</v>
      </c>
      <c r="X76" s="1769">
        <v>10246.000584710042</v>
      </c>
      <c r="AB76" s="1755">
        <v>11</v>
      </c>
      <c r="AC76" s="1756" t="s">
        <v>248</v>
      </c>
      <c r="AD76" s="1764">
        <f t="shared" ref="AD76:AW76" si="30">E15-E76</f>
        <v>-5.5978649651246828</v>
      </c>
      <c r="AE76" s="1765">
        <f t="shared" si="30"/>
        <v>506.42412045814672</v>
      </c>
      <c r="AF76" s="1765">
        <f t="shared" si="30"/>
        <v>7.7687645122996116</v>
      </c>
      <c r="AG76" s="1765">
        <f t="shared" si="30"/>
        <v>5.3292916288538557</v>
      </c>
      <c r="AH76" s="1765">
        <f t="shared" si="30"/>
        <v>16.899281281211188</v>
      </c>
      <c r="AI76" s="1766">
        <f t="shared" si="30"/>
        <v>68.018572222280397</v>
      </c>
      <c r="AJ76" s="1766">
        <f t="shared" si="30"/>
        <v>2.4731143004214289</v>
      </c>
      <c r="AK76" s="1766">
        <f t="shared" si="30"/>
        <v>12.843328252742566</v>
      </c>
      <c r="AL76" s="1766">
        <f t="shared" si="30"/>
        <v>-1.7559077496344533</v>
      </c>
      <c r="AM76" s="1766">
        <f t="shared" si="30"/>
        <v>-4.9792912751209144</v>
      </c>
      <c r="AN76" s="1765">
        <f t="shared" si="30"/>
        <v>0</v>
      </c>
      <c r="AO76" s="1767">
        <f t="shared" si="30"/>
        <v>0.76838533635187511</v>
      </c>
      <c r="AP76" s="1765">
        <f t="shared" si="30"/>
        <v>42.771135501810448</v>
      </c>
      <c r="AQ76" s="1766">
        <f t="shared" si="30"/>
        <v>62.478432953484088</v>
      </c>
      <c r="AR76" s="1766">
        <f t="shared" si="30"/>
        <v>-5.9692521273459249</v>
      </c>
      <c r="AS76" s="1766">
        <f t="shared" si="30"/>
        <v>33.349354353040553</v>
      </c>
      <c r="AT76" s="1766">
        <f t="shared" si="30"/>
        <v>-6.6644704299753812</v>
      </c>
      <c r="AU76" s="1766">
        <f t="shared" si="30"/>
        <v>-3.221144218285632E-2</v>
      </c>
      <c r="AV76" s="1768">
        <f t="shared" si="30"/>
        <v>-9.2870366337174346</v>
      </c>
      <c r="AW76" s="1769">
        <f t="shared" si="30"/>
        <v>724.83774617753988</v>
      </c>
    </row>
    <row r="77" spans="3:49">
      <c r="C77" s="1755">
        <v>12</v>
      </c>
      <c r="D77" s="1756" t="s">
        <v>249</v>
      </c>
      <c r="E77" s="1764">
        <v>9.7008900000000011</v>
      </c>
      <c r="F77" s="1765">
        <v>7295.0049525999993</v>
      </c>
      <c r="G77" s="1765">
        <v>232.71781090000007</v>
      </c>
      <c r="H77" s="1765">
        <v>267.16329339999999</v>
      </c>
      <c r="I77" s="1765">
        <v>193.73675919999997</v>
      </c>
      <c r="J77" s="1766">
        <v>218.5814680599351</v>
      </c>
      <c r="K77" s="1766">
        <v>15.585413800000012</v>
      </c>
      <c r="L77" s="1766">
        <v>226.22371559999999</v>
      </c>
      <c r="M77" s="1766">
        <v>3.9226438000000003</v>
      </c>
      <c r="N77" s="1766">
        <v>84.262051799999995</v>
      </c>
      <c r="O77" s="1765">
        <v>2.5990799999999998</v>
      </c>
      <c r="P77" s="1767">
        <v>0.56838</v>
      </c>
      <c r="Q77" s="1765">
        <v>2104.988819481227</v>
      </c>
      <c r="R77" s="1766">
        <v>370.85677080328281</v>
      </c>
      <c r="S77" s="1766">
        <v>2989.8277344999997</v>
      </c>
      <c r="T77" s="1766">
        <v>2340.0664190555553</v>
      </c>
      <c r="U77" s="1766">
        <v>3088.3240510810811</v>
      </c>
      <c r="V77" s="1766">
        <v>11.321768205174237</v>
      </c>
      <c r="W77" s="1768">
        <v>2439.9121129999999</v>
      </c>
      <c r="X77" s="1769">
        <v>21895.364135286251</v>
      </c>
      <c r="AB77" s="1755">
        <v>12</v>
      </c>
      <c r="AC77" s="1756" t="s">
        <v>249</v>
      </c>
      <c r="AD77" s="1764">
        <f t="shared" ref="AD77:AW77" si="31">E16-E77</f>
        <v>-9.3894883431122622E-2</v>
      </c>
      <c r="AE77" s="1765">
        <f t="shared" si="31"/>
        <v>275.26972970305815</v>
      </c>
      <c r="AF77" s="1765">
        <f t="shared" si="31"/>
        <v>16.56648508898715</v>
      </c>
      <c r="AG77" s="1765">
        <f t="shared" si="31"/>
        <v>-16.868037652885079</v>
      </c>
      <c r="AH77" s="1765">
        <f t="shared" si="31"/>
        <v>95.679469299258955</v>
      </c>
      <c r="AI77" s="1766">
        <f t="shared" si="31"/>
        <v>32.898350142484929</v>
      </c>
      <c r="AJ77" s="1766">
        <f t="shared" si="31"/>
        <v>-8.1766059795292811</v>
      </c>
      <c r="AK77" s="1766">
        <f t="shared" si="31"/>
        <v>-22.510012844202947</v>
      </c>
      <c r="AL77" s="1766">
        <f t="shared" si="31"/>
        <v>1.9544554715884948</v>
      </c>
      <c r="AM77" s="1766">
        <f t="shared" si="31"/>
        <v>-74.028585740862113</v>
      </c>
      <c r="AN77" s="1765">
        <f t="shared" si="31"/>
        <v>-4.8439497054013181E-2</v>
      </c>
      <c r="AO77" s="1767">
        <f t="shared" si="31"/>
        <v>-9.5244059469520692E-2</v>
      </c>
      <c r="AP77" s="1765">
        <f t="shared" si="31"/>
        <v>69.466941813745052</v>
      </c>
      <c r="AQ77" s="1766">
        <f t="shared" si="31"/>
        <v>-124.07241532146361</v>
      </c>
      <c r="AR77" s="1766">
        <f t="shared" si="31"/>
        <v>-466.81504641759102</v>
      </c>
      <c r="AS77" s="1766">
        <f t="shared" si="31"/>
        <v>53.345649376711208</v>
      </c>
      <c r="AT77" s="1766">
        <f t="shared" si="31"/>
        <v>30.162948918918573</v>
      </c>
      <c r="AU77" s="1766">
        <f t="shared" si="31"/>
        <v>-0.76609959298642494</v>
      </c>
      <c r="AV77" s="1768">
        <f t="shared" si="31"/>
        <v>-78.735695817702435</v>
      </c>
      <c r="AW77" s="1769">
        <f t="shared" si="31"/>
        <v>-216.86604799241832</v>
      </c>
    </row>
    <row r="78" spans="3:49">
      <c r="C78" s="1755">
        <v>13</v>
      </c>
      <c r="D78" s="1756" t="s">
        <v>250</v>
      </c>
      <c r="E78" s="1764">
        <v>15.284212203614221</v>
      </c>
      <c r="F78" s="1765">
        <v>20650.182052511733</v>
      </c>
      <c r="G78" s="1765">
        <v>29.151345120342921</v>
      </c>
      <c r="H78" s="1765">
        <v>8.265164882483603</v>
      </c>
      <c r="I78" s="1765">
        <v>9.1526597389457631</v>
      </c>
      <c r="J78" s="1766">
        <v>347.95446972589366</v>
      </c>
      <c r="K78" s="1766">
        <v>78</v>
      </c>
      <c r="L78" s="1766">
        <v>371.85954844352176</v>
      </c>
      <c r="M78" s="1766">
        <v>6</v>
      </c>
      <c r="N78" s="1766">
        <v>51.999999999999993</v>
      </c>
      <c r="O78" s="1765">
        <v>2</v>
      </c>
      <c r="P78" s="1767">
        <v>2.3631254885756875E-2</v>
      </c>
      <c r="Q78" s="1765">
        <v>217.17067047753969</v>
      </c>
      <c r="R78" s="1766">
        <v>749.54732596867973</v>
      </c>
      <c r="S78" s="1766">
        <v>2.149525316436065</v>
      </c>
      <c r="T78" s="1766">
        <v>6228.2315460801256</v>
      </c>
      <c r="U78" s="1766">
        <v>47.259795540540544</v>
      </c>
      <c r="V78" s="1766">
        <v>8.0777835380104551E-2</v>
      </c>
      <c r="W78" s="1768">
        <v>11.86377358374436</v>
      </c>
      <c r="X78" s="1769">
        <v>28826.176498683861</v>
      </c>
      <c r="AB78" s="1755">
        <v>13</v>
      </c>
      <c r="AC78" s="1756" t="s">
        <v>250</v>
      </c>
      <c r="AD78" s="1764">
        <f t="shared" ref="AD78:AW78" si="32">E17-E78</f>
        <v>-3.7704786719520342</v>
      </c>
      <c r="AE78" s="1765">
        <f t="shared" si="32"/>
        <v>-1352.0378503378852</v>
      </c>
      <c r="AF78" s="1765">
        <f t="shared" si="32"/>
        <v>-7.4031758480815064</v>
      </c>
      <c r="AG78" s="1765">
        <f t="shared" si="32"/>
        <v>5.0836657439537927</v>
      </c>
      <c r="AH78" s="1765">
        <f t="shared" si="32"/>
        <v>-3.7093709948080846</v>
      </c>
      <c r="AI78" s="1766">
        <f t="shared" si="32"/>
        <v>-31.58426634542468</v>
      </c>
      <c r="AJ78" s="1766">
        <f t="shared" si="32"/>
        <v>-24</v>
      </c>
      <c r="AK78" s="1766">
        <f t="shared" si="32"/>
        <v>-76.812488265775244</v>
      </c>
      <c r="AL78" s="1766">
        <f t="shared" si="32"/>
        <v>-2</v>
      </c>
      <c r="AM78" s="1766">
        <f t="shared" si="32"/>
        <v>-33.999999999999993</v>
      </c>
      <c r="AN78" s="1765">
        <f t="shared" si="32"/>
        <v>0</v>
      </c>
      <c r="AO78" s="1767">
        <f t="shared" si="32"/>
        <v>4.0033193009743583E-3</v>
      </c>
      <c r="AP78" s="1765">
        <f t="shared" si="32"/>
        <v>-51.059150094326441</v>
      </c>
      <c r="AQ78" s="1766">
        <f t="shared" si="32"/>
        <v>-153.94039131263105</v>
      </c>
      <c r="AR78" s="1766">
        <f t="shared" si="32"/>
        <v>38.086357485198327</v>
      </c>
      <c r="AS78" s="1766">
        <f t="shared" si="32"/>
        <v>582.93306049487637</v>
      </c>
      <c r="AT78" s="1766">
        <f t="shared" si="32"/>
        <v>-3.2119605405405522</v>
      </c>
      <c r="AU78" s="1766">
        <f t="shared" si="32"/>
        <v>-1.2269507872516017E-3</v>
      </c>
      <c r="AV78" s="1768">
        <f t="shared" si="32"/>
        <v>1.0653315561158347</v>
      </c>
      <c r="AW78" s="1769">
        <f t="shared" si="32"/>
        <v>-1116.3579407627658</v>
      </c>
    </row>
    <row r="79" spans="3:49">
      <c r="C79" s="1755">
        <v>14</v>
      </c>
      <c r="D79" s="1756" t="s">
        <v>251</v>
      </c>
      <c r="E79" s="1764">
        <v>30.868215955850381</v>
      </c>
      <c r="F79" s="1765">
        <v>9766.3404839069899</v>
      </c>
      <c r="G79" s="1765">
        <v>154.1561011768832</v>
      </c>
      <c r="H79" s="1765">
        <v>302.99279588581004</v>
      </c>
      <c r="I79" s="1765">
        <v>160.63394051239641</v>
      </c>
      <c r="J79" s="1766">
        <v>232.91992310574958</v>
      </c>
      <c r="K79" s="1766">
        <v>5.3392333956400373</v>
      </c>
      <c r="L79" s="1766">
        <v>312.06269612039114</v>
      </c>
      <c r="M79" s="1766">
        <v>0.22229666236263351</v>
      </c>
      <c r="N79" s="1766">
        <v>98.661908360076637</v>
      </c>
      <c r="O79" s="1765">
        <v>0</v>
      </c>
      <c r="P79" s="1767">
        <v>5.9215659137247065E-2</v>
      </c>
      <c r="Q79" s="1765">
        <v>119.1839623804298</v>
      </c>
      <c r="R79" s="1766">
        <v>848.96697598804269</v>
      </c>
      <c r="S79" s="1766">
        <v>64.602665826194425</v>
      </c>
      <c r="T79" s="1766">
        <v>3275.1190476322909</v>
      </c>
      <c r="U79" s="1766">
        <v>362.65186621621632</v>
      </c>
      <c r="V79" s="1766">
        <v>0.82711591472432155</v>
      </c>
      <c r="W79" s="1768">
        <v>513.16045767075116</v>
      </c>
      <c r="X79" s="1769">
        <v>16248.768902369937</v>
      </c>
      <c r="AB79" s="1755">
        <v>14</v>
      </c>
      <c r="AC79" s="1756" t="s">
        <v>251</v>
      </c>
      <c r="AD79" s="1764">
        <f t="shared" ref="AD79:AW79" si="33">E18-E79</f>
        <v>31.233873491092432</v>
      </c>
      <c r="AE79" s="1765">
        <f t="shared" si="33"/>
        <v>1960.2412890413943</v>
      </c>
      <c r="AF79" s="1765">
        <f t="shared" si="33"/>
        <v>-9.3370757730243383</v>
      </c>
      <c r="AG79" s="1765">
        <f t="shared" si="33"/>
        <v>-241.0020093072936</v>
      </c>
      <c r="AH79" s="1765">
        <f t="shared" si="33"/>
        <v>29.340819495652113</v>
      </c>
      <c r="AI79" s="1766">
        <f t="shared" si="33"/>
        <v>104.42999761919489</v>
      </c>
      <c r="AJ79" s="1766">
        <f t="shared" si="33"/>
        <v>13.230395549412659</v>
      </c>
      <c r="AK79" s="1766">
        <f t="shared" si="33"/>
        <v>8.0043105295765145</v>
      </c>
      <c r="AL79" s="1766">
        <f t="shared" si="33"/>
        <v>2.7535080280559376</v>
      </c>
      <c r="AM79" s="1766">
        <f t="shared" si="33"/>
        <v>54.933091639923362</v>
      </c>
      <c r="AN79" s="1765">
        <f t="shared" si="33"/>
        <v>0</v>
      </c>
      <c r="AO79" s="1767">
        <f t="shared" si="33"/>
        <v>1.858611052337103E-2</v>
      </c>
      <c r="AP79" s="1765">
        <f t="shared" si="33"/>
        <v>26.220082761696304</v>
      </c>
      <c r="AQ79" s="1766">
        <f t="shared" si="33"/>
        <v>-476.4465770531354</v>
      </c>
      <c r="AR79" s="1766">
        <f t="shared" si="33"/>
        <v>508.57697733371731</v>
      </c>
      <c r="AS79" s="1766">
        <f t="shared" si="33"/>
        <v>-8.0197099090314623</v>
      </c>
      <c r="AT79" s="1766">
        <f t="shared" si="33"/>
        <v>18.732253783783733</v>
      </c>
      <c r="AU79" s="1766">
        <f t="shared" si="33"/>
        <v>-6.2155244564421341E-4</v>
      </c>
      <c r="AV79" s="1768">
        <f t="shared" si="33"/>
        <v>-9.7865251891153662</v>
      </c>
      <c r="AW79" s="1769">
        <f t="shared" si="33"/>
        <v>2013.1226665999729</v>
      </c>
    </row>
    <row r="80" spans="3:49">
      <c r="C80" s="1755">
        <v>15</v>
      </c>
      <c r="D80" s="1756" t="s">
        <v>252</v>
      </c>
      <c r="E80" s="1764">
        <v>37.629853426423594</v>
      </c>
      <c r="F80" s="1765">
        <v>4335.356072666219</v>
      </c>
      <c r="G80" s="1765">
        <v>181.95021338989889</v>
      </c>
      <c r="H80" s="1765">
        <v>298.17390975070612</v>
      </c>
      <c r="I80" s="1765">
        <v>60.250138201338203</v>
      </c>
      <c r="J80" s="1766">
        <v>154.42113776148693</v>
      </c>
      <c r="K80" s="1766">
        <v>25.933611490807458</v>
      </c>
      <c r="L80" s="1766">
        <v>167.81469904430176</v>
      </c>
      <c r="M80" s="1766">
        <v>2.0797001863859648</v>
      </c>
      <c r="N80" s="1766">
        <v>45.025560914469089</v>
      </c>
      <c r="O80" s="1765">
        <v>33.293868790759944</v>
      </c>
      <c r="P80" s="1767">
        <v>0.79023406564332632</v>
      </c>
      <c r="Q80" s="1765">
        <v>75.287197537672895</v>
      </c>
      <c r="R80" s="1766">
        <v>270.40883571235923</v>
      </c>
      <c r="S80" s="1766">
        <v>107.97803132949839</v>
      </c>
      <c r="T80" s="1766">
        <v>1527.3372375303627</v>
      </c>
      <c r="U80" s="1766">
        <v>993.09723824324317</v>
      </c>
      <c r="V80" s="1766">
        <v>1.3298520306740986</v>
      </c>
      <c r="W80" s="1768">
        <v>88.766643849270267</v>
      </c>
      <c r="X80" s="1769">
        <v>8406.92403592152</v>
      </c>
      <c r="AB80" s="1755">
        <v>15</v>
      </c>
      <c r="AC80" s="1756" t="s">
        <v>252</v>
      </c>
      <c r="AD80" s="1764">
        <f t="shared" ref="AD80:AW80" si="34">E19-E80</f>
        <v>1.1701250803270824</v>
      </c>
      <c r="AE80" s="1765">
        <f t="shared" si="34"/>
        <v>211.06590073153075</v>
      </c>
      <c r="AF80" s="1765">
        <f t="shared" si="34"/>
        <v>12.212750511539497</v>
      </c>
      <c r="AG80" s="1765">
        <f t="shared" si="34"/>
        <v>2.3702751065078473</v>
      </c>
      <c r="AH80" s="1765">
        <f t="shared" si="34"/>
        <v>4.4107737355898848</v>
      </c>
      <c r="AI80" s="1766">
        <f t="shared" si="34"/>
        <v>5.7811073556484018</v>
      </c>
      <c r="AJ80" s="1766">
        <f t="shared" si="34"/>
        <v>0.95900604858246652</v>
      </c>
      <c r="AK80" s="1766">
        <f t="shared" si="34"/>
        <v>0.53603674968559289</v>
      </c>
      <c r="AL80" s="1766">
        <f t="shared" si="34"/>
        <v>-1.1401649704884775E-2</v>
      </c>
      <c r="AM80" s="1766">
        <f t="shared" si="34"/>
        <v>1.1562279882417172</v>
      </c>
      <c r="AN80" s="1765">
        <f t="shared" si="34"/>
        <v>1.7589485594580765</v>
      </c>
      <c r="AO80" s="1767">
        <f t="shared" si="34"/>
        <v>3.3003550278678517E-2</v>
      </c>
      <c r="AP80" s="1765">
        <f t="shared" si="34"/>
        <v>2.3735049379753264</v>
      </c>
      <c r="AQ80" s="1766">
        <f t="shared" si="34"/>
        <v>5.348218901949167</v>
      </c>
      <c r="AR80" s="1766">
        <f t="shared" si="34"/>
        <v>5.5478123565805078</v>
      </c>
      <c r="AS80" s="1766">
        <f t="shared" si="34"/>
        <v>-4.8436684108455665</v>
      </c>
      <c r="AT80" s="1766">
        <f t="shared" si="34"/>
        <v>8.6843167567568571</v>
      </c>
      <c r="AU80" s="1766">
        <f t="shared" si="34"/>
        <v>1.6911906393276777E-2</v>
      </c>
      <c r="AV80" s="1768">
        <f t="shared" si="34"/>
        <v>0.50474208316184388</v>
      </c>
      <c r="AW80" s="1769">
        <f t="shared" si="34"/>
        <v>259.07459229965571</v>
      </c>
    </row>
    <row r="81" spans="3:49">
      <c r="C81" s="1755">
        <v>16</v>
      </c>
      <c r="D81" s="1756" t="s">
        <v>253</v>
      </c>
      <c r="E81" s="1764">
        <v>13.923398839785165</v>
      </c>
      <c r="F81" s="1765">
        <v>2964.5306562894284</v>
      </c>
      <c r="G81" s="1765">
        <v>26.155359669951686</v>
      </c>
      <c r="H81" s="1765">
        <v>38.722568164906576</v>
      </c>
      <c r="I81" s="1765">
        <v>19.756201702603239</v>
      </c>
      <c r="J81" s="1766">
        <v>68.586068026798159</v>
      </c>
      <c r="K81" s="1766">
        <v>13.589420241249865</v>
      </c>
      <c r="L81" s="1766">
        <v>80.558386156998523</v>
      </c>
      <c r="M81" s="1766">
        <v>1.5166000000000002</v>
      </c>
      <c r="N81" s="1766">
        <v>17.819900000000001</v>
      </c>
      <c r="O81" s="1765">
        <v>0</v>
      </c>
      <c r="P81" s="1767">
        <v>4.7904660492100758E-2</v>
      </c>
      <c r="Q81" s="1765">
        <v>65.901609475319887</v>
      </c>
      <c r="R81" s="1766">
        <v>53.294701488335562</v>
      </c>
      <c r="S81" s="1766">
        <v>118.48036467125226</v>
      </c>
      <c r="T81" s="1766">
        <v>845.23342008345401</v>
      </c>
      <c r="U81" s="1766">
        <v>187.60604418918925</v>
      </c>
      <c r="V81" s="1766">
        <v>9.7673803682484281E-2</v>
      </c>
      <c r="W81" s="1768">
        <v>107.43112553666519</v>
      </c>
      <c r="X81" s="1769">
        <v>4623.251403000113</v>
      </c>
      <c r="AB81" s="1755">
        <v>16</v>
      </c>
      <c r="AC81" s="1756" t="s">
        <v>253</v>
      </c>
      <c r="AD81" s="1764">
        <f t="shared" ref="AD81:AW81" si="35">E20-E81</f>
        <v>2.5274161098750589</v>
      </c>
      <c r="AE81" s="1765">
        <f t="shared" si="35"/>
        <v>-87.267157806312753</v>
      </c>
      <c r="AF81" s="1765">
        <f t="shared" si="35"/>
        <v>14.534102272557682</v>
      </c>
      <c r="AG81" s="1765">
        <f t="shared" si="35"/>
        <v>3.7068065983371667</v>
      </c>
      <c r="AH81" s="1765">
        <f t="shared" si="35"/>
        <v>0.39733696375215288</v>
      </c>
      <c r="AI81" s="1766">
        <f t="shared" si="35"/>
        <v>35.539410574563362</v>
      </c>
      <c r="AJ81" s="1766">
        <f t="shared" si="35"/>
        <v>-1.8001202412498643</v>
      </c>
      <c r="AK81" s="1766">
        <f t="shared" si="35"/>
        <v>0.424504519960891</v>
      </c>
      <c r="AL81" s="1766">
        <f t="shared" si="35"/>
        <v>0.90849999999999942</v>
      </c>
      <c r="AM81" s="1766">
        <f t="shared" si="35"/>
        <v>1.1464000000000034</v>
      </c>
      <c r="AN81" s="1765">
        <f t="shared" si="35"/>
        <v>0</v>
      </c>
      <c r="AO81" s="1767">
        <f t="shared" si="35"/>
        <v>5.0795339507899238E-2</v>
      </c>
      <c r="AP81" s="1765">
        <f t="shared" si="35"/>
        <v>-0.13120363514769906</v>
      </c>
      <c r="AQ81" s="1766">
        <f t="shared" si="35"/>
        <v>7.2146993095292302</v>
      </c>
      <c r="AR81" s="1766">
        <f t="shared" si="35"/>
        <v>-2.3000646712522439</v>
      </c>
      <c r="AS81" s="1766">
        <f t="shared" si="35"/>
        <v>-64.488901539513108</v>
      </c>
      <c r="AT81" s="1766">
        <f t="shared" si="35"/>
        <v>15.385785810810745</v>
      </c>
      <c r="AU81" s="1766">
        <f t="shared" si="35"/>
        <v>5.7183404588511386E-2</v>
      </c>
      <c r="AV81" s="1768">
        <f t="shared" si="35"/>
        <v>24.871415571345395</v>
      </c>
      <c r="AW81" s="1769">
        <f t="shared" si="35"/>
        <v>-49.223091418648437</v>
      </c>
    </row>
    <row r="82" spans="3:49">
      <c r="C82" s="1755">
        <v>17</v>
      </c>
      <c r="D82" s="1756" t="s">
        <v>254</v>
      </c>
      <c r="E82" s="1764">
        <v>24.928999999999998</v>
      </c>
      <c r="F82" s="1765">
        <v>1196.0274999999999</v>
      </c>
      <c r="G82" s="1765">
        <v>33.862000000000002</v>
      </c>
      <c r="H82" s="1765">
        <v>19.254999999999999</v>
      </c>
      <c r="I82" s="1765">
        <v>12.409000000000001</v>
      </c>
      <c r="J82" s="1766">
        <v>63.158000000000001</v>
      </c>
      <c r="K82" s="1766">
        <v>6.6749999999999998</v>
      </c>
      <c r="L82" s="1766">
        <v>81.590999999999994</v>
      </c>
      <c r="M82" s="1766">
        <v>9.0259999999999998</v>
      </c>
      <c r="N82" s="1766">
        <v>12.541</v>
      </c>
      <c r="O82" s="1765">
        <v>0.19600000000000001</v>
      </c>
      <c r="P82" s="1767">
        <v>8.9999999999999993E-3</v>
      </c>
      <c r="Q82" s="1765">
        <v>53.564</v>
      </c>
      <c r="R82" s="1766">
        <v>121.765</v>
      </c>
      <c r="S82" s="1766">
        <v>6.6260000000000003</v>
      </c>
      <c r="T82" s="1766">
        <v>1060.6120000000001</v>
      </c>
      <c r="U82" s="1766">
        <v>201.6513814004914</v>
      </c>
      <c r="V82" s="1766">
        <v>0.20401900436276463</v>
      </c>
      <c r="W82" s="1768">
        <v>321.82499999999999</v>
      </c>
      <c r="X82" s="1769">
        <v>3225.925900404854</v>
      </c>
      <c r="AB82" s="1755">
        <v>17</v>
      </c>
      <c r="AC82" s="1756" t="s">
        <v>254</v>
      </c>
      <c r="AD82" s="1764">
        <f t="shared" ref="AD82:AW82" si="36">E21-E82</f>
        <v>3.492190626583298</v>
      </c>
      <c r="AE82" s="1765">
        <f t="shared" si="36"/>
        <v>12.38304563141196</v>
      </c>
      <c r="AF82" s="1765">
        <f t="shared" si="36"/>
        <v>-3.1602529611385961</v>
      </c>
      <c r="AG82" s="1765">
        <f t="shared" si="36"/>
        <v>-2.9087102819288795</v>
      </c>
      <c r="AH82" s="1765">
        <f t="shared" si="36"/>
        <v>1.6691222642320884</v>
      </c>
      <c r="AI82" s="1766">
        <f t="shared" si="36"/>
        <v>16.981651242300742</v>
      </c>
      <c r="AJ82" s="1766">
        <f t="shared" si="36"/>
        <v>7.1629999999999994</v>
      </c>
      <c r="AK82" s="1766">
        <f t="shared" si="36"/>
        <v>24.346019880048573</v>
      </c>
      <c r="AL82" s="1766">
        <f t="shared" si="36"/>
        <v>-6.6920000000000002</v>
      </c>
      <c r="AM82" s="1766">
        <f t="shared" si="36"/>
        <v>2.891</v>
      </c>
      <c r="AN82" s="1765">
        <f t="shared" si="36"/>
        <v>0</v>
      </c>
      <c r="AO82" s="1767">
        <f t="shared" si="36"/>
        <v>0.17878776508972266</v>
      </c>
      <c r="AP82" s="1765">
        <f t="shared" si="36"/>
        <v>22.193572993620727</v>
      </c>
      <c r="AQ82" s="1766">
        <f t="shared" si="36"/>
        <v>-59.230628323701488</v>
      </c>
      <c r="AR82" s="1766">
        <f t="shared" si="36"/>
        <v>5.1819999999999995</v>
      </c>
      <c r="AS82" s="1766">
        <f t="shared" si="36"/>
        <v>34.104869768500066</v>
      </c>
      <c r="AT82" s="1766">
        <f t="shared" si="36"/>
        <v>-1.1083364004914245</v>
      </c>
      <c r="AU82" s="1766">
        <f t="shared" si="36"/>
        <v>-7.575179291127887E-3</v>
      </c>
      <c r="AV82" s="1768">
        <f t="shared" si="36"/>
        <v>-58.285991259030709</v>
      </c>
      <c r="AW82" s="1769">
        <f t="shared" si="36"/>
        <v>-0.80823423379524684</v>
      </c>
    </row>
    <row r="83" spans="3:49">
      <c r="C83" s="1755">
        <v>18</v>
      </c>
      <c r="D83" s="1756" t="s">
        <v>255</v>
      </c>
      <c r="E83" s="1764">
        <v>44.612265967424776</v>
      </c>
      <c r="F83" s="1765">
        <v>1632.8462064986807</v>
      </c>
      <c r="G83" s="1765">
        <v>24.673311163413139</v>
      </c>
      <c r="H83" s="1765">
        <v>23.498675068726097</v>
      </c>
      <c r="I83" s="1765">
        <v>31.273604019389321</v>
      </c>
      <c r="J83" s="1766">
        <v>167.09298984847266</v>
      </c>
      <c r="K83" s="1766">
        <v>8.3826963390580786</v>
      </c>
      <c r="L83" s="1766">
        <v>45.919194406754002</v>
      </c>
      <c r="M83" s="1766">
        <v>0.73704459924801702</v>
      </c>
      <c r="N83" s="1766">
        <v>2.1884869210345066</v>
      </c>
      <c r="O83" s="1765">
        <v>0</v>
      </c>
      <c r="P83" s="1767">
        <v>5.0851106028564741E-2</v>
      </c>
      <c r="Q83" s="1765">
        <v>35.390630429258977</v>
      </c>
      <c r="R83" s="1766">
        <v>37.920453392626484</v>
      </c>
      <c r="S83" s="1766">
        <v>4.7365486605569789</v>
      </c>
      <c r="T83" s="1766">
        <v>566.95444727402514</v>
      </c>
      <c r="U83" s="1766">
        <v>88.408462444717458</v>
      </c>
      <c r="V83" s="1766">
        <v>8.9453413964069473E-2</v>
      </c>
      <c r="W83" s="1768">
        <v>298.92197266243767</v>
      </c>
      <c r="X83" s="1769">
        <v>3013.6972942158168</v>
      </c>
      <c r="AB83" s="1755">
        <v>18</v>
      </c>
      <c r="AC83" s="1756" t="s">
        <v>255</v>
      </c>
      <c r="AD83" s="1764">
        <f t="shared" ref="AD83:AW83" si="37">E22-E83</f>
        <v>0.50027263644089714</v>
      </c>
      <c r="AE83" s="1765">
        <f t="shared" si="37"/>
        <v>-5.9293034664942752</v>
      </c>
      <c r="AF83" s="1765">
        <f t="shared" si="37"/>
        <v>0.69730150486066833</v>
      </c>
      <c r="AG83" s="1765">
        <f t="shared" si="37"/>
        <v>1.0855148723694796</v>
      </c>
      <c r="AH83" s="1765">
        <f t="shared" si="37"/>
        <v>1.2710241783281155</v>
      </c>
      <c r="AI83" s="1766">
        <f t="shared" si="37"/>
        <v>2.3735897972775319</v>
      </c>
      <c r="AJ83" s="1766">
        <f t="shared" si="37"/>
        <v>0.16771211479693982</v>
      </c>
      <c r="AK83" s="1766">
        <f t="shared" si="37"/>
        <v>-0.41042792419987251</v>
      </c>
      <c r="AL83" s="1766">
        <f t="shared" si="37"/>
        <v>5.7584879945804524E-3</v>
      </c>
      <c r="AM83" s="1766">
        <f t="shared" si="37"/>
        <v>5.5911376351582831E-2</v>
      </c>
      <c r="AN83" s="1765">
        <f t="shared" si="37"/>
        <v>0</v>
      </c>
      <c r="AO83" s="1767">
        <f t="shared" si="37"/>
        <v>1.0531984697399605E-3</v>
      </c>
      <c r="AP83" s="1765">
        <f t="shared" si="37"/>
        <v>1.3576705180193827</v>
      </c>
      <c r="AQ83" s="1766">
        <f t="shared" si="37"/>
        <v>-0.55483756815284835</v>
      </c>
      <c r="AR83" s="1766">
        <f t="shared" si="37"/>
        <v>1.4249725176801027</v>
      </c>
      <c r="AS83" s="1766">
        <f t="shared" si="37"/>
        <v>-4.072831977360579</v>
      </c>
      <c r="AT83" s="1766">
        <f t="shared" si="37"/>
        <v>7.0240725552825438</v>
      </c>
      <c r="AU83" s="1766">
        <f t="shared" si="37"/>
        <v>-1.539641640669831E-3</v>
      </c>
      <c r="AV83" s="1768">
        <f t="shared" si="37"/>
        <v>2.38420289967695</v>
      </c>
      <c r="AW83" s="1769">
        <f t="shared" si="37"/>
        <v>7.3801160797002012</v>
      </c>
    </row>
    <row r="84" spans="3:49">
      <c r="C84" s="1755">
        <v>19</v>
      </c>
      <c r="D84" s="1756" t="s">
        <v>256</v>
      </c>
      <c r="E84" s="1764">
        <v>0.18704309290747106</v>
      </c>
      <c r="F84" s="1765">
        <v>890.09525657795223</v>
      </c>
      <c r="G84" s="1765">
        <v>18.27966909601431</v>
      </c>
      <c r="H84" s="1765">
        <v>10.156059232712954</v>
      </c>
      <c r="I84" s="1765">
        <v>6.1347819696119217</v>
      </c>
      <c r="J84" s="1766">
        <v>40.230458456542507</v>
      </c>
      <c r="K84" s="1766">
        <v>6.5664087144464292</v>
      </c>
      <c r="L84" s="1766">
        <v>38.733935984222185</v>
      </c>
      <c r="M84" s="1766">
        <v>0.28000000000000003</v>
      </c>
      <c r="N84" s="1766">
        <v>23.923999999999999</v>
      </c>
      <c r="O84" s="1765">
        <v>6.560842078621841E-2</v>
      </c>
      <c r="P84" s="1767">
        <v>1.1294086360728215E-3</v>
      </c>
      <c r="Q84" s="1765">
        <v>15.797109267732527</v>
      </c>
      <c r="R84" s="1766">
        <v>41.645395138811629</v>
      </c>
      <c r="S84" s="1766">
        <v>13.349138774415232</v>
      </c>
      <c r="T84" s="1766">
        <v>467.00560598310273</v>
      </c>
      <c r="U84" s="1766">
        <v>206.1607895945946</v>
      </c>
      <c r="V84" s="1766">
        <v>0.18871095473214286</v>
      </c>
      <c r="W84" s="1768">
        <v>4.7145606107866535E-2</v>
      </c>
      <c r="X84" s="1769">
        <v>1778.8482462733293</v>
      </c>
      <c r="AB84" s="1755">
        <v>19</v>
      </c>
      <c r="AC84" s="1756" t="s">
        <v>256</v>
      </c>
      <c r="AD84" s="1764">
        <f t="shared" ref="AD84:AW84" si="38">E23-E84</f>
        <v>1.5333374780199666E-2</v>
      </c>
      <c r="AE84" s="1765">
        <f t="shared" si="38"/>
        <v>-6.243496904056542</v>
      </c>
      <c r="AF84" s="1765">
        <f t="shared" si="38"/>
        <v>1.9959437812527447</v>
      </c>
      <c r="AG84" s="1765">
        <f t="shared" si="38"/>
        <v>-0.90128493002530519</v>
      </c>
      <c r="AH84" s="1765">
        <f t="shared" si="38"/>
        <v>-0.22389165135944999</v>
      </c>
      <c r="AI84" s="1766">
        <f t="shared" si="38"/>
        <v>4.3754520066563884E-2</v>
      </c>
      <c r="AJ84" s="1766">
        <f t="shared" si="38"/>
        <v>-0.38329683259919367</v>
      </c>
      <c r="AK84" s="1766">
        <f t="shared" si="38"/>
        <v>5.7387297311200953</v>
      </c>
      <c r="AL84" s="1766">
        <f t="shared" si="38"/>
        <v>-6.6239783291650034E-3</v>
      </c>
      <c r="AM84" s="1766">
        <f t="shared" si="38"/>
        <v>2.7664226209402969</v>
      </c>
      <c r="AN84" s="1765">
        <f t="shared" si="38"/>
        <v>-6.560842078621841E-2</v>
      </c>
      <c r="AO84" s="1767">
        <f t="shared" si="38"/>
        <v>3.7159916949569137E-4</v>
      </c>
      <c r="AP84" s="1765">
        <f t="shared" si="38"/>
        <v>0.70879924358451518</v>
      </c>
      <c r="AQ84" s="1766">
        <f t="shared" si="38"/>
        <v>-3.1379912256209721</v>
      </c>
      <c r="AR84" s="1766">
        <f t="shared" si="38"/>
        <v>-0.78616156646287649</v>
      </c>
      <c r="AS84" s="1766">
        <f t="shared" si="38"/>
        <v>19.250433500396753</v>
      </c>
      <c r="AT84" s="1766">
        <f t="shared" si="38"/>
        <v>-3.8745045945946401</v>
      </c>
      <c r="AU84" s="1766">
        <f t="shared" si="38"/>
        <v>4.6884128214059656E-2</v>
      </c>
      <c r="AV84" s="1768">
        <f t="shared" si="38"/>
        <v>5.8139727254584855E-3</v>
      </c>
      <c r="AW84" s="1769">
        <f t="shared" si="38"/>
        <v>14.949626368415466</v>
      </c>
    </row>
    <row r="85" spans="3:49">
      <c r="C85" s="1755">
        <v>20</v>
      </c>
      <c r="D85" s="1756" t="s">
        <v>257</v>
      </c>
      <c r="E85" s="1764">
        <v>22.203579440606209</v>
      </c>
      <c r="F85" s="1765">
        <v>2140.8565946673193</v>
      </c>
      <c r="G85" s="1765">
        <v>38.57873078053246</v>
      </c>
      <c r="H85" s="1765">
        <v>80.47199237396525</v>
      </c>
      <c r="I85" s="1765">
        <v>57.989149206026617</v>
      </c>
      <c r="J85" s="1766">
        <v>105.81742247325391</v>
      </c>
      <c r="K85" s="1766">
        <v>15.334</v>
      </c>
      <c r="L85" s="1766">
        <v>106.67306897117564</v>
      </c>
      <c r="M85" s="1766">
        <v>1.1020000000000001</v>
      </c>
      <c r="N85" s="1766">
        <v>53.088999999999999</v>
      </c>
      <c r="O85" s="1765">
        <v>0</v>
      </c>
      <c r="P85" s="1767">
        <v>0.73642004056547627</v>
      </c>
      <c r="Q85" s="1765">
        <v>62.773644759365062</v>
      </c>
      <c r="R85" s="1766">
        <v>202.58265025676221</v>
      </c>
      <c r="S85" s="1766">
        <v>119.77800000000001</v>
      </c>
      <c r="T85" s="1766">
        <v>903.84084236000206</v>
      </c>
      <c r="U85" s="1766">
        <v>916.3954674324325</v>
      </c>
      <c r="V85" s="1766">
        <v>0.78881479712040281</v>
      </c>
      <c r="W85" s="1768">
        <v>58.565751973891963</v>
      </c>
      <c r="X85" s="1769">
        <v>4887.5771295330187</v>
      </c>
      <c r="AB85" s="1755">
        <v>20</v>
      </c>
      <c r="AC85" s="1756" t="s">
        <v>257</v>
      </c>
      <c r="AD85" s="1764">
        <f t="shared" ref="AD85:AW85" si="39">E24-E85</f>
        <v>0.53095749172286588</v>
      </c>
      <c r="AE85" s="1765">
        <f t="shared" si="39"/>
        <v>55.033663052059637</v>
      </c>
      <c r="AF85" s="1765">
        <f t="shared" si="39"/>
        <v>1.1964142677586409</v>
      </c>
      <c r="AG85" s="1765">
        <f t="shared" si="39"/>
        <v>1.1086838133378905</v>
      </c>
      <c r="AH85" s="1765">
        <f t="shared" si="39"/>
        <v>1.8664319309961144</v>
      </c>
      <c r="AI85" s="1766">
        <f t="shared" si="39"/>
        <v>2.4402021211606097</v>
      </c>
      <c r="AJ85" s="1766">
        <f t="shared" si="39"/>
        <v>0.28886289756447781</v>
      </c>
      <c r="AK85" s="1766">
        <f t="shared" si="39"/>
        <v>1.8534898690236474</v>
      </c>
      <c r="AL85" s="1766">
        <f t="shared" si="39"/>
        <v>5.6773684501094657E-3</v>
      </c>
      <c r="AM85" s="1766">
        <f t="shared" si="39"/>
        <v>2.9442087021481669</v>
      </c>
      <c r="AN85" s="1765">
        <f t="shared" si="39"/>
        <v>0</v>
      </c>
      <c r="AO85" s="1767">
        <f t="shared" si="39"/>
        <v>5.42589844272795E-2</v>
      </c>
      <c r="AP85" s="1765">
        <f t="shared" si="39"/>
        <v>2.6957103841105337</v>
      </c>
      <c r="AQ85" s="1766">
        <f t="shared" si="39"/>
        <v>4.925180613731726</v>
      </c>
      <c r="AR85" s="1766">
        <f t="shared" si="39"/>
        <v>8.9809294398849175</v>
      </c>
      <c r="AS85" s="1766">
        <f t="shared" si="39"/>
        <v>2.1883183774664303</v>
      </c>
      <c r="AT85" s="1766">
        <f t="shared" si="39"/>
        <v>-9.7069974324326722</v>
      </c>
      <c r="AU85" s="1766">
        <f t="shared" si="39"/>
        <v>-8.5083075768291438E-2</v>
      </c>
      <c r="AV85" s="1768">
        <f t="shared" si="39"/>
        <v>2.1460400059388718</v>
      </c>
      <c r="AW85" s="1769">
        <f t="shared" si="39"/>
        <v>78.46694881158146</v>
      </c>
    </row>
    <row r="86" spans="3:49">
      <c r="C86" s="1755">
        <v>21</v>
      </c>
      <c r="D86" s="1756" t="s">
        <v>258</v>
      </c>
      <c r="E86" s="1764">
        <v>2.3087326402005544</v>
      </c>
      <c r="F86" s="1765">
        <v>2659.5578270835776</v>
      </c>
      <c r="G86" s="1765">
        <v>33.948926737691096</v>
      </c>
      <c r="H86" s="1765">
        <v>35.197566990707955</v>
      </c>
      <c r="I86" s="1765">
        <v>21.981452004519578</v>
      </c>
      <c r="J86" s="1766">
        <v>96.08937953459818</v>
      </c>
      <c r="K86" s="1766">
        <v>24.118980624506307</v>
      </c>
      <c r="L86" s="1766">
        <v>141.72522480513098</v>
      </c>
      <c r="M86" s="1766">
        <v>5.4340397241611988</v>
      </c>
      <c r="N86" s="1766">
        <v>42.218123314853749</v>
      </c>
      <c r="O86" s="1765">
        <v>0.14801965905360887</v>
      </c>
      <c r="P86" s="1767">
        <v>1.0261529073103152E-2</v>
      </c>
      <c r="Q86" s="1765">
        <v>61.649958897272946</v>
      </c>
      <c r="R86" s="1766">
        <v>179.00037923925763</v>
      </c>
      <c r="S86" s="1766">
        <v>59.92179003082169</v>
      </c>
      <c r="T86" s="1766">
        <v>856.43145964639825</v>
      </c>
      <c r="U86" s="1766">
        <v>727.5057774324323</v>
      </c>
      <c r="V86" s="1766">
        <v>1.0668015745454438</v>
      </c>
      <c r="W86" s="1768">
        <v>3.4509520015283752</v>
      </c>
      <c r="X86" s="1769">
        <v>4951.7656534703301</v>
      </c>
      <c r="AB86" s="1755">
        <v>21</v>
      </c>
      <c r="AC86" s="1756" t="s">
        <v>258</v>
      </c>
      <c r="AD86" s="1764">
        <f t="shared" ref="AD86:AW86" si="40">E25-E86</f>
        <v>-2.4110898036014294E-2</v>
      </c>
      <c r="AE86" s="1765">
        <f t="shared" si="40"/>
        <v>-217.12350123252781</v>
      </c>
      <c r="AF86" s="1765">
        <f t="shared" si="40"/>
        <v>1.1486325227254781</v>
      </c>
      <c r="AG86" s="1765">
        <f t="shared" si="40"/>
        <v>1.7249865387385555</v>
      </c>
      <c r="AH86" s="1765">
        <f t="shared" si="40"/>
        <v>0.79577209602970811</v>
      </c>
      <c r="AI86" s="1766">
        <f t="shared" si="40"/>
        <v>1.9091393651946191</v>
      </c>
      <c r="AJ86" s="1766">
        <f t="shared" si="40"/>
        <v>0.16514685632278869</v>
      </c>
      <c r="AK86" s="1766">
        <f t="shared" si="40"/>
        <v>0.31195157367213255</v>
      </c>
      <c r="AL86" s="1766">
        <f t="shared" si="40"/>
        <v>-1.9008208833064977E-2</v>
      </c>
      <c r="AM86" s="1766">
        <f t="shared" si="40"/>
        <v>1.2940102152977957</v>
      </c>
      <c r="AN86" s="1765">
        <f t="shared" si="40"/>
        <v>-2.4068237244488921E-3</v>
      </c>
      <c r="AO86" s="1767">
        <f t="shared" si="40"/>
        <v>5.176996523089724E-4</v>
      </c>
      <c r="AP86" s="1765">
        <f t="shared" si="40"/>
        <v>1.6179827401277294</v>
      </c>
      <c r="AQ86" s="1766">
        <f t="shared" si="40"/>
        <v>3.9230067470413985</v>
      </c>
      <c r="AR86" s="1766">
        <f t="shared" si="40"/>
        <v>4.6860807964930515</v>
      </c>
      <c r="AS86" s="1766">
        <f t="shared" si="40"/>
        <v>-9.9797962959651159</v>
      </c>
      <c r="AT86" s="1766">
        <f t="shared" si="40"/>
        <v>-10.501602432432264</v>
      </c>
      <c r="AU86" s="1766">
        <f t="shared" si="40"/>
        <v>-8.6032143853588594E-2</v>
      </c>
      <c r="AV86" s="1768">
        <f t="shared" si="40"/>
        <v>0.16520709479748374</v>
      </c>
      <c r="AW86" s="1769">
        <f t="shared" si="40"/>
        <v>-219.9940237892788</v>
      </c>
    </row>
    <row r="87" spans="3:49">
      <c r="C87" s="1755">
        <v>22</v>
      </c>
      <c r="D87" s="1756" t="s">
        <v>259</v>
      </c>
      <c r="E87" s="1764">
        <v>31.175498000000008</v>
      </c>
      <c r="F87" s="1765">
        <v>6257.2755650000008</v>
      </c>
      <c r="G87" s="1765">
        <v>99.629960000000111</v>
      </c>
      <c r="H87" s="1765">
        <v>32.419399000000013</v>
      </c>
      <c r="I87" s="1765">
        <v>48.059913999999992</v>
      </c>
      <c r="J87" s="1766">
        <v>302.98659599999667</v>
      </c>
      <c r="K87" s="1766">
        <v>60.221847000000508</v>
      </c>
      <c r="L87" s="1766">
        <v>316.06398149998887</v>
      </c>
      <c r="M87" s="1766">
        <v>4.9863658000000681</v>
      </c>
      <c r="N87" s="1766">
        <v>119.58924499999999</v>
      </c>
      <c r="O87" s="1765">
        <v>0</v>
      </c>
      <c r="P87" s="1767">
        <v>1.24E-3</v>
      </c>
      <c r="Q87" s="1765">
        <v>90.676345999998745</v>
      </c>
      <c r="R87" s="1766">
        <v>355.97483599999453</v>
      </c>
      <c r="S87" s="1766">
        <v>46.104294000000003</v>
      </c>
      <c r="T87" s="1766">
        <v>2109.3833580000141</v>
      </c>
      <c r="U87" s="1766">
        <v>957.02005621621618</v>
      </c>
      <c r="V87" s="1766">
        <v>0.94672049309811979</v>
      </c>
      <c r="W87" s="1768">
        <v>34.213903000000002</v>
      </c>
      <c r="X87" s="1769">
        <v>10866.729125009309</v>
      </c>
      <c r="AB87" s="1755">
        <v>22</v>
      </c>
      <c r="AC87" s="1756" t="s">
        <v>259</v>
      </c>
      <c r="AD87" s="1764">
        <f t="shared" ref="AD87:AW87" si="41">E26-E87</f>
        <v>-10.036271000000006</v>
      </c>
      <c r="AE87" s="1765">
        <f t="shared" si="41"/>
        <v>-169.12330300000031</v>
      </c>
      <c r="AF87" s="1765">
        <f t="shared" si="41"/>
        <v>1.8418480000001267</v>
      </c>
      <c r="AG87" s="1765">
        <f t="shared" si="41"/>
        <v>3.7454439999999991</v>
      </c>
      <c r="AH87" s="1765">
        <f t="shared" si="41"/>
        <v>0.31950599999996143</v>
      </c>
      <c r="AI87" s="1766">
        <f t="shared" si="41"/>
        <v>-3.0886712499965938</v>
      </c>
      <c r="AJ87" s="1766">
        <f t="shared" si="41"/>
        <v>-0.67513300000010901</v>
      </c>
      <c r="AK87" s="1766">
        <f t="shared" si="41"/>
        <v>-93.538038499991757</v>
      </c>
      <c r="AL87" s="1766">
        <f t="shared" si="41"/>
        <v>-1.5994426000000179</v>
      </c>
      <c r="AM87" s="1766">
        <f t="shared" si="41"/>
        <v>26.145697000000027</v>
      </c>
      <c r="AN87" s="1765">
        <f t="shared" si="41"/>
        <v>3.081</v>
      </c>
      <c r="AO87" s="1767">
        <f t="shared" si="41"/>
        <v>2.6719999999999999E-3</v>
      </c>
      <c r="AP87" s="1765">
        <f t="shared" si="41"/>
        <v>-39.365124999999452</v>
      </c>
      <c r="AQ87" s="1766">
        <f t="shared" si="41"/>
        <v>-39.822612999996124</v>
      </c>
      <c r="AR87" s="1766">
        <f t="shared" si="41"/>
        <v>-9.5957900000000009</v>
      </c>
      <c r="AS87" s="1766">
        <f t="shared" si="41"/>
        <v>-151.36876099997539</v>
      </c>
      <c r="AT87" s="1766">
        <f t="shared" si="41"/>
        <v>-3.9265812162161637</v>
      </c>
      <c r="AU87" s="1766">
        <f t="shared" si="41"/>
        <v>-7.9466070851290649E-2</v>
      </c>
      <c r="AV87" s="1768">
        <f t="shared" si="41"/>
        <v>6.3493459999999899</v>
      </c>
      <c r="AW87" s="1769">
        <f t="shared" si="41"/>
        <v>-480.73368263702832</v>
      </c>
    </row>
    <row r="88" spans="3:49">
      <c r="C88" s="1755">
        <v>23</v>
      </c>
      <c r="D88" s="1756" t="s">
        <v>260</v>
      </c>
      <c r="E88" s="1764">
        <v>215.25420732330281</v>
      </c>
      <c r="F88" s="1765">
        <v>9279.3269709015185</v>
      </c>
      <c r="G88" s="1765">
        <v>238.3309289978472</v>
      </c>
      <c r="H88" s="1765">
        <v>47.811970057176467</v>
      </c>
      <c r="I88" s="1765">
        <v>99.563988256696817</v>
      </c>
      <c r="J88" s="1766">
        <v>634.87745524990771</v>
      </c>
      <c r="K88" s="1766">
        <v>52.307095307643756</v>
      </c>
      <c r="L88" s="1766">
        <v>401.49156793617652</v>
      </c>
      <c r="M88" s="1766">
        <v>8.3241262896005832</v>
      </c>
      <c r="N88" s="1766">
        <v>164.29717965567517</v>
      </c>
      <c r="O88" s="1765">
        <v>0.39771465968586395</v>
      </c>
      <c r="P88" s="1767">
        <v>6.3824228430550729</v>
      </c>
      <c r="Q88" s="1765">
        <v>858.03074163583778</v>
      </c>
      <c r="R88" s="1766">
        <v>626.22606041023676</v>
      </c>
      <c r="S88" s="1766">
        <v>1470.777504900823</v>
      </c>
      <c r="T88" s="1766">
        <v>3392.25034824881</v>
      </c>
      <c r="U88" s="1766">
        <v>2118.5556497297298</v>
      </c>
      <c r="V88" s="1766">
        <v>2.1952770411366154</v>
      </c>
      <c r="W88" s="1768">
        <v>1687.8368982701732</v>
      </c>
      <c r="X88" s="1769">
        <v>21304.238107715035</v>
      </c>
      <c r="AB88" s="1755">
        <v>23</v>
      </c>
      <c r="AC88" s="1756" t="s">
        <v>260</v>
      </c>
      <c r="AD88" s="1764">
        <f t="shared" ref="AD88:AW88" si="42">E27-E88</f>
        <v>-68.237423116566703</v>
      </c>
      <c r="AE88" s="1765">
        <f t="shared" si="42"/>
        <v>-429.4173447469966</v>
      </c>
      <c r="AF88" s="1765">
        <f t="shared" si="42"/>
        <v>-150.87192791003753</v>
      </c>
      <c r="AG88" s="1765">
        <f t="shared" si="42"/>
        <v>1.8540729612362341</v>
      </c>
      <c r="AH88" s="1765">
        <f t="shared" si="42"/>
        <v>-28.308394026700853</v>
      </c>
      <c r="AI88" s="1766">
        <f t="shared" si="42"/>
        <v>-322.71612526689188</v>
      </c>
      <c r="AJ88" s="1766">
        <f t="shared" si="42"/>
        <v>-33.66424971057463</v>
      </c>
      <c r="AK88" s="1766">
        <f t="shared" si="42"/>
        <v>-63.029744561871496</v>
      </c>
      <c r="AL88" s="1766">
        <f t="shared" si="42"/>
        <v>-1.7524363153196179</v>
      </c>
      <c r="AM88" s="1766">
        <f t="shared" si="42"/>
        <v>-92.339036655675173</v>
      </c>
      <c r="AN88" s="1765">
        <f t="shared" si="42"/>
        <v>-7.483878004841571E-3</v>
      </c>
      <c r="AO88" s="1767">
        <f t="shared" si="42"/>
        <v>-6.2578692530669251</v>
      </c>
      <c r="AP88" s="1765">
        <f t="shared" si="42"/>
        <v>-243.12560830988116</v>
      </c>
      <c r="AQ88" s="1766">
        <f t="shared" si="42"/>
        <v>-280.99047156677852</v>
      </c>
      <c r="AR88" s="1766">
        <f t="shared" si="42"/>
        <v>-165.85759800494407</v>
      </c>
      <c r="AS88" s="1766">
        <f t="shared" si="42"/>
        <v>696.23978264468678</v>
      </c>
      <c r="AT88" s="1766">
        <f t="shared" si="42"/>
        <v>-62.32814972972983</v>
      </c>
      <c r="AU88" s="1766">
        <f t="shared" si="42"/>
        <v>-0.161664137790412</v>
      </c>
      <c r="AV88" s="1768">
        <f t="shared" si="42"/>
        <v>-89.822858118869362</v>
      </c>
      <c r="AW88" s="1769">
        <f t="shared" si="42"/>
        <v>-1340.7945297037768</v>
      </c>
    </row>
    <row r="89" spans="3:49">
      <c r="C89" s="1755">
        <v>24</v>
      </c>
      <c r="D89" s="1756" t="s">
        <v>261</v>
      </c>
      <c r="E89" s="1764">
        <v>49.815174044454764</v>
      </c>
      <c r="F89" s="1765">
        <v>4664.2713488649124</v>
      </c>
      <c r="G89" s="1765">
        <v>62.345427738271709</v>
      </c>
      <c r="H89" s="1765">
        <v>72.575214552154264</v>
      </c>
      <c r="I89" s="1765">
        <v>621.50787238594535</v>
      </c>
      <c r="J89" s="1766">
        <v>134.01063438469927</v>
      </c>
      <c r="K89" s="1766">
        <v>5.8911262474654933</v>
      </c>
      <c r="L89" s="1766">
        <v>166.55960126183763</v>
      </c>
      <c r="M89" s="1766">
        <v>3.7652978372103489</v>
      </c>
      <c r="N89" s="1766">
        <v>28.750801733130679</v>
      </c>
      <c r="O89" s="1765">
        <v>0</v>
      </c>
      <c r="P89" s="1767">
        <v>1.3046450243656864</v>
      </c>
      <c r="Q89" s="1765">
        <v>134.66498096500388</v>
      </c>
      <c r="R89" s="1766">
        <v>306.10184641479032</v>
      </c>
      <c r="S89" s="1766">
        <v>95.36897387018621</v>
      </c>
      <c r="T89" s="1766">
        <v>1608.2930732017335</v>
      </c>
      <c r="U89" s="1766">
        <v>937.9297571621621</v>
      </c>
      <c r="V89" s="1766">
        <v>0.51969885466631249</v>
      </c>
      <c r="W89" s="1768">
        <v>103.00590888772018</v>
      </c>
      <c r="X89" s="1769">
        <v>8996.6813834307122</v>
      </c>
      <c r="AB89" s="1755">
        <v>24</v>
      </c>
      <c r="AC89" s="1756" t="s">
        <v>261</v>
      </c>
      <c r="AD89" s="1764">
        <f t="shared" ref="AD89:AW89" si="43">E28-E89</f>
        <v>-0.2895249993154394</v>
      </c>
      <c r="AE89" s="1765">
        <f t="shared" si="43"/>
        <v>203.05140468760146</v>
      </c>
      <c r="AF89" s="1765">
        <f t="shared" si="43"/>
        <v>12.523619327413058</v>
      </c>
      <c r="AG89" s="1765">
        <f t="shared" si="43"/>
        <v>5.1128593446381672</v>
      </c>
      <c r="AH89" s="1765">
        <f t="shared" si="43"/>
        <v>14.798513793818074</v>
      </c>
      <c r="AI89" s="1766">
        <f t="shared" si="43"/>
        <v>18.515639133604395</v>
      </c>
      <c r="AJ89" s="1766">
        <f t="shared" si="43"/>
        <v>-0.29512624746549321</v>
      </c>
      <c r="AK89" s="1766">
        <f t="shared" si="43"/>
        <v>13.123691636004736</v>
      </c>
      <c r="AL89" s="1766">
        <f t="shared" si="43"/>
        <v>0.33570216278965104</v>
      </c>
      <c r="AM89" s="1766">
        <f t="shared" si="43"/>
        <v>0.32719826686932052</v>
      </c>
      <c r="AN89" s="1765">
        <f t="shared" si="43"/>
        <v>0</v>
      </c>
      <c r="AO89" s="1767">
        <f t="shared" si="43"/>
        <v>8.3239464467703472E-2</v>
      </c>
      <c r="AP89" s="1765">
        <f t="shared" si="43"/>
        <v>35.037981208282133</v>
      </c>
      <c r="AQ89" s="1766">
        <f t="shared" si="43"/>
        <v>-4.6254660700654995</v>
      </c>
      <c r="AR89" s="1766">
        <f t="shared" si="43"/>
        <v>0.66915546788789015</v>
      </c>
      <c r="AS89" s="1766">
        <f t="shared" si="43"/>
        <v>111.46704262688218</v>
      </c>
      <c r="AT89" s="1766">
        <f t="shared" si="43"/>
        <v>-36.123527162162077</v>
      </c>
      <c r="AU89" s="1766">
        <f t="shared" si="43"/>
        <v>-1.1111831870352362E-2</v>
      </c>
      <c r="AV89" s="1768">
        <f t="shared" si="43"/>
        <v>5.970561887014739</v>
      </c>
      <c r="AW89" s="1769">
        <f t="shared" si="43"/>
        <v>379.67185269639049</v>
      </c>
    </row>
    <row r="90" spans="3:49">
      <c r="C90" s="1755">
        <v>25</v>
      </c>
      <c r="D90" s="1756" t="s">
        <v>262</v>
      </c>
      <c r="E90" s="1764">
        <v>3.5755220000000003</v>
      </c>
      <c r="F90" s="1765">
        <v>1911.6523630000006</v>
      </c>
      <c r="G90" s="1765">
        <v>49.750504500000055</v>
      </c>
      <c r="H90" s="1765">
        <v>18.891281000000003</v>
      </c>
      <c r="I90" s="1765">
        <v>69.088792999999995</v>
      </c>
      <c r="J90" s="1766">
        <v>150.20560899999984</v>
      </c>
      <c r="K90" s="1766">
        <v>4.4193870000000208</v>
      </c>
      <c r="L90" s="1766">
        <v>81.345697000000186</v>
      </c>
      <c r="M90" s="1766">
        <v>0.42459400000000025</v>
      </c>
      <c r="N90" s="1766">
        <v>14.154161999999999</v>
      </c>
      <c r="O90" s="1765">
        <v>0</v>
      </c>
      <c r="P90" s="1767">
        <v>0.16709400000000002</v>
      </c>
      <c r="Q90" s="1765">
        <v>31.424430000000047</v>
      </c>
      <c r="R90" s="1766">
        <v>90.503749000000113</v>
      </c>
      <c r="S90" s="1766">
        <v>41.886822000000002</v>
      </c>
      <c r="T90" s="1766">
        <v>831.57399399999667</v>
      </c>
      <c r="U90" s="1766">
        <v>250.09090178132675</v>
      </c>
      <c r="V90" s="1766">
        <v>0.18755171724267131</v>
      </c>
      <c r="W90" s="1768">
        <v>1.3090299999999999</v>
      </c>
      <c r="X90" s="1769">
        <v>3550.651484998566</v>
      </c>
      <c r="AB90" s="1755">
        <v>25</v>
      </c>
      <c r="AC90" s="1756" t="s">
        <v>262</v>
      </c>
      <c r="AD90" s="1764">
        <f t="shared" ref="AD90:AW90" si="44">E29-E90</f>
        <v>1.753235000000001</v>
      </c>
      <c r="AE90" s="1765">
        <f t="shared" si="44"/>
        <v>39.522985999999719</v>
      </c>
      <c r="AF90" s="1765">
        <f t="shared" si="44"/>
        <v>2.6718605000000579</v>
      </c>
      <c r="AG90" s="1765">
        <f t="shared" si="44"/>
        <v>-4.2047480000000075</v>
      </c>
      <c r="AH90" s="1765">
        <f t="shared" si="44"/>
        <v>12.977293000000017</v>
      </c>
      <c r="AI90" s="1766">
        <f t="shared" si="44"/>
        <v>6.4629870000001119</v>
      </c>
      <c r="AJ90" s="1766">
        <f t="shared" si="44"/>
        <v>1.3808140000000027</v>
      </c>
      <c r="AK90" s="1766">
        <f t="shared" si="44"/>
        <v>-3.6536820000004582</v>
      </c>
      <c r="AL90" s="1766">
        <f t="shared" si="44"/>
        <v>0.13832199999999939</v>
      </c>
      <c r="AM90" s="1766">
        <f t="shared" si="44"/>
        <v>10.028946000000001</v>
      </c>
      <c r="AN90" s="1765">
        <f t="shared" si="44"/>
        <v>0</v>
      </c>
      <c r="AO90" s="1767">
        <f t="shared" si="44"/>
        <v>-0.10021400000000003</v>
      </c>
      <c r="AP90" s="1765">
        <f t="shared" si="44"/>
        <v>-4.8839740000000056</v>
      </c>
      <c r="AQ90" s="1766">
        <f t="shared" si="44"/>
        <v>19.595374999999919</v>
      </c>
      <c r="AR90" s="1766">
        <f t="shared" si="44"/>
        <v>-12.486366999999998</v>
      </c>
      <c r="AS90" s="1766">
        <f t="shared" si="44"/>
        <v>9.1910310000009758</v>
      </c>
      <c r="AT90" s="1766">
        <f t="shared" si="44"/>
        <v>-2.5559317813267626</v>
      </c>
      <c r="AU90" s="1766">
        <f t="shared" si="44"/>
        <v>-1.7051324979769467E-2</v>
      </c>
      <c r="AV90" s="1768">
        <f t="shared" si="44"/>
        <v>6.1224790000000002</v>
      </c>
      <c r="AW90" s="1769">
        <f t="shared" si="44"/>
        <v>81.943360393695002</v>
      </c>
    </row>
    <row r="91" spans="3:49">
      <c r="C91" s="1755">
        <v>26</v>
      </c>
      <c r="D91" s="1756" t="s">
        <v>263</v>
      </c>
      <c r="E91" s="1764">
        <v>17.324855592343393</v>
      </c>
      <c r="F91" s="1765">
        <v>2728.647121755364</v>
      </c>
      <c r="G91" s="1765">
        <v>66.306300879927932</v>
      </c>
      <c r="H91" s="1765">
        <v>15.610083485375796</v>
      </c>
      <c r="I91" s="1765">
        <v>6.7111650155679943</v>
      </c>
      <c r="J91" s="1766">
        <v>99.66309243878122</v>
      </c>
      <c r="K91" s="1766">
        <v>22.499867995007325</v>
      </c>
      <c r="L91" s="1766">
        <v>84.918607396878699</v>
      </c>
      <c r="M91" s="1766">
        <v>2.6900828606263252</v>
      </c>
      <c r="N91" s="1766">
        <v>54.653950093360258</v>
      </c>
      <c r="O91" s="1765">
        <v>0.3748168175533001</v>
      </c>
      <c r="P91" s="1767">
        <v>0.58216182730483734</v>
      </c>
      <c r="Q91" s="1765">
        <v>67.221919338671142</v>
      </c>
      <c r="R91" s="1766">
        <v>59.809770843113547</v>
      </c>
      <c r="S91" s="1766">
        <v>61.987490399300832</v>
      </c>
      <c r="T91" s="1766">
        <v>756.58714655965071</v>
      </c>
      <c r="U91" s="1766">
        <v>268.31711310810812</v>
      </c>
      <c r="V91" s="1766">
        <v>0.34663901075401155</v>
      </c>
      <c r="W91" s="1768">
        <v>418.62425736794148</v>
      </c>
      <c r="X91" s="1769">
        <v>4732.8764427856313</v>
      </c>
      <c r="AB91" s="1755">
        <v>26</v>
      </c>
      <c r="AC91" s="1756" t="s">
        <v>263</v>
      </c>
      <c r="AD91" s="1764">
        <f t="shared" ref="AD91:AW91" si="45">E30-E91</f>
        <v>12.953152865303078</v>
      </c>
      <c r="AE91" s="1765">
        <f t="shared" si="45"/>
        <v>-295.03636310877982</v>
      </c>
      <c r="AF91" s="1765">
        <f t="shared" si="45"/>
        <v>-28.535839148373363</v>
      </c>
      <c r="AG91" s="1765">
        <f t="shared" si="45"/>
        <v>-0.14411194869327204</v>
      </c>
      <c r="AH91" s="1765">
        <f t="shared" si="45"/>
        <v>4.4059748841966826</v>
      </c>
      <c r="AI91" s="1766">
        <f t="shared" si="45"/>
        <v>29.262967226262148</v>
      </c>
      <c r="AJ91" s="1766">
        <f t="shared" si="45"/>
        <v>-15.411233754081241</v>
      </c>
      <c r="AK91" s="1766">
        <f t="shared" si="45"/>
        <v>-7.901102842955396</v>
      </c>
      <c r="AL91" s="1766">
        <f t="shared" si="45"/>
        <v>-1.4270417115349003</v>
      </c>
      <c r="AM91" s="1766">
        <f t="shared" si="45"/>
        <v>2.9102191066397367</v>
      </c>
      <c r="AN91" s="1765">
        <f t="shared" si="45"/>
        <v>-0.22487388125866808</v>
      </c>
      <c r="AO91" s="1767">
        <f t="shared" si="45"/>
        <v>-0.51843921895828216</v>
      </c>
      <c r="AP91" s="1765">
        <f t="shared" si="45"/>
        <v>-22.361345653538223</v>
      </c>
      <c r="AQ91" s="1766">
        <f t="shared" si="45"/>
        <v>-18.571424304436775</v>
      </c>
      <c r="AR91" s="1766">
        <f t="shared" si="45"/>
        <v>-9.2714219593008309</v>
      </c>
      <c r="AS91" s="1766">
        <f t="shared" si="45"/>
        <v>46.089799463261215</v>
      </c>
      <c r="AT91" s="1766">
        <f t="shared" si="45"/>
        <v>-7.5008881081081427</v>
      </c>
      <c r="AU91" s="1766">
        <f t="shared" si="45"/>
        <v>-2.9202045035557844E-2</v>
      </c>
      <c r="AV91" s="1768">
        <f t="shared" si="45"/>
        <v>2.7014508861477111</v>
      </c>
      <c r="AW91" s="1769">
        <f t="shared" si="45"/>
        <v>-308.60972325324383</v>
      </c>
    </row>
    <row r="92" spans="3:49">
      <c r="C92" s="1755">
        <v>27</v>
      </c>
      <c r="D92" s="1756" t="s">
        <v>264</v>
      </c>
      <c r="E92" s="1764">
        <v>1.7115350269837428</v>
      </c>
      <c r="F92" s="1765">
        <v>8746.7588601863463</v>
      </c>
      <c r="G92" s="1765">
        <v>142.69682560255822</v>
      </c>
      <c r="H92" s="1765">
        <v>163.10204428995556</v>
      </c>
      <c r="I92" s="1765">
        <v>120.96602587627946</v>
      </c>
      <c r="J92" s="1766">
        <v>273.14450267320586</v>
      </c>
      <c r="K92" s="1766">
        <v>53.936087969148261</v>
      </c>
      <c r="L92" s="1766">
        <v>205.83693749732117</v>
      </c>
      <c r="M92" s="1766">
        <v>4.6415029913702561</v>
      </c>
      <c r="N92" s="1766">
        <v>76.940879133307561</v>
      </c>
      <c r="O92" s="1765">
        <v>0.73155215013946695</v>
      </c>
      <c r="P92" s="1767">
        <v>1.3880741536993866</v>
      </c>
      <c r="Q92" s="1765">
        <v>425.88246969447073</v>
      </c>
      <c r="R92" s="1766">
        <v>135.57400975163907</v>
      </c>
      <c r="S92" s="1766">
        <v>274.50443096803639</v>
      </c>
      <c r="T92" s="1766">
        <v>2571.1865428895771</v>
      </c>
      <c r="U92" s="1766">
        <v>46.727092837837837</v>
      </c>
      <c r="V92" s="1766">
        <v>0.11523516483516485</v>
      </c>
      <c r="W92" s="1768">
        <v>74.585018961632429</v>
      </c>
      <c r="X92" s="1769">
        <v>13320.429627818339</v>
      </c>
      <c r="AB92" s="1755">
        <v>27</v>
      </c>
      <c r="AC92" s="1756" t="s">
        <v>264</v>
      </c>
      <c r="AD92" s="1764">
        <f t="shared" ref="AD92:AW92" si="46">E31-E92</f>
        <v>5.4513308282025941E-2</v>
      </c>
      <c r="AE92" s="1765">
        <f t="shared" si="46"/>
        <v>136.34933857319447</v>
      </c>
      <c r="AF92" s="1765">
        <f t="shared" si="46"/>
        <v>5.9908823475091992</v>
      </c>
      <c r="AG92" s="1765">
        <f t="shared" si="46"/>
        <v>5.6136672059443811</v>
      </c>
      <c r="AH92" s="1765">
        <f t="shared" si="46"/>
        <v>2.262264543363429</v>
      </c>
      <c r="AI92" s="1766">
        <f t="shared" si="46"/>
        <v>5.3924390502642723</v>
      </c>
      <c r="AJ92" s="1766">
        <f t="shared" si="46"/>
        <v>-7.648805535261971E-2</v>
      </c>
      <c r="AK92" s="1766">
        <f t="shared" si="46"/>
        <v>1.0553524104680889</v>
      </c>
      <c r="AL92" s="1766">
        <f t="shared" si="46"/>
        <v>-3.7239970790835741E-2</v>
      </c>
      <c r="AM92" s="1766">
        <f t="shared" si="46"/>
        <v>4.8969177933558683</v>
      </c>
      <c r="AN92" s="1765">
        <f t="shared" si="46"/>
        <v>1.524066979457217E-2</v>
      </c>
      <c r="AO92" s="1767">
        <f t="shared" si="46"/>
        <v>2.4494028474735696E-2</v>
      </c>
      <c r="AP92" s="1765">
        <f t="shared" si="46"/>
        <v>17.363783093969403</v>
      </c>
      <c r="AQ92" s="1766">
        <f t="shared" si="46"/>
        <v>2.1297238185600804</v>
      </c>
      <c r="AR92" s="1766">
        <f t="shared" si="46"/>
        <v>15.569269982166759</v>
      </c>
      <c r="AS92" s="1766">
        <f t="shared" si="46"/>
        <v>2.2672329445144896</v>
      </c>
      <c r="AT92" s="1766">
        <f t="shared" si="46"/>
        <v>2.3329221621621699</v>
      </c>
      <c r="AU92" s="1766">
        <f t="shared" si="46"/>
        <v>-9.2541005642595431E-3</v>
      </c>
      <c r="AV92" s="1768">
        <f t="shared" si="46"/>
        <v>2.9926491562706161</v>
      </c>
      <c r="AW92" s="1769">
        <f t="shared" si="46"/>
        <v>204.18770896159367</v>
      </c>
    </row>
    <row r="93" spans="3:49">
      <c r="C93" s="1755">
        <v>28</v>
      </c>
      <c r="D93" s="1756" t="s">
        <v>265</v>
      </c>
      <c r="E93" s="1764">
        <v>90.563958710583478</v>
      </c>
      <c r="F93" s="1765">
        <v>9511.5015242649024</v>
      </c>
      <c r="G93" s="1765">
        <v>272.54298794649532</v>
      </c>
      <c r="H93" s="1765">
        <v>116.28898379914351</v>
      </c>
      <c r="I93" s="1765">
        <v>103.35555325906827</v>
      </c>
      <c r="J93" s="1766">
        <v>217.85768518290635</v>
      </c>
      <c r="K93" s="1766">
        <v>46.016168692890247</v>
      </c>
      <c r="L93" s="1766">
        <v>354.97604464909159</v>
      </c>
      <c r="M93" s="1766">
        <v>4.6552461336543383</v>
      </c>
      <c r="N93" s="1766">
        <v>255.24693764148691</v>
      </c>
      <c r="O93" s="1765">
        <v>1.9019359554760749</v>
      </c>
      <c r="P93" s="1767">
        <v>1.4276403209748283</v>
      </c>
      <c r="Q93" s="1765">
        <v>1519.9697843490001</v>
      </c>
      <c r="R93" s="1766">
        <v>474.75900011469844</v>
      </c>
      <c r="S93" s="1766">
        <v>3501.3590388525195</v>
      </c>
      <c r="T93" s="1766">
        <v>1484.8026560290546</v>
      </c>
      <c r="U93" s="1766">
        <v>1137.6461264864865</v>
      </c>
      <c r="V93" s="1766">
        <v>1.6003802021250959</v>
      </c>
      <c r="W93" s="1768">
        <v>1215.941051067859</v>
      </c>
      <c r="X93" s="1769">
        <v>20312.412703658418</v>
      </c>
      <c r="AB93" s="1755">
        <v>28</v>
      </c>
      <c r="AC93" s="1756" t="s">
        <v>265</v>
      </c>
      <c r="AD93" s="1764">
        <f t="shared" ref="AD93:AW93" si="47">E32-E93</f>
        <v>-10.459373821693774</v>
      </c>
      <c r="AE93" s="1765">
        <f t="shared" si="47"/>
        <v>-1844.3159940845226</v>
      </c>
      <c r="AF93" s="1765">
        <f t="shared" si="47"/>
        <v>44.457287153591381</v>
      </c>
      <c r="AG93" s="1765">
        <f t="shared" si="47"/>
        <v>-9.5050349873867361</v>
      </c>
      <c r="AH93" s="1765">
        <f t="shared" si="47"/>
        <v>-1.4803858488696022</v>
      </c>
      <c r="AI93" s="1766">
        <f t="shared" si="47"/>
        <v>311.99445307798555</v>
      </c>
      <c r="AJ93" s="1766">
        <f t="shared" si="47"/>
        <v>21.789092664029781</v>
      </c>
      <c r="AK93" s="1766">
        <f t="shared" si="47"/>
        <v>101.70609466021807</v>
      </c>
      <c r="AL93" s="1766">
        <f t="shared" si="47"/>
        <v>-1.5548712126755686</v>
      </c>
      <c r="AM93" s="1766">
        <f t="shared" si="47"/>
        <v>-201.56915705238748</v>
      </c>
      <c r="AN93" s="1765">
        <f t="shared" si="47"/>
        <v>0.60000562492440701</v>
      </c>
      <c r="AO93" s="1767">
        <f t="shared" si="47"/>
        <v>-0.413772101643886</v>
      </c>
      <c r="AP93" s="1765">
        <f t="shared" si="47"/>
        <v>-570.70754945428189</v>
      </c>
      <c r="AQ93" s="1766">
        <f t="shared" si="47"/>
        <v>58.221728414529139</v>
      </c>
      <c r="AR93" s="1766">
        <f t="shared" si="47"/>
        <v>767.9663836136574</v>
      </c>
      <c r="AS93" s="1766">
        <f t="shared" si="47"/>
        <v>205.48889712620871</v>
      </c>
      <c r="AT93" s="1766">
        <f t="shared" si="47"/>
        <v>33.084073513513431</v>
      </c>
      <c r="AU93" s="1766">
        <f t="shared" si="47"/>
        <v>-0.11495411407122091</v>
      </c>
      <c r="AV93" s="1768">
        <f t="shared" si="47"/>
        <v>115.388671630619</v>
      </c>
      <c r="AW93" s="1769">
        <f t="shared" si="47"/>
        <v>-979.42440519825323</v>
      </c>
    </row>
    <row r="94" spans="3:49">
      <c r="C94" s="1755">
        <v>29</v>
      </c>
      <c r="D94" s="1756" t="s">
        <v>266</v>
      </c>
      <c r="E94" s="1764">
        <v>7.6484214325648905</v>
      </c>
      <c r="F94" s="1765">
        <v>796.277889250106</v>
      </c>
      <c r="G94" s="1765">
        <v>16.405028151280838</v>
      </c>
      <c r="H94" s="1765">
        <v>6.6640822854908235</v>
      </c>
      <c r="I94" s="1765">
        <v>2.5361166601981662</v>
      </c>
      <c r="J94" s="1766">
        <v>63.107505995189477</v>
      </c>
      <c r="K94" s="1766">
        <v>6.4459522072336775</v>
      </c>
      <c r="L94" s="1766">
        <v>48.74016998467286</v>
      </c>
      <c r="M94" s="1766">
        <v>1.5020280534335178</v>
      </c>
      <c r="N94" s="1766">
        <v>8.1111880735317943</v>
      </c>
      <c r="O94" s="1765">
        <v>4.1537798874391525E-2</v>
      </c>
      <c r="P94" s="1767">
        <v>0.25734080154573047</v>
      </c>
      <c r="Q94" s="1765">
        <v>26.325744549257706</v>
      </c>
      <c r="R94" s="1766">
        <v>53.628821312131365</v>
      </c>
      <c r="S94" s="1766">
        <v>6.2115797159550628</v>
      </c>
      <c r="T94" s="1766">
        <v>356.85947386176298</v>
      </c>
      <c r="U94" s="1766">
        <v>134.38219976658479</v>
      </c>
      <c r="V94" s="1766">
        <v>0.20279285936091429</v>
      </c>
      <c r="W94" s="1768">
        <v>115.58145221844175</v>
      </c>
      <c r="X94" s="1769">
        <v>1650.9293249776169</v>
      </c>
      <c r="AB94" s="1755">
        <v>29</v>
      </c>
      <c r="AC94" s="1756" t="s">
        <v>266</v>
      </c>
      <c r="AD94" s="1764">
        <f t="shared" ref="AD94:AW94" si="48">E33-E94</f>
        <v>-6.7998173771150592</v>
      </c>
      <c r="AE94" s="1765">
        <f t="shared" si="48"/>
        <v>-69.123354624423882</v>
      </c>
      <c r="AF94" s="1765">
        <f t="shared" si="48"/>
        <v>-1.5088056647664807</v>
      </c>
      <c r="AG94" s="1765">
        <f t="shared" si="48"/>
        <v>3.42547121388868</v>
      </c>
      <c r="AH94" s="1765">
        <f t="shared" si="48"/>
        <v>2.5515761821624769</v>
      </c>
      <c r="AI94" s="1766">
        <f t="shared" si="48"/>
        <v>-17.973080658712483</v>
      </c>
      <c r="AJ94" s="1766">
        <f t="shared" si="48"/>
        <v>0.89004779276632284</v>
      </c>
      <c r="AK94" s="1766">
        <f t="shared" si="48"/>
        <v>-4.1045673814616634</v>
      </c>
      <c r="AL94" s="1766">
        <f t="shared" si="48"/>
        <v>-1.0870280534335177</v>
      </c>
      <c r="AM94" s="1766">
        <f t="shared" si="48"/>
        <v>0.23381192646820637</v>
      </c>
      <c r="AN94" s="1765">
        <f t="shared" si="48"/>
        <v>-1.2558217290061242E-2</v>
      </c>
      <c r="AO94" s="1767">
        <f t="shared" si="48"/>
        <v>-8.3768029589613435E-3</v>
      </c>
      <c r="AP94" s="1765">
        <f t="shared" si="48"/>
        <v>-6.5639597896944153</v>
      </c>
      <c r="AQ94" s="1766">
        <f t="shared" si="48"/>
        <v>-22.703708116587318</v>
      </c>
      <c r="AR94" s="1766">
        <f t="shared" si="48"/>
        <v>-4.3015797159550626</v>
      </c>
      <c r="AS94" s="1766">
        <f t="shared" si="48"/>
        <v>-23.673753026841268</v>
      </c>
      <c r="AT94" s="1766">
        <f t="shared" si="48"/>
        <v>4.6612652334152358</v>
      </c>
      <c r="AU94" s="1766">
        <f t="shared" si="48"/>
        <v>1.5823626163167098E-2</v>
      </c>
      <c r="AV94" s="1768">
        <f t="shared" si="48"/>
        <v>-115.2397475275589</v>
      </c>
      <c r="AW94" s="1769">
        <f t="shared" si="48"/>
        <v>-261.32234098193544</v>
      </c>
    </row>
    <row r="95" spans="3:49">
      <c r="C95" s="1755">
        <v>30</v>
      </c>
      <c r="D95" s="1756" t="s">
        <v>267</v>
      </c>
      <c r="E95" s="1764">
        <v>0.40545999999999993</v>
      </c>
      <c r="F95" s="1765">
        <v>437.73192999999992</v>
      </c>
      <c r="G95" s="1765">
        <v>35.004343000000006</v>
      </c>
      <c r="H95" s="1765">
        <v>23.979399000000004</v>
      </c>
      <c r="I95" s="1765">
        <v>23.653457999999997</v>
      </c>
      <c r="J95" s="1766">
        <v>21.499760999999999</v>
      </c>
      <c r="K95" s="1766">
        <v>0.54077999999999993</v>
      </c>
      <c r="L95" s="1766">
        <v>71.463979999999992</v>
      </c>
      <c r="M95" s="1766">
        <v>8.4277999999999992E-2</v>
      </c>
      <c r="N95" s="1766">
        <v>19.642153999999998</v>
      </c>
      <c r="O95" s="1765">
        <v>1.7918999999999998</v>
      </c>
      <c r="P95" s="1767">
        <v>3.0679999999999995E-3</v>
      </c>
      <c r="Q95" s="1765">
        <v>22.285467000000011</v>
      </c>
      <c r="R95" s="1766">
        <v>110.51834100000004</v>
      </c>
      <c r="S95" s="1766">
        <v>1067.7770899999998</v>
      </c>
      <c r="T95" s="1766">
        <v>802.34597299999848</v>
      </c>
      <c r="U95" s="1766">
        <v>80.691467432432432</v>
      </c>
      <c r="V95" s="1766">
        <v>7.6502029132263602E-2</v>
      </c>
      <c r="W95" s="1768">
        <v>861.08204000000001</v>
      </c>
      <c r="X95" s="1769">
        <v>3580.5773914615638</v>
      </c>
      <c r="AB95" s="1755">
        <v>30</v>
      </c>
      <c r="AC95" s="1756" t="s">
        <v>267</v>
      </c>
      <c r="AD95" s="1764">
        <f t="shared" ref="AD95:AW95" si="49">E34-E95</f>
        <v>0</v>
      </c>
      <c r="AE95" s="1765">
        <f t="shared" si="49"/>
        <v>9.2302999999999429</v>
      </c>
      <c r="AF95" s="1765">
        <f t="shared" si="49"/>
        <v>0</v>
      </c>
      <c r="AG95" s="1765">
        <f t="shared" si="49"/>
        <v>0</v>
      </c>
      <c r="AH95" s="1765">
        <f t="shared" si="49"/>
        <v>0</v>
      </c>
      <c r="AI95" s="1766">
        <f t="shared" si="49"/>
        <v>0</v>
      </c>
      <c r="AJ95" s="1766">
        <f t="shared" si="49"/>
        <v>0</v>
      </c>
      <c r="AK95" s="1766">
        <f t="shared" si="49"/>
        <v>0</v>
      </c>
      <c r="AL95" s="1766">
        <f t="shared" si="49"/>
        <v>0</v>
      </c>
      <c r="AM95" s="1766">
        <f t="shared" si="49"/>
        <v>0</v>
      </c>
      <c r="AN95" s="1765">
        <f t="shared" si="49"/>
        <v>0</v>
      </c>
      <c r="AO95" s="1767">
        <f t="shared" si="49"/>
        <v>0</v>
      </c>
      <c r="AP95" s="1765">
        <f t="shared" si="49"/>
        <v>0</v>
      </c>
      <c r="AQ95" s="1766">
        <f t="shared" si="49"/>
        <v>0</v>
      </c>
      <c r="AR95" s="1766">
        <f t="shared" si="49"/>
        <v>0</v>
      </c>
      <c r="AS95" s="1766">
        <f t="shared" si="49"/>
        <v>0</v>
      </c>
      <c r="AT95" s="1766">
        <f t="shared" si="49"/>
        <v>-1.8051124324324235</v>
      </c>
      <c r="AU95" s="1766">
        <f t="shared" si="49"/>
        <v>-1.3762825306536386E-3</v>
      </c>
      <c r="AV95" s="1768">
        <f t="shared" si="49"/>
        <v>0</v>
      </c>
      <c r="AW95" s="1769">
        <f t="shared" si="49"/>
        <v>7.4238112850362086</v>
      </c>
    </row>
    <row r="96" spans="3:49">
      <c r="C96" s="1772">
        <v>31</v>
      </c>
      <c r="D96" s="1773" t="s">
        <v>268</v>
      </c>
      <c r="E96" s="1764">
        <v>4.9203785710256387</v>
      </c>
      <c r="F96" s="1765">
        <v>361.25725275405233</v>
      </c>
      <c r="G96" s="1765">
        <v>2.9414181964971187</v>
      </c>
      <c r="H96" s="1765">
        <v>1.1749370483829318</v>
      </c>
      <c r="I96" s="1765">
        <v>2.9779765641624545</v>
      </c>
      <c r="J96" s="1774">
        <v>36.01977066670738</v>
      </c>
      <c r="K96" s="1774">
        <v>4.742055290291523</v>
      </c>
      <c r="L96" s="1774">
        <v>62.239075411655051</v>
      </c>
      <c r="M96" s="1774">
        <v>0.1524853408248649</v>
      </c>
      <c r="N96" s="1774">
        <v>2.2487620671005102</v>
      </c>
      <c r="O96" s="1765">
        <v>0</v>
      </c>
      <c r="P96" s="1767">
        <v>2.6984777970897816E-7</v>
      </c>
      <c r="Q96" s="1765">
        <v>17.874753503232146</v>
      </c>
      <c r="R96" s="1774">
        <v>16.124744321588469</v>
      </c>
      <c r="S96" s="1774">
        <v>11.984277811583333</v>
      </c>
      <c r="T96" s="1774">
        <v>274.68918102142055</v>
      </c>
      <c r="U96" s="1774">
        <v>626.57917364864863</v>
      </c>
      <c r="V96" s="1774">
        <v>0.72904133141325445</v>
      </c>
      <c r="W96" s="1768">
        <v>30.439030117765238</v>
      </c>
      <c r="X96" s="1769">
        <v>1457.0943139361993</v>
      </c>
      <c r="AB96" s="1772">
        <v>31</v>
      </c>
      <c r="AC96" s="1773" t="s">
        <v>268</v>
      </c>
      <c r="AD96" s="1764">
        <f t="shared" ref="AD96:AW96" si="50">E35-E96</f>
        <v>1.838575288986946</v>
      </c>
      <c r="AE96" s="1765">
        <f t="shared" si="50"/>
        <v>164.76129172011923</v>
      </c>
      <c r="AF96" s="1765">
        <f t="shared" si="50"/>
        <v>2.614069890215224</v>
      </c>
      <c r="AG96" s="1765">
        <f t="shared" si="50"/>
        <v>0.56362231943796193</v>
      </c>
      <c r="AH96" s="1765">
        <f t="shared" si="50"/>
        <v>0.32915621071935997</v>
      </c>
      <c r="AI96" s="1774">
        <f t="shared" si="50"/>
        <v>-2.4838983644741361</v>
      </c>
      <c r="AJ96" s="1774">
        <f t="shared" si="50"/>
        <v>-3.7211141487007038</v>
      </c>
      <c r="AK96" s="1774">
        <f t="shared" si="50"/>
        <v>-7.5241007020174777</v>
      </c>
      <c r="AL96" s="1774">
        <f t="shared" si="50"/>
        <v>3.2443986167389638E-2</v>
      </c>
      <c r="AM96" s="1774">
        <f t="shared" si="50"/>
        <v>1.1797793560821548</v>
      </c>
      <c r="AN96" s="1765">
        <f t="shared" si="50"/>
        <v>0</v>
      </c>
      <c r="AO96" s="1767">
        <f t="shared" si="50"/>
        <v>3.5399346347114835E-2</v>
      </c>
      <c r="AP96" s="1765">
        <f t="shared" si="50"/>
        <v>-3.9880699636668506</v>
      </c>
      <c r="AQ96" s="1774">
        <f t="shared" si="50"/>
        <v>5.3006313017133735</v>
      </c>
      <c r="AR96" s="1774">
        <f t="shared" si="50"/>
        <v>0.34613850409196623</v>
      </c>
      <c r="AS96" s="1774">
        <f t="shared" si="50"/>
        <v>-59.892991347481768</v>
      </c>
      <c r="AT96" s="1774">
        <f t="shared" si="50"/>
        <v>-12.240373648648756</v>
      </c>
      <c r="AU96" s="1774">
        <f t="shared" si="50"/>
        <v>8.6958231357710303E-2</v>
      </c>
      <c r="AV96" s="1768">
        <f t="shared" si="50"/>
        <v>0.49624634287069114</v>
      </c>
      <c r="AW96" s="1769">
        <f t="shared" si="50"/>
        <v>87.733764323119203</v>
      </c>
    </row>
    <row r="97" spans="3:49">
      <c r="C97" s="1775">
        <v>32</v>
      </c>
      <c r="D97" s="1776" t="s">
        <v>269</v>
      </c>
      <c r="E97" s="1764">
        <v>47.097264873523308</v>
      </c>
      <c r="F97" s="1765">
        <v>288.5864206705852</v>
      </c>
      <c r="G97" s="1765">
        <v>156.05739784232739</v>
      </c>
      <c r="H97" s="1765">
        <v>1.760838384643606</v>
      </c>
      <c r="I97" s="1765">
        <v>2.7346362208928361</v>
      </c>
      <c r="J97" s="1766">
        <v>36.501207978020894</v>
      </c>
      <c r="K97" s="1766">
        <v>3.7905810571813934</v>
      </c>
      <c r="L97" s="1766">
        <v>177.22298517197484</v>
      </c>
      <c r="M97" s="1766">
        <v>0.68655037686679976</v>
      </c>
      <c r="N97" s="1766">
        <v>3.0710360207953857</v>
      </c>
      <c r="O97" s="1765">
        <v>9.889025648797764E-2</v>
      </c>
      <c r="P97" s="1767">
        <v>0.57206105933781193</v>
      </c>
      <c r="Q97" s="1765">
        <v>46.849271702547036</v>
      </c>
      <c r="R97" s="1766">
        <v>39.443875858389681</v>
      </c>
      <c r="S97" s="1766">
        <v>119.38961346539607</v>
      </c>
      <c r="T97" s="1766">
        <v>528.23141005447576</v>
      </c>
      <c r="U97" s="1766">
        <v>578.36801054054058</v>
      </c>
      <c r="V97" s="1766">
        <v>0.85223324371134124</v>
      </c>
      <c r="W97" s="1768">
        <v>239.45040068295441</v>
      </c>
      <c r="X97" s="1769">
        <v>2270.7646854606523</v>
      </c>
      <c r="AB97" s="1775">
        <v>32</v>
      </c>
      <c r="AC97" s="1776" t="s">
        <v>269</v>
      </c>
      <c r="AD97" s="1764">
        <f t="shared" ref="AD97:AW97" si="51">E36-E97</f>
        <v>1.5538290670080386</v>
      </c>
      <c r="AE97" s="1765">
        <f t="shared" si="51"/>
        <v>37.671502525385222</v>
      </c>
      <c r="AF97" s="1765">
        <f t="shared" si="51"/>
        <v>14.492346534298974</v>
      </c>
      <c r="AG97" s="1765">
        <f t="shared" si="51"/>
        <v>0.15990025021131404</v>
      </c>
      <c r="AH97" s="1765">
        <f t="shared" si="51"/>
        <v>0.15162085302561623</v>
      </c>
      <c r="AI97" s="1766">
        <f t="shared" si="51"/>
        <v>0.74482804399058722</v>
      </c>
      <c r="AJ97" s="1766">
        <f t="shared" si="51"/>
        <v>9.5633281406257709E-2</v>
      </c>
      <c r="AK97" s="1766">
        <f t="shared" si="51"/>
        <v>1.8442988151345787</v>
      </c>
      <c r="AL97" s="1766">
        <f t="shared" si="51"/>
        <v>2.4201456474734817E-2</v>
      </c>
      <c r="AM97" s="1766">
        <f t="shared" si="51"/>
        <v>2.8366650597872134E-2</v>
      </c>
      <c r="AN97" s="1765">
        <f t="shared" si="51"/>
        <v>8.2296049603521326E-3</v>
      </c>
      <c r="AO97" s="1767">
        <f t="shared" si="51"/>
        <v>1.6521716157876898E-2</v>
      </c>
      <c r="AP97" s="1765">
        <f t="shared" si="51"/>
        <v>2.2043255867771805</v>
      </c>
      <c r="AQ97" s="1766">
        <f t="shared" si="51"/>
        <v>0.83669993734717707</v>
      </c>
      <c r="AR97" s="1766">
        <f t="shared" si="51"/>
        <v>11.416389937765231</v>
      </c>
      <c r="AS97" s="1766">
        <f t="shared" si="51"/>
        <v>-2.3400959403606976</v>
      </c>
      <c r="AT97" s="1766">
        <f t="shared" si="51"/>
        <v>13.931359459459259</v>
      </c>
      <c r="AU97" s="1766">
        <f t="shared" si="51"/>
        <v>0.12528999156299658</v>
      </c>
      <c r="AV97" s="1768">
        <f t="shared" si="51"/>
        <v>7.6245933667444774</v>
      </c>
      <c r="AW97" s="1769">
        <f t="shared" si="51"/>
        <v>90.589841137947133</v>
      </c>
    </row>
    <row r="98" spans="3:49">
      <c r="C98" s="1755">
        <v>33</v>
      </c>
      <c r="D98" s="1756" t="s">
        <v>270</v>
      </c>
      <c r="E98" s="1764">
        <v>22.405722371495145</v>
      </c>
      <c r="F98" s="1765">
        <v>2584.8018634002929</v>
      </c>
      <c r="G98" s="1765">
        <v>164.63686298817998</v>
      </c>
      <c r="H98" s="1765">
        <v>30.01715004166153</v>
      </c>
      <c r="I98" s="1765">
        <v>58.927057711513633</v>
      </c>
      <c r="J98" s="1766">
        <v>154.89816433749942</v>
      </c>
      <c r="K98" s="1766">
        <v>36.524588999999999</v>
      </c>
      <c r="L98" s="1766">
        <v>160.45173729837074</v>
      </c>
      <c r="M98" s="1766">
        <v>0.83937000000000017</v>
      </c>
      <c r="N98" s="1766">
        <v>32.288654000000001</v>
      </c>
      <c r="O98" s="1765">
        <v>8.448E-2</v>
      </c>
      <c r="P98" s="1767">
        <v>9.8951882264728286E-2</v>
      </c>
      <c r="Q98" s="1765">
        <v>101.71985201701801</v>
      </c>
      <c r="R98" s="1766">
        <v>154.31346883917092</v>
      </c>
      <c r="S98" s="1766">
        <v>267.14869366977183</v>
      </c>
      <c r="T98" s="1766">
        <v>834.30411233676068</v>
      </c>
      <c r="U98" s="1766">
        <v>1166.7313783783784</v>
      </c>
      <c r="V98" s="1766">
        <v>1.0503605970175838</v>
      </c>
      <c r="W98" s="1768">
        <v>476.74740049696334</v>
      </c>
      <c r="X98" s="1769">
        <v>6247.9898693663608</v>
      </c>
      <c r="AB98" s="1755">
        <v>33</v>
      </c>
      <c r="AC98" s="1756" t="s">
        <v>270</v>
      </c>
      <c r="AD98" s="1764">
        <f t="shared" ref="AD98:AW98" si="52">E37-E98</f>
        <v>-4.5325720162633587E-2</v>
      </c>
      <c r="AE98" s="1765">
        <f t="shared" si="52"/>
        <v>93.655247196605615</v>
      </c>
      <c r="AF98" s="1765">
        <f t="shared" si="52"/>
        <v>-78.094528025360447</v>
      </c>
      <c r="AG98" s="1765">
        <f t="shared" si="52"/>
        <v>16.36996284115456</v>
      </c>
      <c r="AH98" s="1765">
        <f t="shared" si="52"/>
        <v>53.639322355223619</v>
      </c>
      <c r="AI98" s="1766">
        <f t="shared" si="52"/>
        <v>1.3859613826961947</v>
      </c>
      <c r="AJ98" s="1766">
        <f t="shared" si="52"/>
        <v>-5.1325889999999994</v>
      </c>
      <c r="AK98" s="1766">
        <f t="shared" si="52"/>
        <v>18.069215427697401</v>
      </c>
      <c r="AL98" s="1766">
        <f t="shared" si="52"/>
        <v>0.19562999999999975</v>
      </c>
      <c r="AM98" s="1766">
        <f t="shared" si="52"/>
        <v>7.1423459999999963</v>
      </c>
      <c r="AN98" s="1765">
        <f t="shared" si="52"/>
        <v>0.15451999999999999</v>
      </c>
      <c r="AO98" s="1767">
        <f t="shared" si="52"/>
        <v>2.1053047094930888E-2</v>
      </c>
      <c r="AP98" s="1765">
        <f t="shared" si="52"/>
        <v>10.013419320339295</v>
      </c>
      <c r="AQ98" s="1766">
        <f t="shared" si="52"/>
        <v>-10.97446439424948</v>
      </c>
      <c r="AR98" s="1766">
        <f t="shared" si="52"/>
        <v>-12.453548472653097</v>
      </c>
      <c r="AS98" s="1766">
        <f t="shared" si="52"/>
        <v>-14.319388990095717</v>
      </c>
      <c r="AT98" s="1766">
        <f t="shared" si="52"/>
        <v>6.6709866216217506</v>
      </c>
      <c r="AU98" s="1766">
        <f t="shared" si="52"/>
        <v>0.23977558627064877</v>
      </c>
      <c r="AV98" s="1768">
        <f t="shared" si="52"/>
        <v>-48.161882409551254</v>
      </c>
      <c r="AW98" s="1769">
        <f t="shared" si="52"/>
        <v>38.375712766628567</v>
      </c>
    </row>
    <row r="99" spans="3:49">
      <c r="C99" s="1755">
        <v>34</v>
      </c>
      <c r="D99" s="1756" t="s">
        <v>271</v>
      </c>
      <c r="E99" s="1764">
        <v>65.749836000000016</v>
      </c>
      <c r="F99" s="1765">
        <v>3448.9811200000008</v>
      </c>
      <c r="G99" s="1765">
        <v>83.599880000000468</v>
      </c>
      <c r="H99" s="1765">
        <v>21.230572000000034</v>
      </c>
      <c r="I99" s="1765">
        <v>22.244218000000011</v>
      </c>
      <c r="J99" s="1766">
        <v>241.13952000000214</v>
      </c>
      <c r="K99" s="1766">
        <v>12.312875000000018</v>
      </c>
      <c r="L99" s="1766">
        <v>312.34016699999682</v>
      </c>
      <c r="M99" s="1766">
        <v>3.3488179999999761</v>
      </c>
      <c r="N99" s="1766">
        <v>37.48629900000001</v>
      </c>
      <c r="O99" s="1765">
        <v>0.83967999999999998</v>
      </c>
      <c r="P99" s="1767">
        <v>0.45849000000000012</v>
      </c>
      <c r="Q99" s="1765">
        <v>83.392223000000087</v>
      </c>
      <c r="R99" s="1766">
        <v>222.21495900000016</v>
      </c>
      <c r="S99" s="1766">
        <v>588.02691199999992</v>
      </c>
      <c r="T99" s="1766">
        <v>2115.6314579999821</v>
      </c>
      <c r="U99" s="1766">
        <v>985.78837959459474</v>
      </c>
      <c r="V99" s="1766">
        <v>1.7678988265553657</v>
      </c>
      <c r="W99" s="1768">
        <v>570.1112250000001</v>
      </c>
      <c r="X99" s="1769">
        <v>8816.6645304211343</v>
      </c>
      <c r="AB99" s="1755">
        <v>34</v>
      </c>
      <c r="AC99" s="1756" t="s">
        <v>271</v>
      </c>
      <c r="AD99" s="1764">
        <f t="shared" ref="AD99:AW99" si="53">E38-E99</f>
        <v>29.208163999999982</v>
      </c>
      <c r="AE99" s="1765">
        <f t="shared" si="53"/>
        <v>204.94860999999901</v>
      </c>
      <c r="AF99" s="1765">
        <f t="shared" si="53"/>
        <v>3.0581199999995334</v>
      </c>
      <c r="AG99" s="1765">
        <f t="shared" si="53"/>
        <v>-3.4935720000000359</v>
      </c>
      <c r="AH99" s="1765">
        <f t="shared" si="53"/>
        <v>-0.76021800000000894</v>
      </c>
      <c r="AI99" s="1766">
        <f t="shared" si="53"/>
        <v>-14.24152000000214</v>
      </c>
      <c r="AJ99" s="1766">
        <f t="shared" si="53"/>
        <v>-3.6158750000000186</v>
      </c>
      <c r="AK99" s="1766">
        <f t="shared" si="53"/>
        <v>25.465833000003158</v>
      </c>
      <c r="AL99" s="1766">
        <f t="shared" si="53"/>
        <v>-1.4228179999999762</v>
      </c>
      <c r="AM99" s="1766">
        <f t="shared" si="53"/>
        <v>-16.06229900000001</v>
      </c>
      <c r="AN99" s="1765">
        <f t="shared" si="53"/>
        <v>2.7643200000000001</v>
      </c>
      <c r="AO99" s="1767">
        <f t="shared" si="53"/>
        <v>-0.39149000000000012</v>
      </c>
      <c r="AP99" s="1765">
        <f t="shared" si="53"/>
        <v>-22.843223000000094</v>
      </c>
      <c r="AQ99" s="1766">
        <f t="shared" si="53"/>
        <v>-6.2789590000001567</v>
      </c>
      <c r="AR99" s="1766">
        <f t="shared" si="53"/>
        <v>124.72608800000012</v>
      </c>
      <c r="AS99" s="1766">
        <f t="shared" si="53"/>
        <v>-701.95545799998217</v>
      </c>
      <c r="AT99" s="1766">
        <f t="shared" si="53"/>
        <v>23.281860405405496</v>
      </c>
      <c r="AU99" s="1766">
        <f t="shared" si="53"/>
        <v>-0.14813443689962003</v>
      </c>
      <c r="AV99" s="1768">
        <f t="shared" si="53"/>
        <v>288.22577499999989</v>
      </c>
      <c r="AW99" s="1769">
        <f t="shared" si="53"/>
        <v>-69.534796031479345</v>
      </c>
    </row>
    <row r="100" spans="3:49">
      <c r="C100" s="1772">
        <v>35</v>
      </c>
      <c r="D100" s="1756" t="s">
        <v>272</v>
      </c>
      <c r="E100" s="1764">
        <v>170.43051296886941</v>
      </c>
      <c r="F100" s="1765">
        <v>2764.9706353420966</v>
      </c>
      <c r="G100" s="1765">
        <v>84.387862814260416</v>
      </c>
      <c r="H100" s="1765">
        <v>86.341158743062678</v>
      </c>
      <c r="I100" s="1765">
        <v>97.176102265998082</v>
      </c>
      <c r="J100" s="1766">
        <v>198.73328993872323</v>
      </c>
      <c r="K100" s="1766">
        <v>9.5664241592001371</v>
      </c>
      <c r="L100" s="1766">
        <v>156.21443897006603</v>
      </c>
      <c r="M100" s="1766">
        <v>1.7190000000000001</v>
      </c>
      <c r="N100" s="1766">
        <v>38.036999999999999</v>
      </c>
      <c r="O100" s="1765">
        <v>1.5851749280015581</v>
      </c>
      <c r="P100" s="1767">
        <v>0.51434158148054154</v>
      </c>
      <c r="Q100" s="1765">
        <v>933.07216644913956</v>
      </c>
      <c r="R100" s="1766">
        <v>214.03500181052317</v>
      </c>
      <c r="S100" s="1766">
        <v>281.62137684820539</v>
      </c>
      <c r="T100" s="1766">
        <v>1016.6919924079657</v>
      </c>
      <c r="U100" s="1766">
        <v>397.16046567567571</v>
      </c>
      <c r="V100" s="1766">
        <v>0.27673379285131849</v>
      </c>
      <c r="W100" s="1768">
        <v>851.83427238356876</v>
      </c>
      <c r="X100" s="1769">
        <v>7304.3679510796883</v>
      </c>
      <c r="AB100" s="1772">
        <v>35</v>
      </c>
      <c r="AC100" s="1756" t="s">
        <v>272</v>
      </c>
      <c r="AD100" s="1764">
        <f t="shared" ref="AD100:AW100" si="54">E39-E100</f>
        <v>7.8651790420059058</v>
      </c>
      <c r="AE100" s="1765">
        <f t="shared" si="54"/>
        <v>71.208574814771509</v>
      </c>
      <c r="AF100" s="1765">
        <f t="shared" si="54"/>
        <v>3.4695661917364475</v>
      </c>
      <c r="AG100" s="1765">
        <f t="shared" si="54"/>
        <v>2.2607241463203565</v>
      </c>
      <c r="AH100" s="1765">
        <f t="shared" si="54"/>
        <v>3.9760357552177652</v>
      </c>
      <c r="AI100" s="1766">
        <f t="shared" si="54"/>
        <v>6.3271968853587737</v>
      </c>
      <c r="AJ100" s="1766">
        <f t="shared" si="54"/>
        <v>0.15386557546502111</v>
      </c>
      <c r="AK100" s="1766">
        <f t="shared" si="54"/>
        <v>1.3940955162464093</v>
      </c>
      <c r="AL100" s="1766">
        <f t="shared" si="54"/>
        <v>1.125319958801807E-2</v>
      </c>
      <c r="AM100" s="1766">
        <f t="shared" si="54"/>
        <v>1.6336013857870739</v>
      </c>
      <c r="AN100" s="1765">
        <f t="shared" si="54"/>
        <v>4.5320280385437339E-2</v>
      </c>
      <c r="AO100" s="1767">
        <f t="shared" si="54"/>
        <v>3.0874766982875945E-2</v>
      </c>
      <c r="AP100" s="1765">
        <f t="shared" si="54"/>
        <v>38.026770940725328</v>
      </c>
      <c r="AQ100" s="1766">
        <f t="shared" si="54"/>
        <v>9.5959272548689398</v>
      </c>
      <c r="AR100" s="1766">
        <f t="shared" si="54"/>
        <v>16.720180097159073</v>
      </c>
      <c r="AS100" s="1766">
        <f t="shared" si="54"/>
        <v>0.97604897562655424</v>
      </c>
      <c r="AT100" s="1766">
        <f t="shared" si="54"/>
        <v>-2.6159056756757195</v>
      </c>
      <c r="AU100" s="1766">
        <f t="shared" si="54"/>
        <v>3.0554738044493712E-2</v>
      </c>
      <c r="AV100" s="1768">
        <f t="shared" si="54"/>
        <v>24.792112294174785</v>
      </c>
      <c r="AW100" s="1769">
        <f t="shared" si="54"/>
        <v>185.90197618478851</v>
      </c>
    </row>
    <row r="101" spans="3:49">
      <c r="C101" s="1775">
        <v>36</v>
      </c>
      <c r="D101" s="1773" t="s">
        <v>273</v>
      </c>
      <c r="E101" s="1764">
        <v>46.49477730999476</v>
      </c>
      <c r="F101" s="1765">
        <v>1136.5796078126364</v>
      </c>
      <c r="G101" s="1765">
        <v>13.522111873628457</v>
      </c>
      <c r="H101" s="1765">
        <v>4.8261881338259602</v>
      </c>
      <c r="I101" s="1765">
        <v>19.504285820293926</v>
      </c>
      <c r="J101" s="1766">
        <v>48.230803664932402</v>
      </c>
      <c r="K101" s="1766">
        <v>23.456904418595808</v>
      </c>
      <c r="L101" s="1766">
        <v>40.420712974394519</v>
      </c>
      <c r="M101" s="1766">
        <v>0.9266037383982616</v>
      </c>
      <c r="N101" s="1766">
        <v>28.857168213999842</v>
      </c>
      <c r="O101" s="1765">
        <v>0</v>
      </c>
      <c r="P101" s="1767">
        <v>2.5203276914996298E-2</v>
      </c>
      <c r="Q101" s="1765">
        <v>25.390691711941724</v>
      </c>
      <c r="R101" s="1766">
        <v>13.523493790887647</v>
      </c>
      <c r="S101" s="1766">
        <v>2.7218729441258196</v>
      </c>
      <c r="T101" s="1766">
        <v>320.45865546805555</v>
      </c>
      <c r="U101" s="1766">
        <v>678.92651675675666</v>
      </c>
      <c r="V101" s="1766">
        <v>0.42588766060454292</v>
      </c>
      <c r="W101" s="1768">
        <v>175.38350799530699</v>
      </c>
      <c r="X101" s="1769">
        <v>2579.6749935652942</v>
      </c>
      <c r="AB101" s="1775">
        <v>36</v>
      </c>
      <c r="AC101" s="1773" t="s">
        <v>273</v>
      </c>
      <c r="AD101" s="1764">
        <f t="shared" ref="AD101:AW101" si="55">E40-E101</f>
        <v>0.86282583015854897</v>
      </c>
      <c r="AE101" s="1765">
        <f t="shared" si="55"/>
        <v>25.797474188277192</v>
      </c>
      <c r="AF101" s="1765">
        <f t="shared" si="55"/>
        <v>0.2824160246529388</v>
      </c>
      <c r="AG101" s="1765">
        <f t="shared" si="55"/>
        <v>0.23298819226218903</v>
      </c>
      <c r="AH101" s="1765">
        <f t="shared" si="55"/>
        <v>-1.5427904707315356</v>
      </c>
      <c r="AI101" s="1766">
        <f t="shared" si="55"/>
        <v>0.93708309892653574</v>
      </c>
      <c r="AJ101" s="1766">
        <f t="shared" si="55"/>
        <v>0.62869916461494668</v>
      </c>
      <c r="AK101" s="1766">
        <f t="shared" si="55"/>
        <v>0.49828330290133493</v>
      </c>
      <c r="AL101" s="1766">
        <f t="shared" si="55"/>
        <v>-1.6076454003500884E-2</v>
      </c>
      <c r="AM101" s="1766">
        <f t="shared" si="55"/>
        <v>1.4453131044785827</v>
      </c>
      <c r="AN101" s="1765">
        <f t="shared" si="55"/>
        <v>0</v>
      </c>
      <c r="AO101" s="1767">
        <f t="shared" si="55"/>
        <v>9.1941992765288277E-5</v>
      </c>
      <c r="AP101" s="1765">
        <f t="shared" si="55"/>
        <v>1.2274149045442755</v>
      </c>
      <c r="AQ101" s="1766">
        <f t="shared" si="55"/>
        <v>0.18800672741701874</v>
      </c>
      <c r="AR101" s="1766">
        <f t="shared" si="55"/>
        <v>8.9321624287815204E-2</v>
      </c>
      <c r="AS101" s="1766">
        <f t="shared" si="55"/>
        <v>-0.41139030948420441</v>
      </c>
      <c r="AT101" s="1766">
        <f t="shared" si="55"/>
        <v>-57.381521756756797</v>
      </c>
      <c r="AU101" s="1766">
        <f t="shared" si="55"/>
        <v>-2.7753081244176192E-2</v>
      </c>
      <c r="AV101" s="1768">
        <f t="shared" si="55"/>
        <v>1.8651055578262401</v>
      </c>
      <c r="AW101" s="1769">
        <f t="shared" si="55"/>
        <v>-25.324508409879854</v>
      </c>
    </row>
    <row r="102" spans="3:49">
      <c r="C102" s="1755">
        <v>37</v>
      </c>
      <c r="D102" s="1776" t="s">
        <v>274</v>
      </c>
      <c r="E102" s="1764">
        <v>7.1872439619370452</v>
      </c>
      <c r="F102" s="1765">
        <v>572.62723904488871</v>
      </c>
      <c r="G102" s="1765">
        <v>12.504161664726093</v>
      </c>
      <c r="H102" s="1765">
        <v>9.4021798514846413</v>
      </c>
      <c r="I102" s="1765">
        <v>12.538538713449483</v>
      </c>
      <c r="J102" s="1766">
        <v>116.20556890110682</v>
      </c>
      <c r="K102" s="1766">
        <v>6.1930476131319487</v>
      </c>
      <c r="L102" s="1766">
        <v>63.919031163182247</v>
      </c>
      <c r="M102" s="1766">
        <v>1.2318267432358798</v>
      </c>
      <c r="N102" s="1766">
        <v>31.698689954938903</v>
      </c>
      <c r="O102" s="1765">
        <v>0.58720879120879121</v>
      </c>
      <c r="P102" s="1767">
        <v>0.47821723030400165</v>
      </c>
      <c r="Q102" s="1765">
        <v>16.227628889527423</v>
      </c>
      <c r="R102" s="1766">
        <v>28.216694851514447</v>
      </c>
      <c r="S102" s="1766">
        <v>6.9269630981060315</v>
      </c>
      <c r="T102" s="1766">
        <v>915.88528810713933</v>
      </c>
      <c r="U102" s="1766">
        <v>706.14712175675675</v>
      </c>
      <c r="V102" s="1766">
        <v>0.66296526244902776</v>
      </c>
      <c r="W102" s="1768">
        <v>8.3601671793565568</v>
      </c>
      <c r="X102" s="1769">
        <v>2516.9997827784446</v>
      </c>
      <c r="AB102" s="1755">
        <v>37</v>
      </c>
      <c r="AC102" s="1776" t="s">
        <v>274</v>
      </c>
      <c r="AD102" s="1764">
        <f t="shared" ref="AD102:AW102" si="56">E41-E102</f>
        <v>-5.3781959869086293E-2</v>
      </c>
      <c r="AE102" s="1765">
        <f t="shared" si="56"/>
        <v>-13.530603832815018</v>
      </c>
      <c r="AF102" s="1765">
        <f t="shared" si="56"/>
        <v>0.42688702235265197</v>
      </c>
      <c r="AG102" s="1765">
        <f t="shared" si="56"/>
        <v>0.24824704698963984</v>
      </c>
      <c r="AH102" s="1765">
        <f t="shared" si="56"/>
        <v>0.49692960499857008</v>
      </c>
      <c r="AI102" s="1766">
        <f t="shared" si="56"/>
        <v>1.3869851680618552</v>
      </c>
      <c r="AJ102" s="1766">
        <f t="shared" si="56"/>
        <v>0.20925823633935181</v>
      </c>
      <c r="AK102" s="1766">
        <f t="shared" si="56"/>
        <v>-0.42491273738618673</v>
      </c>
      <c r="AL102" s="1766">
        <f t="shared" si="56"/>
        <v>1.580762104030331E-2</v>
      </c>
      <c r="AM102" s="1766">
        <f t="shared" si="56"/>
        <v>1.3323938048592971</v>
      </c>
      <c r="AN102" s="1765">
        <f t="shared" si="56"/>
        <v>3.2087912087912507E-3</v>
      </c>
      <c r="AO102" s="1767">
        <f t="shared" si="56"/>
        <v>-1.2592643693487005E-3</v>
      </c>
      <c r="AP102" s="1765">
        <f t="shared" si="56"/>
        <v>-0.17833795403474539</v>
      </c>
      <c r="AQ102" s="1766">
        <f t="shared" si="56"/>
        <v>2.1867703636065272E-2</v>
      </c>
      <c r="AR102" s="1766">
        <f t="shared" si="56"/>
        <v>0.39849917497529574</v>
      </c>
      <c r="AS102" s="1766">
        <f t="shared" si="56"/>
        <v>4.0335788062080837</v>
      </c>
      <c r="AT102" s="1766">
        <f t="shared" si="56"/>
        <v>-28.522066756756658</v>
      </c>
      <c r="AU102" s="1766">
        <f t="shared" si="56"/>
        <v>-0.17661671372397542</v>
      </c>
      <c r="AV102" s="1768">
        <f t="shared" si="56"/>
        <v>0.41739834151981903</v>
      </c>
      <c r="AW102" s="1769">
        <f t="shared" si="56"/>
        <v>-33.896517896765545</v>
      </c>
    </row>
    <row r="103" spans="3:49">
      <c r="C103" s="1755">
        <v>38</v>
      </c>
      <c r="D103" s="1756" t="s">
        <v>275</v>
      </c>
      <c r="E103" s="1764">
        <v>122.14900999999999</v>
      </c>
      <c r="F103" s="1765">
        <v>4900.2546169999996</v>
      </c>
      <c r="G103" s="1765">
        <v>35.444796000000004</v>
      </c>
      <c r="H103" s="1765">
        <v>8.3661170000000009</v>
      </c>
      <c r="I103" s="1765">
        <v>11.386994</v>
      </c>
      <c r="J103" s="1766">
        <v>126.27789056777243</v>
      </c>
      <c r="K103" s="1766">
        <v>59.783733999999995</v>
      </c>
      <c r="L103" s="1766">
        <v>135.29750099999998</v>
      </c>
      <c r="M103" s="1766">
        <v>3.1377459999999999</v>
      </c>
      <c r="N103" s="1766">
        <v>58.626818999999998</v>
      </c>
      <c r="O103" s="1765">
        <v>0</v>
      </c>
      <c r="P103" s="1767">
        <v>0.15224000000000001</v>
      </c>
      <c r="Q103" s="1765">
        <v>66.559663509768285</v>
      </c>
      <c r="R103" s="1766">
        <v>76.200760098625381</v>
      </c>
      <c r="S103" s="1766">
        <v>15.356824000000003</v>
      </c>
      <c r="T103" s="1766">
        <v>598.49791482383375</v>
      </c>
      <c r="U103" s="1766">
        <v>842.28807716216204</v>
      </c>
      <c r="V103" s="1766">
        <v>2.555414302797983</v>
      </c>
      <c r="W103" s="1768">
        <v>486.58600899999999</v>
      </c>
      <c r="X103" s="1769">
        <v>7548.922127464959</v>
      </c>
      <c r="AB103" s="1755">
        <v>38</v>
      </c>
      <c r="AC103" s="1756" t="s">
        <v>275</v>
      </c>
      <c r="AD103" s="1764">
        <f t="shared" ref="AD103:AW103" si="57">E42-E103</f>
        <v>5.8348658361632175</v>
      </c>
      <c r="AE103" s="1765">
        <f t="shared" si="57"/>
        <v>164.73902169728171</v>
      </c>
      <c r="AF103" s="1765">
        <f t="shared" si="57"/>
        <v>0.9847785480860054</v>
      </c>
      <c r="AG103" s="1765">
        <f t="shared" si="57"/>
        <v>0.40496820779685194</v>
      </c>
      <c r="AH103" s="1765">
        <f t="shared" si="57"/>
        <v>0.69280456371321009</v>
      </c>
      <c r="AI103" s="1766">
        <f t="shared" si="57"/>
        <v>4.642762776363071</v>
      </c>
      <c r="AJ103" s="1766">
        <f t="shared" si="57"/>
        <v>2.1571129327403824</v>
      </c>
      <c r="AK103" s="1766">
        <f t="shared" si="57"/>
        <v>-0.33037902264601371</v>
      </c>
      <c r="AL103" s="1766">
        <f t="shared" si="57"/>
        <v>0.14274416212119778</v>
      </c>
      <c r="AM103" s="1766">
        <f t="shared" si="57"/>
        <v>3.5441147424468511</v>
      </c>
      <c r="AN103" s="1765">
        <f t="shared" si="57"/>
        <v>0</v>
      </c>
      <c r="AO103" s="1767">
        <f t="shared" si="57"/>
        <v>7.8448733518414193E-3</v>
      </c>
      <c r="AP103" s="1765">
        <f t="shared" si="57"/>
        <v>4.0375580446299182</v>
      </c>
      <c r="AQ103" s="1766">
        <f t="shared" si="57"/>
        <v>0.9547508926080468</v>
      </c>
      <c r="AR103" s="1766">
        <f t="shared" si="57"/>
        <v>0.59376747427915433</v>
      </c>
      <c r="AS103" s="1766">
        <f t="shared" si="57"/>
        <v>0.10939713510254023</v>
      </c>
      <c r="AT103" s="1766">
        <f t="shared" si="57"/>
        <v>-27.780357162161863</v>
      </c>
      <c r="AU103" s="1766">
        <f t="shared" si="57"/>
        <v>-0.13560395603310704</v>
      </c>
      <c r="AV103" s="1768">
        <f t="shared" si="57"/>
        <v>12.651241323527358</v>
      </c>
      <c r="AW103" s="1769">
        <f t="shared" si="57"/>
        <v>173.25139306937035</v>
      </c>
    </row>
    <row r="104" spans="3:49">
      <c r="C104" s="1755">
        <v>39</v>
      </c>
      <c r="D104" s="1756" t="s">
        <v>276</v>
      </c>
      <c r="E104" s="1764">
        <v>107.43971255464447</v>
      </c>
      <c r="F104" s="1765">
        <v>201.8820932349862</v>
      </c>
      <c r="G104" s="1765">
        <v>5.7408449192292954</v>
      </c>
      <c r="H104" s="1765">
        <v>1.6311862628685754</v>
      </c>
      <c r="I104" s="1765">
        <v>0.62206183181708274</v>
      </c>
      <c r="J104" s="1766">
        <v>26.911305948702111</v>
      </c>
      <c r="K104" s="1766">
        <v>5.8143097408837514</v>
      </c>
      <c r="L104" s="1766">
        <v>80.076602634277023</v>
      </c>
      <c r="M104" s="1766">
        <v>2.1962235505904135</v>
      </c>
      <c r="N104" s="1766">
        <v>8.5470484769974764</v>
      </c>
      <c r="O104" s="1765">
        <v>0.11261240309062792</v>
      </c>
      <c r="P104" s="1767">
        <v>6.7709596313779929E-2</v>
      </c>
      <c r="Q104" s="1765">
        <v>27.452808366384936</v>
      </c>
      <c r="R104" s="1766">
        <v>40.436483612162881</v>
      </c>
      <c r="S104" s="1766">
        <v>2.7892308580185454</v>
      </c>
      <c r="T104" s="1766">
        <v>583.21789135183121</v>
      </c>
      <c r="U104" s="1766">
        <v>209.1802964864865</v>
      </c>
      <c r="V104" s="1766">
        <v>0.46928705737992116</v>
      </c>
      <c r="W104" s="1768">
        <v>96.437062529363089</v>
      </c>
      <c r="X104" s="1769">
        <v>1401.0247714160278</v>
      </c>
      <c r="AB104" s="1755">
        <v>39</v>
      </c>
      <c r="AC104" s="1756" t="s">
        <v>276</v>
      </c>
      <c r="AD104" s="1764">
        <f t="shared" ref="AD104:AW104" si="58">E43-E104</f>
        <v>0.51765284462020134</v>
      </c>
      <c r="AE104" s="1765">
        <f t="shared" si="58"/>
        <v>2.0832958837221156</v>
      </c>
      <c r="AF104" s="1765">
        <f t="shared" si="58"/>
        <v>0.1662459716689062</v>
      </c>
      <c r="AG104" s="1765">
        <f t="shared" si="58"/>
        <v>-5.2899257508104425E-2</v>
      </c>
      <c r="AH104" s="1765">
        <f t="shared" si="58"/>
        <v>0.10009407538201687</v>
      </c>
      <c r="AI104" s="1766">
        <f t="shared" si="58"/>
        <v>1.1275845615225109</v>
      </c>
      <c r="AJ104" s="1766">
        <f t="shared" si="58"/>
        <v>0.26411906040390498</v>
      </c>
      <c r="AK104" s="1766">
        <f t="shared" si="58"/>
        <v>-19.036670011011232</v>
      </c>
      <c r="AL104" s="1766">
        <f t="shared" si="58"/>
        <v>-8.8541067098710791E-3</v>
      </c>
      <c r="AM104" s="1766">
        <f t="shared" si="58"/>
        <v>0.3091194627081002</v>
      </c>
      <c r="AN104" s="1765">
        <f t="shared" si="58"/>
        <v>-1.9265869185601109E-3</v>
      </c>
      <c r="AO104" s="1767">
        <f t="shared" si="58"/>
        <v>1.2841993494782836E-2</v>
      </c>
      <c r="AP104" s="1765">
        <f t="shared" si="58"/>
        <v>0.7869467053271002</v>
      </c>
      <c r="AQ104" s="1766">
        <f t="shared" si="58"/>
        <v>1.4440529530268691</v>
      </c>
      <c r="AR104" s="1766">
        <f t="shared" si="58"/>
        <v>4.7505158103214864</v>
      </c>
      <c r="AS104" s="1766">
        <f t="shared" si="58"/>
        <v>-2.2096513822493762</v>
      </c>
      <c r="AT104" s="1766">
        <f t="shared" si="58"/>
        <v>-6.6476364864865047</v>
      </c>
      <c r="AU104" s="1766">
        <f t="shared" si="58"/>
        <v>-3.432530079885765E-2</v>
      </c>
      <c r="AV104" s="1768">
        <f t="shared" si="58"/>
        <v>3.0130128445728701</v>
      </c>
      <c r="AW104" s="1769">
        <f t="shared" si="58"/>
        <v>-13.416480964911443</v>
      </c>
    </row>
    <row r="105" spans="3:49">
      <c r="C105" s="1755">
        <v>40</v>
      </c>
      <c r="D105" s="1756" t="s">
        <v>277</v>
      </c>
      <c r="E105" s="1764">
        <v>69.709346285590144</v>
      </c>
      <c r="F105" s="1765">
        <v>5567.5834433551672</v>
      </c>
      <c r="G105" s="1765">
        <v>64.197884747394539</v>
      </c>
      <c r="H105" s="1765">
        <v>467.53223037581932</v>
      </c>
      <c r="I105" s="1765">
        <v>44.770664436458517</v>
      </c>
      <c r="J105" s="1766">
        <v>221.69733288001112</v>
      </c>
      <c r="K105" s="1766">
        <v>30.432292282871462</v>
      </c>
      <c r="L105" s="1766">
        <v>221.20254534237901</v>
      </c>
      <c r="M105" s="1766">
        <v>1.157577805340255</v>
      </c>
      <c r="N105" s="1766">
        <v>14.90658945391384</v>
      </c>
      <c r="O105" s="1765">
        <v>0</v>
      </c>
      <c r="P105" s="1767">
        <v>0.12382990657184363</v>
      </c>
      <c r="Q105" s="1765">
        <v>947.2407775175725</v>
      </c>
      <c r="R105" s="1766">
        <v>306.47809500850002</v>
      </c>
      <c r="S105" s="1766">
        <v>389.29054296601765</v>
      </c>
      <c r="T105" s="1766">
        <v>3389.4264643111987</v>
      </c>
      <c r="U105" s="1766">
        <v>836.14669567567569</v>
      </c>
      <c r="V105" s="1766">
        <v>1.601227427582089</v>
      </c>
      <c r="W105" s="1768">
        <v>454.46342266996021</v>
      </c>
      <c r="X105" s="1769">
        <v>13027.960962448024</v>
      </c>
      <c r="AB105" s="1755">
        <v>40</v>
      </c>
      <c r="AC105" s="1756" t="s">
        <v>277</v>
      </c>
      <c r="AD105" s="1764">
        <f t="shared" ref="AD105:AW105" si="59">E44-E105</f>
        <v>-28.238323780007043</v>
      </c>
      <c r="AE105" s="1765">
        <f t="shared" si="59"/>
        <v>1318.9713821505993</v>
      </c>
      <c r="AF105" s="1765">
        <f t="shared" si="59"/>
        <v>21.061004850602515</v>
      </c>
      <c r="AG105" s="1765">
        <f t="shared" si="59"/>
        <v>-157.61411216782381</v>
      </c>
      <c r="AH105" s="1765">
        <f t="shared" si="59"/>
        <v>157.63209573862463</v>
      </c>
      <c r="AI105" s="1766">
        <f t="shared" si="59"/>
        <v>76.612550952895731</v>
      </c>
      <c r="AJ105" s="1766">
        <f t="shared" si="59"/>
        <v>-5.9517603734455626</v>
      </c>
      <c r="AK105" s="1766">
        <f t="shared" si="59"/>
        <v>4.9238352599704456</v>
      </c>
      <c r="AL105" s="1766">
        <f t="shared" si="59"/>
        <v>-0.19557780534025504</v>
      </c>
      <c r="AM105" s="1766">
        <f t="shared" si="59"/>
        <v>4.1250568048483398</v>
      </c>
      <c r="AN105" s="1765">
        <f t="shared" si="59"/>
        <v>0</v>
      </c>
      <c r="AO105" s="1767">
        <f t="shared" si="59"/>
        <v>0.35319974543256305</v>
      </c>
      <c r="AP105" s="1765">
        <f t="shared" si="59"/>
        <v>73.972083278461128</v>
      </c>
      <c r="AQ105" s="1766">
        <f t="shared" si="59"/>
        <v>168.19429137702599</v>
      </c>
      <c r="AR105" s="1766">
        <f t="shared" si="59"/>
        <v>32.923254846607051</v>
      </c>
      <c r="AS105" s="1766">
        <f t="shared" si="59"/>
        <v>-440.11508103242795</v>
      </c>
      <c r="AT105" s="1766">
        <f t="shared" si="59"/>
        <v>-21.360845675675591</v>
      </c>
      <c r="AU105" s="1766">
        <f t="shared" si="59"/>
        <v>3.0131304331176612E-2</v>
      </c>
      <c r="AV105" s="1768">
        <f t="shared" si="59"/>
        <v>134.22483215593911</v>
      </c>
      <c r="AW105" s="1769">
        <f t="shared" si="59"/>
        <v>1339.548017630621</v>
      </c>
    </row>
    <row r="106" spans="3:49">
      <c r="C106" s="1755">
        <v>41</v>
      </c>
      <c r="D106" s="1756" t="s">
        <v>278</v>
      </c>
      <c r="E106" s="1764">
        <v>1.677</v>
      </c>
      <c r="F106" s="1765">
        <v>1567.2827500000001</v>
      </c>
      <c r="G106" s="1765">
        <v>16.344999999999999</v>
      </c>
      <c r="H106" s="1765">
        <v>11.430999999999999</v>
      </c>
      <c r="I106" s="1765">
        <v>5.2480000000000002</v>
      </c>
      <c r="J106" s="1766">
        <v>55.064999999999998</v>
      </c>
      <c r="K106" s="1766">
        <v>2.085</v>
      </c>
      <c r="L106" s="1766">
        <v>61.857999999999997</v>
      </c>
      <c r="M106" s="1766">
        <v>0.20799999999999999</v>
      </c>
      <c r="N106" s="1766">
        <v>47.451999999999998</v>
      </c>
      <c r="O106" s="1765">
        <v>0.56599999999999995</v>
      </c>
      <c r="P106" s="1767">
        <v>2.5000000000000001E-2</v>
      </c>
      <c r="Q106" s="1765">
        <v>19.442</v>
      </c>
      <c r="R106" s="1766">
        <v>36.454000000000001</v>
      </c>
      <c r="S106" s="1766">
        <v>22.631</v>
      </c>
      <c r="T106" s="1766">
        <v>420.70600000000002</v>
      </c>
      <c r="U106" s="1766">
        <v>927.54154148648661</v>
      </c>
      <c r="V106" s="1766">
        <v>0.68610667719429386</v>
      </c>
      <c r="W106" s="1768">
        <v>11.374000000000001</v>
      </c>
      <c r="X106" s="1769">
        <v>3208.0773981636812</v>
      </c>
      <c r="AB106" s="1755">
        <v>41</v>
      </c>
      <c r="AC106" s="1756" t="s">
        <v>278</v>
      </c>
      <c r="AD106" s="1764">
        <f t="shared" ref="AD106:AW106" si="60">E45-E106</f>
        <v>0.19514806278699059</v>
      </c>
      <c r="AE106" s="1765">
        <f t="shared" si="60"/>
        <v>-228.88241203093935</v>
      </c>
      <c r="AF106" s="1765">
        <f t="shared" si="60"/>
        <v>1.1486045067442703</v>
      </c>
      <c r="AG106" s="1765">
        <f t="shared" si="60"/>
        <v>0.18388085758519779</v>
      </c>
      <c r="AH106" s="1765">
        <f t="shared" si="60"/>
        <v>-5.4015934587835268E-2</v>
      </c>
      <c r="AI106" s="1766">
        <f t="shared" si="60"/>
        <v>0.90851760586243557</v>
      </c>
      <c r="AJ106" s="1766">
        <f t="shared" si="60"/>
        <v>0.36100000000000021</v>
      </c>
      <c r="AK106" s="1766">
        <f t="shared" si="60"/>
        <v>10.65925377399163</v>
      </c>
      <c r="AL106" s="1766">
        <f t="shared" si="60"/>
        <v>0.13799999999999998</v>
      </c>
      <c r="AM106" s="1766">
        <f t="shared" si="60"/>
        <v>-6.6839999999999975</v>
      </c>
      <c r="AN106" s="1765">
        <f t="shared" si="60"/>
        <v>2.0000000000000018E-3</v>
      </c>
      <c r="AO106" s="1767">
        <f t="shared" si="60"/>
        <v>7.0017046338304231E-3</v>
      </c>
      <c r="AP106" s="1765">
        <f t="shared" si="60"/>
        <v>2.6906001702363085</v>
      </c>
      <c r="AQ106" s="1766">
        <f t="shared" si="60"/>
        <v>3.7712193463748704</v>
      </c>
      <c r="AR106" s="1766">
        <f t="shared" si="60"/>
        <v>4.5770502109681068</v>
      </c>
      <c r="AS106" s="1766">
        <f t="shared" si="60"/>
        <v>20.529662988805967</v>
      </c>
      <c r="AT106" s="1766">
        <f t="shared" si="60"/>
        <v>-12.483256486486653</v>
      </c>
      <c r="AU106" s="1766">
        <f t="shared" si="60"/>
        <v>-5.5475450491874301E-2</v>
      </c>
      <c r="AV106" s="1768">
        <f t="shared" si="60"/>
        <v>1.5250003761237885</v>
      </c>
      <c r="AW106" s="1769">
        <f t="shared" si="60"/>
        <v>-201.46222029839237</v>
      </c>
    </row>
    <row r="107" spans="3:49">
      <c r="C107" s="1755">
        <v>42</v>
      </c>
      <c r="D107" s="1756" t="s">
        <v>279</v>
      </c>
      <c r="E107" s="1764">
        <v>36.744843260000003</v>
      </c>
      <c r="F107" s="1765">
        <v>945.54837999999984</v>
      </c>
      <c r="G107" s="1765">
        <v>17.918649230000007</v>
      </c>
      <c r="H107" s="1765">
        <v>5.1028700000000002</v>
      </c>
      <c r="I107" s="1765">
        <v>6.1595882999999994</v>
      </c>
      <c r="J107" s="1766">
        <v>45.039804781255285</v>
      </c>
      <c r="K107" s="1766">
        <v>3.1278983100000004</v>
      </c>
      <c r="L107" s="1766">
        <v>94.859198370000001</v>
      </c>
      <c r="M107" s="1766">
        <v>0.33333649999999998</v>
      </c>
      <c r="N107" s="1766">
        <v>17.36196</v>
      </c>
      <c r="O107" s="1765">
        <v>0</v>
      </c>
      <c r="P107" s="1767">
        <v>6.5199999999999998E-3</v>
      </c>
      <c r="Q107" s="1765">
        <v>36.399690343084998</v>
      </c>
      <c r="R107" s="1766">
        <v>52.328099022008644</v>
      </c>
      <c r="S107" s="1766">
        <v>8.176161819999999</v>
      </c>
      <c r="T107" s="1766">
        <v>651.31995493365196</v>
      </c>
      <c r="U107" s="1766">
        <v>1537.6289102702704</v>
      </c>
      <c r="V107" s="1766">
        <v>3.1829854959225328</v>
      </c>
      <c r="W107" s="1768">
        <v>724.66674829999999</v>
      </c>
      <c r="X107" s="1769">
        <v>4185.9055989361941</v>
      </c>
      <c r="AB107" s="1755">
        <v>42</v>
      </c>
      <c r="AC107" s="1756" t="s">
        <v>279</v>
      </c>
      <c r="AD107" s="1764">
        <f t="shared" ref="AD107:AW107" si="61">E46-E107</f>
        <v>-0.5533855061335089</v>
      </c>
      <c r="AE107" s="1765">
        <f t="shared" si="61"/>
        <v>4.557302847447545</v>
      </c>
      <c r="AF107" s="1765">
        <f t="shared" si="61"/>
        <v>-1.5057294391699116E-2</v>
      </c>
      <c r="AG107" s="1765">
        <f t="shared" si="61"/>
        <v>6.0367425934297891E-2</v>
      </c>
      <c r="AH107" s="1765">
        <f t="shared" si="61"/>
        <v>0.13345444291519648</v>
      </c>
      <c r="AI107" s="1766">
        <f t="shared" si="61"/>
        <v>0.54454784922884159</v>
      </c>
      <c r="AJ107" s="1766">
        <f t="shared" si="61"/>
        <v>-4.1929281120292039E-3</v>
      </c>
      <c r="AK107" s="1766">
        <f t="shared" si="61"/>
        <v>-0.41384053338478566</v>
      </c>
      <c r="AL107" s="1766">
        <f t="shared" si="61"/>
        <v>6.1678427911854294E-4</v>
      </c>
      <c r="AM107" s="1766">
        <f t="shared" si="61"/>
        <v>0.6978576882869767</v>
      </c>
      <c r="AN107" s="1765">
        <f t="shared" si="61"/>
        <v>0</v>
      </c>
      <c r="AO107" s="1767">
        <f t="shared" si="61"/>
        <v>-4.5914168065137092E-4</v>
      </c>
      <c r="AP107" s="1765">
        <f t="shared" si="61"/>
        <v>1.1283329472331616</v>
      </c>
      <c r="AQ107" s="1766">
        <f t="shared" si="61"/>
        <v>-5.7723228015198913E-2</v>
      </c>
      <c r="AR107" s="1766">
        <f t="shared" si="61"/>
        <v>-2.0941367375112732</v>
      </c>
      <c r="AS107" s="1766">
        <f t="shared" si="61"/>
        <v>-0.41188577924606307</v>
      </c>
      <c r="AT107" s="1766">
        <f t="shared" si="61"/>
        <v>-55.685110270270116</v>
      </c>
      <c r="AU107" s="1766">
        <f t="shared" si="61"/>
        <v>-0.42332825027922238</v>
      </c>
      <c r="AV107" s="1768">
        <f t="shared" si="61"/>
        <v>-11.902989819874847</v>
      </c>
      <c r="AW107" s="1769">
        <f t="shared" si="61"/>
        <v>-64.439629503574906</v>
      </c>
    </row>
    <row r="108" spans="3:49">
      <c r="C108" s="1755">
        <v>43</v>
      </c>
      <c r="D108" s="1756" t="s">
        <v>280</v>
      </c>
      <c r="E108" s="1764">
        <v>27.915363021411011</v>
      </c>
      <c r="F108" s="1765">
        <v>2091.3381228140811</v>
      </c>
      <c r="G108" s="1765">
        <v>42.385000419207337</v>
      </c>
      <c r="H108" s="1765">
        <v>33.069657642356844</v>
      </c>
      <c r="I108" s="1765">
        <v>59.071735639907736</v>
      </c>
      <c r="J108" s="1766">
        <v>75.517053176959848</v>
      </c>
      <c r="K108" s="1766">
        <v>11.082526482692126</v>
      </c>
      <c r="L108" s="1766">
        <v>142.25445303689435</v>
      </c>
      <c r="M108" s="1766">
        <v>5.6231037247499964</v>
      </c>
      <c r="N108" s="1766">
        <v>42.914640755914583</v>
      </c>
      <c r="O108" s="1765">
        <v>3.6110061822133503</v>
      </c>
      <c r="P108" s="1767">
        <v>0.25914220554635176</v>
      </c>
      <c r="Q108" s="1765">
        <v>78.011354457342094</v>
      </c>
      <c r="R108" s="1766">
        <v>90.837803757773273</v>
      </c>
      <c r="S108" s="1766">
        <v>56.208003308330674</v>
      </c>
      <c r="T108" s="1766">
        <v>1146.3354521282909</v>
      </c>
      <c r="U108" s="1766">
        <v>2909.0830078378376</v>
      </c>
      <c r="V108" s="1766">
        <v>10.426072534098061</v>
      </c>
      <c r="W108" s="1768">
        <v>399.82355301145003</v>
      </c>
      <c r="X108" s="1769">
        <v>7225.7670521370565</v>
      </c>
      <c r="AB108" s="1755">
        <v>43</v>
      </c>
      <c r="AC108" s="1756" t="s">
        <v>280</v>
      </c>
      <c r="AD108" s="1764">
        <f t="shared" ref="AD108:AW108" si="62">E47-E108</f>
        <v>2.282754902229108</v>
      </c>
      <c r="AE108" s="1765">
        <f t="shared" si="62"/>
        <v>44.618802707758277</v>
      </c>
      <c r="AF108" s="1765">
        <f t="shared" si="62"/>
        <v>0.65610542554806983</v>
      </c>
      <c r="AG108" s="1765">
        <f t="shared" si="62"/>
        <v>1.1476589208692261</v>
      </c>
      <c r="AH108" s="1765">
        <f t="shared" si="62"/>
        <v>9.495066490639708</v>
      </c>
      <c r="AI108" s="1766">
        <f t="shared" si="62"/>
        <v>1.2768615780188242</v>
      </c>
      <c r="AJ108" s="1766">
        <f t="shared" si="62"/>
        <v>0.28388857653073529</v>
      </c>
      <c r="AK108" s="1766">
        <f t="shared" si="62"/>
        <v>-10.476963549254293</v>
      </c>
      <c r="AL108" s="1766">
        <f t="shared" si="62"/>
        <v>-2.0002151520708722E-2</v>
      </c>
      <c r="AM108" s="1766">
        <f t="shared" si="62"/>
        <v>0.33370339428507378</v>
      </c>
      <c r="AN108" s="1765">
        <f t="shared" si="62"/>
        <v>-3.3279964893019987E-2</v>
      </c>
      <c r="AO108" s="1767">
        <f t="shared" si="62"/>
        <v>0.13601040949987975</v>
      </c>
      <c r="AP108" s="1765">
        <f t="shared" si="62"/>
        <v>2.7371069927821594</v>
      </c>
      <c r="AQ108" s="1766">
        <f t="shared" si="62"/>
        <v>3.2948211658810891</v>
      </c>
      <c r="AR108" s="1766">
        <f t="shared" si="62"/>
        <v>7.2942319441790175</v>
      </c>
      <c r="AS108" s="1766">
        <f t="shared" si="62"/>
        <v>-4.6566805768047743</v>
      </c>
      <c r="AT108" s="1766">
        <f t="shared" si="62"/>
        <v>-123.92751283783809</v>
      </c>
      <c r="AU108" s="1766">
        <f t="shared" si="62"/>
        <v>-6.7873348626216217</v>
      </c>
      <c r="AV108" s="1768">
        <f t="shared" si="62"/>
        <v>14.326091038395475</v>
      </c>
      <c r="AW108" s="1769">
        <f t="shared" si="62"/>
        <v>-58.018670396315429</v>
      </c>
    </row>
    <row r="109" spans="3:49">
      <c r="C109" s="1755">
        <v>44</v>
      </c>
      <c r="D109" s="1756" t="s">
        <v>281</v>
      </c>
      <c r="E109" s="1764">
        <v>11.431938288973027</v>
      </c>
      <c r="F109" s="1765">
        <v>1127.4962548535609</v>
      </c>
      <c r="G109" s="1765">
        <v>37.649658600506243</v>
      </c>
      <c r="H109" s="1765">
        <v>72.879812857916477</v>
      </c>
      <c r="I109" s="1765">
        <v>16.499971713601994</v>
      </c>
      <c r="J109" s="1766">
        <v>53.983472331787723</v>
      </c>
      <c r="K109" s="1766">
        <v>8.1941578580745027</v>
      </c>
      <c r="L109" s="1766">
        <v>104.15245348281442</v>
      </c>
      <c r="M109" s="1766">
        <v>0.74923217346058046</v>
      </c>
      <c r="N109" s="1766">
        <v>54.29119087383755</v>
      </c>
      <c r="O109" s="1765">
        <v>1.2756166240364262</v>
      </c>
      <c r="P109" s="1767">
        <v>0.56333164589875362</v>
      </c>
      <c r="Q109" s="1765">
        <v>66.006755719964929</v>
      </c>
      <c r="R109" s="1766">
        <v>53.093858365908893</v>
      </c>
      <c r="S109" s="1766">
        <v>10.685384128982882</v>
      </c>
      <c r="T109" s="1766">
        <v>945.44684895020919</v>
      </c>
      <c r="U109" s="1766">
        <v>1203.6306094594595</v>
      </c>
      <c r="V109" s="1766">
        <v>3.2675809705759509</v>
      </c>
      <c r="W109" s="1768">
        <v>92.773175086363025</v>
      </c>
      <c r="X109" s="1769">
        <v>3864.0713039859329</v>
      </c>
      <c r="AB109" s="1755">
        <v>44</v>
      </c>
      <c r="AC109" s="1756" t="s">
        <v>281</v>
      </c>
      <c r="AD109" s="1764">
        <f t="shared" ref="AD109:AW109" si="63">E48-E109</f>
        <v>0.30907498291254853</v>
      </c>
      <c r="AE109" s="1765">
        <f t="shared" si="63"/>
        <v>2.4697426159304996</v>
      </c>
      <c r="AF109" s="1765">
        <f t="shared" si="63"/>
        <v>2.4998431354252304</v>
      </c>
      <c r="AG109" s="1765">
        <f t="shared" si="63"/>
        <v>1.7232976519779299</v>
      </c>
      <c r="AH109" s="1765">
        <f t="shared" si="63"/>
        <v>1.5746004818786616</v>
      </c>
      <c r="AI109" s="1766">
        <f t="shared" si="63"/>
        <v>0.36886936957263572</v>
      </c>
      <c r="AJ109" s="1766">
        <f t="shared" si="63"/>
        <v>0.13994525208527797</v>
      </c>
      <c r="AK109" s="1766">
        <f t="shared" si="63"/>
        <v>1.7239580007474871</v>
      </c>
      <c r="AL109" s="1766">
        <f t="shared" si="63"/>
        <v>8.5405224691494919E-3</v>
      </c>
      <c r="AM109" s="1766">
        <f t="shared" si="63"/>
        <v>1.3739162433370424</v>
      </c>
      <c r="AN109" s="1765">
        <f t="shared" si="63"/>
        <v>3.8178803980167597E-2</v>
      </c>
      <c r="AO109" s="1767">
        <f t="shared" si="63"/>
        <v>4.3660060118966615E-2</v>
      </c>
      <c r="AP109" s="1765">
        <f t="shared" si="63"/>
        <v>3.1385740490415373</v>
      </c>
      <c r="AQ109" s="1766">
        <f t="shared" si="63"/>
        <v>1.455996905036848</v>
      </c>
      <c r="AR109" s="1766">
        <f t="shared" si="63"/>
        <v>0.76030568039816693</v>
      </c>
      <c r="AS109" s="1766">
        <f t="shared" si="63"/>
        <v>-1.3000817672162839</v>
      </c>
      <c r="AT109" s="1766">
        <f t="shared" si="63"/>
        <v>-50.971559459459513</v>
      </c>
      <c r="AU109" s="1766">
        <f t="shared" si="63"/>
        <v>-0.18585011498060489</v>
      </c>
      <c r="AV109" s="1768">
        <f t="shared" si="63"/>
        <v>5.8480921285742795</v>
      </c>
      <c r="AW109" s="1769">
        <f t="shared" si="63"/>
        <v>-28.980895458170835</v>
      </c>
    </row>
    <row r="110" spans="3:49">
      <c r="C110" s="1755">
        <v>45</v>
      </c>
      <c r="D110" s="1756" t="s">
        <v>282</v>
      </c>
      <c r="E110" s="1764">
        <v>11.919337790879258</v>
      </c>
      <c r="F110" s="1765">
        <v>776.42818776662148</v>
      </c>
      <c r="G110" s="1765">
        <v>45.800706779174604</v>
      </c>
      <c r="H110" s="1765">
        <v>306.13200955411236</v>
      </c>
      <c r="I110" s="1765">
        <v>18.009812796840613</v>
      </c>
      <c r="J110" s="1766">
        <v>57.319561982074383</v>
      </c>
      <c r="K110" s="1766">
        <v>2.905468387903432</v>
      </c>
      <c r="L110" s="1766">
        <v>121.50869259510301</v>
      </c>
      <c r="M110" s="1766">
        <v>3.3631135814757283</v>
      </c>
      <c r="N110" s="1766">
        <v>28.389609594876841</v>
      </c>
      <c r="O110" s="1765">
        <v>1.3698564616665945</v>
      </c>
      <c r="P110" s="1767">
        <v>8.0567874302579674E-3</v>
      </c>
      <c r="Q110" s="1765">
        <v>11.215746210623358</v>
      </c>
      <c r="R110" s="1766">
        <v>45.614756519781629</v>
      </c>
      <c r="S110" s="1766">
        <v>41.351766584544542</v>
      </c>
      <c r="T110" s="1766">
        <v>573.50475546356097</v>
      </c>
      <c r="U110" s="1766">
        <v>6046.2444041891886</v>
      </c>
      <c r="V110" s="1766">
        <v>10.542204739139297</v>
      </c>
      <c r="W110" s="1768">
        <v>38.998977669604429</v>
      </c>
      <c r="X110" s="1769">
        <v>8140.6270254546016</v>
      </c>
      <c r="AB110" s="1755">
        <v>45</v>
      </c>
      <c r="AC110" s="1756" t="s">
        <v>282</v>
      </c>
      <c r="AD110" s="1764">
        <f t="shared" ref="AD110:AW110" si="64">E49-E110</f>
        <v>-0.85733779087925832</v>
      </c>
      <c r="AE110" s="1765">
        <f t="shared" si="64"/>
        <v>9.1112233378566998E-2</v>
      </c>
      <c r="AF110" s="1765">
        <f t="shared" si="64"/>
        <v>-3.9047067791746031</v>
      </c>
      <c r="AG110" s="1765">
        <f t="shared" si="64"/>
        <v>-28.028009554112373</v>
      </c>
      <c r="AH110" s="1765">
        <f t="shared" si="64"/>
        <v>0.47718720315938512</v>
      </c>
      <c r="AI110" s="1766">
        <f t="shared" si="64"/>
        <v>-6.3715619820743825</v>
      </c>
      <c r="AJ110" s="1766">
        <f t="shared" si="64"/>
        <v>-0.16746838790343199</v>
      </c>
      <c r="AK110" s="1766">
        <f t="shared" si="64"/>
        <v>-28.966692595103012</v>
      </c>
      <c r="AL110" s="1766">
        <f t="shared" si="64"/>
        <v>0.24188641852427173</v>
      </c>
      <c r="AM110" s="1766">
        <f t="shared" si="64"/>
        <v>1.7583904051231585</v>
      </c>
      <c r="AN110" s="1765">
        <f t="shared" si="64"/>
        <v>1.0921435383334057</v>
      </c>
      <c r="AO110" s="1767">
        <f t="shared" si="64"/>
        <v>3.4943212569742033E-2</v>
      </c>
      <c r="AP110" s="1765">
        <f t="shared" si="64"/>
        <v>2.1282537893766413</v>
      </c>
      <c r="AQ110" s="1766">
        <f t="shared" si="64"/>
        <v>-8.0277565197816259</v>
      </c>
      <c r="AR110" s="1766">
        <f t="shared" si="64"/>
        <v>-16.901766584544543</v>
      </c>
      <c r="AS110" s="1766">
        <f t="shared" si="64"/>
        <v>35.724244536439073</v>
      </c>
      <c r="AT110" s="1766">
        <f t="shared" si="64"/>
        <v>-142.01717918918712</v>
      </c>
      <c r="AU110" s="1766">
        <f t="shared" si="64"/>
        <v>-3.0426528249179796</v>
      </c>
      <c r="AV110" s="1768">
        <f t="shared" si="64"/>
        <v>0.33502233039557439</v>
      </c>
      <c r="AW110" s="1769">
        <f t="shared" si="64"/>
        <v>-196.40194854037873</v>
      </c>
    </row>
    <row r="111" spans="3:49">
      <c r="C111" s="1755">
        <v>46</v>
      </c>
      <c r="D111" s="1756" t="s">
        <v>283</v>
      </c>
      <c r="E111" s="1764">
        <v>5.6804728020751929</v>
      </c>
      <c r="F111" s="1765">
        <v>958.71324088033487</v>
      </c>
      <c r="G111" s="1765">
        <v>25.429534659373715</v>
      </c>
      <c r="H111" s="1765">
        <v>354.38893768929705</v>
      </c>
      <c r="I111" s="1765">
        <v>12.487015346322295</v>
      </c>
      <c r="J111" s="1766">
        <v>62.197397836919571</v>
      </c>
      <c r="K111" s="1766">
        <v>5.0646675675455937</v>
      </c>
      <c r="L111" s="1766">
        <v>186.5572017079138</v>
      </c>
      <c r="M111" s="1766">
        <v>1.0636805918568539</v>
      </c>
      <c r="N111" s="1766">
        <v>234.50473808605349</v>
      </c>
      <c r="O111" s="1765">
        <v>16.652002179918927</v>
      </c>
      <c r="P111" s="1767">
        <v>0.36080269401918957</v>
      </c>
      <c r="Q111" s="1765">
        <v>67.977848733852241</v>
      </c>
      <c r="R111" s="1766">
        <v>55.552458597528542</v>
      </c>
      <c r="S111" s="1766">
        <v>77.183223842702617</v>
      </c>
      <c r="T111" s="1766">
        <v>976.59913129813503</v>
      </c>
      <c r="U111" s="1766">
        <v>8077.7268475675692</v>
      </c>
      <c r="V111" s="1766">
        <v>5.7561094296977622</v>
      </c>
      <c r="W111" s="1768">
        <v>0.90898522448950425</v>
      </c>
      <c r="X111" s="1769">
        <v>11124.804296735605</v>
      </c>
      <c r="AB111" s="1755">
        <v>46</v>
      </c>
      <c r="AC111" s="1756" t="s">
        <v>283</v>
      </c>
      <c r="AD111" s="1764">
        <f t="shared" ref="AD111:AW111" si="65">E50-E111</f>
        <v>0.26038684597531869</v>
      </c>
      <c r="AE111" s="1765">
        <f t="shared" si="65"/>
        <v>82.087309258522851</v>
      </c>
      <c r="AF111" s="1765">
        <f t="shared" si="65"/>
        <v>-0.67983605751827625</v>
      </c>
      <c r="AG111" s="1765">
        <f t="shared" si="65"/>
        <v>10.382520161858622</v>
      </c>
      <c r="AH111" s="1765">
        <f t="shared" si="65"/>
        <v>0.62723666189240923</v>
      </c>
      <c r="AI111" s="1766">
        <f t="shared" si="65"/>
        <v>-1.6485922260312833</v>
      </c>
      <c r="AJ111" s="1766">
        <f t="shared" si="65"/>
        <v>-0.145181429024972</v>
      </c>
      <c r="AK111" s="1766">
        <f t="shared" si="65"/>
        <v>28.062482322307602</v>
      </c>
      <c r="AL111" s="1766">
        <f t="shared" si="65"/>
        <v>-1.2486656732382695E-2</v>
      </c>
      <c r="AM111" s="1766">
        <f t="shared" si="65"/>
        <v>9.3494591263028894</v>
      </c>
      <c r="AN111" s="1765">
        <f t="shared" si="65"/>
        <v>0.27317230143934879</v>
      </c>
      <c r="AO111" s="1767">
        <f t="shared" si="65"/>
        <v>-3.3902948272099276E-3</v>
      </c>
      <c r="AP111" s="1765">
        <f t="shared" si="65"/>
        <v>-6.8923334248722767E-2</v>
      </c>
      <c r="AQ111" s="1766">
        <f t="shared" si="65"/>
        <v>4.7177123058987291</v>
      </c>
      <c r="AR111" s="1766">
        <f t="shared" si="65"/>
        <v>-7.0287606321586082</v>
      </c>
      <c r="AS111" s="1766">
        <f t="shared" si="65"/>
        <v>-8.1102435883192356</v>
      </c>
      <c r="AT111" s="1766">
        <f t="shared" si="65"/>
        <v>-228.75918256756995</v>
      </c>
      <c r="AU111" s="1766">
        <f t="shared" si="65"/>
        <v>3.3306481492608953E-2</v>
      </c>
      <c r="AV111" s="1768">
        <f t="shared" si="65"/>
        <v>9.9136503043362412E-2</v>
      </c>
      <c r="AW111" s="1769">
        <f t="shared" si="65"/>
        <v>-110.56387481769525</v>
      </c>
    </row>
    <row r="112" spans="3:49" ht="14.25" thickBot="1">
      <c r="C112" s="1777">
        <v>47</v>
      </c>
      <c r="D112" s="1778" t="s">
        <v>284</v>
      </c>
      <c r="E112" s="1779">
        <v>4.8409840494464706</v>
      </c>
      <c r="F112" s="1780">
        <v>1127.5107703423632</v>
      </c>
      <c r="G112" s="1780">
        <v>9.3662631573116943</v>
      </c>
      <c r="H112" s="1780">
        <v>0.55611437238023409</v>
      </c>
      <c r="I112" s="1780">
        <v>0.14468203699444943</v>
      </c>
      <c r="J112" s="1781">
        <v>35.632248110385163</v>
      </c>
      <c r="K112" s="1781">
        <v>3.96233247145154</v>
      </c>
      <c r="L112" s="1781">
        <v>44.63683835797378</v>
      </c>
      <c r="M112" s="1781">
        <v>5.6564575910661018E-2</v>
      </c>
      <c r="N112" s="1781">
        <v>119.25709710814148</v>
      </c>
      <c r="O112" s="1780">
        <v>2.3701431263628332</v>
      </c>
      <c r="P112" s="1782">
        <v>0.10960941292769488</v>
      </c>
      <c r="Q112" s="1780">
        <v>19.495346248856446</v>
      </c>
      <c r="R112" s="1781">
        <v>75.695007743242812</v>
      </c>
      <c r="S112" s="1781">
        <v>37.496780649874395</v>
      </c>
      <c r="T112" s="1781">
        <v>510.25291115407038</v>
      </c>
      <c r="U112" s="1781">
        <v>1402.357217162162</v>
      </c>
      <c r="V112" s="1781">
        <v>1.6455077147282975</v>
      </c>
      <c r="W112" s="1783">
        <v>128.24419106008304</v>
      </c>
      <c r="X112" s="1784">
        <v>3523.6306088546671</v>
      </c>
      <c r="AB112" s="1777">
        <v>47</v>
      </c>
      <c r="AC112" s="1778" t="s">
        <v>284</v>
      </c>
      <c r="AD112" s="1779">
        <f t="shared" ref="AD112:AW112" si="66">E51-E112</f>
        <v>-1.6659840494464708</v>
      </c>
      <c r="AE112" s="1780">
        <f t="shared" si="66"/>
        <v>-12.346670342363041</v>
      </c>
      <c r="AF112" s="1780">
        <f t="shared" si="66"/>
        <v>-1.8742631573116943</v>
      </c>
      <c r="AG112" s="1780">
        <f t="shared" si="66"/>
        <v>6.5885627619765907E-2</v>
      </c>
      <c r="AH112" s="1780">
        <f t="shared" si="66"/>
        <v>-3.0682036994449421E-2</v>
      </c>
      <c r="AI112" s="1781">
        <f t="shared" si="66"/>
        <v>-13.864248110385162</v>
      </c>
      <c r="AJ112" s="1781">
        <f t="shared" si="66"/>
        <v>-6.6332471451540087E-2</v>
      </c>
      <c r="AK112" s="1781">
        <f t="shared" si="66"/>
        <v>-8.3778383579737792</v>
      </c>
      <c r="AL112" s="1781">
        <f t="shared" si="66"/>
        <v>9.343542408933897E-2</v>
      </c>
      <c r="AM112" s="1781">
        <f t="shared" si="66"/>
        <v>-3.837097108141478</v>
      </c>
      <c r="AN112" s="1780">
        <f t="shared" si="66"/>
        <v>0.10485687363716689</v>
      </c>
      <c r="AO112" s="1782">
        <f t="shared" si="66"/>
        <v>-4.460941292769488E-2</v>
      </c>
      <c r="AP112" s="1780">
        <f t="shared" si="66"/>
        <v>0.33265375114355322</v>
      </c>
      <c r="AQ112" s="1781">
        <f t="shared" si="66"/>
        <v>-21.017007743242814</v>
      </c>
      <c r="AR112" s="1781">
        <f t="shared" si="66"/>
        <v>-12.577780649874395</v>
      </c>
      <c r="AS112" s="1781">
        <f t="shared" si="66"/>
        <v>-13.766911154070385</v>
      </c>
      <c r="AT112" s="1781">
        <f t="shared" si="66"/>
        <v>-56.716462162161861</v>
      </c>
      <c r="AU112" s="1781">
        <f t="shared" si="66"/>
        <v>-0.20771034182691817</v>
      </c>
      <c r="AV112" s="1783">
        <f t="shared" si="66"/>
        <v>-25.457191060083034</v>
      </c>
      <c r="AW112" s="1784">
        <f t="shared" si="66"/>
        <v>-171.25395648176482</v>
      </c>
    </row>
    <row r="113" spans="3:49" ht="15" thickTop="1" thickBot="1">
      <c r="C113" s="2531" t="s">
        <v>285</v>
      </c>
      <c r="D113" s="2532"/>
      <c r="E113" s="1785">
        <v>2045.5329468744521</v>
      </c>
      <c r="F113" s="1786">
        <v>168821.46837360153</v>
      </c>
      <c r="G113" s="1786">
        <v>3043.6180623347323</v>
      </c>
      <c r="H113" s="1786">
        <v>3191.2512879582519</v>
      </c>
      <c r="I113" s="1786">
        <v>2305.7483166695433</v>
      </c>
      <c r="J113" s="1787">
        <v>6509.3039949866097</v>
      </c>
      <c r="K113" s="1787">
        <v>984.91863833645834</v>
      </c>
      <c r="L113" s="1787">
        <v>7487.1258737994422</v>
      </c>
      <c r="M113" s="1787">
        <v>103.38068726195803</v>
      </c>
      <c r="N113" s="1787">
        <v>2706.2698463338843</v>
      </c>
      <c r="O113" s="1786">
        <v>83.351241342263606</v>
      </c>
      <c r="P113" s="1788">
        <v>28.45297809525308</v>
      </c>
      <c r="Q113" s="1786">
        <v>9283.8199359973933</v>
      </c>
      <c r="R113" s="1787">
        <v>8266.7839839474091</v>
      </c>
      <c r="S113" s="1787">
        <v>14563.045659726804</v>
      </c>
      <c r="T113" s="1787">
        <v>64394.261188358789</v>
      </c>
      <c r="U113" s="1787">
        <v>81416.104339459474</v>
      </c>
      <c r="V113" s="1787">
        <v>125.78757923988873</v>
      </c>
      <c r="W113" s="1789">
        <v>17479.279234744245</v>
      </c>
      <c r="X113" s="1790">
        <v>392839.50416906836</v>
      </c>
      <c r="AB113" s="2531" t="s">
        <v>285</v>
      </c>
      <c r="AC113" s="2532"/>
      <c r="AD113" s="1785">
        <f t="shared" ref="AD113:AW113" si="67">E52-E113</f>
        <v>-133.51183402138759</v>
      </c>
      <c r="AE113" s="1786">
        <f t="shared" si="67"/>
        <v>496.16175733902492</v>
      </c>
      <c r="AF113" s="1786">
        <f t="shared" si="67"/>
        <v>-90.954534870606949</v>
      </c>
      <c r="AG113" s="1786">
        <f t="shared" si="67"/>
        <v>-365.37907114721793</v>
      </c>
      <c r="AH113" s="1786">
        <f t="shared" si="67"/>
        <v>370.81078776068443</v>
      </c>
      <c r="AI113" s="1787">
        <f t="shared" si="67"/>
        <v>313.4604419610414</v>
      </c>
      <c r="AJ113" s="1787">
        <f t="shared" si="67"/>
        <v>-47.283993854521555</v>
      </c>
      <c r="AK113" s="1787">
        <f t="shared" si="67"/>
        <v>-239.23045772001387</v>
      </c>
      <c r="AL113" s="1787">
        <f t="shared" si="67"/>
        <v>-13.672668483230382</v>
      </c>
      <c r="AM113" s="1787">
        <f t="shared" si="67"/>
        <v>-149.11539945393633</v>
      </c>
      <c r="AN113" s="1786">
        <f t="shared" si="67"/>
        <v>8.4779027091932306</v>
      </c>
      <c r="AO113" s="1788">
        <f t="shared" si="67"/>
        <v>-5.5071939343520313</v>
      </c>
      <c r="AP113" s="1786">
        <f t="shared" si="67"/>
        <v>-637.09152884200375</v>
      </c>
      <c r="AQ113" s="1787">
        <f t="shared" si="67"/>
        <v>-918.36606895745717</v>
      </c>
      <c r="AR113" s="1787">
        <f t="shared" si="67"/>
        <v>598.41029228080515</v>
      </c>
      <c r="AS113" s="1787">
        <f t="shared" si="67"/>
        <v>-181.80056298903219</v>
      </c>
      <c r="AT113" s="1787">
        <f t="shared" si="67"/>
        <v>-903.6536340049206</v>
      </c>
      <c r="AU113" s="1787">
        <f t="shared" si="67"/>
        <v>-13.369270968873835</v>
      </c>
      <c r="AV113" s="1789">
        <f t="shared" si="67"/>
        <v>256.79294478629527</v>
      </c>
      <c r="AW113" s="1790">
        <f t="shared" si="67"/>
        <v>-1654.822092410468</v>
      </c>
    </row>
    <row r="114" spans="3:49">
      <c r="C114" s="1791" t="s">
        <v>397</v>
      </c>
      <c r="D114" s="1792"/>
      <c r="E114" s="1793"/>
      <c r="F114" s="1793"/>
      <c r="G114" s="1793"/>
      <c r="H114" s="1793"/>
      <c r="I114" s="1793"/>
      <c r="J114" s="1793"/>
      <c r="K114" s="1793"/>
      <c r="L114" s="1793"/>
      <c r="M114" s="1793"/>
      <c r="N114" s="1793"/>
      <c r="O114" s="1793"/>
      <c r="P114" s="1793"/>
      <c r="Q114" s="1793"/>
      <c r="R114" s="1793"/>
      <c r="S114" s="1793"/>
      <c r="T114" s="1793"/>
      <c r="U114" s="1793"/>
      <c r="V114" s="1793"/>
      <c r="W114" s="1793"/>
      <c r="X114" s="1793"/>
    </row>
  </sheetData>
  <mergeCells count="9">
    <mergeCell ref="AB62:AW62"/>
    <mergeCell ref="AB113:AC113"/>
    <mergeCell ref="C1:X1"/>
    <mergeCell ref="A37:A41"/>
    <mergeCell ref="C52:D52"/>
    <mergeCell ref="C62:X62"/>
    <mergeCell ref="C113:D113"/>
    <mergeCell ref="AA52:AB52"/>
    <mergeCell ref="AW52:AX52"/>
  </mergeCells>
  <phoneticPr fontId="15"/>
  <conditionalFormatting sqref="AD66:AW113">
    <cfRule type="top10" dxfId="80" priority="14" bottom="1" rank="10"/>
    <cfRule type="top10" dxfId="79" priority="15" rank="10"/>
  </conditionalFormatting>
  <conditionalFormatting sqref="AY5:BR52">
    <cfRule type="cellIs" dxfId="78" priority="1" operator="notEqual">
      <formula>0</formula>
    </cfRule>
  </conditionalFormatting>
  <printOptions horizontalCentered="1"/>
  <pageMargins left="0.23622047244094491" right="0.23622047244094491" top="0.74803149606299213" bottom="0.35433070866141736" header="0.51181102362204722" footer="0.51181102362204722"/>
  <pageSetup paperSize="9" scale="50" orientation="landscape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0" stopIfTrue="1" id="{0AC3DCB2-6CFA-40ED-9EB4-F9E057B4382A}">
            <xm:f>'C:\Users\田中　和幸\Desktop\H24実績排出・処理状況調査（確報版）\[○表－Ⅲ・５、６　平成24年度都道府県別確報排出量.xlsx]Ⅲ・５ 全国24'!#REF!=9</xm:f>
            <x14:dxf>
              <fill>
                <patternFill>
                  <bgColor theme="1" tint="0.499984740745262"/>
                </patternFill>
              </fill>
            </x14:dxf>
          </x14:cfRule>
          <x14:cfRule type="expression" priority="31" id="{899CD9EF-2315-45DA-BC3A-CF2A3A19A355}">
            <xm:f>'C:\Users\田中　和幸\Desktop\H24実績排出・処理状況調査（確報版）\[○表－Ⅲ・５、６　平成24年度都道府県別確報排出量.xlsx]Ⅲ・５ 全国24'!#REF!=2</xm:f>
            <x14:dxf>
              <fill>
                <patternFill>
                  <bgColor rgb="FFFFFF99"/>
                </patternFill>
              </fill>
            </x14:dxf>
          </x14:cfRule>
          <xm:sqref>J5:N52</xm:sqref>
        </x14:conditionalFormatting>
        <x14:conditionalFormatting xmlns:xm="http://schemas.microsoft.com/office/excel/2006/main">
          <x14:cfRule type="expression" priority="28" stopIfTrue="1" id="{915AEE52-10E5-4157-8A42-9D1D2D4AFD7E}">
            <xm:f>'C:\Users\田中　和幸\Desktop\H24実績排出・処理状況調査（確報版）\[○表－Ⅲ・５、６　平成24年度都道府県別確報排出量.xlsx]Ⅲ・５ 全国24'!#REF!=9</xm:f>
            <x14:dxf>
              <fill>
                <patternFill>
                  <bgColor theme="1" tint="0.499984740745262"/>
                </patternFill>
              </fill>
            </x14:dxf>
          </x14:cfRule>
          <x14:cfRule type="expression" priority="29" id="{658EDD3E-B442-47FC-9508-DB6A33154A52}">
            <xm:f>'C:\Users\田中　和幸\Desktop\H24実績排出・処理状況調査（確報版）\[○表－Ⅲ・５、６　平成24年度都道府県別確報排出量.xlsx]Ⅲ・５ 全国24'!#REF!=2</xm:f>
            <x14:dxf>
              <fill>
                <patternFill>
                  <bgColor rgb="FFFFFF99"/>
                </patternFill>
              </fill>
            </x14:dxf>
          </x14:cfRule>
          <xm:sqref>R5:V52</xm:sqref>
        </x14:conditionalFormatting>
        <x14:conditionalFormatting xmlns:xm="http://schemas.microsoft.com/office/excel/2006/main">
          <x14:cfRule type="expression" priority="26" stopIfTrue="1" id="{CB7099C0-103F-44AE-B79E-817856C0DB8B}">
            <xm:f>'C:\Users\田中　和幸\Desktop\H24実績排出・処理状況調査（確報版）\[○表－Ⅲ・５、６　平成24年度都道府県別確報排出量.xlsx]Ⅲ・５ 全国24'!#REF!=9</xm:f>
            <x14:dxf>
              <fill>
                <patternFill>
                  <bgColor theme="1" tint="0.499984740745262"/>
                </patternFill>
              </fill>
            </x14:dxf>
          </x14:cfRule>
          <x14:cfRule type="expression" priority="27" id="{CBAE0F05-7C64-43AC-BD19-9D6CD4F2F7FA}">
            <xm:f>'C:\Users\田中　和幸\Desktop\H24実績排出・処理状況調査（確報版）\[○表－Ⅲ・５、６　平成24年度都道府県別確報排出量.xlsx]Ⅲ・５ 全国24'!#REF!=2</xm:f>
            <x14:dxf>
              <fill>
                <patternFill>
                  <bgColor rgb="FFFFFF99"/>
                </patternFill>
              </fill>
            </x14:dxf>
          </x14:cfRule>
          <xm:sqref>J66:N113</xm:sqref>
        </x14:conditionalFormatting>
        <x14:conditionalFormatting xmlns:xm="http://schemas.microsoft.com/office/excel/2006/main">
          <x14:cfRule type="expression" priority="24" stopIfTrue="1" id="{794F95D9-0CEF-4AA7-816C-C5A003C8754E}">
            <xm:f>'C:\Users\田中　和幸\Desktop\H24実績排出・処理状況調査（確報版）\[○表－Ⅲ・５、６　平成24年度都道府県別確報排出量.xlsx]Ⅲ・５ 全国24'!#REF!=9</xm:f>
            <x14:dxf>
              <fill>
                <patternFill>
                  <bgColor theme="1" tint="0.499984740745262"/>
                </patternFill>
              </fill>
            </x14:dxf>
          </x14:cfRule>
          <x14:cfRule type="expression" priority="25" id="{6F1A22B4-711E-4689-8DE0-06A2CE47B2D0}">
            <xm:f>'C:\Users\田中　和幸\Desktop\H24実績排出・処理状況調査（確報版）\[○表－Ⅲ・５、６　平成24年度都道府県別確報排出量.xlsx]Ⅲ・５ 全国24'!#REF!=2</xm:f>
            <x14:dxf>
              <fill>
                <patternFill>
                  <bgColor rgb="FFFFFF99"/>
                </patternFill>
              </fill>
            </x14:dxf>
          </x14:cfRule>
          <xm:sqref>R66:V113</xm:sqref>
        </x14:conditionalFormatting>
        <x14:conditionalFormatting xmlns:xm="http://schemas.microsoft.com/office/excel/2006/main">
          <x14:cfRule type="expression" priority="18" stopIfTrue="1" id="{6D052CE6-DECA-4711-98B8-5A82E16A1056}">
            <xm:f>'C:\Users\田中　和幸\Desktop\H24実績排出・処理状況調査（確報版）\[○表－Ⅲ・５、６　平成24年度都道府県別確報排出量.xlsx]Ⅲ・５ 全国24'!#REF!=9</xm:f>
            <x14:dxf>
              <fill>
                <patternFill>
                  <bgColor theme="1" tint="0.499984740745262"/>
                </patternFill>
              </fill>
            </x14:dxf>
          </x14:cfRule>
          <x14:cfRule type="expression" priority="19" id="{201A65B8-3C7D-43D5-A176-1B73C333A68A}">
            <xm:f>'C:\Users\田中　和幸\Desktop\H24実績排出・処理状況調査（確報版）\[○表－Ⅲ・５、６　平成24年度都道府県別確報排出量.xlsx]Ⅲ・５ 全国24'!#REF!=2</xm:f>
            <x14:dxf>
              <fill>
                <patternFill>
                  <bgColor rgb="FFFFFF99"/>
                </patternFill>
              </fill>
            </x14:dxf>
          </x14:cfRule>
          <xm:sqref>AI66:AM113</xm:sqref>
        </x14:conditionalFormatting>
        <x14:conditionalFormatting xmlns:xm="http://schemas.microsoft.com/office/excel/2006/main">
          <x14:cfRule type="expression" priority="16" stopIfTrue="1" id="{68A85168-32C6-46A1-BC18-9DA79E5A682B}">
            <xm:f>'C:\Users\田中　和幸\Desktop\H24実績排出・処理状況調査（確報版）\[○表－Ⅲ・５、６　平成24年度都道府県別確報排出量.xlsx]Ⅲ・５ 全国24'!#REF!=9</xm:f>
            <x14:dxf>
              <fill>
                <patternFill>
                  <bgColor theme="1" tint="0.499984740745262"/>
                </patternFill>
              </fill>
            </x14:dxf>
          </x14:cfRule>
          <x14:cfRule type="expression" priority="17" id="{4C8D54DB-C4DB-4396-BF33-A0C6A2F872F2}">
            <xm:f>'C:\Users\田中　和幸\Desktop\H24実績排出・処理状況調査（確報版）\[○表－Ⅲ・５、６　平成24年度都道府県別確報排出量.xlsx]Ⅲ・５ 全国24'!#REF!=2</xm:f>
            <x14:dxf>
              <fill>
                <patternFill>
                  <bgColor rgb="FFFFFF99"/>
                </patternFill>
              </fill>
            </x14:dxf>
          </x14:cfRule>
          <xm:sqref>AQ66:AU113</xm:sqref>
        </x14:conditionalFormatting>
        <x14:conditionalFormatting xmlns:xm="http://schemas.microsoft.com/office/excel/2006/main">
          <x14:cfRule type="expression" priority="8" stopIfTrue="1" id="{AAB1A75A-B0B6-4FFC-BCD6-C13EF7EE3FF0}">
            <xm:f>'C:\Users\田中　和幸\Desktop\H24実績排出・処理状況調査（確報版）\[○表－Ⅲ・５、６　平成24年度都道府県別確報排出量.xlsx]Ⅲ・５ 全国24'!#REF!=9</xm:f>
            <x14:dxf>
              <fill>
                <patternFill>
                  <bgColor theme="1" tint="0.499984740745262"/>
                </patternFill>
              </fill>
            </x14:dxf>
          </x14:cfRule>
          <x14:cfRule type="expression" priority="9" id="{FD4E0E3C-9EFD-4341-A221-A06D42BDBB23}">
            <xm:f>'C:\Users\田中　和幸\Desktop\H24実績排出・処理状況調査（確報版）\[○表－Ⅲ・５、６　平成24年度都道府県別確報排出量.xlsx]Ⅲ・５ 全国24'!#REF!=2</xm:f>
            <x14:dxf>
              <fill>
                <patternFill>
                  <bgColor rgb="FFFFFF99"/>
                </patternFill>
              </fill>
            </x14:dxf>
          </x14:cfRule>
          <xm:sqref>AH5:AL52</xm:sqref>
        </x14:conditionalFormatting>
        <x14:conditionalFormatting xmlns:xm="http://schemas.microsoft.com/office/excel/2006/main">
          <x14:cfRule type="expression" priority="6" stopIfTrue="1" id="{3C0457F2-1726-4C85-A484-F49CB8CB06D3}">
            <xm:f>'C:\Users\田中　和幸\Desktop\H24実績排出・処理状況調査（確報版）\[○表－Ⅲ・５、６　平成24年度都道府県別確報排出量.xlsx]Ⅲ・５ 全国24'!#REF!=9</xm:f>
            <x14:dxf>
              <fill>
                <patternFill>
                  <bgColor theme="1" tint="0.499984740745262"/>
                </patternFill>
              </fill>
            </x14:dxf>
          </x14:cfRule>
          <x14:cfRule type="expression" priority="7" id="{60076565-1FBD-489F-A6F4-CDE8624CA710}">
            <xm:f>'C:\Users\田中　和幸\Desktop\H24実績排出・処理状況調査（確報版）\[○表－Ⅲ・５、６　平成24年度都道府県別確報排出量.xlsx]Ⅲ・５ 全国24'!#REF!=2</xm:f>
            <x14:dxf>
              <fill>
                <patternFill>
                  <bgColor rgb="FFFFFF99"/>
                </patternFill>
              </fill>
            </x14:dxf>
          </x14:cfRule>
          <xm:sqref>AP5:AT52</xm:sqref>
        </x14:conditionalFormatting>
        <x14:conditionalFormatting xmlns:xm="http://schemas.microsoft.com/office/excel/2006/main">
          <x14:cfRule type="expression" priority="4" stopIfTrue="1" id="{CAE1E787-625E-4E1F-A6A4-8F335D24B5A5}">
            <xm:f>'C:\Users\田中　和幸\Desktop\H24実績排出・処理状況調査（確報版）\[○表－Ⅲ・５、６　平成24年度都道府県別確報排出量.xlsx]Ⅲ・５ 全国24'!#REF!=9</xm:f>
            <x14:dxf>
              <fill>
                <patternFill>
                  <bgColor theme="1" tint="0.499984740745262"/>
                </patternFill>
              </fill>
            </x14:dxf>
          </x14:cfRule>
          <x14:cfRule type="expression" priority="5" id="{89E18063-5E6C-446E-8739-8ECCCF389F45}">
            <xm:f>'C:\Users\田中　和幸\Desktop\H24実績排出・処理状況調査（確報版）\[○表－Ⅲ・５、６　平成24年度都道府県別確報排出量.xlsx]Ⅲ・５ 全国24'!#REF!=2</xm:f>
            <x14:dxf>
              <fill>
                <patternFill>
                  <bgColor rgb="FFFFFF99"/>
                </patternFill>
              </fill>
            </x14:dxf>
          </x14:cfRule>
          <xm:sqref>BD5:BH52</xm:sqref>
        </x14:conditionalFormatting>
        <x14:conditionalFormatting xmlns:xm="http://schemas.microsoft.com/office/excel/2006/main">
          <x14:cfRule type="expression" priority="2" stopIfTrue="1" id="{26A4FE6D-3B64-4B5A-A6BC-C36652CA4971}">
            <xm:f>'C:\Users\田中　和幸\Desktop\H24実績排出・処理状況調査（確報版）\[○表－Ⅲ・５、６　平成24年度都道府県別確報排出量.xlsx]Ⅲ・５ 全国24'!#REF!=9</xm:f>
            <x14:dxf>
              <fill>
                <patternFill>
                  <bgColor theme="1" tint="0.499984740745262"/>
                </patternFill>
              </fill>
            </x14:dxf>
          </x14:cfRule>
          <x14:cfRule type="expression" priority="3" id="{BCB5F6B9-DC4D-45D1-85EF-D3EEC1FA9895}">
            <xm:f>'C:\Users\田中　和幸\Desktop\H24実績排出・処理状況調査（確報版）\[○表－Ⅲ・５、６　平成24年度都道府県別確報排出量.xlsx]Ⅲ・５ 全国24'!#REF!=2</xm:f>
            <x14:dxf>
              <fill>
                <patternFill>
                  <bgColor rgb="FFFFFF99"/>
                </patternFill>
              </fill>
            </x14:dxf>
          </x14:cfRule>
          <xm:sqref>BL5:BP52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theme="9"/>
  </sheetPr>
  <dimension ref="A1:DO189"/>
  <sheetViews>
    <sheetView showGridLines="0" zoomScale="55" zoomScaleNormal="55" zoomScaleSheetLayoutView="55" workbookViewId="0">
      <selection activeCell="M18" sqref="M18"/>
    </sheetView>
  </sheetViews>
  <sheetFormatPr defaultColWidth="10.625" defaultRowHeight="11.25"/>
  <cols>
    <col min="1" max="1" width="1.625" style="298" customWidth="1"/>
    <col min="2" max="2" width="9.375" style="298" customWidth="1"/>
    <col min="3" max="3" width="4.125" style="298" customWidth="1"/>
    <col min="4" max="4" width="21.5" style="298" customWidth="1"/>
    <col min="5" max="5" width="4.875" style="298" customWidth="1"/>
    <col min="6" max="6" width="8.25" style="298" customWidth="1"/>
    <col min="7" max="26" width="10.625" style="298" customWidth="1"/>
    <col min="27" max="27" width="1.625" style="298" customWidth="1"/>
    <col min="28" max="246" width="10.625" style="298"/>
    <col min="247" max="247" width="1.625" style="298" customWidth="1"/>
    <col min="248" max="248" width="7.625" style="298" customWidth="1"/>
    <col min="249" max="249" width="2.625" style="298" customWidth="1"/>
    <col min="250" max="250" width="22.625" style="298" customWidth="1"/>
    <col min="251" max="251" width="5.875" style="298" customWidth="1"/>
    <col min="252" max="272" width="9.625" style="298" customWidth="1"/>
    <col min="273" max="273" width="9.375" style="298" customWidth="1"/>
    <col min="274" max="274" width="10.375" style="298" customWidth="1"/>
    <col min="275" max="275" width="1.625" style="298" customWidth="1"/>
    <col min="276" max="502" width="10.625" style="298"/>
    <col min="503" max="503" width="1.625" style="298" customWidth="1"/>
    <col min="504" max="504" width="7.625" style="298" customWidth="1"/>
    <col min="505" max="505" width="2.625" style="298" customWidth="1"/>
    <col min="506" max="506" width="22.625" style="298" customWidth="1"/>
    <col min="507" max="507" width="5.875" style="298" customWidth="1"/>
    <col min="508" max="528" width="9.625" style="298" customWidth="1"/>
    <col min="529" max="529" width="9.375" style="298" customWidth="1"/>
    <col min="530" max="530" width="10.375" style="298" customWidth="1"/>
    <col min="531" max="531" width="1.625" style="298" customWidth="1"/>
    <col min="532" max="758" width="10.625" style="298"/>
    <col min="759" max="759" width="1.625" style="298" customWidth="1"/>
    <col min="760" max="760" width="7.625" style="298" customWidth="1"/>
    <col min="761" max="761" width="2.625" style="298" customWidth="1"/>
    <col min="762" max="762" width="22.625" style="298" customWidth="1"/>
    <col min="763" max="763" width="5.875" style="298" customWidth="1"/>
    <col min="764" max="784" width="9.625" style="298" customWidth="1"/>
    <col min="785" max="785" width="9.375" style="298" customWidth="1"/>
    <col min="786" max="786" width="10.375" style="298" customWidth="1"/>
    <col min="787" max="787" width="1.625" style="298" customWidth="1"/>
    <col min="788" max="1014" width="10.625" style="298"/>
    <col min="1015" max="1015" width="1.625" style="298" customWidth="1"/>
    <col min="1016" max="1016" width="7.625" style="298" customWidth="1"/>
    <col min="1017" max="1017" width="2.625" style="298" customWidth="1"/>
    <col min="1018" max="1018" width="22.625" style="298" customWidth="1"/>
    <col min="1019" max="1019" width="5.875" style="298" customWidth="1"/>
    <col min="1020" max="1040" width="9.625" style="298" customWidth="1"/>
    <col min="1041" max="1041" width="9.375" style="298" customWidth="1"/>
    <col min="1042" max="1042" width="10.375" style="298" customWidth="1"/>
    <col min="1043" max="1043" width="1.625" style="298" customWidth="1"/>
    <col min="1044" max="1270" width="10.625" style="298"/>
    <col min="1271" max="1271" width="1.625" style="298" customWidth="1"/>
    <col min="1272" max="1272" width="7.625" style="298" customWidth="1"/>
    <col min="1273" max="1273" width="2.625" style="298" customWidth="1"/>
    <col min="1274" max="1274" width="22.625" style="298" customWidth="1"/>
    <col min="1275" max="1275" width="5.875" style="298" customWidth="1"/>
    <col min="1276" max="1296" width="9.625" style="298" customWidth="1"/>
    <col min="1297" max="1297" width="9.375" style="298" customWidth="1"/>
    <col min="1298" max="1298" width="10.375" style="298" customWidth="1"/>
    <col min="1299" max="1299" width="1.625" style="298" customWidth="1"/>
    <col min="1300" max="1526" width="10.625" style="298"/>
    <col min="1527" max="1527" width="1.625" style="298" customWidth="1"/>
    <col min="1528" max="1528" width="7.625" style="298" customWidth="1"/>
    <col min="1529" max="1529" width="2.625" style="298" customWidth="1"/>
    <col min="1530" max="1530" width="22.625" style="298" customWidth="1"/>
    <col min="1531" max="1531" width="5.875" style="298" customWidth="1"/>
    <col min="1532" max="1552" width="9.625" style="298" customWidth="1"/>
    <col min="1553" max="1553" width="9.375" style="298" customWidth="1"/>
    <col min="1554" max="1554" width="10.375" style="298" customWidth="1"/>
    <col min="1555" max="1555" width="1.625" style="298" customWidth="1"/>
    <col min="1556" max="1782" width="10.625" style="298"/>
    <col min="1783" max="1783" width="1.625" style="298" customWidth="1"/>
    <col min="1784" max="1784" width="7.625" style="298" customWidth="1"/>
    <col min="1785" max="1785" width="2.625" style="298" customWidth="1"/>
    <col min="1786" max="1786" width="22.625" style="298" customWidth="1"/>
    <col min="1787" max="1787" width="5.875" style="298" customWidth="1"/>
    <col min="1788" max="1808" width="9.625" style="298" customWidth="1"/>
    <col min="1809" max="1809" width="9.375" style="298" customWidth="1"/>
    <col min="1810" max="1810" width="10.375" style="298" customWidth="1"/>
    <col min="1811" max="1811" width="1.625" style="298" customWidth="1"/>
    <col min="1812" max="2038" width="10.625" style="298"/>
    <col min="2039" max="2039" width="1.625" style="298" customWidth="1"/>
    <col min="2040" max="2040" width="7.625" style="298" customWidth="1"/>
    <col min="2041" max="2041" width="2.625" style="298" customWidth="1"/>
    <col min="2042" max="2042" width="22.625" style="298" customWidth="1"/>
    <col min="2043" max="2043" width="5.875" style="298" customWidth="1"/>
    <col min="2044" max="2064" width="9.625" style="298" customWidth="1"/>
    <col min="2065" max="2065" width="9.375" style="298" customWidth="1"/>
    <col min="2066" max="2066" width="10.375" style="298" customWidth="1"/>
    <col min="2067" max="2067" width="1.625" style="298" customWidth="1"/>
    <col min="2068" max="2294" width="10.625" style="298"/>
    <col min="2295" max="2295" width="1.625" style="298" customWidth="1"/>
    <col min="2296" max="2296" width="7.625" style="298" customWidth="1"/>
    <col min="2297" max="2297" width="2.625" style="298" customWidth="1"/>
    <col min="2298" max="2298" width="22.625" style="298" customWidth="1"/>
    <col min="2299" max="2299" width="5.875" style="298" customWidth="1"/>
    <col min="2300" max="2320" width="9.625" style="298" customWidth="1"/>
    <col min="2321" max="2321" width="9.375" style="298" customWidth="1"/>
    <col min="2322" max="2322" width="10.375" style="298" customWidth="1"/>
    <col min="2323" max="2323" width="1.625" style="298" customWidth="1"/>
    <col min="2324" max="2550" width="10.625" style="298"/>
    <col min="2551" max="2551" width="1.625" style="298" customWidth="1"/>
    <col min="2552" max="2552" width="7.625" style="298" customWidth="1"/>
    <col min="2553" max="2553" width="2.625" style="298" customWidth="1"/>
    <col min="2554" max="2554" width="22.625" style="298" customWidth="1"/>
    <col min="2555" max="2555" width="5.875" style="298" customWidth="1"/>
    <col min="2556" max="2576" width="9.625" style="298" customWidth="1"/>
    <col min="2577" max="2577" width="9.375" style="298" customWidth="1"/>
    <col min="2578" max="2578" width="10.375" style="298" customWidth="1"/>
    <col min="2579" max="2579" width="1.625" style="298" customWidth="1"/>
    <col min="2580" max="2806" width="10.625" style="298"/>
    <col min="2807" max="2807" width="1.625" style="298" customWidth="1"/>
    <col min="2808" max="2808" width="7.625" style="298" customWidth="1"/>
    <col min="2809" max="2809" width="2.625" style="298" customWidth="1"/>
    <col min="2810" max="2810" width="22.625" style="298" customWidth="1"/>
    <col min="2811" max="2811" width="5.875" style="298" customWidth="1"/>
    <col min="2812" max="2832" width="9.625" style="298" customWidth="1"/>
    <col min="2833" max="2833" width="9.375" style="298" customWidth="1"/>
    <col min="2834" max="2834" width="10.375" style="298" customWidth="1"/>
    <col min="2835" max="2835" width="1.625" style="298" customWidth="1"/>
    <col min="2836" max="3062" width="10.625" style="298"/>
    <col min="3063" max="3063" width="1.625" style="298" customWidth="1"/>
    <col min="3064" max="3064" width="7.625" style="298" customWidth="1"/>
    <col min="3065" max="3065" width="2.625" style="298" customWidth="1"/>
    <col min="3066" max="3066" width="22.625" style="298" customWidth="1"/>
    <col min="3067" max="3067" width="5.875" style="298" customWidth="1"/>
    <col min="3068" max="3088" width="9.625" style="298" customWidth="1"/>
    <col min="3089" max="3089" width="9.375" style="298" customWidth="1"/>
    <col min="3090" max="3090" width="10.375" style="298" customWidth="1"/>
    <col min="3091" max="3091" width="1.625" style="298" customWidth="1"/>
    <col min="3092" max="3318" width="10.625" style="298"/>
    <col min="3319" max="3319" width="1.625" style="298" customWidth="1"/>
    <col min="3320" max="3320" width="7.625" style="298" customWidth="1"/>
    <col min="3321" max="3321" width="2.625" style="298" customWidth="1"/>
    <col min="3322" max="3322" width="22.625" style="298" customWidth="1"/>
    <col min="3323" max="3323" width="5.875" style="298" customWidth="1"/>
    <col min="3324" max="3344" width="9.625" style="298" customWidth="1"/>
    <col min="3345" max="3345" width="9.375" style="298" customWidth="1"/>
    <col min="3346" max="3346" width="10.375" style="298" customWidth="1"/>
    <col min="3347" max="3347" width="1.625" style="298" customWidth="1"/>
    <col min="3348" max="3574" width="10.625" style="298"/>
    <col min="3575" max="3575" width="1.625" style="298" customWidth="1"/>
    <col min="3576" max="3576" width="7.625" style="298" customWidth="1"/>
    <col min="3577" max="3577" width="2.625" style="298" customWidth="1"/>
    <col min="3578" max="3578" width="22.625" style="298" customWidth="1"/>
    <col min="3579" max="3579" width="5.875" style="298" customWidth="1"/>
    <col min="3580" max="3600" width="9.625" style="298" customWidth="1"/>
    <col min="3601" max="3601" width="9.375" style="298" customWidth="1"/>
    <col min="3602" max="3602" width="10.375" style="298" customWidth="1"/>
    <col min="3603" max="3603" width="1.625" style="298" customWidth="1"/>
    <col min="3604" max="3830" width="10.625" style="298"/>
    <col min="3831" max="3831" width="1.625" style="298" customWidth="1"/>
    <col min="3832" max="3832" width="7.625" style="298" customWidth="1"/>
    <col min="3833" max="3833" width="2.625" style="298" customWidth="1"/>
    <col min="3834" max="3834" width="22.625" style="298" customWidth="1"/>
    <col min="3835" max="3835" width="5.875" style="298" customWidth="1"/>
    <col min="3836" max="3856" width="9.625" style="298" customWidth="1"/>
    <col min="3857" max="3857" width="9.375" style="298" customWidth="1"/>
    <col min="3858" max="3858" width="10.375" style="298" customWidth="1"/>
    <col min="3859" max="3859" width="1.625" style="298" customWidth="1"/>
    <col min="3860" max="4086" width="10.625" style="298"/>
    <col min="4087" max="4087" width="1.625" style="298" customWidth="1"/>
    <col min="4088" max="4088" width="7.625" style="298" customWidth="1"/>
    <col min="4089" max="4089" width="2.625" style="298" customWidth="1"/>
    <col min="4090" max="4090" width="22.625" style="298" customWidth="1"/>
    <col min="4091" max="4091" width="5.875" style="298" customWidth="1"/>
    <col min="4092" max="4112" width="9.625" style="298" customWidth="1"/>
    <col min="4113" max="4113" width="9.375" style="298" customWidth="1"/>
    <col min="4114" max="4114" width="10.375" style="298" customWidth="1"/>
    <col min="4115" max="4115" width="1.625" style="298" customWidth="1"/>
    <col min="4116" max="4342" width="10.625" style="298"/>
    <col min="4343" max="4343" width="1.625" style="298" customWidth="1"/>
    <col min="4344" max="4344" width="7.625" style="298" customWidth="1"/>
    <col min="4345" max="4345" width="2.625" style="298" customWidth="1"/>
    <col min="4346" max="4346" width="22.625" style="298" customWidth="1"/>
    <col min="4347" max="4347" width="5.875" style="298" customWidth="1"/>
    <col min="4348" max="4368" width="9.625" style="298" customWidth="1"/>
    <col min="4369" max="4369" width="9.375" style="298" customWidth="1"/>
    <col min="4370" max="4370" width="10.375" style="298" customWidth="1"/>
    <col min="4371" max="4371" width="1.625" style="298" customWidth="1"/>
    <col min="4372" max="4598" width="10.625" style="298"/>
    <col min="4599" max="4599" width="1.625" style="298" customWidth="1"/>
    <col min="4600" max="4600" width="7.625" style="298" customWidth="1"/>
    <col min="4601" max="4601" width="2.625" style="298" customWidth="1"/>
    <col min="4602" max="4602" width="22.625" style="298" customWidth="1"/>
    <col min="4603" max="4603" width="5.875" style="298" customWidth="1"/>
    <col min="4604" max="4624" width="9.625" style="298" customWidth="1"/>
    <col min="4625" max="4625" width="9.375" style="298" customWidth="1"/>
    <col min="4626" max="4626" width="10.375" style="298" customWidth="1"/>
    <col min="4627" max="4627" width="1.625" style="298" customWidth="1"/>
    <col min="4628" max="4854" width="10.625" style="298"/>
    <col min="4855" max="4855" width="1.625" style="298" customWidth="1"/>
    <col min="4856" max="4856" width="7.625" style="298" customWidth="1"/>
    <col min="4857" max="4857" width="2.625" style="298" customWidth="1"/>
    <col min="4858" max="4858" width="22.625" style="298" customWidth="1"/>
    <col min="4859" max="4859" width="5.875" style="298" customWidth="1"/>
    <col min="4860" max="4880" width="9.625" style="298" customWidth="1"/>
    <col min="4881" max="4881" width="9.375" style="298" customWidth="1"/>
    <col min="4882" max="4882" width="10.375" style="298" customWidth="1"/>
    <col min="4883" max="4883" width="1.625" style="298" customWidth="1"/>
    <col min="4884" max="5110" width="10.625" style="298"/>
    <col min="5111" max="5111" width="1.625" style="298" customWidth="1"/>
    <col min="5112" max="5112" width="7.625" style="298" customWidth="1"/>
    <col min="5113" max="5113" width="2.625" style="298" customWidth="1"/>
    <col min="5114" max="5114" width="22.625" style="298" customWidth="1"/>
    <col min="5115" max="5115" width="5.875" style="298" customWidth="1"/>
    <col min="5116" max="5136" width="9.625" style="298" customWidth="1"/>
    <col min="5137" max="5137" width="9.375" style="298" customWidth="1"/>
    <col min="5138" max="5138" width="10.375" style="298" customWidth="1"/>
    <col min="5139" max="5139" width="1.625" style="298" customWidth="1"/>
    <col min="5140" max="5366" width="10.625" style="298"/>
    <col min="5367" max="5367" width="1.625" style="298" customWidth="1"/>
    <col min="5368" max="5368" width="7.625" style="298" customWidth="1"/>
    <col min="5369" max="5369" width="2.625" style="298" customWidth="1"/>
    <col min="5370" max="5370" width="22.625" style="298" customWidth="1"/>
    <col min="5371" max="5371" width="5.875" style="298" customWidth="1"/>
    <col min="5372" max="5392" width="9.625" style="298" customWidth="1"/>
    <col min="5393" max="5393" width="9.375" style="298" customWidth="1"/>
    <col min="5394" max="5394" width="10.375" style="298" customWidth="1"/>
    <col min="5395" max="5395" width="1.625" style="298" customWidth="1"/>
    <col min="5396" max="5622" width="10.625" style="298"/>
    <col min="5623" max="5623" width="1.625" style="298" customWidth="1"/>
    <col min="5624" max="5624" width="7.625" style="298" customWidth="1"/>
    <col min="5625" max="5625" width="2.625" style="298" customWidth="1"/>
    <col min="5626" max="5626" width="22.625" style="298" customWidth="1"/>
    <col min="5627" max="5627" width="5.875" style="298" customWidth="1"/>
    <col min="5628" max="5648" width="9.625" style="298" customWidth="1"/>
    <col min="5649" max="5649" width="9.375" style="298" customWidth="1"/>
    <col min="5650" max="5650" width="10.375" style="298" customWidth="1"/>
    <col min="5651" max="5651" width="1.625" style="298" customWidth="1"/>
    <col min="5652" max="5878" width="10.625" style="298"/>
    <col min="5879" max="5879" width="1.625" style="298" customWidth="1"/>
    <col min="5880" max="5880" width="7.625" style="298" customWidth="1"/>
    <col min="5881" max="5881" width="2.625" style="298" customWidth="1"/>
    <col min="5882" max="5882" width="22.625" style="298" customWidth="1"/>
    <col min="5883" max="5883" width="5.875" style="298" customWidth="1"/>
    <col min="5884" max="5904" width="9.625" style="298" customWidth="1"/>
    <col min="5905" max="5905" width="9.375" style="298" customWidth="1"/>
    <col min="5906" max="5906" width="10.375" style="298" customWidth="1"/>
    <col min="5907" max="5907" width="1.625" style="298" customWidth="1"/>
    <col min="5908" max="6134" width="10.625" style="298"/>
    <col min="6135" max="6135" width="1.625" style="298" customWidth="1"/>
    <col min="6136" max="6136" width="7.625" style="298" customWidth="1"/>
    <col min="6137" max="6137" width="2.625" style="298" customWidth="1"/>
    <col min="6138" max="6138" width="22.625" style="298" customWidth="1"/>
    <col min="6139" max="6139" width="5.875" style="298" customWidth="1"/>
    <col min="6140" max="6160" width="9.625" style="298" customWidth="1"/>
    <col min="6161" max="6161" width="9.375" style="298" customWidth="1"/>
    <col min="6162" max="6162" width="10.375" style="298" customWidth="1"/>
    <col min="6163" max="6163" width="1.625" style="298" customWidth="1"/>
    <col min="6164" max="6390" width="10.625" style="298"/>
    <col min="6391" max="6391" width="1.625" style="298" customWidth="1"/>
    <col min="6392" max="6392" width="7.625" style="298" customWidth="1"/>
    <col min="6393" max="6393" width="2.625" style="298" customWidth="1"/>
    <col min="6394" max="6394" width="22.625" style="298" customWidth="1"/>
    <col min="6395" max="6395" width="5.875" style="298" customWidth="1"/>
    <col min="6396" max="6416" width="9.625" style="298" customWidth="1"/>
    <col min="6417" max="6417" width="9.375" style="298" customWidth="1"/>
    <col min="6418" max="6418" width="10.375" style="298" customWidth="1"/>
    <col min="6419" max="6419" width="1.625" style="298" customWidth="1"/>
    <col min="6420" max="6646" width="10.625" style="298"/>
    <col min="6647" max="6647" width="1.625" style="298" customWidth="1"/>
    <col min="6648" max="6648" width="7.625" style="298" customWidth="1"/>
    <col min="6649" max="6649" width="2.625" style="298" customWidth="1"/>
    <col min="6650" max="6650" width="22.625" style="298" customWidth="1"/>
    <col min="6651" max="6651" width="5.875" style="298" customWidth="1"/>
    <col min="6652" max="6672" width="9.625" style="298" customWidth="1"/>
    <col min="6673" max="6673" width="9.375" style="298" customWidth="1"/>
    <col min="6674" max="6674" width="10.375" style="298" customWidth="1"/>
    <col min="6675" max="6675" width="1.625" style="298" customWidth="1"/>
    <col min="6676" max="6902" width="10.625" style="298"/>
    <col min="6903" max="6903" width="1.625" style="298" customWidth="1"/>
    <col min="6904" max="6904" width="7.625" style="298" customWidth="1"/>
    <col min="6905" max="6905" width="2.625" style="298" customWidth="1"/>
    <col min="6906" max="6906" width="22.625" style="298" customWidth="1"/>
    <col min="6907" max="6907" width="5.875" style="298" customWidth="1"/>
    <col min="6908" max="6928" width="9.625" style="298" customWidth="1"/>
    <col min="6929" max="6929" width="9.375" style="298" customWidth="1"/>
    <col min="6930" max="6930" width="10.375" style="298" customWidth="1"/>
    <col min="6931" max="6931" width="1.625" style="298" customWidth="1"/>
    <col min="6932" max="7158" width="10.625" style="298"/>
    <col min="7159" max="7159" width="1.625" style="298" customWidth="1"/>
    <col min="7160" max="7160" width="7.625" style="298" customWidth="1"/>
    <col min="7161" max="7161" width="2.625" style="298" customWidth="1"/>
    <col min="7162" max="7162" width="22.625" style="298" customWidth="1"/>
    <col min="7163" max="7163" width="5.875" style="298" customWidth="1"/>
    <col min="7164" max="7184" width="9.625" style="298" customWidth="1"/>
    <col min="7185" max="7185" width="9.375" style="298" customWidth="1"/>
    <col min="7186" max="7186" width="10.375" style="298" customWidth="1"/>
    <col min="7187" max="7187" width="1.625" style="298" customWidth="1"/>
    <col min="7188" max="7414" width="10.625" style="298"/>
    <col min="7415" max="7415" width="1.625" style="298" customWidth="1"/>
    <col min="7416" max="7416" width="7.625" style="298" customWidth="1"/>
    <col min="7417" max="7417" width="2.625" style="298" customWidth="1"/>
    <col min="7418" max="7418" width="22.625" style="298" customWidth="1"/>
    <col min="7419" max="7419" width="5.875" style="298" customWidth="1"/>
    <col min="7420" max="7440" width="9.625" style="298" customWidth="1"/>
    <col min="7441" max="7441" width="9.375" style="298" customWidth="1"/>
    <col min="7442" max="7442" width="10.375" style="298" customWidth="1"/>
    <col min="7443" max="7443" width="1.625" style="298" customWidth="1"/>
    <col min="7444" max="7670" width="10.625" style="298"/>
    <col min="7671" max="7671" width="1.625" style="298" customWidth="1"/>
    <col min="7672" max="7672" width="7.625" style="298" customWidth="1"/>
    <col min="7673" max="7673" width="2.625" style="298" customWidth="1"/>
    <col min="7674" max="7674" width="22.625" style="298" customWidth="1"/>
    <col min="7675" max="7675" width="5.875" style="298" customWidth="1"/>
    <col min="7676" max="7696" width="9.625" style="298" customWidth="1"/>
    <col min="7697" max="7697" width="9.375" style="298" customWidth="1"/>
    <col min="7698" max="7698" width="10.375" style="298" customWidth="1"/>
    <col min="7699" max="7699" width="1.625" style="298" customWidth="1"/>
    <col min="7700" max="7926" width="10.625" style="298"/>
    <col min="7927" max="7927" width="1.625" style="298" customWidth="1"/>
    <col min="7928" max="7928" width="7.625" style="298" customWidth="1"/>
    <col min="7929" max="7929" width="2.625" style="298" customWidth="1"/>
    <col min="7930" max="7930" width="22.625" style="298" customWidth="1"/>
    <col min="7931" max="7931" width="5.875" style="298" customWidth="1"/>
    <col min="7932" max="7952" width="9.625" style="298" customWidth="1"/>
    <col min="7953" max="7953" width="9.375" style="298" customWidth="1"/>
    <col min="7954" max="7954" width="10.375" style="298" customWidth="1"/>
    <col min="7955" max="7955" width="1.625" style="298" customWidth="1"/>
    <col min="7956" max="8182" width="10.625" style="298"/>
    <col min="8183" max="8183" width="1.625" style="298" customWidth="1"/>
    <col min="8184" max="8184" width="7.625" style="298" customWidth="1"/>
    <col min="8185" max="8185" width="2.625" style="298" customWidth="1"/>
    <col min="8186" max="8186" width="22.625" style="298" customWidth="1"/>
    <col min="8187" max="8187" width="5.875" style="298" customWidth="1"/>
    <col min="8188" max="8208" width="9.625" style="298" customWidth="1"/>
    <col min="8209" max="8209" width="9.375" style="298" customWidth="1"/>
    <col min="8210" max="8210" width="10.375" style="298" customWidth="1"/>
    <col min="8211" max="8211" width="1.625" style="298" customWidth="1"/>
    <col min="8212" max="8438" width="10.625" style="298"/>
    <col min="8439" max="8439" width="1.625" style="298" customWidth="1"/>
    <col min="8440" max="8440" width="7.625" style="298" customWidth="1"/>
    <col min="8441" max="8441" width="2.625" style="298" customWidth="1"/>
    <col min="8442" max="8442" width="22.625" style="298" customWidth="1"/>
    <col min="8443" max="8443" width="5.875" style="298" customWidth="1"/>
    <col min="8444" max="8464" width="9.625" style="298" customWidth="1"/>
    <col min="8465" max="8465" width="9.375" style="298" customWidth="1"/>
    <col min="8466" max="8466" width="10.375" style="298" customWidth="1"/>
    <col min="8467" max="8467" width="1.625" style="298" customWidth="1"/>
    <col min="8468" max="8694" width="10.625" style="298"/>
    <col min="8695" max="8695" width="1.625" style="298" customWidth="1"/>
    <col min="8696" max="8696" width="7.625" style="298" customWidth="1"/>
    <col min="8697" max="8697" width="2.625" style="298" customWidth="1"/>
    <col min="8698" max="8698" width="22.625" style="298" customWidth="1"/>
    <col min="8699" max="8699" width="5.875" style="298" customWidth="1"/>
    <col min="8700" max="8720" width="9.625" style="298" customWidth="1"/>
    <col min="8721" max="8721" width="9.375" style="298" customWidth="1"/>
    <col min="8722" max="8722" width="10.375" style="298" customWidth="1"/>
    <col min="8723" max="8723" width="1.625" style="298" customWidth="1"/>
    <col min="8724" max="8950" width="10.625" style="298"/>
    <col min="8951" max="8951" width="1.625" style="298" customWidth="1"/>
    <col min="8952" max="8952" width="7.625" style="298" customWidth="1"/>
    <col min="8953" max="8953" width="2.625" style="298" customWidth="1"/>
    <col min="8954" max="8954" width="22.625" style="298" customWidth="1"/>
    <col min="8955" max="8955" width="5.875" style="298" customWidth="1"/>
    <col min="8956" max="8976" width="9.625" style="298" customWidth="1"/>
    <col min="8977" max="8977" width="9.375" style="298" customWidth="1"/>
    <col min="8978" max="8978" width="10.375" style="298" customWidth="1"/>
    <col min="8979" max="8979" width="1.625" style="298" customWidth="1"/>
    <col min="8980" max="9206" width="10.625" style="298"/>
    <col min="9207" max="9207" width="1.625" style="298" customWidth="1"/>
    <col min="9208" max="9208" width="7.625" style="298" customWidth="1"/>
    <col min="9209" max="9209" width="2.625" style="298" customWidth="1"/>
    <col min="9210" max="9210" width="22.625" style="298" customWidth="1"/>
    <col min="9211" max="9211" width="5.875" style="298" customWidth="1"/>
    <col min="9212" max="9232" width="9.625" style="298" customWidth="1"/>
    <col min="9233" max="9233" width="9.375" style="298" customWidth="1"/>
    <col min="9234" max="9234" width="10.375" style="298" customWidth="1"/>
    <col min="9235" max="9235" width="1.625" style="298" customWidth="1"/>
    <col min="9236" max="9462" width="10.625" style="298"/>
    <col min="9463" max="9463" width="1.625" style="298" customWidth="1"/>
    <col min="9464" max="9464" width="7.625" style="298" customWidth="1"/>
    <col min="9465" max="9465" width="2.625" style="298" customWidth="1"/>
    <col min="9466" max="9466" width="22.625" style="298" customWidth="1"/>
    <col min="9467" max="9467" width="5.875" style="298" customWidth="1"/>
    <col min="9468" max="9488" width="9.625" style="298" customWidth="1"/>
    <col min="9489" max="9489" width="9.375" style="298" customWidth="1"/>
    <col min="9490" max="9490" width="10.375" style="298" customWidth="1"/>
    <col min="9491" max="9491" width="1.625" style="298" customWidth="1"/>
    <col min="9492" max="9718" width="10.625" style="298"/>
    <col min="9719" max="9719" width="1.625" style="298" customWidth="1"/>
    <col min="9720" max="9720" width="7.625" style="298" customWidth="1"/>
    <col min="9721" max="9721" width="2.625" style="298" customWidth="1"/>
    <col min="9722" max="9722" width="22.625" style="298" customWidth="1"/>
    <col min="9723" max="9723" width="5.875" style="298" customWidth="1"/>
    <col min="9724" max="9744" width="9.625" style="298" customWidth="1"/>
    <col min="9745" max="9745" width="9.375" style="298" customWidth="1"/>
    <col min="9746" max="9746" width="10.375" style="298" customWidth="1"/>
    <col min="9747" max="9747" width="1.625" style="298" customWidth="1"/>
    <col min="9748" max="9974" width="10.625" style="298"/>
    <col min="9975" max="9975" width="1.625" style="298" customWidth="1"/>
    <col min="9976" max="9976" width="7.625" style="298" customWidth="1"/>
    <col min="9977" max="9977" width="2.625" style="298" customWidth="1"/>
    <col min="9978" max="9978" width="22.625" style="298" customWidth="1"/>
    <col min="9979" max="9979" width="5.875" style="298" customWidth="1"/>
    <col min="9980" max="10000" width="9.625" style="298" customWidth="1"/>
    <col min="10001" max="10001" width="9.375" style="298" customWidth="1"/>
    <col min="10002" max="10002" width="10.375" style="298" customWidth="1"/>
    <col min="10003" max="10003" width="1.625" style="298" customWidth="1"/>
    <col min="10004" max="10230" width="10.625" style="298"/>
    <col min="10231" max="10231" width="1.625" style="298" customWidth="1"/>
    <col min="10232" max="10232" width="7.625" style="298" customWidth="1"/>
    <col min="10233" max="10233" width="2.625" style="298" customWidth="1"/>
    <col min="10234" max="10234" width="22.625" style="298" customWidth="1"/>
    <col min="10235" max="10235" width="5.875" style="298" customWidth="1"/>
    <col min="10236" max="10256" width="9.625" style="298" customWidth="1"/>
    <col min="10257" max="10257" width="9.375" style="298" customWidth="1"/>
    <col min="10258" max="10258" width="10.375" style="298" customWidth="1"/>
    <col min="10259" max="10259" width="1.625" style="298" customWidth="1"/>
    <col min="10260" max="10486" width="10.625" style="298"/>
    <col min="10487" max="10487" width="1.625" style="298" customWidth="1"/>
    <col min="10488" max="10488" width="7.625" style="298" customWidth="1"/>
    <col min="10489" max="10489" width="2.625" style="298" customWidth="1"/>
    <col min="10490" max="10490" width="22.625" style="298" customWidth="1"/>
    <col min="10491" max="10491" width="5.875" style="298" customWidth="1"/>
    <col min="10492" max="10512" width="9.625" style="298" customWidth="1"/>
    <col min="10513" max="10513" width="9.375" style="298" customWidth="1"/>
    <col min="10514" max="10514" width="10.375" style="298" customWidth="1"/>
    <col min="10515" max="10515" width="1.625" style="298" customWidth="1"/>
    <col min="10516" max="10742" width="10.625" style="298"/>
    <col min="10743" max="10743" width="1.625" style="298" customWidth="1"/>
    <col min="10744" max="10744" width="7.625" style="298" customWidth="1"/>
    <col min="10745" max="10745" width="2.625" style="298" customWidth="1"/>
    <col min="10746" max="10746" width="22.625" style="298" customWidth="1"/>
    <col min="10747" max="10747" width="5.875" style="298" customWidth="1"/>
    <col min="10748" max="10768" width="9.625" style="298" customWidth="1"/>
    <col min="10769" max="10769" width="9.375" style="298" customWidth="1"/>
    <col min="10770" max="10770" width="10.375" style="298" customWidth="1"/>
    <col min="10771" max="10771" width="1.625" style="298" customWidth="1"/>
    <col min="10772" max="10998" width="10.625" style="298"/>
    <col min="10999" max="10999" width="1.625" style="298" customWidth="1"/>
    <col min="11000" max="11000" width="7.625" style="298" customWidth="1"/>
    <col min="11001" max="11001" width="2.625" style="298" customWidth="1"/>
    <col min="11002" max="11002" width="22.625" style="298" customWidth="1"/>
    <col min="11003" max="11003" width="5.875" style="298" customWidth="1"/>
    <col min="11004" max="11024" width="9.625" style="298" customWidth="1"/>
    <col min="11025" max="11025" width="9.375" style="298" customWidth="1"/>
    <col min="11026" max="11026" width="10.375" style="298" customWidth="1"/>
    <col min="11027" max="11027" width="1.625" style="298" customWidth="1"/>
    <col min="11028" max="11254" width="10.625" style="298"/>
    <col min="11255" max="11255" width="1.625" style="298" customWidth="1"/>
    <col min="11256" max="11256" width="7.625" style="298" customWidth="1"/>
    <col min="11257" max="11257" width="2.625" style="298" customWidth="1"/>
    <col min="11258" max="11258" width="22.625" style="298" customWidth="1"/>
    <col min="11259" max="11259" width="5.875" style="298" customWidth="1"/>
    <col min="11260" max="11280" width="9.625" style="298" customWidth="1"/>
    <col min="11281" max="11281" width="9.375" style="298" customWidth="1"/>
    <col min="11282" max="11282" width="10.375" style="298" customWidth="1"/>
    <col min="11283" max="11283" width="1.625" style="298" customWidth="1"/>
    <col min="11284" max="11510" width="10.625" style="298"/>
    <col min="11511" max="11511" width="1.625" style="298" customWidth="1"/>
    <col min="11512" max="11512" width="7.625" style="298" customWidth="1"/>
    <col min="11513" max="11513" width="2.625" style="298" customWidth="1"/>
    <col min="11514" max="11514" width="22.625" style="298" customWidth="1"/>
    <col min="11515" max="11515" width="5.875" style="298" customWidth="1"/>
    <col min="11516" max="11536" width="9.625" style="298" customWidth="1"/>
    <col min="11537" max="11537" width="9.375" style="298" customWidth="1"/>
    <col min="11538" max="11538" width="10.375" style="298" customWidth="1"/>
    <col min="11539" max="11539" width="1.625" style="298" customWidth="1"/>
    <col min="11540" max="11766" width="10.625" style="298"/>
    <col min="11767" max="11767" width="1.625" style="298" customWidth="1"/>
    <col min="11768" max="11768" width="7.625" style="298" customWidth="1"/>
    <col min="11769" max="11769" width="2.625" style="298" customWidth="1"/>
    <col min="11770" max="11770" width="22.625" style="298" customWidth="1"/>
    <col min="11771" max="11771" width="5.875" style="298" customWidth="1"/>
    <col min="11772" max="11792" width="9.625" style="298" customWidth="1"/>
    <col min="11793" max="11793" width="9.375" style="298" customWidth="1"/>
    <col min="11794" max="11794" width="10.375" style="298" customWidth="1"/>
    <col min="11795" max="11795" width="1.625" style="298" customWidth="1"/>
    <col min="11796" max="12022" width="10.625" style="298"/>
    <col min="12023" max="12023" width="1.625" style="298" customWidth="1"/>
    <col min="12024" max="12024" width="7.625" style="298" customWidth="1"/>
    <col min="12025" max="12025" width="2.625" style="298" customWidth="1"/>
    <col min="12026" max="12026" width="22.625" style="298" customWidth="1"/>
    <col min="12027" max="12027" width="5.875" style="298" customWidth="1"/>
    <col min="12028" max="12048" width="9.625" style="298" customWidth="1"/>
    <col min="12049" max="12049" width="9.375" style="298" customWidth="1"/>
    <col min="12050" max="12050" width="10.375" style="298" customWidth="1"/>
    <col min="12051" max="12051" width="1.625" style="298" customWidth="1"/>
    <col min="12052" max="12278" width="10.625" style="298"/>
    <col min="12279" max="12279" width="1.625" style="298" customWidth="1"/>
    <col min="12280" max="12280" width="7.625" style="298" customWidth="1"/>
    <col min="12281" max="12281" width="2.625" style="298" customWidth="1"/>
    <col min="12282" max="12282" width="22.625" style="298" customWidth="1"/>
    <col min="12283" max="12283" width="5.875" style="298" customWidth="1"/>
    <col min="12284" max="12304" width="9.625" style="298" customWidth="1"/>
    <col min="12305" max="12305" width="9.375" style="298" customWidth="1"/>
    <col min="12306" max="12306" width="10.375" style="298" customWidth="1"/>
    <col min="12307" max="12307" width="1.625" style="298" customWidth="1"/>
    <col min="12308" max="12534" width="10.625" style="298"/>
    <col min="12535" max="12535" width="1.625" style="298" customWidth="1"/>
    <col min="12536" max="12536" width="7.625" style="298" customWidth="1"/>
    <col min="12537" max="12537" width="2.625" style="298" customWidth="1"/>
    <col min="12538" max="12538" width="22.625" style="298" customWidth="1"/>
    <col min="12539" max="12539" width="5.875" style="298" customWidth="1"/>
    <col min="12540" max="12560" width="9.625" style="298" customWidth="1"/>
    <col min="12561" max="12561" width="9.375" style="298" customWidth="1"/>
    <col min="12562" max="12562" width="10.375" style="298" customWidth="1"/>
    <col min="12563" max="12563" width="1.625" style="298" customWidth="1"/>
    <col min="12564" max="12790" width="10.625" style="298"/>
    <col min="12791" max="12791" width="1.625" style="298" customWidth="1"/>
    <col min="12792" max="12792" width="7.625" style="298" customWidth="1"/>
    <col min="12793" max="12793" width="2.625" style="298" customWidth="1"/>
    <col min="12794" max="12794" width="22.625" style="298" customWidth="1"/>
    <col min="12795" max="12795" width="5.875" style="298" customWidth="1"/>
    <col min="12796" max="12816" width="9.625" style="298" customWidth="1"/>
    <col min="12817" max="12817" width="9.375" style="298" customWidth="1"/>
    <col min="12818" max="12818" width="10.375" style="298" customWidth="1"/>
    <col min="12819" max="12819" width="1.625" style="298" customWidth="1"/>
    <col min="12820" max="13046" width="10.625" style="298"/>
    <col min="13047" max="13047" width="1.625" style="298" customWidth="1"/>
    <col min="13048" max="13048" width="7.625" style="298" customWidth="1"/>
    <col min="13049" max="13049" width="2.625" style="298" customWidth="1"/>
    <col min="13050" max="13050" width="22.625" style="298" customWidth="1"/>
    <col min="13051" max="13051" width="5.875" style="298" customWidth="1"/>
    <col min="13052" max="13072" width="9.625" style="298" customWidth="1"/>
    <col min="13073" max="13073" width="9.375" style="298" customWidth="1"/>
    <col min="13074" max="13074" width="10.375" style="298" customWidth="1"/>
    <col min="13075" max="13075" width="1.625" style="298" customWidth="1"/>
    <col min="13076" max="13302" width="10.625" style="298"/>
    <col min="13303" max="13303" width="1.625" style="298" customWidth="1"/>
    <col min="13304" max="13304" width="7.625" style="298" customWidth="1"/>
    <col min="13305" max="13305" width="2.625" style="298" customWidth="1"/>
    <col min="13306" max="13306" width="22.625" style="298" customWidth="1"/>
    <col min="13307" max="13307" width="5.875" style="298" customWidth="1"/>
    <col min="13308" max="13328" width="9.625" style="298" customWidth="1"/>
    <col min="13329" max="13329" width="9.375" style="298" customWidth="1"/>
    <col min="13330" max="13330" width="10.375" style="298" customWidth="1"/>
    <col min="13331" max="13331" width="1.625" style="298" customWidth="1"/>
    <col min="13332" max="13558" width="10.625" style="298"/>
    <col min="13559" max="13559" width="1.625" style="298" customWidth="1"/>
    <col min="13560" max="13560" width="7.625" style="298" customWidth="1"/>
    <col min="13561" max="13561" width="2.625" style="298" customWidth="1"/>
    <col min="13562" max="13562" width="22.625" style="298" customWidth="1"/>
    <col min="13563" max="13563" width="5.875" style="298" customWidth="1"/>
    <col min="13564" max="13584" width="9.625" style="298" customWidth="1"/>
    <col min="13585" max="13585" width="9.375" style="298" customWidth="1"/>
    <col min="13586" max="13586" width="10.375" style="298" customWidth="1"/>
    <col min="13587" max="13587" width="1.625" style="298" customWidth="1"/>
    <col min="13588" max="13814" width="10.625" style="298"/>
    <col min="13815" max="13815" width="1.625" style="298" customWidth="1"/>
    <col min="13816" max="13816" width="7.625" style="298" customWidth="1"/>
    <col min="13817" max="13817" width="2.625" style="298" customWidth="1"/>
    <col min="13818" max="13818" width="22.625" style="298" customWidth="1"/>
    <col min="13819" max="13819" width="5.875" style="298" customWidth="1"/>
    <col min="13820" max="13840" width="9.625" style="298" customWidth="1"/>
    <col min="13841" max="13841" width="9.375" style="298" customWidth="1"/>
    <col min="13842" max="13842" width="10.375" style="298" customWidth="1"/>
    <col min="13843" max="13843" width="1.625" style="298" customWidth="1"/>
    <col min="13844" max="14070" width="10.625" style="298"/>
    <col min="14071" max="14071" width="1.625" style="298" customWidth="1"/>
    <col min="14072" max="14072" width="7.625" style="298" customWidth="1"/>
    <col min="14073" max="14073" width="2.625" style="298" customWidth="1"/>
    <col min="14074" max="14074" width="22.625" style="298" customWidth="1"/>
    <col min="14075" max="14075" width="5.875" style="298" customWidth="1"/>
    <col min="14076" max="14096" width="9.625" style="298" customWidth="1"/>
    <col min="14097" max="14097" width="9.375" style="298" customWidth="1"/>
    <col min="14098" max="14098" width="10.375" style="298" customWidth="1"/>
    <col min="14099" max="14099" width="1.625" style="298" customWidth="1"/>
    <col min="14100" max="14326" width="10.625" style="298"/>
    <col min="14327" max="14327" width="1.625" style="298" customWidth="1"/>
    <col min="14328" max="14328" width="7.625" style="298" customWidth="1"/>
    <col min="14329" max="14329" width="2.625" style="298" customWidth="1"/>
    <col min="14330" max="14330" width="22.625" style="298" customWidth="1"/>
    <col min="14331" max="14331" width="5.875" style="298" customWidth="1"/>
    <col min="14332" max="14352" width="9.625" style="298" customWidth="1"/>
    <col min="14353" max="14353" width="9.375" style="298" customWidth="1"/>
    <col min="14354" max="14354" width="10.375" style="298" customWidth="1"/>
    <col min="14355" max="14355" width="1.625" style="298" customWidth="1"/>
    <col min="14356" max="14582" width="10.625" style="298"/>
    <col min="14583" max="14583" width="1.625" style="298" customWidth="1"/>
    <col min="14584" max="14584" width="7.625" style="298" customWidth="1"/>
    <col min="14585" max="14585" width="2.625" style="298" customWidth="1"/>
    <col min="14586" max="14586" width="22.625" style="298" customWidth="1"/>
    <col min="14587" max="14587" width="5.875" style="298" customWidth="1"/>
    <col min="14588" max="14608" width="9.625" style="298" customWidth="1"/>
    <col min="14609" max="14609" width="9.375" style="298" customWidth="1"/>
    <col min="14610" max="14610" width="10.375" style="298" customWidth="1"/>
    <col min="14611" max="14611" width="1.625" style="298" customWidth="1"/>
    <col min="14612" max="14838" width="10.625" style="298"/>
    <col min="14839" max="14839" width="1.625" style="298" customWidth="1"/>
    <col min="14840" max="14840" width="7.625" style="298" customWidth="1"/>
    <col min="14841" max="14841" width="2.625" style="298" customWidth="1"/>
    <col min="14842" max="14842" width="22.625" style="298" customWidth="1"/>
    <col min="14843" max="14843" width="5.875" style="298" customWidth="1"/>
    <col min="14844" max="14864" width="9.625" style="298" customWidth="1"/>
    <col min="14865" max="14865" width="9.375" style="298" customWidth="1"/>
    <col min="14866" max="14866" width="10.375" style="298" customWidth="1"/>
    <col min="14867" max="14867" width="1.625" style="298" customWidth="1"/>
    <col min="14868" max="15094" width="10.625" style="298"/>
    <col min="15095" max="15095" width="1.625" style="298" customWidth="1"/>
    <col min="15096" max="15096" width="7.625" style="298" customWidth="1"/>
    <col min="15097" max="15097" width="2.625" style="298" customWidth="1"/>
    <col min="15098" max="15098" width="22.625" style="298" customWidth="1"/>
    <col min="15099" max="15099" width="5.875" style="298" customWidth="1"/>
    <col min="15100" max="15120" width="9.625" style="298" customWidth="1"/>
    <col min="15121" max="15121" width="9.375" style="298" customWidth="1"/>
    <col min="15122" max="15122" width="10.375" style="298" customWidth="1"/>
    <col min="15123" max="15123" width="1.625" style="298" customWidth="1"/>
    <col min="15124" max="15350" width="10.625" style="298"/>
    <col min="15351" max="15351" width="1.625" style="298" customWidth="1"/>
    <col min="15352" max="15352" width="7.625" style="298" customWidth="1"/>
    <col min="15353" max="15353" width="2.625" style="298" customWidth="1"/>
    <col min="15354" max="15354" width="22.625" style="298" customWidth="1"/>
    <col min="15355" max="15355" width="5.875" style="298" customWidth="1"/>
    <col min="15356" max="15376" width="9.625" style="298" customWidth="1"/>
    <col min="15377" max="15377" width="9.375" style="298" customWidth="1"/>
    <col min="15378" max="15378" width="10.375" style="298" customWidth="1"/>
    <col min="15379" max="15379" width="1.625" style="298" customWidth="1"/>
    <col min="15380" max="15606" width="10.625" style="298"/>
    <col min="15607" max="15607" width="1.625" style="298" customWidth="1"/>
    <col min="15608" max="15608" width="7.625" style="298" customWidth="1"/>
    <col min="15609" max="15609" width="2.625" style="298" customWidth="1"/>
    <col min="15610" max="15610" width="22.625" style="298" customWidth="1"/>
    <col min="15611" max="15611" width="5.875" style="298" customWidth="1"/>
    <col min="15612" max="15632" width="9.625" style="298" customWidth="1"/>
    <col min="15633" max="15633" width="9.375" style="298" customWidth="1"/>
    <col min="15634" max="15634" width="10.375" style="298" customWidth="1"/>
    <col min="15635" max="15635" width="1.625" style="298" customWidth="1"/>
    <col min="15636" max="15862" width="10.625" style="298"/>
    <col min="15863" max="15863" width="1.625" style="298" customWidth="1"/>
    <col min="15864" max="15864" width="7.625" style="298" customWidth="1"/>
    <col min="15865" max="15865" width="2.625" style="298" customWidth="1"/>
    <col min="15866" max="15866" width="22.625" style="298" customWidth="1"/>
    <col min="15867" max="15867" width="5.875" style="298" customWidth="1"/>
    <col min="15868" max="15888" width="9.625" style="298" customWidth="1"/>
    <col min="15889" max="15889" width="9.375" style="298" customWidth="1"/>
    <col min="15890" max="15890" width="10.375" style="298" customWidth="1"/>
    <col min="15891" max="15891" width="1.625" style="298" customWidth="1"/>
    <col min="15892" max="16118" width="10.625" style="298"/>
    <col min="16119" max="16119" width="1.625" style="298" customWidth="1"/>
    <col min="16120" max="16120" width="7.625" style="298" customWidth="1"/>
    <col min="16121" max="16121" width="2.625" style="298" customWidth="1"/>
    <col min="16122" max="16122" width="22.625" style="298" customWidth="1"/>
    <col min="16123" max="16123" width="5.875" style="298" customWidth="1"/>
    <col min="16124" max="16144" width="9.625" style="298" customWidth="1"/>
    <col min="16145" max="16145" width="9.375" style="298" customWidth="1"/>
    <col min="16146" max="16146" width="10.375" style="298" customWidth="1"/>
    <col min="16147" max="16147" width="1.625" style="298" customWidth="1"/>
    <col min="16148" max="16384" width="10.625" style="298"/>
  </cols>
  <sheetData>
    <row r="1" spans="1:119" s="269" customFormat="1" ht="21" customHeight="1">
      <c r="A1" s="267"/>
      <c r="B1" s="2538" t="s">
        <v>1459</v>
      </c>
      <c r="C1" s="2538"/>
      <c r="D1" s="2538"/>
      <c r="E1" s="2538"/>
      <c r="F1" s="2538"/>
      <c r="G1" s="2538"/>
      <c r="H1" s="2538"/>
      <c r="I1" s="2538"/>
      <c r="J1" s="2538"/>
      <c r="K1" s="2538"/>
      <c r="L1" s="2538"/>
      <c r="M1" s="2538"/>
      <c r="N1" s="2538"/>
      <c r="O1" s="2538"/>
      <c r="P1" s="2538"/>
      <c r="Q1" s="2538"/>
      <c r="R1" s="2538"/>
      <c r="S1" s="2538"/>
      <c r="T1" s="2538"/>
      <c r="U1" s="2538"/>
      <c r="V1" s="2538"/>
      <c r="W1" s="2538"/>
      <c r="X1" s="2538"/>
      <c r="Y1" s="2538"/>
      <c r="Z1" s="2538"/>
      <c r="AA1" s="268"/>
      <c r="AB1" s="268"/>
      <c r="AC1" s="268"/>
      <c r="AD1" s="268"/>
      <c r="AE1" s="268"/>
      <c r="AF1" s="268"/>
      <c r="AG1" s="268"/>
      <c r="AH1" s="268"/>
      <c r="AI1" s="268"/>
      <c r="AJ1" s="268"/>
      <c r="AK1" s="268"/>
      <c r="AM1" s="268"/>
      <c r="AN1" s="268"/>
      <c r="AO1" s="268"/>
      <c r="AP1" s="268"/>
      <c r="AQ1" s="268"/>
      <c r="AR1" s="268"/>
      <c r="AS1" s="268"/>
      <c r="AT1" s="270"/>
      <c r="AU1" s="270"/>
      <c r="AV1" s="270"/>
      <c r="AW1" s="270"/>
      <c r="AX1" s="270"/>
      <c r="AY1" s="270"/>
      <c r="AZ1" s="270"/>
      <c r="BA1" s="270"/>
      <c r="BB1" s="270"/>
      <c r="BC1" s="270"/>
      <c r="BD1" s="270"/>
      <c r="BE1" s="270"/>
      <c r="BF1" s="270"/>
      <c r="BG1" s="270"/>
      <c r="BH1" s="270"/>
      <c r="BI1" s="270"/>
      <c r="BJ1" s="270"/>
      <c r="BK1" s="270"/>
      <c r="BL1" s="270"/>
      <c r="BM1" s="270"/>
      <c r="BN1" s="270"/>
      <c r="BO1" s="270"/>
      <c r="BP1" s="270"/>
      <c r="BQ1" s="270"/>
      <c r="BR1" s="270"/>
      <c r="BS1" s="270"/>
      <c r="BT1" s="270"/>
      <c r="BU1" s="270"/>
      <c r="BV1" s="270"/>
      <c r="BW1" s="270"/>
      <c r="BX1" s="270"/>
      <c r="BY1" s="270"/>
      <c r="BZ1" s="270"/>
      <c r="CA1" s="270"/>
      <c r="CB1" s="270"/>
      <c r="CC1" s="270"/>
      <c r="CD1" s="270"/>
      <c r="CE1" s="270"/>
      <c r="CF1" s="270"/>
      <c r="CG1" s="270"/>
      <c r="CH1" s="270"/>
      <c r="CI1" s="270"/>
      <c r="CJ1" s="270"/>
      <c r="CK1" s="270"/>
      <c r="CL1" s="270"/>
      <c r="CM1" s="270"/>
      <c r="CN1" s="270"/>
      <c r="CO1" s="270"/>
      <c r="CP1" s="270"/>
      <c r="CQ1" s="270"/>
      <c r="CR1" s="270"/>
      <c r="CS1" s="270"/>
      <c r="CT1" s="270"/>
      <c r="CU1" s="270"/>
      <c r="CV1" s="270"/>
      <c r="CW1" s="270"/>
      <c r="CX1" s="270"/>
      <c r="CY1" s="270"/>
      <c r="CZ1" s="270"/>
      <c r="DA1" s="270"/>
      <c r="DB1" s="270"/>
      <c r="DC1" s="270"/>
      <c r="DD1" s="270"/>
      <c r="DE1" s="270"/>
      <c r="DF1" s="270"/>
      <c r="DG1" s="270"/>
      <c r="DH1" s="270"/>
      <c r="DI1" s="270"/>
      <c r="DJ1" s="270"/>
      <c r="DK1" s="270"/>
      <c r="DL1" s="270"/>
      <c r="DM1" s="270"/>
      <c r="DN1" s="270"/>
      <c r="DO1" s="271"/>
    </row>
    <row r="2" spans="1:119" s="269" customFormat="1" ht="12.75" customHeight="1">
      <c r="A2" s="267"/>
      <c r="B2" s="272"/>
      <c r="C2" s="273"/>
      <c r="D2" s="273"/>
      <c r="E2" s="273"/>
      <c r="F2" s="273"/>
      <c r="G2" s="273"/>
      <c r="H2" s="273"/>
      <c r="I2" s="273"/>
      <c r="J2" s="273"/>
      <c r="K2" s="273"/>
      <c r="L2" s="273"/>
      <c r="M2" s="273"/>
      <c r="N2" s="273"/>
      <c r="O2" s="273"/>
      <c r="P2" s="273"/>
      <c r="Q2" s="273"/>
      <c r="R2" s="273"/>
      <c r="S2" s="273"/>
      <c r="T2" s="273"/>
      <c r="U2" s="273"/>
      <c r="V2" s="273"/>
      <c r="W2" s="273"/>
      <c r="X2" s="273"/>
      <c r="Y2" s="273"/>
      <c r="Z2" s="274"/>
      <c r="AA2" s="268"/>
      <c r="AB2" s="268"/>
      <c r="AC2" s="268"/>
      <c r="AD2" s="268"/>
      <c r="AE2" s="268"/>
      <c r="AF2" s="268"/>
      <c r="AG2" s="268"/>
      <c r="AH2" s="268"/>
      <c r="AI2" s="268"/>
      <c r="AJ2" s="268"/>
      <c r="AK2" s="268"/>
      <c r="AM2" s="268"/>
      <c r="AN2" s="268"/>
      <c r="AO2" s="268"/>
      <c r="AP2" s="268"/>
      <c r="AQ2" s="268"/>
      <c r="AR2" s="268"/>
      <c r="AS2" s="268"/>
      <c r="AT2" s="270"/>
      <c r="AU2" s="270"/>
      <c r="AV2" s="270"/>
      <c r="AW2" s="270"/>
      <c r="AX2" s="270"/>
      <c r="AY2" s="270"/>
      <c r="AZ2" s="270"/>
      <c r="BA2" s="270"/>
      <c r="BB2" s="270"/>
      <c r="BC2" s="270"/>
      <c r="BD2" s="270"/>
      <c r="BE2" s="270"/>
      <c r="BF2" s="270"/>
      <c r="BG2" s="270"/>
      <c r="BH2" s="270"/>
      <c r="BI2" s="270"/>
      <c r="BJ2" s="270"/>
      <c r="BK2" s="270"/>
      <c r="BL2" s="270"/>
      <c r="BM2" s="270"/>
      <c r="BN2" s="270"/>
      <c r="BO2" s="270"/>
      <c r="BP2" s="270"/>
      <c r="BQ2" s="270"/>
      <c r="BR2" s="270"/>
      <c r="BS2" s="270"/>
      <c r="BT2" s="270"/>
      <c r="BU2" s="270"/>
      <c r="BV2" s="270"/>
      <c r="BW2" s="270"/>
      <c r="BX2" s="270"/>
      <c r="BY2" s="270"/>
      <c r="BZ2" s="270"/>
      <c r="CA2" s="270"/>
      <c r="CB2" s="270"/>
      <c r="CC2" s="270"/>
      <c r="CD2" s="270"/>
      <c r="CE2" s="270"/>
      <c r="CF2" s="270"/>
      <c r="CG2" s="270"/>
      <c r="CH2" s="270"/>
      <c r="CI2" s="270"/>
      <c r="CJ2" s="270"/>
      <c r="CK2" s="270"/>
      <c r="CL2" s="270"/>
      <c r="CM2" s="270"/>
      <c r="CN2" s="270"/>
      <c r="CO2" s="270"/>
      <c r="CP2" s="270"/>
      <c r="CQ2" s="270"/>
      <c r="CR2" s="270"/>
      <c r="CS2" s="270"/>
      <c r="CT2" s="270"/>
      <c r="CU2" s="270"/>
      <c r="CV2" s="270"/>
      <c r="CW2" s="270"/>
      <c r="CX2" s="270"/>
      <c r="CY2" s="270"/>
      <c r="CZ2" s="270"/>
      <c r="DA2" s="270"/>
      <c r="DB2" s="270"/>
      <c r="DC2" s="270"/>
      <c r="DD2" s="270"/>
      <c r="DE2" s="270"/>
      <c r="DF2" s="270"/>
      <c r="DG2" s="270"/>
      <c r="DH2" s="270"/>
      <c r="DI2" s="270"/>
      <c r="DJ2" s="270"/>
      <c r="DK2" s="270"/>
      <c r="DL2" s="270"/>
      <c r="DM2" s="270"/>
      <c r="DN2" s="270"/>
      <c r="DO2" s="271"/>
    </row>
    <row r="3" spans="1:119" s="269" customFormat="1" ht="12" customHeight="1" thickBot="1">
      <c r="A3" s="275"/>
      <c r="B3" s="276"/>
      <c r="C3" s="277"/>
      <c r="D3" s="277" t="s">
        <v>286</v>
      </c>
      <c r="E3" s="278"/>
      <c r="F3" s="278" t="s">
        <v>1440</v>
      </c>
      <c r="G3" s="278"/>
      <c r="H3" s="278"/>
      <c r="I3" s="278"/>
      <c r="J3" s="278"/>
      <c r="K3" s="278"/>
      <c r="L3" s="278"/>
      <c r="M3" s="278"/>
      <c r="N3" s="278"/>
      <c r="O3" s="278"/>
      <c r="P3" s="279"/>
      <c r="Q3" s="278"/>
      <c r="R3" s="278"/>
      <c r="S3" s="278"/>
      <c r="T3" s="278"/>
      <c r="U3" s="278"/>
      <c r="V3" s="278"/>
      <c r="W3" s="278"/>
      <c r="X3" s="278"/>
      <c r="Y3" s="276" t="s">
        <v>405</v>
      </c>
      <c r="Z3" s="274"/>
      <c r="AA3" s="268"/>
      <c r="AB3" s="268"/>
      <c r="AC3" s="268"/>
      <c r="AD3" s="268"/>
      <c r="AE3" s="268"/>
      <c r="AF3" s="268"/>
      <c r="AG3" s="268"/>
      <c r="AH3" s="268"/>
      <c r="AI3" s="268"/>
      <c r="AJ3" s="268"/>
      <c r="AK3" s="268"/>
      <c r="AL3" s="268"/>
      <c r="AM3" s="268"/>
      <c r="AN3" s="268"/>
      <c r="AO3" s="268"/>
      <c r="AP3" s="268"/>
      <c r="AQ3" s="268"/>
      <c r="AR3" s="268"/>
      <c r="AS3" s="268"/>
      <c r="AT3" s="268"/>
      <c r="AU3" s="268"/>
      <c r="AV3" s="268"/>
      <c r="AW3" s="268"/>
      <c r="AX3" s="268"/>
      <c r="AY3" s="268"/>
      <c r="AZ3" s="268"/>
      <c r="BA3" s="268"/>
      <c r="BB3" s="268"/>
      <c r="BC3" s="268"/>
      <c r="BD3" s="268"/>
      <c r="BE3" s="268"/>
      <c r="BF3" s="268"/>
      <c r="BG3" s="268"/>
      <c r="BH3" s="268"/>
      <c r="BI3" s="268"/>
      <c r="BJ3" s="268"/>
      <c r="BK3" s="268"/>
      <c r="BL3" s="268"/>
      <c r="BM3" s="268"/>
      <c r="BN3" s="268"/>
      <c r="BO3" s="268"/>
      <c r="BP3" s="268"/>
      <c r="BQ3" s="268"/>
      <c r="BR3" s="268"/>
      <c r="BS3" s="268"/>
      <c r="BT3" s="268"/>
      <c r="BU3" s="268"/>
      <c r="BV3" s="268"/>
      <c r="BW3" s="268"/>
      <c r="BX3" s="268"/>
      <c r="BY3" s="268"/>
      <c r="BZ3" s="268"/>
      <c r="CA3" s="268"/>
      <c r="CB3" s="268"/>
      <c r="CC3" s="268"/>
      <c r="CD3" s="268"/>
      <c r="CE3" s="268"/>
      <c r="CF3" s="268"/>
      <c r="CG3" s="268"/>
      <c r="CH3" s="268"/>
      <c r="CI3" s="268"/>
      <c r="CJ3" s="268"/>
      <c r="CK3" s="268"/>
      <c r="CL3" s="268"/>
      <c r="CM3" s="268"/>
      <c r="CN3" s="268"/>
      <c r="CO3" s="268"/>
      <c r="CP3" s="268"/>
      <c r="CQ3" s="268"/>
      <c r="CR3" s="268"/>
      <c r="CS3" s="268"/>
      <c r="CT3" s="268"/>
      <c r="CU3" s="268"/>
      <c r="CV3" s="268"/>
      <c r="CW3" s="268"/>
      <c r="CX3" s="268"/>
      <c r="CY3" s="268"/>
      <c r="CZ3" s="268"/>
      <c r="DA3" s="268"/>
      <c r="DB3" s="268"/>
      <c r="DC3" s="268"/>
      <c r="DD3" s="268"/>
      <c r="DE3" s="268"/>
      <c r="DF3" s="268"/>
      <c r="DG3" s="268"/>
      <c r="DH3" s="268"/>
      <c r="DI3" s="268"/>
      <c r="DJ3" s="268"/>
      <c r="DK3" s="268"/>
      <c r="DL3" s="268"/>
      <c r="DM3" s="268"/>
      <c r="DN3" s="268"/>
      <c r="DO3" s="268"/>
    </row>
    <row r="4" spans="1:119" s="297" customFormat="1" ht="24.75" customHeight="1" thickBot="1">
      <c r="A4" s="280"/>
      <c r="B4" s="281" t="s">
        <v>288</v>
      </c>
      <c r="C4" s="282" t="s">
        <v>289</v>
      </c>
      <c r="D4" s="282" t="s">
        <v>290</v>
      </c>
      <c r="E4" s="283" t="s">
        <v>291</v>
      </c>
      <c r="F4" s="284" t="s">
        <v>406</v>
      </c>
      <c r="G4" s="285" t="s">
        <v>207</v>
      </c>
      <c r="H4" s="286" t="s">
        <v>208</v>
      </c>
      <c r="I4" s="286" t="s">
        <v>209</v>
      </c>
      <c r="J4" s="286" t="s">
        <v>210</v>
      </c>
      <c r="K4" s="286" t="s">
        <v>211</v>
      </c>
      <c r="L4" s="287" t="s">
        <v>292</v>
      </c>
      <c r="M4" s="286" t="s">
        <v>213</v>
      </c>
      <c r="N4" s="286" t="s">
        <v>214</v>
      </c>
      <c r="O4" s="286" t="s">
        <v>215</v>
      </c>
      <c r="P4" s="288" t="s">
        <v>293</v>
      </c>
      <c r="Q4" s="288" t="s">
        <v>217</v>
      </c>
      <c r="R4" s="289" t="s">
        <v>218</v>
      </c>
      <c r="S4" s="290" t="s">
        <v>219</v>
      </c>
      <c r="T4" s="291" t="s">
        <v>294</v>
      </c>
      <c r="U4" s="289" t="s">
        <v>220</v>
      </c>
      <c r="V4" s="289" t="s">
        <v>221</v>
      </c>
      <c r="W4" s="288" t="s">
        <v>295</v>
      </c>
      <c r="X4" s="289" t="s">
        <v>223</v>
      </c>
      <c r="Y4" s="292" t="s">
        <v>224</v>
      </c>
      <c r="Z4" s="293" t="s">
        <v>225</v>
      </c>
      <c r="AA4" s="294"/>
      <c r="AB4" s="295"/>
      <c r="AC4" s="295"/>
      <c r="AD4" s="295"/>
      <c r="AE4" s="295"/>
      <c r="AF4" s="295"/>
      <c r="AG4" s="295"/>
      <c r="AH4" s="295"/>
      <c r="AI4" s="295"/>
      <c r="AJ4" s="295"/>
      <c r="AK4" s="295"/>
      <c r="AL4" s="295"/>
      <c r="AM4" s="295"/>
      <c r="AN4" s="295"/>
      <c r="AO4" s="295"/>
      <c r="AP4" s="295"/>
      <c r="AQ4" s="295"/>
      <c r="AR4" s="295"/>
      <c r="AS4" s="295"/>
      <c r="AT4" s="296"/>
      <c r="AU4" s="295"/>
      <c r="AV4" s="295"/>
      <c r="AW4" s="295"/>
      <c r="AX4" s="295"/>
      <c r="AY4" s="295"/>
      <c r="AZ4" s="295"/>
      <c r="BA4" s="295"/>
      <c r="BB4" s="295"/>
      <c r="BC4" s="295"/>
      <c r="BD4" s="295"/>
      <c r="BE4" s="295"/>
      <c r="BF4" s="295"/>
      <c r="BG4" s="295"/>
      <c r="BH4" s="295"/>
      <c r="BI4" s="295"/>
      <c r="BJ4" s="295"/>
      <c r="BK4" s="295"/>
      <c r="BL4" s="295"/>
      <c r="BM4" s="295"/>
      <c r="BN4" s="295"/>
      <c r="BO4" s="295"/>
      <c r="BP4" s="295"/>
      <c r="BQ4" s="295"/>
      <c r="BR4" s="295"/>
      <c r="BS4" s="295"/>
      <c r="BT4" s="295"/>
      <c r="BU4" s="295"/>
      <c r="BV4" s="295"/>
      <c r="BW4" s="295"/>
      <c r="BX4" s="295"/>
      <c r="BY4" s="295"/>
      <c r="BZ4" s="295"/>
      <c r="CA4" s="295"/>
      <c r="CB4" s="295"/>
      <c r="CC4" s="295"/>
      <c r="CD4" s="295"/>
      <c r="CF4" s="295"/>
      <c r="CG4" s="295"/>
      <c r="CH4" s="295"/>
      <c r="CI4" s="295"/>
      <c r="CJ4" s="295"/>
      <c r="CK4" s="295"/>
      <c r="CL4" s="295"/>
      <c r="CM4" s="295"/>
      <c r="CN4" s="295"/>
      <c r="CO4" s="295"/>
      <c r="CP4" s="295"/>
      <c r="CQ4" s="295"/>
      <c r="CR4" s="295"/>
      <c r="CS4" s="295"/>
      <c r="CT4" s="295"/>
      <c r="CU4" s="295"/>
      <c r="CV4" s="295"/>
      <c r="CW4" s="295"/>
      <c r="CX4" s="295"/>
      <c r="CY4" s="295"/>
      <c r="CZ4" s="295"/>
      <c r="DA4" s="295"/>
      <c r="DB4" s="295"/>
      <c r="DC4" s="295"/>
      <c r="DD4" s="295"/>
      <c r="DE4" s="295"/>
      <c r="DF4" s="295"/>
      <c r="DG4" s="295"/>
      <c r="DH4" s="295"/>
      <c r="DI4" s="295"/>
      <c r="DJ4" s="295"/>
      <c r="DK4" s="295"/>
      <c r="DL4" s="295"/>
      <c r="DN4" s="295"/>
      <c r="DO4" s="295"/>
    </row>
    <row r="5" spans="1:119" ht="12.75" customHeight="1">
      <c r="B5" s="299"/>
      <c r="C5" s="397"/>
      <c r="D5" s="398" t="s">
        <v>407</v>
      </c>
      <c r="E5" s="399" t="s">
        <v>408</v>
      </c>
      <c r="F5" s="400"/>
      <c r="G5" s="401"/>
      <c r="H5" s="402"/>
      <c r="I5" s="402"/>
      <c r="J5" s="401"/>
      <c r="K5" s="401"/>
      <c r="L5" s="403"/>
      <c r="M5" s="300" t="s">
        <v>410</v>
      </c>
      <c r="N5" s="404"/>
      <c r="O5" s="300" t="s">
        <v>410</v>
      </c>
      <c r="P5" s="300" t="s">
        <v>410</v>
      </c>
      <c r="Q5" s="300" t="s">
        <v>410</v>
      </c>
      <c r="R5" s="402"/>
      <c r="S5" s="401"/>
      <c r="T5" s="405"/>
      <c r="U5" s="401"/>
      <c r="V5" s="401"/>
      <c r="W5" s="402"/>
      <c r="X5" s="402"/>
      <c r="Y5" s="406"/>
      <c r="Z5" s="407"/>
    </row>
    <row r="6" spans="1:119" ht="12.75" customHeight="1" thickBot="1">
      <c r="B6" s="301"/>
      <c r="C6" s="302">
        <v>1</v>
      </c>
      <c r="D6" s="303" t="s">
        <v>6</v>
      </c>
      <c r="E6" s="304" t="s">
        <v>300</v>
      </c>
      <c r="F6" s="305" t="s">
        <v>409</v>
      </c>
      <c r="G6" s="306"/>
      <c r="H6" s="307"/>
      <c r="I6" s="307">
        <v>2.4628435902864045E-7</v>
      </c>
      <c r="J6" s="308"/>
      <c r="K6" s="308"/>
      <c r="L6" s="307">
        <v>10.317712753978398</v>
      </c>
      <c r="M6" s="309" t="s">
        <v>410</v>
      </c>
      <c r="N6" s="307">
        <v>0.19143880254783444</v>
      </c>
      <c r="O6" s="309" t="s">
        <v>410</v>
      </c>
      <c r="P6" s="309" t="s">
        <v>410</v>
      </c>
      <c r="Q6" s="309" t="s">
        <v>410</v>
      </c>
      <c r="R6" s="307"/>
      <c r="S6" s="308">
        <v>2.4934925972036595E-5</v>
      </c>
      <c r="T6" s="308">
        <v>5.1960510358906507E-5</v>
      </c>
      <c r="U6" s="308"/>
      <c r="V6" s="308">
        <v>7.5467669608617907E-6</v>
      </c>
      <c r="W6" s="309" t="s">
        <v>410</v>
      </c>
      <c r="X6" s="309" t="s">
        <v>410</v>
      </c>
      <c r="Y6" s="310"/>
      <c r="Z6" s="311"/>
      <c r="AA6" s="312"/>
    </row>
    <row r="7" spans="1:119" ht="12.75" customHeight="1" thickTop="1" thickBot="1">
      <c r="B7" s="301" t="s">
        <v>411</v>
      </c>
      <c r="C7" s="302">
        <v>2</v>
      </c>
      <c r="D7" s="303" t="s">
        <v>9</v>
      </c>
      <c r="E7" s="304" t="s">
        <v>301</v>
      </c>
      <c r="F7" s="305" t="s">
        <v>10</v>
      </c>
      <c r="G7" s="306"/>
      <c r="H7" s="307"/>
      <c r="I7" s="307">
        <v>1.6926539052535243E-6</v>
      </c>
      <c r="J7" s="308"/>
      <c r="K7" s="308"/>
      <c r="L7" s="307">
        <v>3.2487051293823111E-4</v>
      </c>
      <c r="M7" s="309" t="s">
        <v>410</v>
      </c>
      <c r="N7" s="307">
        <v>1.3157134217848063</v>
      </c>
      <c r="O7" s="309" t="s">
        <v>410</v>
      </c>
      <c r="P7" s="309" t="s">
        <v>410</v>
      </c>
      <c r="Q7" s="309" t="s">
        <v>410</v>
      </c>
      <c r="R7" s="307"/>
      <c r="S7" s="308">
        <v>1.7137182397712521E-4</v>
      </c>
      <c r="T7" s="308">
        <v>3.5711224669261862E-4</v>
      </c>
      <c r="U7" s="308"/>
      <c r="V7" s="313">
        <v>5.1867136909232157E-5</v>
      </c>
      <c r="W7" s="314">
        <v>247.82862367532653</v>
      </c>
      <c r="X7" s="314">
        <v>0.15680560866331125</v>
      </c>
      <c r="Y7" s="315"/>
      <c r="Z7" s="316"/>
      <c r="AA7" s="312"/>
    </row>
    <row r="8" spans="1:119" ht="12.75" customHeight="1" thickTop="1">
      <c r="B8" s="301"/>
      <c r="C8" s="302">
        <v>3</v>
      </c>
      <c r="D8" s="303" t="s">
        <v>299</v>
      </c>
      <c r="E8" s="304" t="s">
        <v>302</v>
      </c>
      <c r="F8" s="305" t="s">
        <v>412</v>
      </c>
      <c r="G8" s="306"/>
      <c r="H8" s="307"/>
      <c r="I8" s="307">
        <v>7.3715301510460306E-4</v>
      </c>
      <c r="J8" s="308"/>
      <c r="K8" s="308"/>
      <c r="L8" s="307">
        <v>684.73805855530043</v>
      </c>
      <c r="M8" s="309" t="s">
        <v>410</v>
      </c>
      <c r="N8" s="307">
        <v>572.99493586492883</v>
      </c>
      <c r="O8" s="309" t="s">
        <v>410</v>
      </c>
      <c r="P8" s="309" t="s">
        <v>410</v>
      </c>
      <c r="Q8" s="309" t="s">
        <v>410</v>
      </c>
      <c r="R8" s="307"/>
      <c r="S8" s="308">
        <v>7.463265606550086E-2</v>
      </c>
      <c r="T8" s="308">
        <v>0.1555228558910948</v>
      </c>
      <c r="U8" s="308"/>
      <c r="V8" s="308">
        <v>2.2588206743750769E-2</v>
      </c>
      <c r="W8" s="309" t="s">
        <v>410</v>
      </c>
      <c r="X8" s="309" t="s">
        <v>410</v>
      </c>
      <c r="Y8" s="310"/>
      <c r="Z8" s="316"/>
      <c r="AA8" s="312"/>
    </row>
    <row r="9" spans="1:119" ht="12.75" customHeight="1">
      <c r="B9" s="317"/>
      <c r="C9" s="302">
        <v>4</v>
      </c>
      <c r="D9" s="303" t="s">
        <v>413</v>
      </c>
      <c r="E9" s="304"/>
      <c r="F9" s="305"/>
      <c r="G9" s="306" t="s">
        <v>410</v>
      </c>
      <c r="H9" s="307" t="s">
        <v>410</v>
      </c>
      <c r="I9" s="307" t="s">
        <v>410</v>
      </c>
      <c r="J9" s="308" t="s">
        <v>410</v>
      </c>
      <c r="K9" s="308" t="s">
        <v>410</v>
      </c>
      <c r="L9" s="307" t="s">
        <v>410</v>
      </c>
      <c r="M9" s="309" t="s">
        <v>410</v>
      </c>
      <c r="N9" s="307" t="s">
        <v>410</v>
      </c>
      <c r="O9" s="309" t="s">
        <v>410</v>
      </c>
      <c r="P9" s="309" t="s">
        <v>410</v>
      </c>
      <c r="Q9" s="309" t="s">
        <v>410</v>
      </c>
      <c r="R9" s="307" t="s">
        <v>410</v>
      </c>
      <c r="S9" s="308" t="s">
        <v>410</v>
      </c>
      <c r="T9" s="308" t="s">
        <v>410</v>
      </c>
      <c r="U9" s="308" t="s">
        <v>410</v>
      </c>
      <c r="V9" s="308" t="s">
        <v>410</v>
      </c>
      <c r="W9" s="309" t="s">
        <v>410</v>
      </c>
      <c r="X9" s="309" t="s">
        <v>410</v>
      </c>
      <c r="Y9" s="310" t="s">
        <v>410</v>
      </c>
      <c r="Z9" s="316"/>
      <c r="AA9" s="312"/>
    </row>
    <row r="10" spans="1:119" ht="12.75" customHeight="1">
      <c r="B10" s="318"/>
      <c r="C10" s="413"/>
      <c r="D10" s="414" t="s">
        <v>303</v>
      </c>
      <c r="E10" s="415" t="s">
        <v>304</v>
      </c>
      <c r="F10" s="416"/>
      <c r="G10" s="417"/>
      <c r="H10" s="411"/>
      <c r="I10" s="411"/>
      <c r="J10" s="410"/>
      <c r="K10" s="410"/>
      <c r="L10" s="411"/>
      <c r="M10" s="319" t="s">
        <v>410</v>
      </c>
      <c r="N10" s="411"/>
      <c r="O10" s="319" t="s">
        <v>410</v>
      </c>
      <c r="P10" s="319" t="s">
        <v>410</v>
      </c>
      <c r="Q10" s="319" t="s">
        <v>410</v>
      </c>
      <c r="R10" s="411"/>
      <c r="S10" s="410"/>
      <c r="T10" s="410"/>
      <c r="U10" s="410"/>
      <c r="V10" s="410"/>
      <c r="W10" s="319" t="s">
        <v>410</v>
      </c>
      <c r="X10" s="319" t="s">
        <v>410</v>
      </c>
      <c r="Y10" s="408"/>
      <c r="Z10" s="409"/>
      <c r="AA10" s="312"/>
    </row>
    <row r="11" spans="1:119" ht="12.75" customHeight="1">
      <c r="B11" s="320" t="s">
        <v>128</v>
      </c>
      <c r="C11" s="302">
        <v>5</v>
      </c>
      <c r="D11" s="303" t="s">
        <v>414</v>
      </c>
      <c r="E11" s="304" t="s">
        <v>305</v>
      </c>
      <c r="F11" s="305" t="s">
        <v>415</v>
      </c>
      <c r="G11" s="321"/>
      <c r="H11" s="322"/>
      <c r="I11" s="322">
        <v>0.57806478491823765</v>
      </c>
      <c r="J11" s="323"/>
      <c r="K11" s="323"/>
      <c r="L11" s="322">
        <v>300.74992188313718</v>
      </c>
      <c r="M11" s="319" t="s">
        <v>410</v>
      </c>
      <c r="N11" s="322"/>
      <c r="O11" s="319" t="s">
        <v>410</v>
      </c>
      <c r="P11" s="319" t="s">
        <v>410</v>
      </c>
      <c r="Q11" s="319" t="s">
        <v>410</v>
      </c>
      <c r="R11" s="322"/>
      <c r="S11" s="323"/>
      <c r="T11" s="323"/>
      <c r="U11" s="323"/>
      <c r="V11" s="323"/>
      <c r="W11" s="319" t="s">
        <v>410</v>
      </c>
      <c r="X11" s="319" t="s">
        <v>410</v>
      </c>
      <c r="Y11" s="324"/>
      <c r="Z11" s="316"/>
      <c r="AA11" s="312"/>
    </row>
    <row r="12" spans="1:119" ht="12.75" customHeight="1">
      <c r="B12" s="325"/>
      <c r="C12" s="302">
        <v>6</v>
      </c>
      <c r="D12" s="303" t="s">
        <v>129</v>
      </c>
      <c r="E12" s="304" t="s">
        <v>306</v>
      </c>
      <c r="F12" s="305" t="s">
        <v>415</v>
      </c>
      <c r="G12" s="321" t="s">
        <v>410</v>
      </c>
      <c r="H12" s="322" t="s">
        <v>410</v>
      </c>
      <c r="I12" s="322" t="s">
        <v>410</v>
      </c>
      <c r="J12" s="323" t="s">
        <v>410</v>
      </c>
      <c r="K12" s="323" t="s">
        <v>410</v>
      </c>
      <c r="L12" s="322" t="s">
        <v>410</v>
      </c>
      <c r="M12" s="319" t="s">
        <v>410</v>
      </c>
      <c r="N12" s="322" t="s">
        <v>410</v>
      </c>
      <c r="O12" s="319" t="s">
        <v>410</v>
      </c>
      <c r="P12" s="319" t="s">
        <v>410</v>
      </c>
      <c r="Q12" s="319" t="s">
        <v>410</v>
      </c>
      <c r="R12" s="322" t="s">
        <v>410</v>
      </c>
      <c r="S12" s="323" t="s">
        <v>410</v>
      </c>
      <c r="T12" s="323" t="s">
        <v>410</v>
      </c>
      <c r="U12" s="323" t="s">
        <v>410</v>
      </c>
      <c r="V12" s="323" t="s">
        <v>410</v>
      </c>
      <c r="W12" s="319" t="s">
        <v>410</v>
      </c>
      <c r="X12" s="319" t="s">
        <v>410</v>
      </c>
      <c r="Y12" s="324" t="s">
        <v>410</v>
      </c>
      <c r="Z12" s="316"/>
      <c r="AA12" s="312"/>
    </row>
    <row r="13" spans="1:119" ht="12.75" customHeight="1">
      <c r="B13" s="326" t="s">
        <v>130</v>
      </c>
      <c r="C13" s="413">
        <v>7</v>
      </c>
      <c r="D13" s="414" t="s">
        <v>416</v>
      </c>
      <c r="E13" s="415" t="s">
        <v>308</v>
      </c>
      <c r="F13" s="419" t="s">
        <v>415</v>
      </c>
      <c r="G13" s="420">
        <v>108.19828988683314</v>
      </c>
      <c r="H13" s="411">
        <v>709781.45459940739</v>
      </c>
      <c r="I13" s="411">
        <v>257.58175731878964</v>
      </c>
      <c r="J13" s="410">
        <v>17.735204168848991</v>
      </c>
      <c r="K13" s="410">
        <v>17.065386780437645</v>
      </c>
      <c r="L13" s="411">
        <v>929.13146223786964</v>
      </c>
      <c r="M13" s="319" t="s">
        <v>410</v>
      </c>
      <c r="N13" s="411">
        <v>138.27197658804999</v>
      </c>
      <c r="O13" s="319" t="s">
        <v>410</v>
      </c>
      <c r="P13" s="319" t="s">
        <v>410</v>
      </c>
      <c r="Q13" s="319" t="s">
        <v>410</v>
      </c>
      <c r="R13" s="411">
        <v>10.500788164685712</v>
      </c>
      <c r="S13" s="410">
        <v>162.24682728160349</v>
      </c>
      <c r="T13" s="410">
        <v>6558.7318823824653</v>
      </c>
      <c r="U13" s="410">
        <v>11109.265155782545</v>
      </c>
      <c r="V13" s="410">
        <v>2889.6835488182505</v>
      </c>
      <c r="W13" s="319" t="s">
        <v>410</v>
      </c>
      <c r="X13" s="319" t="s">
        <v>410</v>
      </c>
      <c r="Y13" s="408">
        <v>842.15093492991753</v>
      </c>
      <c r="Z13" s="409"/>
      <c r="AA13" s="312"/>
    </row>
    <row r="14" spans="1:119" ht="12.75" customHeight="1">
      <c r="B14" s="326" t="s">
        <v>14</v>
      </c>
      <c r="C14" s="413">
        <v>8</v>
      </c>
      <c r="D14" s="414" t="s">
        <v>14</v>
      </c>
      <c r="E14" s="415" t="s">
        <v>309</v>
      </c>
      <c r="F14" s="419" t="s">
        <v>417</v>
      </c>
      <c r="G14" s="420">
        <v>0.47596554157205051</v>
      </c>
      <c r="H14" s="411">
        <v>206.4925830330973</v>
      </c>
      <c r="I14" s="411">
        <v>2.4427849707198588</v>
      </c>
      <c r="J14" s="410">
        <v>0.16400563065904683</v>
      </c>
      <c r="K14" s="410">
        <v>0.36820722063553407</v>
      </c>
      <c r="L14" s="411">
        <v>24.293021785941843</v>
      </c>
      <c r="M14" s="411">
        <v>5.2448884628370234</v>
      </c>
      <c r="N14" s="411">
        <v>90.937438869669307</v>
      </c>
      <c r="O14" s="411">
        <v>0.94626894526183103</v>
      </c>
      <c r="P14" s="319" t="s">
        <v>410</v>
      </c>
      <c r="Q14" s="319" t="s">
        <v>410</v>
      </c>
      <c r="R14" s="411">
        <v>1.2251635505965001E-2</v>
      </c>
      <c r="S14" s="410">
        <v>16.7969951289619</v>
      </c>
      <c r="T14" s="410">
        <v>38.618974314646202</v>
      </c>
      <c r="U14" s="410">
        <v>1.3570257916092292</v>
      </c>
      <c r="V14" s="410">
        <v>1054.576217646666</v>
      </c>
      <c r="W14" s="319" t="s">
        <v>410</v>
      </c>
      <c r="X14" s="319" t="s">
        <v>410</v>
      </c>
      <c r="Y14" s="408">
        <v>3.7529863611035365E-2</v>
      </c>
      <c r="Z14" s="409"/>
      <c r="AA14" s="312"/>
    </row>
    <row r="15" spans="1:119" ht="12.75" customHeight="1">
      <c r="B15" s="327"/>
      <c r="C15" s="413"/>
      <c r="D15" s="414" t="s">
        <v>418</v>
      </c>
      <c r="E15" s="415" t="s">
        <v>311</v>
      </c>
      <c r="F15" s="419"/>
      <c r="G15" s="420"/>
      <c r="H15" s="411"/>
      <c r="I15" s="411"/>
      <c r="J15" s="410"/>
      <c r="K15" s="410"/>
      <c r="L15" s="411"/>
      <c r="M15" s="411"/>
      <c r="N15" s="411"/>
      <c r="O15" s="411"/>
      <c r="P15" s="411"/>
      <c r="Q15" s="411"/>
      <c r="R15" s="411"/>
      <c r="S15" s="410"/>
      <c r="T15" s="410"/>
      <c r="U15" s="410"/>
      <c r="V15" s="410"/>
      <c r="W15" s="319" t="s">
        <v>410</v>
      </c>
      <c r="X15" s="319" t="s">
        <v>410</v>
      </c>
      <c r="Y15" s="408"/>
      <c r="Z15" s="409"/>
      <c r="AA15" s="312"/>
    </row>
    <row r="16" spans="1:119" ht="12.75" customHeight="1">
      <c r="B16" s="328"/>
      <c r="C16" s="302">
        <v>9</v>
      </c>
      <c r="D16" s="303" t="s">
        <v>131</v>
      </c>
      <c r="E16" s="304" t="s">
        <v>419</v>
      </c>
      <c r="F16" s="305" t="s">
        <v>417</v>
      </c>
      <c r="G16" s="321">
        <v>1.3382971486173041</v>
      </c>
      <c r="H16" s="322">
        <v>244.81228790138718</v>
      </c>
      <c r="I16" s="322">
        <v>4.6878207448159763</v>
      </c>
      <c r="J16" s="323">
        <v>4.4062136421410392</v>
      </c>
      <c r="K16" s="323">
        <v>2.2963105133761994</v>
      </c>
      <c r="L16" s="322">
        <v>10.867732031730585</v>
      </c>
      <c r="M16" s="319" t="s">
        <v>410</v>
      </c>
      <c r="N16" s="322">
        <v>0.84462089473590596</v>
      </c>
      <c r="O16" s="319" t="s">
        <v>410</v>
      </c>
      <c r="P16" s="322">
        <v>66.510535806421586</v>
      </c>
      <c r="Q16" s="322">
        <v>0.92087671398571636</v>
      </c>
      <c r="R16" s="322">
        <v>2.8148197625736324E-3</v>
      </c>
      <c r="S16" s="323">
        <v>9.6336946513571746</v>
      </c>
      <c r="T16" s="323">
        <v>1.4174461559703393</v>
      </c>
      <c r="U16" s="323">
        <v>10.376112527261226</v>
      </c>
      <c r="V16" s="323">
        <v>0.55235314203007868</v>
      </c>
      <c r="W16" s="319" t="s">
        <v>410</v>
      </c>
      <c r="X16" s="319" t="s">
        <v>410</v>
      </c>
      <c r="Y16" s="324">
        <v>10.228826190439028</v>
      </c>
      <c r="Z16" s="316"/>
      <c r="AA16" s="312"/>
    </row>
    <row r="17" spans="2:27" ht="12.75" customHeight="1">
      <c r="B17" s="328"/>
      <c r="C17" s="302">
        <v>10</v>
      </c>
      <c r="D17" s="303" t="s">
        <v>132</v>
      </c>
      <c r="E17" s="304" t="s">
        <v>313</v>
      </c>
      <c r="F17" s="305" t="s">
        <v>417</v>
      </c>
      <c r="G17" s="321">
        <v>0.2207115829531231</v>
      </c>
      <c r="H17" s="322">
        <v>103.74376936948791</v>
      </c>
      <c r="I17" s="322">
        <v>1.4512515043170746</v>
      </c>
      <c r="J17" s="323">
        <v>54.601527867343492</v>
      </c>
      <c r="K17" s="323">
        <v>0.99341737442152678</v>
      </c>
      <c r="L17" s="322">
        <v>2.4493461447023317</v>
      </c>
      <c r="M17" s="319" t="s">
        <v>410</v>
      </c>
      <c r="N17" s="322">
        <v>0.45558033296229866</v>
      </c>
      <c r="O17" s="319" t="s">
        <v>410</v>
      </c>
      <c r="P17" s="322">
        <v>71.6474174655567</v>
      </c>
      <c r="Q17" s="329" t="s">
        <v>410</v>
      </c>
      <c r="R17" s="322">
        <v>1.3126613830058919E-3</v>
      </c>
      <c r="S17" s="323">
        <v>3.5882219645314546</v>
      </c>
      <c r="T17" s="323">
        <v>0.79208087538712824</v>
      </c>
      <c r="U17" s="323">
        <v>3.8678718811101418</v>
      </c>
      <c r="V17" s="323">
        <v>0.23419584316058684</v>
      </c>
      <c r="W17" s="319" t="s">
        <v>410</v>
      </c>
      <c r="X17" s="319" t="s">
        <v>410</v>
      </c>
      <c r="Y17" s="324">
        <v>3.7471637526378943</v>
      </c>
      <c r="Z17" s="316"/>
      <c r="AA17" s="312"/>
    </row>
    <row r="18" spans="2:27" ht="12.75" customHeight="1">
      <c r="B18" s="328"/>
      <c r="C18" s="302">
        <v>11</v>
      </c>
      <c r="D18" s="303" t="s">
        <v>133</v>
      </c>
      <c r="E18" s="304" t="s">
        <v>314</v>
      </c>
      <c r="F18" s="305" t="s">
        <v>417</v>
      </c>
      <c r="G18" s="321">
        <v>1.4851214814205518</v>
      </c>
      <c r="H18" s="322">
        <v>124.54674029394577</v>
      </c>
      <c r="I18" s="322">
        <v>1.5823389371608532</v>
      </c>
      <c r="J18" s="323">
        <v>2.2880332485725279</v>
      </c>
      <c r="K18" s="323">
        <v>0.26755188381328782</v>
      </c>
      <c r="L18" s="322">
        <v>19.498291475384889</v>
      </c>
      <c r="M18" s="319" t="s">
        <v>410</v>
      </c>
      <c r="N18" s="322">
        <v>0.59348120532804938</v>
      </c>
      <c r="O18" s="322">
        <v>4.0994837714611005</v>
      </c>
      <c r="P18" s="319" t="s">
        <v>410</v>
      </c>
      <c r="Q18" s="319" t="s">
        <v>410</v>
      </c>
      <c r="R18" s="322">
        <v>7.2432795250518666E-3</v>
      </c>
      <c r="S18" s="323">
        <v>1.1713713856117045</v>
      </c>
      <c r="T18" s="323">
        <v>8.7941709515982042E-2</v>
      </c>
      <c r="U18" s="323">
        <v>8.3198807585489462E-2</v>
      </c>
      <c r="V18" s="323">
        <v>6.6257220188783869E-2</v>
      </c>
      <c r="W18" s="319" t="s">
        <v>410</v>
      </c>
      <c r="X18" s="319" t="s">
        <v>410</v>
      </c>
      <c r="Y18" s="324">
        <v>1.9093327607157888</v>
      </c>
      <c r="Z18" s="316"/>
      <c r="AA18" s="312"/>
    </row>
    <row r="19" spans="2:27" ht="12.75" customHeight="1">
      <c r="B19" s="328"/>
      <c r="C19" s="302">
        <v>12</v>
      </c>
      <c r="D19" s="303" t="s">
        <v>134</v>
      </c>
      <c r="E19" s="304" t="s">
        <v>315</v>
      </c>
      <c r="F19" s="305" t="s">
        <v>417</v>
      </c>
      <c r="G19" s="321">
        <v>12.051785512556995</v>
      </c>
      <c r="H19" s="322">
        <v>4.9702066406949532</v>
      </c>
      <c r="I19" s="322">
        <v>0.53759519650496745</v>
      </c>
      <c r="J19" s="323">
        <v>0.31219215166330877</v>
      </c>
      <c r="K19" s="323">
        <v>0.34880394393355146</v>
      </c>
      <c r="L19" s="322">
        <v>7.0386649323737442</v>
      </c>
      <c r="M19" s="319" t="s">
        <v>410</v>
      </c>
      <c r="N19" s="322">
        <v>225.13305375605646</v>
      </c>
      <c r="O19" s="319" t="s">
        <v>410</v>
      </c>
      <c r="P19" s="319" t="s">
        <v>410</v>
      </c>
      <c r="Q19" s="319" t="s">
        <v>410</v>
      </c>
      <c r="R19" s="322">
        <v>3.5317075353306796E-4</v>
      </c>
      <c r="S19" s="323">
        <v>2.1957966998418561</v>
      </c>
      <c r="T19" s="323">
        <v>8.2989227313253018</v>
      </c>
      <c r="U19" s="323">
        <v>2.0514957964043026</v>
      </c>
      <c r="V19" s="323">
        <v>1.9051971972788746</v>
      </c>
      <c r="W19" s="319" t="s">
        <v>410</v>
      </c>
      <c r="X19" s="319" t="s">
        <v>410</v>
      </c>
      <c r="Y19" s="324">
        <v>10.329938193715543</v>
      </c>
      <c r="Z19" s="316"/>
      <c r="AA19" s="312"/>
    </row>
    <row r="20" spans="2:27" ht="12.75" customHeight="1">
      <c r="B20" s="328"/>
      <c r="C20" s="302">
        <v>13</v>
      </c>
      <c r="D20" s="303" t="s">
        <v>135</v>
      </c>
      <c r="E20" s="304" t="s">
        <v>316</v>
      </c>
      <c r="F20" s="305" t="s">
        <v>417</v>
      </c>
      <c r="G20" s="321">
        <v>0.22154099537945815</v>
      </c>
      <c r="H20" s="322">
        <v>4.9701397365549198</v>
      </c>
      <c r="I20" s="322">
        <v>1.5214671785389073</v>
      </c>
      <c r="J20" s="323">
        <v>0.4403537693564113</v>
      </c>
      <c r="K20" s="323">
        <v>1.0909757363771908</v>
      </c>
      <c r="L20" s="322">
        <v>12.10268556250997</v>
      </c>
      <c r="M20" s="319" t="s">
        <v>410</v>
      </c>
      <c r="N20" s="322">
        <v>60.424574329750101</v>
      </c>
      <c r="O20" s="319" t="s">
        <v>410</v>
      </c>
      <c r="P20" s="319" t="s">
        <v>410</v>
      </c>
      <c r="Q20" s="319" t="s">
        <v>410</v>
      </c>
      <c r="R20" s="322">
        <v>1.9180177442883908E-3</v>
      </c>
      <c r="S20" s="323">
        <v>3.9016005776955662</v>
      </c>
      <c r="T20" s="323">
        <v>2.3310700659710148</v>
      </c>
      <c r="U20" s="323">
        <v>2.8504876845324598</v>
      </c>
      <c r="V20" s="323">
        <v>0.21583391094032553</v>
      </c>
      <c r="W20" s="319" t="s">
        <v>410</v>
      </c>
      <c r="X20" s="319" t="s">
        <v>410</v>
      </c>
      <c r="Y20" s="324">
        <v>2.1826338351463104</v>
      </c>
      <c r="Z20" s="316"/>
      <c r="AA20" s="312"/>
    </row>
    <row r="21" spans="2:27" ht="12.75" customHeight="1">
      <c r="B21" s="328"/>
      <c r="C21" s="302">
        <v>14</v>
      </c>
      <c r="D21" s="303" t="s">
        <v>136</v>
      </c>
      <c r="E21" s="304" t="s">
        <v>317</v>
      </c>
      <c r="F21" s="305" t="s">
        <v>417</v>
      </c>
      <c r="G21" s="321">
        <v>71.611653248155847</v>
      </c>
      <c r="H21" s="322">
        <v>4929.0192051433287</v>
      </c>
      <c r="I21" s="322">
        <v>3.6343145608871783</v>
      </c>
      <c r="J21" s="323">
        <v>2.1788369701094878</v>
      </c>
      <c r="K21" s="323">
        <v>3.1139320198947003</v>
      </c>
      <c r="L21" s="322">
        <v>57.173488775045691</v>
      </c>
      <c r="M21" s="322">
        <v>36.475332265125402</v>
      </c>
      <c r="N21" s="322">
        <v>8.0261505091318437</v>
      </c>
      <c r="O21" s="319" t="s">
        <v>410</v>
      </c>
      <c r="P21" s="319" t="s">
        <v>410</v>
      </c>
      <c r="Q21" s="319" t="s">
        <v>410</v>
      </c>
      <c r="R21" s="322">
        <v>3.6728990901440449E-3</v>
      </c>
      <c r="S21" s="323">
        <v>22.102581217239003</v>
      </c>
      <c r="T21" s="323">
        <v>2.3164360004570099</v>
      </c>
      <c r="U21" s="323">
        <v>21.346919919740674</v>
      </c>
      <c r="V21" s="323">
        <v>1.3786104059569741</v>
      </c>
      <c r="W21" s="319" t="s">
        <v>410</v>
      </c>
      <c r="X21" s="319" t="s">
        <v>410</v>
      </c>
      <c r="Y21" s="324">
        <v>138.03558790992824</v>
      </c>
      <c r="Z21" s="316"/>
      <c r="AA21" s="312"/>
    </row>
    <row r="22" spans="2:27" ht="12.75" customHeight="1">
      <c r="B22" s="328"/>
      <c r="C22" s="302">
        <v>15</v>
      </c>
      <c r="D22" s="303" t="s">
        <v>137</v>
      </c>
      <c r="E22" s="304" t="s">
        <v>318</v>
      </c>
      <c r="F22" s="305" t="s">
        <v>417</v>
      </c>
      <c r="G22" s="321">
        <v>0.38147305138011378</v>
      </c>
      <c r="H22" s="322">
        <v>4.112203396844321</v>
      </c>
      <c r="I22" s="322">
        <v>6.4446583451223765</v>
      </c>
      <c r="J22" s="323">
        <v>1.3485095593195591</v>
      </c>
      <c r="K22" s="323">
        <v>3.4687119634248393</v>
      </c>
      <c r="L22" s="322">
        <v>27.625979517669673</v>
      </c>
      <c r="M22" s="322">
        <v>33.245972748378371</v>
      </c>
      <c r="N22" s="322">
        <v>0.83354663118470451</v>
      </c>
      <c r="O22" s="319" t="s">
        <v>410</v>
      </c>
      <c r="P22" s="319" t="s">
        <v>410</v>
      </c>
      <c r="Q22" s="319" t="s">
        <v>410</v>
      </c>
      <c r="R22" s="322">
        <v>6.4071239221797412E-3</v>
      </c>
      <c r="S22" s="323">
        <v>4.1298082227782329</v>
      </c>
      <c r="T22" s="323">
        <v>0.14769466304984899</v>
      </c>
      <c r="U22" s="323">
        <v>2.6127919667757156</v>
      </c>
      <c r="V22" s="323">
        <v>0.13018446423121136</v>
      </c>
      <c r="W22" s="319" t="s">
        <v>410</v>
      </c>
      <c r="X22" s="319" t="s">
        <v>410</v>
      </c>
      <c r="Y22" s="324">
        <v>2.4384755002619785</v>
      </c>
      <c r="Z22" s="316"/>
      <c r="AA22" s="312"/>
    </row>
    <row r="23" spans="2:27" ht="12.75" customHeight="1">
      <c r="B23" s="328"/>
      <c r="C23" s="302">
        <v>16</v>
      </c>
      <c r="D23" s="303" t="s">
        <v>138</v>
      </c>
      <c r="E23" s="304" t="s">
        <v>319</v>
      </c>
      <c r="F23" s="305" t="s">
        <v>417</v>
      </c>
      <c r="G23" s="321">
        <v>1.9463932255624821</v>
      </c>
      <c r="H23" s="322">
        <v>244.98034300533169</v>
      </c>
      <c r="I23" s="322">
        <v>17.321421623768234</v>
      </c>
      <c r="J23" s="323">
        <v>11.870140952788717</v>
      </c>
      <c r="K23" s="323">
        <v>28.220502112368422</v>
      </c>
      <c r="L23" s="322">
        <v>7.1911754078419721</v>
      </c>
      <c r="M23" s="329" t="s">
        <v>410</v>
      </c>
      <c r="N23" s="322">
        <v>0.75982511317286872</v>
      </c>
      <c r="O23" s="319" t="s">
        <v>410</v>
      </c>
      <c r="P23" s="322">
        <v>2.2442986544061285</v>
      </c>
      <c r="Q23" s="319" t="s">
        <v>410</v>
      </c>
      <c r="R23" s="322">
        <v>8.0662239655392865E-3</v>
      </c>
      <c r="S23" s="323">
        <v>9.0000246982620311</v>
      </c>
      <c r="T23" s="323">
        <v>1.0606411575365922</v>
      </c>
      <c r="U23" s="323">
        <v>12.775668517961462</v>
      </c>
      <c r="V23" s="323">
        <v>1.0116767241373745</v>
      </c>
      <c r="W23" s="319" t="s">
        <v>410</v>
      </c>
      <c r="X23" s="319" t="s">
        <v>410</v>
      </c>
      <c r="Y23" s="324">
        <v>19.904974016006943</v>
      </c>
      <c r="Z23" s="316"/>
      <c r="AA23" s="312"/>
    </row>
    <row r="24" spans="2:27" ht="12.75" customHeight="1">
      <c r="B24" s="328"/>
      <c r="C24" s="302">
        <v>17</v>
      </c>
      <c r="D24" s="303" t="s">
        <v>139</v>
      </c>
      <c r="E24" s="304" t="s">
        <v>320</v>
      </c>
      <c r="F24" s="305" t="s">
        <v>417</v>
      </c>
      <c r="G24" s="321">
        <v>0.3645360775608687</v>
      </c>
      <c r="H24" s="322">
        <v>20.872150704252622</v>
      </c>
      <c r="I24" s="322">
        <v>5.23689689498483</v>
      </c>
      <c r="J24" s="323">
        <v>2.7018119684884518</v>
      </c>
      <c r="K24" s="323">
        <v>2.3967051242872741</v>
      </c>
      <c r="L24" s="322">
        <v>0.89915751537915367</v>
      </c>
      <c r="M24" s="319" t="s">
        <v>410</v>
      </c>
      <c r="N24" s="322">
        <v>0.22743804838935944</v>
      </c>
      <c r="O24" s="319" t="s">
        <v>410</v>
      </c>
      <c r="P24" s="329" t="s">
        <v>410</v>
      </c>
      <c r="Q24" s="319" t="s">
        <v>410</v>
      </c>
      <c r="R24" s="322">
        <v>6.7081309579609125E-3</v>
      </c>
      <c r="S24" s="323">
        <v>4.1612851537717592</v>
      </c>
      <c r="T24" s="323">
        <v>1.3398665832781209</v>
      </c>
      <c r="U24" s="323">
        <v>4.817685911953471</v>
      </c>
      <c r="V24" s="323">
        <v>13.572959273687008</v>
      </c>
      <c r="W24" s="319" t="s">
        <v>410</v>
      </c>
      <c r="X24" s="319" t="s">
        <v>410</v>
      </c>
      <c r="Y24" s="324">
        <v>6.4091903345535135</v>
      </c>
      <c r="Z24" s="316"/>
      <c r="AA24" s="312"/>
    </row>
    <row r="25" spans="2:27" ht="12.75" customHeight="1">
      <c r="B25" s="328" t="s">
        <v>18</v>
      </c>
      <c r="C25" s="302">
        <v>18</v>
      </c>
      <c r="D25" s="303" t="s">
        <v>140</v>
      </c>
      <c r="E25" s="304" t="s">
        <v>321</v>
      </c>
      <c r="F25" s="305" t="s">
        <v>417</v>
      </c>
      <c r="G25" s="321">
        <v>0.72654653845517381</v>
      </c>
      <c r="H25" s="322">
        <v>6.5099527706239932</v>
      </c>
      <c r="I25" s="322">
        <v>5.2418724213746692</v>
      </c>
      <c r="J25" s="323">
        <v>2.643926960167756</v>
      </c>
      <c r="K25" s="323">
        <v>2.6052265683629789</v>
      </c>
      <c r="L25" s="322">
        <v>38.143399738541191</v>
      </c>
      <c r="M25" s="319" t="s">
        <v>410</v>
      </c>
      <c r="N25" s="322">
        <v>1.283159171075209</v>
      </c>
      <c r="O25" s="319" t="s">
        <v>410</v>
      </c>
      <c r="P25" s="319" t="s">
        <v>410</v>
      </c>
      <c r="Q25" s="319" t="s">
        <v>410</v>
      </c>
      <c r="R25" s="322">
        <v>4.9221335483562282E-4</v>
      </c>
      <c r="S25" s="323">
        <v>3.3111763621416412</v>
      </c>
      <c r="T25" s="323">
        <v>0.85510271469217913</v>
      </c>
      <c r="U25" s="323">
        <v>1.3516775949955371</v>
      </c>
      <c r="V25" s="323">
        <v>0.21594331749274601</v>
      </c>
      <c r="W25" s="319" t="s">
        <v>410</v>
      </c>
      <c r="X25" s="319" t="s">
        <v>410</v>
      </c>
      <c r="Y25" s="324">
        <v>1.2955855494828474</v>
      </c>
      <c r="Z25" s="316"/>
      <c r="AA25" s="312"/>
    </row>
    <row r="26" spans="2:27" ht="12.75" customHeight="1">
      <c r="B26" s="328"/>
      <c r="C26" s="302">
        <v>19</v>
      </c>
      <c r="D26" s="303" t="s">
        <v>141</v>
      </c>
      <c r="E26" s="304" t="s">
        <v>322</v>
      </c>
      <c r="F26" s="305" t="s">
        <v>417</v>
      </c>
      <c r="G26" s="321">
        <v>8.4298444358204286E-2</v>
      </c>
      <c r="H26" s="322">
        <v>11.732207620184901</v>
      </c>
      <c r="I26" s="322">
        <v>3.384118091014499</v>
      </c>
      <c r="J26" s="323">
        <v>0.13987860176624375</v>
      </c>
      <c r="K26" s="323">
        <v>0.58487114677170737</v>
      </c>
      <c r="L26" s="322">
        <v>39.319274859662194</v>
      </c>
      <c r="M26" s="319" t="s">
        <v>410</v>
      </c>
      <c r="N26" s="322">
        <v>1.4976832993800662</v>
      </c>
      <c r="O26" s="319" t="s">
        <v>410</v>
      </c>
      <c r="P26" s="319" t="s">
        <v>410</v>
      </c>
      <c r="Q26" s="319" t="s">
        <v>410</v>
      </c>
      <c r="R26" s="322">
        <v>1.9238679886747627</v>
      </c>
      <c r="S26" s="323">
        <v>0.90851215793853424</v>
      </c>
      <c r="T26" s="323">
        <v>1.4868019014010891</v>
      </c>
      <c r="U26" s="323">
        <v>0.38148742864039237</v>
      </c>
      <c r="V26" s="323">
        <v>0.1411983648543311</v>
      </c>
      <c r="W26" s="319" t="s">
        <v>410</v>
      </c>
      <c r="X26" s="319" t="s">
        <v>410</v>
      </c>
      <c r="Y26" s="324">
        <v>0.35968707685255075</v>
      </c>
      <c r="Z26" s="316"/>
      <c r="AA26" s="312"/>
    </row>
    <row r="27" spans="2:27" ht="12.75" customHeight="1">
      <c r="B27" s="328"/>
      <c r="C27" s="302">
        <v>20</v>
      </c>
      <c r="D27" s="303" t="s">
        <v>142</v>
      </c>
      <c r="E27" s="304" t="s">
        <v>323</v>
      </c>
      <c r="F27" s="305" t="s">
        <v>417</v>
      </c>
      <c r="G27" s="321">
        <v>9.460059339935642E-3</v>
      </c>
      <c r="H27" s="322">
        <v>74.287078374044356</v>
      </c>
      <c r="I27" s="322">
        <v>1.0435659408607705</v>
      </c>
      <c r="J27" s="323">
        <v>0.25858679776154231</v>
      </c>
      <c r="K27" s="323">
        <v>0.3041009460277454</v>
      </c>
      <c r="L27" s="322">
        <v>4.4187969808733145</v>
      </c>
      <c r="M27" s="319" t="s">
        <v>410</v>
      </c>
      <c r="N27" s="322">
        <v>0.78951106361805201</v>
      </c>
      <c r="O27" s="319" t="s">
        <v>410</v>
      </c>
      <c r="P27" s="319" t="s">
        <v>410</v>
      </c>
      <c r="Q27" s="319" t="s">
        <v>410</v>
      </c>
      <c r="R27" s="322">
        <v>4.9051844079123425E-4</v>
      </c>
      <c r="S27" s="323">
        <v>2.2638321567572532</v>
      </c>
      <c r="T27" s="323">
        <v>0.12863538307024938</v>
      </c>
      <c r="U27" s="323">
        <v>2.7437694843467821</v>
      </c>
      <c r="V27" s="323">
        <v>0.13497863378374975</v>
      </c>
      <c r="W27" s="319" t="s">
        <v>410</v>
      </c>
      <c r="X27" s="319" t="s">
        <v>410</v>
      </c>
      <c r="Y27" s="324">
        <v>2.5607146497019211</v>
      </c>
      <c r="Z27" s="316"/>
      <c r="AA27" s="312"/>
    </row>
    <row r="28" spans="2:27" ht="12.75" customHeight="1">
      <c r="B28" s="328"/>
      <c r="C28" s="302">
        <v>21</v>
      </c>
      <c r="D28" s="303" t="s">
        <v>143</v>
      </c>
      <c r="E28" s="304" t="s">
        <v>324</v>
      </c>
      <c r="F28" s="305" t="s">
        <v>417</v>
      </c>
      <c r="G28" s="321">
        <v>2.0422696865252346</v>
      </c>
      <c r="H28" s="322">
        <v>605.65279318604712</v>
      </c>
      <c r="I28" s="322">
        <v>4.4327690142132656</v>
      </c>
      <c r="J28" s="323">
        <v>5.8757952108067961</v>
      </c>
      <c r="K28" s="323">
        <v>5.7934964709527561</v>
      </c>
      <c r="L28" s="322">
        <v>6.3554683300445154</v>
      </c>
      <c r="M28" s="319" t="s">
        <v>410</v>
      </c>
      <c r="N28" s="322">
        <v>3.7930012975221761</v>
      </c>
      <c r="O28" s="319" t="s">
        <v>410</v>
      </c>
      <c r="P28" s="319" t="s">
        <v>410</v>
      </c>
      <c r="Q28" s="319" t="s">
        <v>410</v>
      </c>
      <c r="R28" s="322">
        <v>1.6622292870825936E-2</v>
      </c>
      <c r="S28" s="323">
        <v>29.831685791603903</v>
      </c>
      <c r="T28" s="323">
        <v>445.88244311508197</v>
      </c>
      <c r="U28" s="323">
        <v>34.437683283187667</v>
      </c>
      <c r="V28" s="323">
        <v>263.02494742710525</v>
      </c>
      <c r="W28" s="319" t="s">
        <v>410</v>
      </c>
      <c r="X28" s="319" t="s">
        <v>410</v>
      </c>
      <c r="Y28" s="324">
        <v>25.842193007181642</v>
      </c>
      <c r="Z28" s="316"/>
      <c r="AA28" s="312"/>
    </row>
    <row r="29" spans="2:27" ht="12.75" customHeight="1">
      <c r="B29" s="328"/>
      <c r="C29" s="302">
        <v>22</v>
      </c>
      <c r="D29" s="303" t="s">
        <v>144</v>
      </c>
      <c r="E29" s="304" t="s">
        <v>325</v>
      </c>
      <c r="F29" s="305" t="s">
        <v>417</v>
      </c>
      <c r="G29" s="321">
        <v>7.1514978160806217</v>
      </c>
      <c r="H29" s="322">
        <v>252.13117037159725</v>
      </c>
      <c r="I29" s="322">
        <v>21.996443245135701</v>
      </c>
      <c r="J29" s="323">
        <v>14.706035695314606</v>
      </c>
      <c r="K29" s="323">
        <v>16.268472828047205</v>
      </c>
      <c r="L29" s="322">
        <v>18.261038591435444</v>
      </c>
      <c r="M29" s="319" t="s">
        <v>410</v>
      </c>
      <c r="N29" s="322">
        <v>3.2459563678337857</v>
      </c>
      <c r="O29" s="319" t="s">
        <v>410</v>
      </c>
      <c r="P29" s="319" t="s">
        <v>410</v>
      </c>
      <c r="Q29" s="319" t="s">
        <v>410</v>
      </c>
      <c r="R29" s="322">
        <v>2.5392557763813519E-2</v>
      </c>
      <c r="S29" s="323">
        <v>223.94234022108967</v>
      </c>
      <c r="T29" s="323">
        <v>22.671041624625101</v>
      </c>
      <c r="U29" s="323">
        <v>773.46610604032037</v>
      </c>
      <c r="V29" s="323">
        <v>19.309870209666336</v>
      </c>
      <c r="W29" s="319" t="s">
        <v>410</v>
      </c>
      <c r="X29" s="319" t="s">
        <v>410</v>
      </c>
      <c r="Y29" s="324">
        <v>389.97219429818614</v>
      </c>
      <c r="Z29" s="316"/>
      <c r="AA29" s="312"/>
    </row>
    <row r="30" spans="2:27" ht="12.75" customHeight="1">
      <c r="B30" s="328"/>
      <c r="C30" s="302">
        <v>23</v>
      </c>
      <c r="D30" s="303" t="s">
        <v>145</v>
      </c>
      <c r="E30" s="304" t="s">
        <v>326</v>
      </c>
      <c r="F30" s="305" t="s">
        <v>417</v>
      </c>
      <c r="G30" s="321">
        <v>0.42561039214884511</v>
      </c>
      <c r="H30" s="322">
        <v>49.413392893138308</v>
      </c>
      <c r="I30" s="322">
        <v>4.4245974619503698</v>
      </c>
      <c r="J30" s="323">
        <v>6.2818302040466358</v>
      </c>
      <c r="K30" s="323">
        <v>15.66630160700436</v>
      </c>
      <c r="L30" s="322">
        <v>4.0109605236767534</v>
      </c>
      <c r="M30" s="319" t="s">
        <v>410</v>
      </c>
      <c r="N30" s="322">
        <v>1.348021612565397</v>
      </c>
      <c r="O30" s="319" t="s">
        <v>410</v>
      </c>
      <c r="P30" s="319" t="s">
        <v>410</v>
      </c>
      <c r="Q30" s="319" t="s">
        <v>410</v>
      </c>
      <c r="R30" s="322">
        <v>3.5154639470086758E-4</v>
      </c>
      <c r="S30" s="323">
        <v>3.5716723037013889</v>
      </c>
      <c r="T30" s="323">
        <v>2.6966284812696819</v>
      </c>
      <c r="U30" s="323">
        <v>39.414003667855347</v>
      </c>
      <c r="V30" s="323">
        <v>1.5639763243301343</v>
      </c>
      <c r="W30" s="319" t="s">
        <v>410</v>
      </c>
      <c r="X30" s="319" t="s">
        <v>410</v>
      </c>
      <c r="Y30" s="324">
        <v>2.9847455665457114</v>
      </c>
      <c r="Z30" s="316"/>
      <c r="AA30" s="312"/>
    </row>
    <row r="31" spans="2:27" ht="12.75" customHeight="1">
      <c r="B31" s="328"/>
      <c r="C31" s="302">
        <v>24</v>
      </c>
      <c r="D31" s="303" t="s">
        <v>146</v>
      </c>
      <c r="E31" s="304" t="s">
        <v>327</v>
      </c>
      <c r="F31" s="305" t="s">
        <v>417</v>
      </c>
      <c r="G31" s="321">
        <v>0.2369347310767865</v>
      </c>
      <c r="H31" s="322">
        <v>55.451935696691372</v>
      </c>
      <c r="I31" s="322">
        <v>4.6869676454169378</v>
      </c>
      <c r="J31" s="323">
        <v>9.2078350578990893</v>
      </c>
      <c r="K31" s="323">
        <v>3.6978688415025225</v>
      </c>
      <c r="L31" s="322">
        <v>4.7300157174471549</v>
      </c>
      <c r="M31" s="319" t="s">
        <v>410</v>
      </c>
      <c r="N31" s="322">
        <v>3.1069272000311488</v>
      </c>
      <c r="O31" s="319" t="s">
        <v>410</v>
      </c>
      <c r="P31" s="319" t="s">
        <v>410</v>
      </c>
      <c r="Q31" s="319" t="s">
        <v>410</v>
      </c>
      <c r="R31" s="322">
        <v>2.9263198259498334E-3</v>
      </c>
      <c r="S31" s="323">
        <v>7.3843604707687591</v>
      </c>
      <c r="T31" s="323">
        <v>5.814779899227041</v>
      </c>
      <c r="U31" s="323">
        <v>14.966738577553921</v>
      </c>
      <c r="V31" s="323">
        <v>0.72560355676071941</v>
      </c>
      <c r="W31" s="319" t="s">
        <v>410</v>
      </c>
      <c r="X31" s="319" t="s">
        <v>410</v>
      </c>
      <c r="Y31" s="324">
        <v>1.9493836068195101</v>
      </c>
      <c r="Z31" s="316"/>
      <c r="AA31" s="312"/>
    </row>
    <row r="32" spans="2:27" ht="12.75" customHeight="1">
      <c r="B32" s="328"/>
      <c r="C32" s="302">
        <v>25</v>
      </c>
      <c r="D32" s="303" t="s">
        <v>147</v>
      </c>
      <c r="E32" s="304" t="s">
        <v>328</v>
      </c>
      <c r="F32" s="305" t="s">
        <v>417</v>
      </c>
      <c r="G32" s="321">
        <v>9.0257056080655824E-3</v>
      </c>
      <c r="H32" s="322">
        <v>21.132839978028713</v>
      </c>
      <c r="I32" s="322">
        <v>13.633535044859089</v>
      </c>
      <c r="J32" s="323">
        <v>0.99423184331966974</v>
      </c>
      <c r="K32" s="323">
        <v>1.3190494526954004</v>
      </c>
      <c r="L32" s="322">
        <v>2.8280694953621697</v>
      </c>
      <c r="M32" s="319" t="s">
        <v>410</v>
      </c>
      <c r="N32" s="322">
        <v>3.6661691769787303</v>
      </c>
      <c r="O32" s="319" t="s">
        <v>410</v>
      </c>
      <c r="P32" s="319" t="s">
        <v>410</v>
      </c>
      <c r="Q32" s="319" t="s">
        <v>410</v>
      </c>
      <c r="R32" s="322">
        <v>1.1641480459460302E-2</v>
      </c>
      <c r="S32" s="323">
        <v>13.255231140908428</v>
      </c>
      <c r="T32" s="323">
        <v>0.49291271778631723</v>
      </c>
      <c r="U32" s="323">
        <v>1.1116581504613017</v>
      </c>
      <c r="V32" s="323">
        <v>1.9716546951527338E-2</v>
      </c>
      <c r="W32" s="319" t="s">
        <v>410</v>
      </c>
      <c r="X32" s="319" t="s">
        <v>410</v>
      </c>
      <c r="Y32" s="324">
        <v>0.11559559256837508</v>
      </c>
      <c r="Z32" s="316"/>
      <c r="AA32" s="312"/>
    </row>
    <row r="33" spans="2:27" ht="12.75" customHeight="1">
      <c r="B33" s="328"/>
      <c r="C33" s="302">
        <v>26</v>
      </c>
      <c r="D33" s="303" t="s">
        <v>148</v>
      </c>
      <c r="E33" s="304" t="s">
        <v>329</v>
      </c>
      <c r="F33" s="305" t="s">
        <v>417</v>
      </c>
      <c r="G33" s="321">
        <v>1.1064225241109268E-2</v>
      </c>
      <c r="H33" s="322">
        <v>9.9046020603046969</v>
      </c>
      <c r="I33" s="322">
        <v>4.6240321736608871</v>
      </c>
      <c r="J33" s="323">
        <v>0.62899262578375381</v>
      </c>
      <c r="K33" s="323">
        <v>0.88532693720980127</v>
      </c>
      <c r="L33" s="322">
        <v>8.4000380877391922</v>
      </c>
      <c r="M33" s="319" t="s">
        <v>410</v>
      </c>
      <c r="N33" s="322">
        <v>3.6636090707526456</v>
      </c>
      <c r="O33" s="319" t="s">
        <v>410</v>
      </c>
      <c r="P33" s="319" t="s">
        <v>410</v>
      </c>
      <c r="Q33" s="319" t="s">
        <v>410</v>
      </c>
      <c r="R33" s="322">
        <v>0.66126341893613272</v>
      </c>
      <c r="S33" s="323">
        <v>6.4092138551640652</v>
      </c>
      <c r="T33" s="323">
        <v>0.61424683211799647</v>
      </c>
      <c r="U33" s="323">
        <v>1.1700065303202023</v>
      </c>
      <c r="V33" s="323">
        <v>0.2175207523680624</v>
      </c>
      <c r="W33" s="319" t="s">
        <v>410</v>
      </c>
      <c r="X33" s="319" t="s">
        <v>410</v>
      </c>
      <c r="Y33" s="324">
        <v>0.65855529758380116</v>
      </c>
      <c r="Z33" s="316"/>
      <c r="AA33" s="312"/>
    </row>
    <row r="34" spans="2:27" ht="12.75" customHeight="1">
      <c r="B34" s="328"/>
      <c r="C34" s="302">
        <v>27</v>
      </c>
      <c r="D34" s="303" t="s">
        <v>149</v>
      </c>
      <c r="E34" s="304" t="s">
        <v>330</v>
      </c>
      <c r="F34" s="305" t="s">
        <v>417</v>
      </c>
      <c r="G34" s="321">
        <v>9.4568968266324827E-2</v>
      </c>
      <c r="H34" s="322">
        <v>74.170753563524343</v>
      </c>
      <c r="I34" s="322">
        <v>2.787608532246391</v>
      </c>
      <c r="J34" s="323">
        <v>0.95826060291188442</v>
      </c>
      <c r="K34" s="323">
        <v>2.9472098674132767</v>
      </c>
      <c r="L34" s="322">
        <v>25.71711157949105</v>
      </c>
      <c r="M34" s="319" t="s">
        <v>410</v>
      </c>
      <c r="N34" s="322">
        <v>1.3263461913693309</v>
      </c>
      <c r="O34" s="319" t="s">
        <v>410</v>
      </c>
      <c r="P34" s="319" t="s">
        <v>410</v>
      </c>
      <c r="Q34" s="319" t="s">
        <v>410</v>
      </c>
      <c r="R34" s="322">
        <v>3.6239820656426849E-2</v>
      </c>
      <c r="S34" s="323">
        <v>5.8604832423580255</v>
      </c>
      <c r="T34" s="323">
        <v>0.79430066618142314</v>
      </c>
      <c r="U34" s="323">
        <v>6.5833416323809777</v>
      </c>
      <c r="V34" s="323">
        <v>0.3197165526945146</v>
      </c>
      <c r="W34" s="319" t="s">
        <v>410</v>
      </c>
      <c r="X34" s="319" t="s">
        <v>410</v>
      </c>
      <c r="Y34" s="324">
        <v>6.0537642258911299</v>
      </c>
      <c r="Z34" s="316"/>
      <c r="AA34" s="312"/>
    </row>
    <row r="35" spans="2:27" ht="12.75" customHeight="1">
      <c r="B35" s="328"/>
      <c r="C35" s="302">
        <v>28</v>
      </c>
      <c r="D35" s="303" t="s">
        <v>150</v>
      </c>
      <c r="E35" s="304" t="s">
        <v>331</v>
      </c>
      <c r="F35" s="305" t="s">
        <v>417</v>
      </c>
      <c r="G35" s="321">
        <v>4.8762081199318803E-3</v>
      </c>
      <c r="H35" s="322">
        <v>53.51818638515509</v>
      </c>
      <c r="I35" s="322">
        <v>3.9010073653891988</v>
      </c>
      <c r="J35" s="323">
        <v>9.0801199531563892</v>
      </c>
      <c r="K35" s="323">
        <v>90.094743862227062</v>
      </c>
      <c r="L35" s="322">
        <v>5.7156036917085062</v>
      </c>
      <c r="M35" s="319" t="s">
        <v>410</v>
      </c>
      <c r="N35" s="322">
        <v>0.66669524555270077</v>
      </c>
      <c r="O35" s="319" t="s">
        <v>410</v>
      </c>
      <c r="P35" s="319" t="s">
        <v>410</v>
      </c>
      <c r="Q35" s="319" t="s">
        <v>410</v>
      </c>
      <c r="R35" s="322">
        <v>1.8883853533235894E-3</v>
      </c>
      <c r="S35" s="323">
        <v>2.0542232706473231</v>
      </c>
      <c r="T35" s="323">
        <v>0.77908246588254682</v>
      </c>
      <c r="U35" s="323">
        <v>1.1435136979419873</v>
      </c>
      <c r="V35" s="323">
        <v>6.6062546650387605E-2</v>
      </c>
      <c r="W35" s="319" t="s">
        <v>410</v>
      </c>
      <c r="X35" s="319" t="s">
        <v>410</v>
      </c>
      <c r="Y35" s="324">
        <v>1.0639143815600949</v>
      </c>
      <c r="Z35" s="316"/>
      <c r="AA35" s="312"/>
    </row>
    <row r="36" spans="2:27" ht="12.75" customHeight="1">
      <c r="B36" s="328"/>
      <c r="C36" s="302">
        <v>29</v>
      </c>
      <c r="D36" s="303" t="s">
        <v>151</v>
      </c>
      <c r="E36" s="304" t="s">
        <v>332</v>
      </c>
      <c r="F36" s="305" t="s">
        <v>417</v>
      </c>
      <c r="G36" s="321">
        <v>2.5139542837004369E-3</v>
      </c>
      <c r="H36" s="322">
        <v>18.041763820979718</v>
      </c>
      <c r="I36" s="322">
        <v>1.3615621407387954</v>
      </c>
      <c r="J36" s="323">
        <v>1.2034440089302247</v>
      </c>
      <c r="K36" s="323">
        <v>2.8592288785927731</v>
      </c>
      <c r="L36" s="322">
        <v>2.6260005312845145</v>
      </c>
      <c r="M36" s="319" t="s">
        <v>410</v>
      </c>
      <c r="N36" s="322">
        <v>1.1761922733998602</v>
      </c>
      <c r="O36" s="319" t="s">
        <v>410</v>
      </c>
      <c r="P36" s="319" t="s">
        <v>410</v>
      </c>
      <c r="Q36" s="319" t="s">
        <v>410</v>
      </c>
      <c r="R36" s="322">
        <v>3.478371262855512E-5</v>
      </c>
      <c r="S36" s="323">
        <v>1.6728956671591546</v>
      </c>
      <c r="T36" s="323">
        <v>1.249173128267292</v>
      </c>
      <c r="U36" s="323">
        <v>0.51312515997112529</v>
      </c>
      <c r="V36" s="323">
        <v>5.4978238038087192E-2</v>
      </c>
      <c r="W36" s="319" t="s">
        <v>410</v>
      </c>
      <c r="X36" s="319" t="s">
        <v>410</v>
      </c>
      <c r="Y36" s="324">
        <v>0.19295753679354355</v>
      </c>
      <c r="Z36" s="316"/>
      <c r="AA36" s="312"/>
    </row>
    <row r="37" spans="2:27" ht="12.75" customHeight="1">
      <c r="B37" s="328"/>
      <c r="C37" s="302">
        <v>30</v>
      </c>
      <c r="D37" s="303" t="s">
        <v>152</v>
      </c>
      <c r="E37" s="304" t="s">
        <v>333</v>
      </c>
      <c r="F37" s="330" t="s">
        <v>417</v>
      </c>
      <c r="G37" s="331">
        <v>4.8497885860480721E-5</v>
      </c>
      <c r="H37" s="322">
        <v>1.2105995144899708</v>
      </c>
      <c r="I37" s="322">
        <v>0.46044134916688612</v>
      </c>
      <c r="J37" s="323">
        <v>1.0517705565222302</v>
      </c>
      <c r="K37" s="323">
        <v>0.28537042610774643</v>
      </c>
      <c r="L37" s="322">
        <v>2.4710140387315684</v>
      </c>
      <c r="M37" s="319" t="s">
        <v>410</v>
      </c>
      <c r="N37" s="322">
        <v>0.79987833366332162</v>
      </c>
      <c r="O37" s="319" t="s">
        <v>410</v>
      </c>
      <c r="P37" s="319" t="s">
        <v>410</v>
      </c>
      <c r="Q37" s="319" t="s">
        <v>410</v>
      </c>
      <c r="R37" s="322">
        <v>2.5146890203456257E-6</v>
      </c>
      <c r="S37" s="323">
        <v>0.72348215731092691</v>
      </c>
      <c r="T37" s="323">
        <v>0.14524372415398826</v>
      </c>
      <c r="U37" s="323">
        <v>1.844663497604949</v>
      </c>
      <c r="V37" s="332">
        <v>2.5911964338098626E-3</v>
      </c>
      <c r="W37" s="319" t="s">
        <v>410</v>
      </c>
      <c r="X37" s="319" t="s">
        <v>410</v>
      </c>
      <c r="Y37" s="333">
        <v>1.3127745010883781E-2</v>
      </c>
      <c r="Z37" s="334"/>
      <c r="AA37" s="312"/>
    </row>
    <row r="38" spans="2:27" ht="12.75" customHeight="1">
      <c r="B38" s="328"/>
      <c r="C38" s="302">
        <v>31</v>
      </c>
      <c r="D38" s="303" t="s">
        <v>153</v>
      </c>
      <c r="E38" s="304" t="s">
        <v>334</v>
      </c>
      <c r="F38" s="330" t="s">
        <v>417</v>
      </c>
      <c r="G38" s="331">
        <v>3.1189119323146542E-2</v>
      </c>
      <c r="H38" s="322">
        <v>8.9805372327070909</v>
      </c>
      <c r="I38" s="322">
        <v>2.6522844361402518</v>
      </c>
      <c r="J38" s="323">
        <v>0.33312110567430187</v>
      </c>
      <c r="K38" s="323">
        <v>0.85128581527724079</v>
      </c>
      <c r="L38" s="322">
        <v>1.4512993981771112</v>
      </c>
      <c r="M38" s="319" t="s">
        <v>410</v>
      </c>
      <c r="N38" s="322">
        <v>0.46495592728073959</v>
      </c>
      <c r="O38" s="319" t="s">
        <v>410</v>
      </c>
      <c r="P38" s="319" t="s">
        <v>410</v>
      </c>
      <c r="Q38" s="319" t="s">
        <v>410</v>
      </c>
      <c r="R38" s="322">
        <v>6.9036225725495543E-4</v>
      </c>
      <c r="S38" s="323">
        <v>3.6300145213869466</v>
      </c>
      <c r="T38" s="431">
        <v>0.18998840724414801</v>
      </c>
      <c r="U38" s="323">
        <v>12.826521268605136</v>
      </c>
      <c r="V38" s="331">
        <v>0.23841284554208936</v>
      </c>
      <c r="W38" s="319" t="s">
        <v>410</v>
      </c>
      <c r="X38" s="319" t="s">
        <v>410</v>
      </c>
      <c r="Y38" s="333">
        <v>1.333039636796673</v>
      </c>
      <c r="Z38" s="311"/>
    </row>
    <row r="39" spans="2:27" ht="12.75" customHeight="1">
      <c r="B39" s="328"/>
      <c r="C39" s="302">
        <v>32</v>
      </c>
      <c r="D39" s="303" t="s">
        <v>154</v>
      </c>
      <c r="E39" s="304" t="s">
        <v>335</v>
      </c>
      <c r="F39" s="305" t="s">
        <v>417</v>
      </c>
      <c r="G39" s="321">
        <v>7.6679072478416517</v>
      </c>
      <c r="H39" s="322">
        <v>34.669621810882418</v>
      </c>
      <c r="I39" s="322">
        <v>12.316317509029977</v>
      </c>
      <c r="J39" s="323">
        <v>3.2111053908006242</v>
      </c>
      <c r="K39" s="323">
        <v>7.2183573180952418</v>
      </c>
      <c r="L39" s="322">
        <v>50.458473719581349</v>
      </c>
      <c r="M39" s="319" t="s">
        <v>410</v>
      </c>
      <c r="N39" s="322">
        <v>6.7869501615918937</v>
      </c>
      <c r="O39" s="319" t="s">
        <v>410</v>
      </c>
      <c r="P39" s="319" t="s">
        <v>410</v>
      </c>
      <c r="Q39" s="319" t="s">
        <v>410</v>
      </c>
      <c r="R39" s="322">
        <v>2.5877268491163577E-2</v>
      </c>
      <c r="S39" s="323">
        <v>7.1463413810221015</v>
      </c>
      <c r="T39" s="323">
        <v>15.245759168222603</v>
      </c>
      <c r="U39" s="323">
        <v>13.945376871586605</v>
      </c>
      <c r="V39" s="323">
        <v>7.8332110842615101</v>
      </c>
      <c r="W39" s="319" t="s">
        <v>410</v>
      </c>
      <c r="X39" s="319" t="s">
        <v>410</v>
      </c>
      <c r="Y39" s="324">
        <v>33.179940259223628</v>
      </c>
      <c r="Z39" s="316"/>
      <c r="AA39" s="312"/>
    </row>
    <row r="40" spans="2:27" ht="12.75" customHeight="1">
      <c r="B40" s="327"/>
      <c r="C40" s="413"/>
      <c r="D40" s="421" t="s">
        <v>420</v>
      </c>
      <c r="E40" s="415" t="s">
        <v>338</v>
      </c>
      <c r="F40" s="416"/>
      <c r="G40" s="417"/>
      <c r="H40" s="411"/>
      <c r="I40" s="411"/>
      <c r="J40" s="410"/>
      <c r="K40" s="410"/>
      <c r="L40" s="411"/>
      <c r="M40" s="319" t="s">
        <v>410</v>
      </c>
      <c r="N40" s="411"/>
      <c r="O40" s="319" t="s">
        <v>410</v>
      </c>
      <c r="P40" s="319" t="s">
        <v>410</v>
      </c>
      <c r="Q40" s="319" t="s">
        <v>410</v>
      </c>
      <c r="R40" s="411"/>
      <c r="S40" s="410"/>
      <c r="T40" s="410"/>
      <c r="U40" s="410"/>
      <c r="V40" s="410"/>
      <c r="W40" s="319" t="s">
        <v>410</v>
      </c>
      <c r="X40" s="319" t="s">
        <v>410</v>
      </c>
      <c r="Y40" s="408"/>
      <c r="Z40" s="409"/>
      <c r="AA40" s="312"/>
    </row>
    <row r="41" spans="2:27" ht="12.75" customHeight="1">
      <c r="B41" s="328" t="s">
        <v>336</v>
      </c>
      <c r="C41" s="302">
        <v>33</v>
      </c>
      <c r="D41" s="303" t="s">
        <v>156</v>
      </c>
      <c r="E41" s="304" t="s">
        <v>340</v>
      </c>
      <c r="F41" s="305" t="s">
        <v>415</v>
      </c>
      <c r="G41" s="321">
        <v>6919.1856921105127</v>
      </c>
      <c r="H41" s="322">
        <v>6304.0415929748597</v>
      </c>
      <c r="I41" s="322">
        <v>23.946433342464914</v>
      </c>
      <c r="J41" s="323">
        <v>6.3959468909666395</v>
      </c>
      <c r="K41" s="323">
        <v>33.595629480739277</v>
      </c>
      <c r="L41" s="322">
        <v>38.100099266838036</v>
      </c>
      <c r="M41" s="319" t="s">
        <v>410</v>
      </c>
      <c r="N41" s="322">
        <v>13.90540982127968</v>
      </c>
      <c r="O41" s="319" t="s">
        <v>410</v>
      </c>
      <c r="P41" s="319" t="s">
        <v>410</v>
      </c>
      <c r="Q41" s="319" t="s">
        <v>410</v>
      </c>
      <c r="R41" s="322">
        <v>0.11143981781107817</v>
      </c>
      <c r="S41" s="323">
        <v>31.854877292661634</v>
      </c>
      <c r="T41" s="323">
        <v>460.30676962169662</v>
      </c>
      <c r="U41" s="323">
        <v>59.686939730518155</v>
      </c>
      <c r="V41" s="323">
        <v>785.2113124553631</v>
      </c>
      <c r="W41" s="319" t="s">
        <v>410</v>
      </c>
      <c r="X41" s="319" t="s">
        <v>410</v>
      </c>
      <c r="Y41" s="324">
        <v>81510.065557890717</v>
      </c>
      <c r="Z41" s="316"/>
      <c r="AA41" s="312"/>
    </row>
    <row r="42" spans="2:27" ht="12.75" customHeight="1">
      <c r="B42" s="328" t="s">
        <v>339</v>
      </c>
      <c r="C42" s="302">
        <v>34</v>
      </c>
      <c r="D42" s="303" t="s">
        <v>157</v>
      </c>
      <c r="E42" s="304" t="s">
        <v>342</v>
      </c>
      <c r="F42" s="305" t="s">
        <v>415</v>
      </c>
      <c r="G42" s="321">
        <v>2.5048917522111701E-3</v>
      </c>
      <c r="H42" s="322">
        <v>62.384653324659354</v>
      </c>
      <c r="I42" s="322">
        <v>2.1652505933935888</v>
      </c>
      <c r="J42" s="323">
        <v>2.0094877021532471E-2</v>
      </c>
      <c r="K42" s="323">
        <v>1.1175545158851986E-2</v>
      </c>
      <c r="L42" s="322">
        <v>63.930345896184413</v>
      </c>
      <c r="M42" s="319" t="s">
        <v>410</v>
      </c>
      <c r="N42" s="322">
        <v>10.321840338605936</v>
      </c>
      <c r="O42" s="319" t="s">
        <v>410</v>
      </c>
      <c r="P42" s="319" t="s">
        <v>410</v>
      </c>
      <c r="Q42" s="319" t="s">
        <v>410</v>
      </c>
      <c r="R42" s="322">
        <v>0.33541181985668983</v>
      </c>
      <c r="S42" s="323">
        <v>74.69035662552956</v>
      </c>
      <c r="T42" s="323">
        <v>29.657982205482526</v>
      </c>
      <c r="U42" s="323">
        <v>1.1680995881634234E-2</v>
      </c>
      <c r="V42" s="323">
        <v>526.65545871818802</v>
      </c>
      <c r="W42" s="319" t="s">
        <v>410</v>
      </c>
      <c r="X42" s="319" t="s">
        <v>410</v>
      </c>
      <c r="Y42" s="324">
        <v>9.4367017718048271E-2</v>
      </c>
      <c r="Z42" s="316"/>
      <c r="AA42" s="312"/>
    </row>
    <row r="43" spans="2:27" ht="12.75" customHeight="1">
      <c r="B43" s="328" t="s">
        <v>341</v>
      </c>
      <c r="C43" s="302">
        <v>35</v>
      </c>
      <c r="D43" s="303" t="s">
        <v>158</v>
      </c>
      <c r="E43" s="304" t="s">
        <v>343</v>
      </c>
      <c r="F43" s="305" t="s">
        <v>415</v>
      </c>
      <c r="G43" s="321">
        <v>6115.9672560334193</v>
      </c>
      <c r="H43" s="322">
        <v>340.33669977608389</v>
      </c>
      <c r="I43" s="322">
        <v>27.889029711666748</v>
      </c>
      <c r="J43" s="323">
        <v>0.4035232422661188</v>
      </c>
      <c r="K43" s="323">
        <v>0.2244150193981865</v>
      </c>
      <c r="L43" s="322">
        <v>45.08031126444417</v>
      </c>
      <c r="M43" s="319" t="s">
        <v>410</v>
      </c>
      <c r="N43" s="322">
        <v>1.2002390817943671E-3</v>
      </c>
      <c r="O43" s="319" t="s">
        <v>410</v>
      </c>
      <c r="P43" s="319" t="s">
        <v>410</v>
      </c>
      <c r="Q43" s="319" t="s">
        <v>410</v>
      </c>
      <c r="R43" s="322">
        <v>1.7819395361401023E-4</v>
      </c>
      <c r="S43" s="323">
        <v>3.7271600271525611</v>
      </c>
      <c r="T43" s="323">
        <v>515.04477071605413</v>
      </c>
      <c r="U43" s="323">
        <v>0.23456492547844235</v>
      </c>
      <c r="V43" s="323">
        <v>7.5546904690569177</v>
      </c>
      <c r="W43" s="319" t="s">
        <v>410</v>
      </c>
      <c r="X43" s="319" t="s">
        <v>410</v>
      </c>
      <c r="Y43" s="324">
        <v>223.99797906137348</v>
      </c>
      <c r="Z43" s="316"/>
      <c r="AA43" s="312"/>
    </row>
    <row r="44" spans="2:27" ht="12.75" customHeight="1">
      <c r="B44" s="328"/>
      <c r="C44" s="302">
        <v>36</v>
      </c>
      <c r="D44" s="303" t="s">
        <v>22</v>
      </c>
      <c r="E44" s="304" t="s">
        <v>344</v>
      </c>
      <c r="F44" s="305" t="s">
        <v>415</v>
      </c>
      <c r="G44" s="321">
        <v>3.3421698958324905E-3</v>
      </c>
      <c r="H44" s="322">
        <v>81.010072883549824</v>
      </c>
      <c r="I44" s="322">
        <v>6.1540883014341349E-3</v>
      </c>
      <c r="J44" s="323">
        <v>2.4170215686410462E-2</v>
      </c>
      <c r="K44" s="323">
        <v>1.3859887737323207E-2</v>
      </c>
      <c r="L44" s="322">
        <v>6.9634015131031521E-3</v>
      </c>
      <c r="M44" s="319" t="s">
        <v>410</v>
      </c>
      <c r="N44" s="322">
        <v>1.8229170186750607E-4</v>
      </c>
      <c r="O44" s="319" t="s">
        <v>410</v>
      </c>
      <c r="P44" s="319" t="s">
        <v>410</v>
      </c>
      <c r="Q44" s="319" t="s">
        <v>410</v>
      </c>
      <c r="R44" s="322">
        <v>1.0041092463899448E-5</v>
      </c>
      <c r="S44" s="323">
        <v>3.3592347843680089E-3</v>
      </c>
      <c r="T44" s="323">
        <v>3.4235291115053683E-2</v>
      </c>
      <c r="U44" s="323">
        <v>1.3217553445267642E-2</v>
      </c>
      <c r="V44" s="323">
        <v>0.32696580376449003</v>
      </c>
      <c r="W44" s="319" t="s">
        <v>410</v>
      </c>
      <c r="X44" s="319" t="s">
        <v>410</v>
      </c>
      <c r="Y44" s="324">
        <v>0.10678037324881903</v>
      </c>
      <c r="Z44" s="316"/>
      <c r="AA44" s="312"/>
    </row>
    <row r="45" spans="2:27" ht="12.75" customHeight="1">
      <c r="B45" s="328"/>
      <c r="C45" s="302">
        <v>37</v>
      </c>
      <c r="D45" s="303" t="s">
        <v>159</v>
      </c>
      <c r="E45" s="304" t="s">
        <v>345</v>
      </c>
      <c r="F45" s="305" t="s">
        <v>415</v>
      </c>
      <c r="G45" s="321">
        <v>0.55766896700022106</v>
      </c>
      <c r="H45" s="322">
        <v>747.71078632337083</v>
      </c>
      <c r="I45" s="322">
        <v>2.9810997814515707E-2</v>
      </c>
      <c r="J45" s="323">
        <v>0.12770659645809468</v>
      </c>
      <c r="K45" s="323">
        <v>3.4713083341393419E-2</v>
      </c>
      <c r="L45" s="322">
        <v>5.8408637140701927E-3</v>
      </c>
      <c r="M45" s="319" t="s">
        <v>410</v>
      </c>
      <c r="N45" s="322">
        <v>2.7292935484494402E-3</v>
      </c>
      <c r="O45" s="319" t="s">
        <v>410</v>
      </c>
      <c r="P45" s="319" t="s">
        <v>410</v>
      </c>
      <c r="Q45" s="319" t="s">
        <v>410</v>
      </c>
      <c r="R45" s="322">
        <v>2.7525480551063848E-5</v>
      </c>
      <c r="S45" s="323">
        <v>3.4046739578271678E-3</v>
      </c>
      <c r="T45" s="323">
        <v>8.8855113774120434E-2</v>
      </c>
      <c r="U45" s="323">
        <v>3.6279853123952426E-2</v>
      </c>
      <c r="V45" s="323">
        <v>0.19324197885779021</v>
      </c>
      <c r="W45" s="319" t="s">
        <v>410</v>
      </c>
      <c r="X45" s="319" t="s">
        <v>410</v>
      </c>
      <c r="Y45" s="324">
        <v>0.50062458820206102</v>
      </c>
      <c r="Z45" s="316"/>
      <c r="AA45" s="312"/>
    </row>
    <row r="46" spans="2:27" ht="12.75" customHeight="1">
      <c r="B46" s="335"/>
      <c r="C46" s="413"/>
      <c r="D46" s="414" t="s">
        <v>421</v>
      </c>
      <c r="E46" s="415" t="s">
        <v>347</v>
      </c>
      <c r="F46" s="416"/>
      <c r="G46" s="417"/>
      <c r="H46" s="411"/>
      <c r="I46" s="411"/>
      <c r="J46" s="410"/>
      <c r="K46" s="410"/>
      <c r="L46" s="411"/>
      <c r="M46" s="411"/>
      <c r="N46" s="411"/>
      <c r="O46" s="319" t="s">
        <v>410</v>
      </c>
      <c r="P46" s="319" t="s">
        <v>410</v>
      </c>
      <c r="Q46" s="319" t="s">
        <v>410</v>
      </c>
      <c r="R46" s="411"/>
      <c r="S46" s="410"/>
      <c r="T46" s="410"/>
      <c r="U46" s="410"/>
      <c r="V46" s="410"/>
      <c r="W46" s="319" t="s">
        <v>410</v>
      </c>
      <c r="X46" s="319" t="s">
        <v>410</v>
      </c>
      <c r="Y46" s="408"/>
      <c r="Z46" s="409"/>
      <c r="AA46" s="312"/>
    </row>
    <row r="47" spans="2:27" ht="12.75" customHeight="1">
      <c r="B47" s="328"/>
      <c r="C47" s="302">
        <v>38</v>
      </c>
      <c r="D47" s="303" t="s">
        <v>422</v>
      </c>
      <c r="E47" s="304" t="s">
        <v>348</v>
      </c>
      <c r="F47" s="305" t="s">
        <v>415</v>
      </c>
      <c r="G47" s="321"/>
      <c r="H47" s="322"/>
      <c r="I47" s="322"/>
      <c r="J47" s="323"/>
      <c r="K47" s="323"/>
      <c r="L47" s="322"/>
      <c r="M47" s="319" t="s">
        <v>410</v>
      </c>
      <c r="N47" s="322"/>
      <c r="O47" s="319" t="s">
        <v>410</v>
      </c>
      <c r="P47" s="319" t="s">
        <v>410</v>
      </c>
      <c r="Q47" s="319" t="s">
        <v>410</v>
      </c>
      <c r="R47" s="322"/>
      <c r="S47" s="323"/>
      <c r="T47" s="323"/>
      <c r="U47" s="323"/>
      <c r="V47" s="323"/>
      <c r="W47" s="319" t="s">
        <v>410</v>
      </c>
      <c r="X47" s="319" t="s">
        <v>410</v>
      </c>
      <c r="Y47" s="324"/>
      <c r="Z47" s="316"/>
      <c r="AA47" s="312"/>
    </row>
    <row r="48" spans="2:27" ht="12.75" customHeight="1">
      <c r="B48" s="328" t="s">
        <v>160</v>
      </c>
      <c r="C48" s="302">
        <v>39</v>
      </c>
      <c r="D48" s="303" t="s">
        <v>423</v>
      </c>
      <c r="E48" s="304" t="s">
        <v>349</v>
      </c>
      <c r="F48" s="305" t="s">
        <v>415</v>
      </c>
      <c r="G48" s="321"/>
      <c r="H48" s="322"/>
      <c r="I48" s="322"/>
      <c r="J48" s="323"/>
      <c r="K48" s="323"/>
      <c r="L48" s="322"/>
      <c r="M48" s="319" t="s">
        <v>410</v>
      </c>
      <c r="N48" s="322"/>
      <c r="O48" s="319" t="s">
        <v>410</v>
      </c>
      <c r="P48" s="319" t="s">
        <v>410</v>
      </c>
      <c r="Q48" s="319" t="s">
        <v>410</v>
      </c>
      <c r="R48" s="322"/>
      <c r="S48" s="323"/>
      <c r="T48" s="323"/>
      <c r="U48" s="323"/>
      <c r="V48" s="323"/>
      <c r="W48" s="319" t="s">
        <v>410</v>
      </c>
      <c r="X48" s="319" t="s">
        <v>410</v>
      </c>
      <c r="Y48" s="324"/>
      <c r="Z48" s="316"/>
      <c r="AA48" s="312"/>
    </row>
    <row r="49" spans="2:27" ht="12.75" customHeight="1">
      <c r="B49" s="328"/>
      <c r="C49" s="302">
        <v>40</v>
      </c>
      <c r="D49" s="303" t="s">
        <v>424</v>
      </c>
      <c r="E49" s="304" t="s">
        <v>350</v>
      </c>
      <c r="F49" s="305" t="s">
        <v>415</v>
      </c>
      <c r="G49" s="321"/>
      <c r="H49" s="322"/>
      <c r="I49" s="322"/>
      <c r="J49" s="323"/>
      <c r="K49" s="323"/>
      <c r="L49" s="322"/>
      <c r="M49" s="319" t="s">
        <v>410</v>
      </c>
      <c r="N49" s="322"/>
      <c r="O49" s="319" t="s">
        <v>410</v>
      </c>
      <c r="P49" s="319" t="s">
        <v>410</v>
      </c>
      <c r="Q49" s="319" t="s">
        <v>410</v>
      </c>
      <c r="R49" s="322"/>
      <c r="S49" s="323"/>
      <c r="T49" s="323"/>
      <c r="U49" s="323"/>
      <c r="V49" s="323"/>
      <c r="W49" s="319" t="s">
        <v>410</v>
      </c>
      <c r="X49" s="319" t="s">
        <v>410</v>
      </c>
      <c r="Y49" s="324"/>
      <c r="Z49" s="316"/>
      <c r="AA49" s="312"/>
    </row>
    <row r="50" spans="2:27" ht="12.75" customHeight="1">
      <c r="B50" s="328"/>
      <c r="C50" s="302">
        <v>41</v>
      </c>
      <c r="D50" s="303" t="s">
        <v>425</v>
      </c>
      <c r="E50" s="304" t="s">
        <v>351</v>
      </c>
      <c r="F50" s="305" t="s">
        <v>415</v>
      </c>
      <c r="G50" s="321"/>
      <c r="H50" s="322"/>
      <c r="I50" s="322"/>
      <c r="J50" s="323"/>
      <c r="K50" s="323"/>
      <c r="L50" s="322"/>
      <c r="M50" s="319" t="s">
        <v>410</v>
      </c>
      <c r="N50" s="322"/>
      <c r="O50" s="319" t="s">
        <v>410</v>
      </c>
      <c r="P50" s="319" t="s">
        <v>410</v>
      </c>
      <c r="Q50" s="319" t="s">
        <v>410</v>
      </c>
      <c r="R50" s="322"/>
      <c r="S50" s="323"/>
      <c r="T50" s="323"/>
      <c r="U50" s="323"/>
      <c r="V50" s="323"/>
      <c r="W50" s="319" t="s">
        <v>410</v>
      </c>
      <c r="X50" s="319" t="s">
        <v>410</v>
      </c>
      <c r="Y50" s="324"/>
      <c r="Z50" s="316"/>
      <c r="AA50" s="312"/>
    </row>
    <row r="51" spans="2:27" ht="12.75" customHeight="1">
      <c r="B51" s="328"/>
      <c r="C51" s="302">
        <v>42</v>
      </c>
      <c r="D51" s="303" t="s">
        <v>426</v>
      </c>
      <c r="E51" s="304" t="s">
        <v>352</v>
      </c>
      <c r="F51" s="305" t="s">
        <v>415</v>
      </c>
      <c r="G51" s="321"/>
      <c r="H51" s="322"/>
      <c r="I51" s="322"/>
      <c r="J51" s="323"/>
      <c r="K51" s="323">
        <v>3.8517975055025682</v>
      </c>
      <c r="L51" s="322">
        <v>2.2010271460014676</v>
      </c>
      <c r="M51" s="322">
        <v>1.1005135730007338</v>
      </c>
      <c r="N51" s="322"/>
      <c r="O51" s="319" t="s">
        <v>410</v>
      </c>
      <c r="P51" s="319" t="s">
        <v>410</v>
      </c>
      <c r="Q51" s="319" t="s">
        <v>410</v>
      </c>
      <c r="R51" s="322"/>
      <c r="S51" s="323"/>
      <c r="T51" s="323"/>
      <c r="U51" s="323"/>
      <c r="V51" s="323"/>
      <c r="W51" s="319" t="s">
        <v>410</v>
      </c>
      <c r="X51" s="319" t="s">
        <v>410</v>
      </c>
      <c r="Y51" s="324"/>
      <c r="Z51" s="316"/>
      <c r="AA51" s="312"/>
    </row>
    <row r="52" spans="2:27" ht="12.75" customHeight="1">
      <c r="B52" s="327"/>
      <c r="C52" s="413"/>
      <c r="D52" s="414" t="s">
        <v>427</v>
      </c>
      <c r="E52" s="415" t="s">
        <v>354</v>
      </c>
      <c r="F52" s="416"/>
      <c r="G52" s="417"/>
      <c r="H52" s="411"/>
      <c r="I52" s="411"/>
      <c r="J52" s="410"/>
      <c r="K52" s="410"/>
      <c r="L52" s="411"/>
      <c r="M52" s="319" t="s">
        <v>410</v>
      </c>
      <c r="N52" s="411"/>
      <c r="O52" s="319" t="s">
        <v>410</v>
      </c>
      <c r="P52" s="319" t="s">
        <v>410</v>
      </c>
      <c r="Q52" s="319" t="s">
        <v>410</v>
      </c>
      <c r="R52" s="411"/>
      <c r="S52" s="410"/>
      <c r="T52" s="410"/>
      <c r="U52" s="410"/>
      <c r="V52" s="410"/>
      <c r="W52" s="319" t="s">
        <v>410</v>
      </c>
      <c r="X52" s="319" t="s">
        <v>410</v>
      </c>
      <c r="Y52" s="408"/>
      <c r="Z52" s="409"/>
      <c r="AA52" s="312"/>
    </row>
    <row r="53" spans="2:27" ht="12.75" customHeight="1">
      <c r="B53" s="328" t="s">
        <v>428</v>
      </c>
      <c r="C53" s="302">
        <v>43</v>
      </c>
      <c r="D53" s="303" t="s">
        <v>167</v>
      </c>
      <c r="E53" s="304" t="s">
        <v>355</v>
      </c>
      <c r="F53" s="305" t="s">
        <v>412</v>
      </c>
      <c r="G53" s="321">
        <v>1.7265753253525042</v>
      </c>
      <c r="H53" s="322">
        <v>12633.402134268372</v>
      </c>
      <c r="I53" s="322">
        <v>87.951947248742727</v>
      </c>
      <c r="J53" s="323">
        <v>0.20301133479952632</v>
      </c>
      <c r="K53" s="323">
        <v>0.36668324147980741</v>
      </c>
      <c r="L53" s="322">
        <v>61.890945405065146</v>
      </c>
      <c r="M53" s="319" t="s">
        <v>410</v>
      </c>
      <c r="N53" s="322">
        <v>2.127198906919642</v>
      </c>
      <c r="O53" s="319" t="s">
        <v>410</v>
      </c>
      <c r="P53" s="319" t="s">
        <v>410</v>
      </c>
      <c r="Q53" s="319" t="s">
        <v>410</v>
      </c>
      <c r="R53" s="322">
        <v>0.20301133479952632</v>
      </c>
      <c r="S53" s="323">
        <v>78.621613714222477</v>
      </c>
      <c r="T53" s="323">
        <v>8.8368561946200685</v>
      </c>
      <c r="U53" s="323"/>
      <c r="V53" s="323">
        <v>75.128196297834094</v>
      </c>
      <c r="W53" s="319" t="s">
        <v>410</v>
      </c>
      <c r="X53" s="319" t="s">
        <v>410</v>
      </c>
      <c r="Y53" s="324"/>
      <c r="Z53" s="316"/>
      <c r="AA53" s="312"/>
    </row>
    <row r="54" spans="2:27" ht="12.75" customHeight="1">
      <c r="B54" s="328" t="s">
        <v>429</v>
      </c>
      <c r="C54" s="302">
        <v>44</v>
      </c>
      <c r="D54" s="303" t="s">
        <v>168</v>
      </c>
      <c r="E54" s="304" t="s">
        <v>356</v>
      </c>
      <c r="F54" s="305" t="s">
        <v>412</v>
      </c>
      <c r="G54" s="321"/>
      <c r="H54" s="322">
        <v>8.5141390709570661</v>
      </c>
      <c r="I54" s="322">
        <v>8.7858811962186749</v>
      </c>
      <c r="J54" s="323"/>
      <c r="K54" s="323">
        <v>0.156350433438146</v>
      </c>
      <c r="L54" s="322">
        <v>28.660359420950279</v>
      </c>
      <c r="M54" s="319" t="s">
        <v>410</v>
      </c>
      <c r="N54" s="322"/>
      <c r="O54" s="319" t="s">
        <v>410</v>
      </c>
      <c r="P54" s="319" t="s">
        <v>410</v>
      </c>
      <c r="Q54" s="319" t="s">
        <v>410</v>
      </c>
      <c r="R54" s="322"/>
      <c r="S54" s="323">
        <v>3.6955222110676194</v>
      </c>
      <c r="T54" s="323">
        <v>0.70223548385810897</v>
      </c>
      <c r="U54" s="323"/>
      <c r="V54" s="323">
        <v>1.7980299845386791</v>
      </c>
      <c r="W54" s="319" t="s">
        <v>410</v>
      </c>
      <c r="X54" s="319" t="s">
        <v>410</v>
      </c>
      <c r="Y54" s="324"/>
      <c r="Z54" s="316"/>
      <c r="AA54" s="312"/>
    </row>
    <row r="55" spans="2:27" ht="12.75" customHeight="1">
      <c r="B55" s="328"/>
      <c r="C55" s="302">
        <v>45</v>
      </c>
      <c r="D55" s="303" t="s">
        <v>169</v>
      </c>
      <c r="E55" s="304" t="s">
        <v>357</v>
      </c>
      <c r="F55" s="305" t="s">
        <v>412</v>
      </c>
      <c r="G55" s="321"/>
      <c r="H55" s="322">
        <v>13.340886584354729</v>
      </c>
      <c r="I55" s="322">
        <v>4.0492328772780493</v>
      </c>
      <c r="J55" s="323">
        <v>0.28988701955378532</v>
      </c>
      <c r="K55" s="323"/>
      <c r="L55" s="322">
        <v>36.782763666099967</v>
      </c>
      <c r="M55" s="319" t="s">
        <v>410</v>
      </c>
      <c r="N55" s="322">
        <v>44.218693214494621</v>
      </c>
      <c r="O55" s="319" t="s">
        <v>410</v>
      </c>
      <c r="P55" s="319" t="s">
        <v>410</v>
      </c>
      <c r="Q55" s="319" t="s">
        <v>410</v>
      </c>
      <c r="R55" s="322"/>
      <c r="S55" s="323">
        <v>6.4394422631309594</v>
      </c>
      <c r="T55" s="323">
        <v>1.2954002072328608</v>
      </c>
      <c r="U55" s="323"/>
      <c r="V55" s="323">
        <v>8.9917505614814832</v>
      </c>
      <c r="W55" s="319" t="s">
        <v>410</v>
      </c>
      <c r="X55" s="319" t="s">
        <v>410</v>
      </c>
      <c r="Y55" s="324"/>
      <c r="Z55" s="316"/>
      <c r="AA55" s="312"/>
    </row>
    <row r="56" spans="2:27" ht="12.75" customHeight="1">
      <c r="B56" s="328"/>
      <c r="C56" s="302">
        <v>46</v>
      </c>
      <c r="D56" s="303" t="s">
        <v>430</v>
      </c>
      <c r="E56" s="304"/>
      <c r="F56" s="305" t="s">
        <v>412</v>
      </c>
      <c r="G56" s="321"/>
      <c r="H56" s="322">
        <v>39.760417994137889</v>
      </c>
      <c r="I56" s="322">
        <v>1.1469351344462853</v>
      </c>
      <c r="J56" s="323"/>
      <c r="K56" s="323"/>
      <c r="L56" s="322">
        <v>118.51663055944948</v>
      </c>
      <c r="M56" s="319" t="s">
        <v>410</v>
      </c>
      <c r="N56" s="322">
        <v>12.616286478909139</v>
      </c>
      <c r="O56" s="319" t="s">
        <v>410</v>
      </c>
      <c r="P56" s="319" t="s">
        <v>410</v>
      </c>
      <c r="Q56" s="319" t="s">
        <v>410</v>
      </c>
      <c r="R56" s="322"/>
      <c r="S56" s="323">
        <v>16.439403593730091</v>
      </c>
      <c r="T56" s="323"/>
      <c r="U56" s="323"/>
      <c r="V56" s="323"/>
      <c r="W56" s="319" t="s">
        <v>410</v>
      </c>
      <c r="X56" s="319" t="s">
        <v>410</v>
      </c>
      <c r="Y56" s="324"/>
      <c r="Z56" s="316"/>
      <c r="AA56" s="312"/>
    </row>
    <row r="57" spans="2:27" ht="12.75" customHeight="1">
      <c r="B57" s="327"/>
      <c r="C57" s="413"/>
      <c r="D57" s="414" t="s">
        <v>431</v>
      </c>
      <c r="E57" s="415" t="s">
        <v>359</v>
      </c>
      <c r="F57" s="416"/>
      <c r="G57" s="417"/>
      <c r="H57" s="411"/>
      <c r="I57" s="411"/>
      <c r="J57" s="410"/>
      <c r="K57" s="410"/>
      <c r="L57" s="411"/>
      <c r="M57" s="319" t="s">
        <v>410</v>
      </c>
      <c r="N57" s="411"/>
      <c r="O57" s="319" t="s">
        <v>410</v>
      </c>
      <c r="P57" s="319" t="s">
        <v>410</v>
      </c>
      <c r="Q57" s="319" t="s">
        <v>410</v>
      </c>
      <c r="R57" s="411"/>
      <c r="S57" s="410"/>
      <c r="T57" s="410"/>
      <c r="U57" s="410"/>
      <c r="V57" s="410"/>
      <c r="W57" s="319" t="s">
        <v>410</v>
      </c>
      <c r="X57" s="319" t="s">
        <v>410</v>
      </c>
      <c r="Y57" s="408"/>
      <c r="Z57" s="409"/>
      <c r="AA57" s="312"/>
    </row>
    <row r="58" spans="2:27" ht="12.75" customHeight="1">
      <c r="B58" s="328"/>
      <c r="C58" s="336">
        <v>47</v>
      </c>
      <c r="D58" s="337" t="s">
        <v>172</v>
      </c>
      <c r="E58" s="304" t="s">
        <v>432</v>
      </c>
      <c r="F58" s="305" t="s">
        <v>412</v>
      </c>
      <c r="G58" s="321"/>
      <c r="H58" s="322">
        <v>301.48270181219112</v>
      </c>
      <c r="I58" s="322"/>
      <c r="J58" s="323"/>
      <c r="K58" s="323"/>
      <c r="L58" s="322">
        <v>331.1367380560132</v>
      </c>
      <c r="M58" s="319" t="s">
        <v>410</v>
      </c>
      <c r="N58" s="322">
        <v>4.9423393739703458</v>
      </c>
      <c r="O58" s="319" t="s">
        <v>410</v>
      </c>
      <c r="P58" s="319" t="s">
        <v>410</v>
      </c>
      <c r="Q58" s="319" t="s">
        <v>410</v>
      </c>
      <c r="R58" s="322"/>
      <c r="S58" s="323">
        <v>291.59802306425041</v>
      </c>
      <c r="T58" s="323">
        <v>9.8846787479406917</v>
      </c>
      <c r="U58" s="323"/>
      <c r="V58" s="323">
        <v>29.654036243822077</v>
      </c>
      <c r="W58" s="319" t="s">
        <v>410</v>
      </c>
      <c r="X58" s="319" t="s">
        <v>410</v>
      </c>
      <c r="Y58" s="324"/>
      <c r="Z58" s="316"/>
      <c r="AA58" s="312"/>
    </row>
    <row r="59" spans="2:27" ht="12.75" customHeight="1">
      <c r="B59" s="328"/>
      <c r="C59" s="338">
        <v>48</v>
      </c>
      <c r="D59" s="339" t="s">
        <v>173</v>
      </c>
      <c r="E59" s="304" t="s">
        <v>361</v>
      </c>
      <c r="F59" s="305" t="s">
        <v>412</v>
      </c>
      <c r="G59" s="321"/>
      <c r="H59" s="322">
        <v>110.80439347815469</v>
      </c>
      <c r="I59" s="322">
        <v>3.6934797826051562</v>
      </c>
      <c r="J59" s="323"/>
      <c r="K59" s="323"/>
      <c r="L59" s="322">
        <v>4975.1172671691456</v>
      </c>
      <c r="M59" s="319" t="s">
        <v>410</v>
      </c>
      <c r="N59" s="322">
        <v>48.015237173867028</v>
      </c>
      <c r="O59" s="319" t="s">
        <v>410</v>
      </c>
      <c r="P59" s="319" t="s">
        <v>410</v>
      </c>
      <c r="Q59" s="319" t="s">
        <v>410</v>
      </c>
      <c r="R59" s="322"/>
      <c r="S59" s="323">
        <v>269.62402413017639</v>
      </c>
      <c r="T59" s="323">
        <v>6201.3525549940578</v>
      </c>
      <c r="U59" s="323"/>
      <c r="V59" s="323">
        <v>166.20659021723202</v>
      </c>
      <c r="W59" s="319" t="s">
        <v>410</v>
      </c>
      <c r="X59" s="319" t="s">
        <v>410</v>
      </c>
      <c r="Y59" s="324"/>
      <c r="Z59" s="316"/>
      <c r="AA59" s="312"/>
    </row>
    <row r="60" spans="2:27" ht="12.75" customHeight="1">
      <c r="B60" s="301"/>
      <c r="C60" s="336">
        <v>49</v>
      </c>
      <c r="D60" s="340" t="s">
        <v>174</v>
      </c>
      <c r="E60" s="304" t="s">
        <v>362</v>
      </c>
      <c r="F60" s="305" t="s">
        <v>412</v>
      </c>
      <c r="G60" s="321"/>
      <c r="H60" s="322">
        <v>61.692851854898414</v>
      </c>
      <c r="I60" s="322">
        <v>27.885169038414084</v>
      </c>
      <c r="J60" s="323"/>
      <c r="K60" s="323">
        <v>0.24677140741959364</v>
      </c>
      <c r="L60" s="322">
        <v>101.66981985687258</v>
      </c>
      <c r="M60" s="319" t="s">
        <v>410</v>
      </c>
      <c r="N60" s="322"/>
      <c r="O60" s="319" t="s">
        <v>410</v>
      </c>
      <c r="P60" s="319" t="s">
        <v>410</v>
      </c>
      <c r="Q60" s="319" t="s">
        <v>410</v>
      </c>
      <c r="R60" s="322"/>
      <c r="S60" s="323">
        <v>13.325656000658057</v>
      </c>
      <c r="T60" s="323">
        <v>3.4547997038743112</v>
      </c>
      <c r="U60" s="323"/>
      <c r="V60" s="323"/>
      <c r="W60" s="319" t="s">
        <v>410</v>
      </c>
      <c r="X60" s="319" t="s">
        <v>410</v>
      </c>
      <c r="Y60" s="324"/>
      <c r="Z60" s="316"/>
      <c r="AA60" s="312"/>
    </row>
    <row r="61" spans="2:27" ht="12.75" customHeight="1">
      <c r="B61" s="301" t="s">
        <v>433</v>
      </c>
      <c r="C61" s="338">
        <v>50</v>
      </c>
      <c r="D61" s="303" t="s">
        <v>175</v>
      </c>
      <c r="E61" s="304" t="s">
        <v>363</v>
      </c>
      <c r="F61" s="305" t="s">
        <v>412</v>
      </c>
      <c r="G61" s="321">
        <v>0.14383660162055906</v>
      </c>
      <c r="H61" s="322">
        <v>175.04914417222037</v>
      </c>
      <c r="I61" s="322">
        <v>474.51694874622433</v>
      </c>
      <c r="J61" s="323"/>
      <c r="K61" s="323">
        <v>22.582346454427771</v>
      </c>
      <c r="L61" s="322">
        <v>693.00474660785358</v>
      </c>
      <c r="M61" s="319" t="s">
        <v>410</v>
      </c>
      <c r="N61" s="322">
        <v>0.57534640648223623</v>
      </c>
      <c r="O61" s="319" t="s">
        <v>410</v>
      </c>
      <c r="P61" s="319" t="s">
        <v>410</v>
      </c>
      <c r="Q61" s="319" t="s">
        <v>410</v>
      </c>
      <c r="R61" s="322"/>
      <c r="S61" s="323">
        <v>338.15985040993434</v>
      </c>
      <c r="T61" s="323">
        <v>9.3493791053363378</v>
      </c>
      <c r="U61" s="323"/>
      <c r="V61" s="323"/>
      <c r="W61" s="319" t="s">
        <v>410</v>
      </c>
      <c r="X61" s="319" t="s">
        <v>410</v>
      </c>
      <c r="Y61" s="324"/>
      <c r="Z61" s="316"/>
      <c r="AA61" s="312"/>
    </row>
    <row r="62" spans="2:27" ht="12.75" customHeight="1">
      <c r="B62" s="328" t="s">
        <v>434</v>
      </c>
      <c r="C62" s="336">
        <v>51</v>
      </c>
      <c r="D62" s="303" t="s">
        <v>176</v>
      </c>
      <c r="E62" s="304" t="s">
        <v>364</v>
      </c>
      <c r="F62" s="305" t="s">
        <v>412</v>
      </c>
      <c r="G62" s="321"/>
      <c r="H62" s="322"/>
      <c r="I62" s="322"/>
      <c r="J62" s="323"/>
      <c r="K62" s="323"/>
      <c r="L62" s="322">
        <v>2134.860651865848</v>
      </c>
      <c r="M62" s="319" t="s">
        <v>410</v>
      </c>
      <c r="N62" s="322"/>
      <c r="O62" s="319" t="s">
        <v>410</v>
      </c>
      <c r="P62" s="319" t="s">
        <v>410</v>
      </c>
      <c r="Q62" s="319" t="s">
        <v>410</v>
      </c>
      <c r="R62" s="322"/>
      <c r="S62" s="323">
        <v>1513.1081719414265</v>
      </c>
      <c r="T62" s="323">
        <v>15.942371280113369</v>
      </c>
      <c r="U62" s="323"/>
      <c r="V62" s="323"/>
      <c r="W62" s="319" t="s">
        <v>410</v>
      </c>
      <c r="X62" s="319" t="s">
        <v>410</v>
      </c>
      <c r="Y62" s="324"/>
      <c r="Z62" s="316"/>
      <c r="AA62" s="312"/>
    </row>
    <row r="63" spans="2:27" ht="12.75" customHeight="1">
      <c r="B63" s="328"/>
      <c r="C63" s="338">
        <v>52</v>
      </c>
      <c r="D63" s="303" t="s">
        <v>177</v>
      </c>
      <c r="E63" s="304" t="s">
        <v>365</v>
      </c>
      <c r="F63" s="305" t="s">
        <v>412</v>
      </c>
      <c r="G63" s="321"/>
      <c r="H63" s="322"/>
      <c r="I63" s="322">
        <v>2.1969974368363236</v>
      </c>
      <c r="J63" s="323"/>
      <c r="K63" s="323"/>
      <c r="L63" s="322">
        <v>93.372391065543752</v>
      </c>
      <c r="M63" s="319" t="s">
        <v>410</v>
      </c>
      <c r="N63" s="322"/>
      <c r="O63" s="319" t="s">
        <v>410</v>
      </c>
      <c r="P63" s="319" t="s">
        <v>410</v>
      </c>
      <c r="Q63" s="319" t="s">
        <v>410</v>
      </c>
      <c r="R63" s="322"/>
      <c r="S63" s="323">
        <v>25.265470523617722</v>
      </c>
      <c r="T63" s="323"/>
      <c r="U63" s="323"/>
      <c r="V63" s="323">
        <v>96.667887220798249</v>
      </c>
      <c r="W63" s="319" t="s">
        <v>410</v>
      </c>
      <c r="X63" s="319" t="s">
        <v>410</v>
      </c>
      <c r="Y63" s="324"/>
      <c r="Z63" s="316"/>
      <c r="AA63" s="312"/>
    </row>
    <row r="64" spans="2:27" ht="12.75" customHeight="1">
      <c r="B64" s="328"/>
      <c r="C64" s="336">
        <v>53</v>
      </c>
      <c r="D64" s="303" t="s">
        <v>178</v>
      </c>
      <c r="E64" s="304" t="s">
        <v>366</v>
      </c>
      <c r="F64" s="305" t="s">
        <v>412</v>
      </c>
      <c r="G64" s="321"/>
      <c r="H64" s="322"/>
      <c r="I64" s="322"/>
      <c r="J64" s="323"/>
      <c r="K64" s="323"/>
      <c r="L64" s="322"/>
      <c r="M64" s="319" t="s">
        <v>410</v>
      </c>
      <c r="N64" s="322"/>
      <c r="O64" s="319" t="s">
        <v>410</v>
      </c>
      <c r="P64" s="319" t="s">
        <v>410</v>
      </c>
      <c r="Q64" s="319" t="s">
        <v>410</v>
      </c>
      <c r="R64" s="322"/>
      <c r="S64" s="323"/>
      <c r="T64" s="323"/>
      <c r="U64" s="323"/>
      <c r="V64" s="323"/>
      <c r="W64" s="319" t="s">
        <v>410</v>
      </c>
      <c r="X64" s="319" t="s">
        <v>410</v>
      </c>
      <c r="Y64" s="324"/>
      <c r="Z64" s="316"/>
      <c r="AA64" s="312"/>
    </row>
    <row r="65" spans="2:27" ht="12.75" customHeight="1">
      <c r="B65" s="328"/>
      <c r="C65" s="338">
        <v>54</v>
      </c>
      <c r="D65" s="303" t="s">
        <v>179</v>
      </c>
      <c r="E65" s="304" t="s">
        <v>435</v>
      </c>
      <c r="F65" s="305" t="s">
        <v>412</v>
      </c>
      <c r="G65" s="321"/>
      <c r="H65" s="322">
        <v>214.23819028609446</v>
      </c>
      <c r="I65" s="322">
        <v>174.53980927034817</v>
      </c>
      <c r="J65" s="323"/>
      <c r="K65" s="323">
        <v>1.1088933244621866</v>
      </c>
      <c r="L65" s="322">
        <v>384.56420492348633</v>
      </c>
      <c r="M65" s="319" t="s">
        <v>410</v>
      </c>
      <c r="N65" s="322"/>
      <c r="O65" s="319" t="s">
        <v>410</v>
      </c>
      <c r="P65" s="319" t="s">
        <v>410</v>
      </c>
      <c r="Q65" s="319" t="s">
        <v>410</v>
      </c>
      <c r="R65" s="322"/>
      <c r="S65" s="323">
        <v>50.787314260368149</v>
      </c>
      <c r="T65" s="323">
        <v>0.66533599467731197</v>
      </c>
      <c r="U65" s="323"/>
      <c r="V65" s="323">
        <v>21.06897316478155</v>
      </c>
      <c r="W65" s="319" t="s">
        <v>410</v>
      </c>
      <c r="X65" s="319" t="s">
        <v>410</v>
      </c>
      <c r="Y65" s="324"/>
      <c r="Z65" s="316"/>
      <c r="AA65" s="312"/>
    </row>
    <row r="66" spans="2:27" ht="12.75" customHeight="1">
      <c r="B66" s="341"/>
      <c r="C66" s="336">
        <v>55</v>
      </c>
      <c r="D66" s="303" t="s">
        <v>436</v>
      </c>
      <c r="E66" s="304"/>
      <c r="F66" s="305" t="s">
        <v>412</v>
      </c>
      <c r="G66" s="321">
        <v>5.4879563742439644E-3</v>
      </c>
      <c r="H66" s="322">
        <v>0.44589645540732209</v>
      </c>
      <c r="I66" s="322">
        <v>0.62699901575737294</v>
      </c>
      <c r="J66" s="323">
        <v>6.1739509210244597E-2</v>
      </c>
      <c r="K66" s="323">
        <v>8.3691334707220455E-2</v>
      </c>
      <c r="L66" s="322">
        <v>7.9986964154605777</v>
      </c>
      <c r="M66" s="319" t="s">
        <v>410</v>
      </c>
      <c r="N66" s="322">
        <v>6.5882916272798786</v>
      </c>
      <c r="O66" s="319" t="s">
        <v>410</v>
      </c>
      <c r="P66" s="319" t="s">
        <v>410</v>
      </c>
      <c r="Q66" s="319" t="s">
        <v>410</v>
      </c>
      <c r="R66" s="322"/>
      <c r="S66" s="323">
        <v>37.498465031098483</v>
      </c>
      <c r="T66" s="323">
        <v>0.21128632040839262</v>
      </c>
      <c r="U66" s="323"/>
      <c r="V66" s="323">
        <v>32.094940865672264</v>
      </c>
      <c r="W66" s="319" t="s">
        <v>410</v>
      </c>
      <c r="X66" s="319" t="s">
        <v>410</v>
      </c>
      <c r="Y66" s="342"/>
      <c r="Z66" s="311"/>
      <c r="AA66" s="312"/>
    </row>
    <row r="67" spans="2:27" ht="12.75" customHeight="1">
      <c r="B67" s="328" t="s">
        <v>437</v>
      </c>
      <c r="C67" s="413"/>
      <c r="D67" s="414" t="s">
        <v>438</v>
      </c>
      <c r="E67" s="415" t="s">
        <v>370</v>
      </c>
      <c r="F67" s="416"/>
      <c r="G67" s="417"/>
      <c r="H67" s="411"/>
      <c r="I67" s="411"/>
      <c r="J67" s="410"/>
      <c r="K67" s="410"/>
      <c r="L67" s="411"/>
      <c r="M67" s="319" t="s">
        <v>410</v>
      </c>
      <c r="N67" s="411"/>
      <c r="O67" s="319" t="s">
        <v>410</v>
      </c>
      <c r="P67" s="319" t="s">
        <v>410</v>
      </c>
      <c r="Q67" s="319" t="s">
        <v>410</v>
      </c>
      <c r="R67" s="411"/>
      <c r="S67" s="410"/>
      <c r="T67" s="410"/>
      <c r="U67" s="410"/>
      <c r="V67" s="410"/>
      <c r="W67" s="319" t="s">
        <v>410</v>
      </c>
      <c r="X67" s="319" t="s">
        <v>410</v>
      </c>
      <c r="Y67" s="408"/>
      <c r="Z67" s="409"/>
      <c r="AA67" s="312"/>
    </row>
    <row r="68" spans="2:27" ht="12.75" customHeight="1">
      <c r="B68" s="343" t="s">
        <v>439</v>
      </c>
      <c r="C68" s="302">
        <v>56</v>
      </c>
      <c r="D68" s="303" t="s">
        <v>439</v>
      </c>
      <c r="E68" s="304" t="s">
        <v>371</v>
      </c>
      <c r="F68" s="305" t="s">
        <v>412</v>
      </c>
      <c r="G68" s="321"/>
      <c r="H68" s="322">
        <v>25.308582855338624</v>
      </c>
      <c r="I68" s="322">
        <v>9.9355364942377502</v>
      </c>
      <c r="J68" s="323"/>
      <c r="K68" s="323">
        <v>1.1076145871704466</v>
      </c>
      <c r="L68" s="322">
        <v>93.475503867810332</v>
      </c>
      <c r="M68" s="319" t="s">
        <v>410</v>
      </c>
      <c r="N68" s="322">
        <v>398.31484502446978</v>
      </c>
      <c r="O68" s="319" t="s">
        <v>410</v>
      </c>
      <c r="P68" s="319" t="s">
        <v>410</v>
      </c>
      <c r="Q68" s="319" t="s">
        <v>410</v>
      </c>
      <c r="R68" s="322">
        <v>4.4045676998368668</v>
      </c>
      <c r="S68" s="323">
        <v>207.56533178971739</v>
      </c>
      <c r="T68" s="323">
        <v>102.02762721675523</v>
      </c>
      <c r="U68" s="323"/>
      <c r="V68" s="323">
        <v>358.87644056201651</v>
      </c>
      <c r="W68" s="319" t="s">
        <v>410</v>
      </c>
      <c r="X68" s="319" t="s">
        <v>410</v>
      </c>
      <c r="Y68" s="342">
        <v>0.36925748566015887</v>
      </c>
      <c r="Z68" s="311"/>
      <c r="AA68" s="312"/>
    </row>
    <row r="69" spans="2:27" ht="12.75" customHeight="1">
      <c r="B69" s="328" t="s">
        <v>440</v>
      </c>
      <c r="C69" s="422"/>
      <c r="D69" s="423" t="s">
        <v>441</v>
      </c>
      <c r="E69" s="399" t="s">
        <v>373</v>
      </c>
      <c r="F69" s="424"/>
      <c r="G69" s="417"/>
      <c r="H69" s="411"/>
      <c r="I69" s="411"/>
      <c r="J69" s="410"/>
      <c r="K69" s="410"/>
      <c r="L69" s="411"/>
      <c r="M69" s="319" t="s">
        <v>410</v>
      </c>
      <c r="N69" s="411"/>
      <c r="O69" s="319" t="s">
        <v>410</v>
      </c>
      <c r="P69" s="319" t="s">
        <v>410</v>
      </c>
      <c r="Q69" s="319" t="s">
        <v>410</v>
      </c>
      <c r="R69" s="411"/>
      <c r="S69" s="410"/>
      <c r="T69" s="410"/>
      <c r="U69" s="410"/>
      <c r="V69" s="410"/>
      <c r="W69" s="319" t="s">
        <v>410</v>
      </c>
      <c r="X69" s="319" t="s">
        <v>410</v>
      </c>
      <c r="Y69" s="408"/>
      <c r="Z69" s="409"/>
      <c r="AA69" s="312"/>
    </row>
    <row r="70" spans="2:27" ht="12.75" customHeight="1">
      <c r="B70" s="328" t="s">
        <v>442</v>
      </c>
      <c r="C70" s="302">
        <v>57</v>
      </c>
      <c r="D70" s="303" t="s">
        <v>443</v>
      </c>
      <c r="E70" s="304" t="s">
        <v>374</v>
      </c>
      <c r="F70" s="305" t="s">
        <v>412</v>
      </c>
      <c r="G70" s="321"/>
      <c r="H70" s="322">
        <v>5.5487053020961783</v>
      </c>
      <c r="I70" s="322">
        <v>16.646115906288532</v>
      </c>
      <c r="J70" s="323"/>
      <c r="K70" s="323">
        <v>29.593094944512949</v>
      </c>
      <c r="L70" s="322">
        <v>151.66461159062885</v>
      </c>
      <c r="M70" s="319" t="s">
        <v>410</v>
      </c>
      <c r="N70" s="322"/>
      <c r="O70" s="319" t="s">
        <v>410</v>
      </c>
      <c r="P70" s="319" t="s">
        <v>410</v>
      </c>
      <c r="Q70" s="319" t="s">
        <v>410</v>
      </c>
      <c r="R70" s="322"/>
      <c r="S70" s="323">
        <v>136.86806411837239</v>
      </c>
      <c r="T70" s="323">
        <v>7.3982737361282371</v>
      </c>
      <c r="U70" s="323"/>
      <c r="V70" s="323">
        <v>14.796547472256474</v>
      </c>
      <c r="W70" s="319" t="s">
        <v>410</v>
      </c>
      <c r="X70" s="319" t="s">
        <v>410</v>
      </c>
      <c r="Y70" s="342"/>
      <c r="Z70" s="311"/>
      <c r="AA70" s="312"/>
    </row>
    <row r="71" spans="2:27" ht="12.75" customHeight="1">
      <c r="B71" s="328"/>
      <c r="C71" s="302">
        <v>58</v>
      </c>
      <c r="D71" s="303" t="s">
        <v>185</v>
      </c>
      <c r="E71" s="304" t="s">
        <v>375</v>
      </c>
      <c r="F71" s="305" t="s">
        <v>412</v>
      </c>
      <c r="G71" s="321"/>
      <c r="H71" s="322"/>
      <c r="I71" s="322"/>
      <c r="J71" s="323">
        <v>124.20382165605096</v>
      </c>
      <c r="K71" s="323">
        <v>82.165605095541409</v>
      </c>
      <c r="L71" s="322">
        <v>5.7324840764331215</v>
      </c>
      <c r="M71" s="319" t="s">
        <v>410</v>
      </c>
      <c r="N71" s="322"/>
      <c r="O71" s="319" t="s">
        <v>410</v>
      </c>
      <c r="P71" s="319" t="s">
        <v>410</v>
      </c>
      <c r="Q71" s="319" t="s">
        <v>410</v>
      </c>
      <c r="R71" s="322"/>
      <c r="S71" s="323"/>
      <c r="T71" s="323"/>
      <c r="U71" s="323"/>
      <c r="V71" s="323"/>
      <c r="W71" s="319" t="s">
        <v>410</v>
      </c>
      <c r="X71" s="319" t="s">
        <v>410</v>
      </c>
      <c r="Y71" s="342"/>
      <c r="Z71" s="311"/>
    </row>
    <row r="72" spans="2:27" ht="12.75" customHeight="1">
      <c r="B72" s="344" t="s">
        <v>444</v>
      </c>
      <c r="C72" s="413"/>
      <c r="D72" s="414" t="s">
        <v>445</v>
      </c>
      <c r="E72" s="415" t="s">
        <v>446</v>
      </c>
      <c r="F72" s="424"/>
      <c r="G72" s="425"/>
      <c r="H72" s="411"/>
      <c r="I72" s="411"/>
      <c r="J72" s="410"/>
      <c r="K72" s="410"/>
      <c r="L72" s="411"/>
      <c r="M72" s="319" t="s">
        <v>410</v>
      </c>
      <c r="N72" s="411"/>
      <c r="O72" s="319" t="s">
        <v>410</v>
      </c>
      <c r="P72" s="319" t="s">
        <v>410</v>
      </c>
      <c r="Q72" s="319" t="s">
        <v>410</v>
      </c>
      <c r="R72" s="411"/>
      <c r="S72" s="410"/>
      <c r="T72" s="410"/>
      <c r="U72" s="410"/>
      <c r="V72" s="410"/>
      <c r="W72" s="319" t="s">
        <v>410</v>
      </c>
      <c r="X72" s="319" t="s">
        <v>410</v>
      </c>
      <c r="Y72" s="408"/>
      <c r="Z72" s="409"/>
      <c r="AA72" s="312"/>
    </row>
    <row r="73" spans="2:27" ht="12.75" customHeight="1">
      <c r="B73" s="345" t="s">
        <v>195</v>
      </c>
      <c r="C73" s="302">
        <v>59</v>
      </c>
      <c r="D73" s="303" t="s">
        <v>447</v>
      </c>
      <c r="E73" s="304" t="s">
        <v>378</v>
      </c>
      <c r="F73" s="330" t="s">
        <v>412</v>
      </c>
      <c r="G73" s="346"/>
      <c r="H73" s="322">
        <v>4.6852790987418178</v>
      </c>
      <c r="I73" s="322">
        <v>15.108709003807885</v>
      </c>
      <c r="J73" s="323"/>
      <c r="K73" s="323"/>
      <c r="L73" s="322">
        <v>3.764016354607191</v>
      </c>
      <c r="M73" s="319" t="s">
        <v>410</v>
      </c>
      <c r="N73" s="322"/>
      <c r="O73" s="319" t="s">
        <v>410</v>
      </c>
      <c r="P73" s="319" t="s">
        <v>410</v>
      </c>
      <c r="Q73" s="319" t="s">
        <v>410</v>
      </c>
      <c r="R73" s="322"/>
      <c r="S73" s="323">
        <v>0.23689613420604697</v>
      </c>
      <c r="T73" s="323">
        <v>0.10528717075824309</v>
      </c>
      <c r="U73" s="323"/>
      <c r="V73" s="332"/>
      <c r="W73" s="319" t="s">
        <v>410</v>
      </c>
      <c r="X73" s="319" t="s">
        <v>410</v>
      </c>
      <c r="Y73" s="347"/>
      <c r="Z73" s="311"/>
      <c r="AA73" s="312"/>
    </row>
    <row r="74" spans="2:27" ht="12.75" customHeight="1">
      <c r="B74" s="341"/>
      <c r="C74" s="302">
        <v>60</v>
      </c>
      <c r="D74" s="303" t="s">
        <v>448</v>
      </c>
      <c r="E74" s="304"/>
      <c r="F74" s="305" t="s">
        <v>412</v>
      </c>
      <c r="G74" s="321"/>
      <c r="H74" s="322">
        <v>8.9105543589162224</v>
      </c>
      <c r="I74" s="322">
        <v>3.9451309375354269</v>
      </c>
      <c r="J74" s="323"/>
      <c r="K74" s="323"/>
      <c r="L74" s="322">
        <v>11.495295317991157</v>
      </c>
      <c r="M74" s="319" t="s">
        <v>410</v>
      </c>
      <c r="N74" s="322"/>
      <c r="O74" s="319" t="s">
        <v>410</v>
      </c>
      <c r="P74" s="319" t="s">
        <v>410</v>
      </c>
      <c r="Q74" s="319" t="s">
        <v>410</v>
      </c>
      <c r="R74" s="322"/>
      <c r="S74" s="323">
        <v>2.5167214601519103</v>
      </c>
      <c r="T74" s="323">
        <v>2.7207799569209841</v>
      </c>
      <c r="U74" s="323"/>
      <c r="V74" s="323"/>
      <c r="W74" s="319" t="s">
        <v>410</v>
      </c>
      <c r="X74" s="319" t="s">
        <v>410</v>
      </c>
      <c r="Y74" s="342"/>
      <c r="Z74" s="311"/>
      <c r="AA74" s="312"/>
    </row>
    <row r="75" spans="2:27" ht="12.75" customHeight="1">
      <c r="B75" s="345" t="s">
        <v>449</v>
      </c>
      <c r="C75" s="413"/>
      <c r="D75" s="414" t="s">
        <v>450</v>
      </c>
      <c r="E75" s="415" t="s">
        <v>380</v>
      </c>
      <c r="F75" s="416"/>
      <c r="G75" s="417"/>
      <c r="H75" s="411"/>
      <c r="I75" s="411"/>
      <c r="J75" s="410"/>
      <c r="K75" s="410"/>
      <c r="L75" s="411"/>
      <c r="M75" s="319" t="s">
        <v>410</v>
      </c>
      <c r="N75" s="411"/>
      <c r="O75" s="319" t="s">
        <v>410</v>
      </c>
      <c r="P75" s="319" t="s">
        <v>410</v>
      </c>
      <c r="Q75" s="319" t="s">
        <v>410</v>
      </c>
      <c r="R75" s="411"/>
      <c r="S75" s="410"/>
      <c r="T75" s="410"/>
      <c r="U75" s="410"/>
      <c r="V75" s="410"/>
      <c r="W75" s="319" t="s">
        <v>410</v>
      </c>
      <c r="X75" s="319" t="s">
        <v>410</v>
      </c>
      <c r="Y75" s="408"/>
      <c r="Z75" s="409"/>
      <c r="AA75" s="312"/>
    </row>
    <row r="76" spans="2:27" ht="12.75" customHeight="1">
      <c r="B76" s="348" t="s">
        <v>451</v>
      </c>
      <c r="C76" s="302">
        <v>61</v>
      </c>
      <c r="D76" s="303" t="s">
        <v>190</v>
      </c>
      <c r="E76" s="304" t="s">
        <v>381</v>
      </c>
      <c r="F76" s="305" t="s">
        <v>412</v>
      </c>
      <c r="G76" s="321"/>
      <c r="H76" s="322">
        <v>81.234777324860104</v>
      </c>
      <c r="I76" s="322">
        <v>3.0363065549282222</v>
      </c>
      <c r="J76" s="323"/>
      <c r="K76" s="323"/>
      <c r="L76" s="322">
        <v>51.99546801022862</v>
      </c>
      <c r="M76" s="319" t="s">
        <v>410</v>
      </c>
      <c r="N76" s="322">
        <v>7.8993341266425293E-2</v>
      </c>
      <c r="O76" s="319" t="s">
        <v>410</v>
      </c>
      <c r="P76" s="319" t="s">
        <v>410</v>
      </c>
      <c r="Q76" s="319" t="s">
        <v>410</v>
      </c>
      <c r="R76" s="322"/>
      <c r="S76" s="323">
        <v>0.26018431779628831</v>
      </c>
      <c r="T76" s="323"/>
      <c r="U76" s="323"/>
      <c r="V76" s="323"/>
      <c r="W76" s="319" t="s">
        <v>410</v>
      </c>
      <c r="X76" s="319" t="s">
        <v>410</v>
      </c>
      <c r="Y76" s="342"/>
      <c r="Z76" s="311"/>
    </row>
    <row r="77" spans="2:27" ht="12.75" customHeight="1">
      <c r="B77" s="349" t="s">
        <v>452</v>
      </c>
      <c r="C77" s="413">
        <v>62</v>
      </c>
      <c r="D77" s="414" t="s">
        <v>452</v>
      </c>
      <c r="E77" s="415" t="s">
        <v>383</v>
      </c>
      <c r="F77" s="416" t="s">
        <v>412</v>
      </c>
      <c r="G77" s="417">
        <v>8.2624323097471811E-3</v>
      </c>
      <c r="H77" s="411">
        <v>4.7191535297058786</v>
      </c>
      <c r="I77" s="411">
        <v>1.1099199472030625</v>
      </c>
      <c r="J77" s="410">
        <v>0.30024570586735932</v>
      </c>
      <c r="K77" s="410">
        <v>0.97019149325341569</v>
      </c>
      <c r="L77" s="411">
        <v>26.393914906721303</v>
      </c>
      <c r="M77" s="319" t="s">
        <v>410</v>
      </c>
      <c r="N77" s="411">
        <v>3.6097974584117458</v>
      </c>
      <c r="O77" s="319" t="s">
        <v>410</v>
      </c>
      <c r="P77" s="319" t="s">
        <v>410</v>
      </c>
      <c r="Q77" s="319" t="s">
        <v>410</v>
      </c>
      <c r="R77" s="411">
        <v>9.5124655715477568E-5</v>
      </c>
      <c r="S77" s="410">
        <v>11.691124479463786</v>
      </c>
      <c r="T77" s="410">
        <v>8.1391204835625679</v>
      </c>
      <c r="U77" s="410">
        <v>2.8019513452201359E-3</v>
      </c>
      <c r="V77" s="410">
        <v>1.6123878018802973</v>
      </c>
      <c r="W77" s="319" t="s">
        <v>410</v>
      </c>
      <c r="X77" s="319" t="s">
        <v>410</v>
      </c>
      <c r="Y77" s="408">
        <v>2.0989050730396939E-5</v>
      </c>
      <c r="Z77" s="409"/>
    </row>
    <row r="78" spans="2:27" ht="12.75" customHeight="1">
      <c r="B78" s="335"/>
      <c r="C78" s="413"/>
      <c r="D78" s="414" t="s">
        <v>453</v>
      </c>
      <c r="E78" s="415" t="s">
        <v>385</v>
      </c>
      <c r="F78" s="416"/>
      <c r="G78" s="417"/>
      <c r="H78" s="411"/>
      <c r="I78" s="411"/>
      <c r="J78" s="410"/>
      <c r="K78" s="410"/>
      <c r="L78" s="411"/>
      <c r="M78" s="319" t="s">
        <v>410</v>
      </c>
      <c r="N78" s="411"/>
      <c r="O78" s="319" t="s">
        <v>410</v>
      </c>
      <c r="P78" s="319" t="s">
        <v>410</v>
      </c>
      <c r="Q78" s="319" t="s">
        <v>410</v>
      </c>
      <c r="R78" s="411"/>
      <c r="S78" s="410"/>
      <c r="T78" s="410"/>
      <c r="U78" s="410"/>
      <c r="V78" s="410"/>
      <c r="W78" s="319" t="s">
        <v>410</v>
      </c>
      <c r="X78" s="319" t="s">
        <v>410</v>
      </c>
      <c r="Y78" s="408"/>
      <c r="Z78" s="409"/>
    </row>
    <row r="79" spans="2:27" ht="12.75" customHeight="1">
      <c r="B79" s="328" t="s">
        <v>454</v>
      </c>
      <c r="C79" s="302">
        <v>63</v>
      </c>
      <c r="D79" s="303" t="s">
        <v>192</v>
      </c>
      <c r="E79" s="304" t="s">
        <v>386</v>
      </c>
      <c r="F79" s="305" t="s">
        <v>455</v>
      </c>
      <c r="G79" s="321">
        <v>0.17668766727064183</v>
      </c>
      <c r="H79" s="322">
        <v>15.101221365299514</v>
      </c>
      <c r="I79" s="322">
        <v>11.913726339549456</v>
      </c>
      <c r="J79" s="323">
        <v>11.808333633999142</v>
      </c>
      <c r="K79" s="323">
        <v>11.37404632864061</v>
      </c>
      <c r="L79" s="322">
        <v>141.06448127399969</v>
      </c>
      <c r="M79" s="319" t="s">
        <v>410</v>
      </c>
      <c r="N79" s="322">
        <v>3.2930498528849515E-2</v>
      </c>
      <c r="O79" s="319" t="s">
        <v>410</v>
      </c>
      <c r="P79" s="319" t="s">
        <v>410</v>
      </c>
      <c r="Q79" s="319" t="s">
        <v>410</v>
      </c>
      <c r="R79" s="322">
        <v>0.12587063849593563</v>
      </c>
      <c r="S79" s="323">
        <v>16.68387718802467</v>
      </c>
      <c r="T79" s="323">
        <v>49.446282228169622</v>
      </c>
      <c r="U79" s="323"/>
      <c r="V79" s="323">
        <v>0.32747643665741311</v>
      </c>
      <c r="W79" s="319" t="s">
        <v>410</v>
      </c>
      <c r="X79" s="319" t="s">
        <v>410</v>
      </c>
      <c r="Y79" s="342"/>
      <c r="Z79" s="311"/>
    </row>
    <row r="80" spans="2:27" ht="12.75" customHeight="1">
      <c r="B80" s="328"/>
      <c r="C80" s="302">
        <v>64</v>
      </c>
      <c r="D80" s="303" t="s">
        <v>456</v>
      </c>
      <c r="E80" s="304"/>
      <c r="F80" s="305" t="s">
        <v>412</v>
      </c>
      <c r="G80" s="321"/>
      <c r="H80" s="322">
        <v>3.4295094140521956</v>
      </c>
      <c r="I80" s="322">
        <v>0.20518432391765271</v>
      </c>
      <c r="J80" s="323">
        <v>0.5569288792050574</v>
      </c>
      <c r="K80" s="323">
        <v>0.64486501802690854</v>
      </c>
      <c r="L80" s="322">
        <v>17.294107301630728</v>
      </c>
      <c r="M80" s="319" t="s">
        <v>410</v>
      </c>
      <c r="N80" s="322"/>
      <c r="O80" s="319" t="s">
        <v>410</v>
      </c>
      <c r="P80" s="319" t="s">
        <v>410</v>
      </c>
      <c r="Q80" s="319" t="s">
        <v>410</v>
      </c>
      <c r="R80" s="322"/>
      <c r="S80" s="323">
        <v>0.82073729567061082</v>
      </c>
      <c r="T80" s="323">
        <v>0.43968069410925581</v>
      </c>
      <c r="U80" s="323"/>
      <c r="V80" s="323"/>
      <c r="W80" s="319" t="s">
        <v>410</v>
      </c>
      <c r="X80" s="319" t="s">
        <v>410</v>
      </c>
      <c r="Y80" s="342"/>
      <c r="Z80" s="311"/>
    </row>
    <row r="81" spans="2:26" ht="12.75" customHeight="1">
      <c r="B81" s="349" t="s">
        <v>457</v>
      </c>
      <c r="C81" s="413">
        <v>65</v>
      </c>
      <c r="D81" s="414" t="s">
        <v>458</v>
      </c>
      <c r="E81" s="415" t="s">
        <v>388</v>
      </c>
      <c r="F81" s="416" t="s">
        <v>412</v>
      </c>
      <c r="G81" s="417"/>
      <c r="H81" s="411">
        <v>1.245044007871398</v>
      </c>
      <c r="I81" s="411">
        <v>1.7996606562370332</v>
      </c>
      <c r="J81" s="410">
        <v>1.1491424985605889</v>
      </c>
      <c r="K81" s="410">
        <v>0.13086240643856656</v>
      </c>
      <c r="L81" s="411">
        <v>32.679236383076244</v>
      </c>
      <c r="M81" s="319" t="s">
        <v>410</v>
      </c>
      <c r="N81" s="411">
        <v>9.1292180325615071</v>
      </c>
      <c r="O81" s="319" t="s">
        <v>410</v>
      </c>
      <c r="P81" s="319" t="s">
        <v>410</v>
      </c>
      <c r="Q81" s="319" t="s">
        <v>410</v>
      </c>
      <c r="R81" s="411"/>
      <c r="S81" s="410">
        <v>0.85719058258894265</v>
      </c>
      <c r="T81" s="410">
        <v>6.536148754799441E-2</v>
      </c>
      <c r="U81" s="410"/>
      <c r="V81" s="410">
        <v>1.507519360682112</v>
      </c>
      <c r="W81" s="319" t="s">
        <v>410</v>
      </c>
      <c r="X81" s="319" t="s">
        <v>410</v>
      </c>
      <c r="Y81" s="408"/>
      <c r="Z81" s="409"/>
    </row>
    <row r="82" spans="2:26" ht="12.75" customHeight="1">
      <c r="B82" s="335"/>
      <c r="C82" s="413"/>
      <c r="D82" s="414" t="s">
        <v>459</v>
      </c>
      <c r="E82" s="415" t="s">
        <v>390</v>
      </c>
      <c r="F82" s="416"/>
      <c r="G82" s="417"/>
      <c r="H82" s="411"/>
      <c r="I82" s="411"/>
      <c r="J82" s="410"/>
      <c r="K82" s="410"/>
      <c r="L82" s="411"/>
      <c r="M82" s="319" t="s">
        <v>410</v>
      </c>
      <c r="N82" s="411"/>
      <c r="O82" s="319" t="s">
        <v>410</v>
      </c>
      <c r="P82" s="319" t="s">
        <v>410</v>
      </c>
      <c r="Q82" s="411"/>
      <c r="R82" s="411"/>
      <c r="S82" s="410"/>
      <c r="T82" s="410"/>
      <c r="U82" s="410"/>
      <c r="V82" s="410"/>
      <c r="W82" s="319" t="s">
        <v>410</v>
      </c>
      <c r="X82" s="319" t="s">
        <v>410</v>
      </c>
      <c r="Y82" s="408"/>
      <c r="Z82" s="426"/>
    </row>
    <row r="83" spans="2:26" ht="12.75" customHeight="1">
      <c r="B83" s="328" t="s">
        <v>195</v>
      </c>
      <c r="C83" s="302">
        <v>66</v>
      </c>
      <c r="D83" s="303" t="s">
        <v>196</v>
      </c>
      <c r="E83" s="304" t="s">
        <v>391</v>
      </c>
      <c r="F83" s="305" t="s">
        <v>412</v>
      </c>
      <c r="G83" s="321"/>
      <c r="H83" s="322">
        <v>117.95198869158848</v>
      </c>
      <c r="I83" s="322">
        <v>164.59358097962604</v>
      </c>
      <c r="J83" s="323">
        <v>0.58825065494689432</v>
      </c>
      <c r="K83" s="323">
        <v>3.6928355014498848</v>
      </c>
      <c r="L83" s="322">
        <v>538.13837667844223</v>
      </c>
      <c r="M83" s="319" t="s">
        <v>410</v>
      </c>
      <c r="N83" s="322"/>
      <c r="O83" s="319" t="s">
        <v>410</v>
      </c>
      <c r="P83" s="319" t="s">
        <v>410</v>
      </c>
      <c r="Q83" s="319" t="s">
        <v>410</v>
      </c>
      <c r="R83" s="322">
        <v>0.83633722644534525</v>
      </c>
      <c r="S83" s="323">
        <v>282.61003007851599</v>
      </c>
      <c r="T83" s="323">
        <v>8.6622383344634724</v>
      </c>
      <c r="U83" s="323"/>
      <c r="V83" s="323">
        <v>0.27550408221822259</v>
      </c>
      <c r="W83" s="319" t="s">
        <v>410</v>
      </c>
      <c r="X83" s="319" t="s">
        <v>410</v>
      </c>
      <c r="Y83" s="342"/>
      <c r="Z83" s="311"/>
    </row>
    <row r="84" spans="2:26" ht="12.75" customHeight="1">
      <c r="B84" s="328"/>
      <c r="C84" s="350">
        <v>67</v>
      </c>
      <c r="D84" s="303" t="s">
        <v>460</v>
      </c>
      <c r="E84" s="304" t="s">
        <v>392</v>
      </c>
      <c r="F84" s="305" t="s">
        <v>1369</v>
      </c>
      <c r="G84" s="321"/>
      <c r="H84" s="322">
        <v>168.19405025761725</v>
      </c>
      <c r="I84" s="322"/>
      <c r="J84" s="323"/>
      <c r="K84" s="323"/>
      <c r="L84" s="322">
        <v>5.8912938459544486E-3</v>
      </c>
      <c r="M84" s="319" t="s">
        <v>410</v>
      </c>
      <c r="N84" s="322"/>
      <c r="O84" s="319" t="s">
        <v>410</v>
      </c>
      <c r="P84" s="319" t="s">
        <v>410</v>
      </c>
      <c r="Q84" s="322">
        <v>11.732624123210641</v>
      </c>
      <c r="R84" s="322"/>
      <c r="S84" s="323"/>
      <c r="T84" s="323"/>
      <c r="U84" s="323"/>
      <c r="V84" s="323"/>
      <c r="W84" s="319" t="s">
        <v>410</v>
      </c>
      <c r="X84" s="319" t="s">
        <v>410</v>
      </c>
      <c r="Y84" s="342"/>
      <c r="Z84" s="311"/>
    </row>
    <row r="85" spans="2:26" ht="12.75" customHeight="1">
      <c r="B85" s="328"/>
      <c r="C85" s="350">
        <v>68</v>
      </c>
      <c r="D85" s="303" t="s">
        <v>198</v>
      </c>
      <c r="E85" s="304"/>
      <c r="F85" s="305" t="s">
        <v>412</v>
      </c>
      <c r="G85" s="321"/>
      <c r="H85" s="427">
        <v>4.4042597814182183E-2</v>
      </c>
      <c r="I85" s="427">
        <v>1.3317642672383661</v>
      </c>
      <c r="J85" s="428"/>
      <c r="K85" s="428">
        <v>1.2310954722345209</v>
      </c>
      <c r="L85" s="429">
        <v>21.517954932071866</v>
      </c>
      <c r="M85" s="300" t="s">
        <v>410</v>
      </c>
      <c r="N85" s="430">
        <v>0.69908885419336797</v>
      </c>
      <c r="O85" s="300" t="s">
        <v>410</v>
      </c>
      <c r="P85" s="300" t="s">
        <v>410</v>
      </c>
      <c r="Q85" s="300" t="s">
        <v>410</v>
      </c>
      <c r="R85" s="427"/>
      <c r="S85" s="428">
        <v>5.1215249458206138</v>
      </c>
      <c r="T85" s="428">
        <v>1.0234660825390907</v>
      </c>
      <c r="U85" s="428"/>
      <c r="V85" s="323">
        <v>0.62568452450306433</v>
      </c>
      <c r="W85" s="319" t="s">
        <v>410</v>
      </c>
      <c r="X85" s="319" t="s">
        <v>410</v>
      </c>
      <c r="Y85" s="342"/>
      <c r="Z85" s="311"/>
    </row>
    <row r="86" spans="2:26" ht="12.75" customHeight="1" thickBot="1">
      <c r="B86" s="351" t="s">
        <v>461</v>
      </c>
      <c r="C86" s="413">
        <v>69</v>
      </c>
      <c r="D86" s="414" t="s">
        <v>461</v>
      </c>
      <c r="E86" s="415" t="s">
        <v>462</v>
      </c>
      <c r="F86" s="416" t="s">
        <v>412</v>
      </c>
      <c r="G86" s="417">
        <v>0.91443055177968868</v>
      </c>
      <c r="H86" s="411">
        <v>161.64357103168675</v>
      </c>
      <c r="I86" s="411">
        <v>3.9599083949460847</v>
      </c>
      <c r="J86" s="410">
        <v>1.006146098504852</v>
      </c>
      <c r="K86" s="410">
        <v>1.5680130519629776</v>
      </c>
      <c r="L86" s="418">
        <v>5.8874824788781996</v>
      </c>
      <c r="M86" s="319" t="s">
        <v>410</v>
      </c>
      <c r="N86" s="412">
        <v>1.135611179764294</v>
      </c>
      <c r="O86" s="319" t="s">
        <v>410</v>
      </c>
      <c r="P86" s="319" t="s">
        <v>410</v>
      </c>
      <c r="Q86" s="319" t="s">
        <v>410</v>
      </c>
      <c r="R86" s="411"/>
      <c r="S86" s="410">
        <v>2.5840423054643891</v>
      </c>
      <c r="T86" s="410">
        <v>5.3657191036303136</v>
      </c>
      <c r="U86" s="410"/>
      <c r="V86" s="410">
        <v>1.9729623497428992</v>
      </c>
      <c r="W86" s="319" t="s">
        <v>410</v>
      </c>
      <c r="X86" s="319" t="s">
        <v>410</v>
      </c>
      <c r="Y86" s="408">
        <v>2.8465961029588644</v>
      </c>
      <c r="Z86" s="409"/>
    </row>
    <row r="87" spans="2:26" ht="12.75" customHeight="1" thickTop="1" thickBot="1">
      <c r="B87" s="352"/>
      <c r="C87" s="353"/>
      <c r="D87" s="353" t="s">
        <v>463</v>
      </c>
      <c r="E87" s="354"/>
      <c r="F87" s="355"/>
      <c r="G87" s="356"/>
      <c r="H87" s="357"/>
      <c r="I87" s="357"/>
      <c r="J87" s="357"/>
      <c r="K87" s="357"/>
      <c r="L87" s="358"/>
      <c r="M87" s="357"/>
      <c r="N87" s="357"/>
      <c r="O87" s="357"/>
      <c r="P87" s="357"/>
      <c r="Q87" s="357"/>
      <c r="R87" s="357"/>
      <c r="S87" s="357"/>
      <c r="T87" s="357"/>
      <c r="U87" s="357"/>
      <c r="V87" s="357"/>
      <c r="W87" s="357"/>
      <c r="X87" s="357"/>
      <c r="Y87" s="359"/>
      <c r="Z87" s="360"/>
    </row>
    <row r="88" spans="2:26" ht="12.75" customHeight="1">
      <c r="B88" s="298" t="s">
        <v>464</v>
      </c>
      <c r="D88" s="361"/>
      <c r="E88" s="361"/>
      <c r="F88" s="362"/>
    </row>
    <row r="105" spans="2:26" ht="12.75" thickBot="1">
      <c r="B105" s="1909"/>
      <c r="C105" s="1910"/>
      <c r="D105" s="1910" t="s">
        <v>286</v>
      </c>
      <c r="E105" s="1911"/>
      <c r="F105" s="1911" t="s">
        <v>1365</v>
      </c>
      <c r="G105" s="1911"/>
      <c r="H105" s="1911"/>
      <c r="I105" s="1911"/>
      <c r="J105" s="1911"/>
      <c r="K105" s="1911"/>
      <c r="L105" s="1911"/>
      <c r="M105" s="1911"/>
      <c r="N105" s="1911"/>
      <c r="O105" s="1911"/>
      <c r="P105" s="1912"/>
      <c r="Q105" s="1911"/>
      <c r="R105" s="1911"/>
      <c r="S105" s="1911"/>
      <c r="T105" s="1911"/>
      <c r="U105" s="1911"/>
      <c r="V105" s="1911"/>
      <c r="W105" s="1911"/>
      <c r="X105" s="1911"/>
      <c r="Y105" s="1909" t="s">
        <v>405</v>
      </c>
      <c r="Z105" s="1913"/>
    </row>
    <row r="106" spans="2:26" ht="24.75" thickBot="1">
      <c r="B106" s="1914" t="s">
        <v>288</v>
      </c>
      <c r="C106" s="1915" t="s">
        <v>289</v>
      </c>
      <c r="D106" s="1915" t="s">
        <v>290</v>
      </c>
      <c r="E106" s="1916" t="s">
        <v>291</v>
      </c>
      <c r="F106" s="1917" t="s">
        <v>406</v>
      </c>
      <c r="G106" s="1918" t="s">
        <v>207</v>
      </c>
      <c r="H106" s="1919" t="s">
        <v>208</v>
      </c>
      <c r="I106" s="1919" t="s">
        <v>209</v>
      </c>
      <c r="J106" s="1919" t="s">
        <v>210</v>
      </c>
      <c r="K106" s="1919" t="s">
        <v>211</v>
      </c>
      <c r="L106" s="1920" t="s">
        <v>292</v>
      </c>
      <c r="M106" s="1919" t="s">
        <v>213</v>
      </c>
      <c r="N106" s="1919" t="s">
        <v>214</v>
      </c>
      <c r="O106" s="1919" t="s">
        <v>215</v>
      </c>
      <c r="P106" s="1921" t="s">
        <v>293</v>
      </c>
      <c r="Q106" s="1921" t="s">
        <v>217</v>
      </c>
      <c r="R106" s="1922" t="s">
        <v>218</v>
      </c>
      <c r="S106" s="1923" t="s">
        <v>219</v>
      </c>
      <c r="T106" s="1924" t="s">
        <v>294</v>
      </c>
      <c r="U106" s="1922" t="s">
        <v>220</v>
      </c>
      <c r="V106" s="1922" t="s">
        <v>221</v>
      </c>
      <c r="W106" s="1921" t="s">
        <v>295</v>
      </c>
      <c r="X106" s="1922" t="s">
        <v>223</v>
      </c>
      <c r="Y106" s="1925" t="s">
        <v>224</v>
      </c>
      <c r="Z106" s="1926" t="s">
        <v>225</v>
      </c>
    </row>
    <row r="107" spans="2:26" ht="13.5">
      <c r="B107" s="1927"/>
      <c r="C107" s="1928"/>
      <c r="D107" s="1929" t="s">
        <v>407</v>
      </c>
      <c r="E107" s="1930" t="s">
        <v>408</v>
      </c>
      <c r="F107" s="1931"/>
      <c r="G107" s="1932"/>
      <c r="H107" s="1933"/>
      <c r="I107" s="1933"/>
      <c r="J107" s="1932"/>
      <c r="K107" s="1932"/>
      <c r="L107" s="1934"/>
      <c r="M107" s="1935"/>
      <c r="N107" s="1936"/>
      <c r="O107" s="1935"/>
      <c r="P107" s="1935"/>
      <c r="Q107" s="1935"/>
      <c r="R107" s="1933"/>
      <c r="S107" s="1932"/>
      <c r="T107" s="1937"/>
      <c r="U107" s="1932"/>
      <c r="V107" s="1932"/>
      <c r="W107" s="1933"/>
      <c r="X107" s="1933"/>
      <c r="Y107" s="1938"/>
      <c r="Z107" s="1939"/>
    </row>
    <row r="108" spans="2:26" ht="14.25" thickBot="1">
      <c r="B108" s="1940"/>
      <c r="C108" s="1941">
        <v>1</v>
      </c>
      <c r="D108" s="1942" t="s">
        <v>6</v>
      </c>
      <c r="E108" s="1943" t="s">
        <v>300</v>
      </c>
      <c r="F108" s="1944" t="s">
        <v>409</v>
      </c>
      <c r="G108" s="1945"/>
      <c r="H108" s="1946"/>
      <c r="I108" s="1946">
        <v>3.6777956763834035E-4</v>
      </c>
      <c r="J108" s="1947"/>
      <c r="K108" s="1947"/>
      <c r="L108" s="1946">
        <v>1.5221884594467509E-3</v>
      </c>
      <c r="M108" s="1948" t="s">
        <v>410</v>
      </c>
      <c r="N108" s="1946">
        <v>0.18388978381917015</v>
      </c>
      <c r="O108" s="1948" t="s">
        <v>410</v>
      </c>
      <c r="P108" s="1948" t="s">
        <v>410</v>
      </c>
      <c r="Q108" s="1948" t="s">
        <v>410</v>
      </c>
      <c r="R108" s="1946"/>
      <c r="S108" s="1947"/>
      <c r="T108" s="1947"/>
      <c r="U108" s="1947"/>
      <c r="V108" s="1947"/>
      <c r="W108" s="1948" t="s">
        <v>410</v>
      </c>
      <c r="X108" s="1948" t="s">
        <v>410</v>
      </c>
      <c r="Y108" s="1949"/>
      <c r="Z108" s="1950"/>
    </row>
    <row r="109" spans="2:26" ht="15" thickTop="1" thickBot="1">
      <c r="B109" s="1940" t="s">
        <v>411</v>
      </c>
      <c r="C109" s="1941">
        <v>2</v>
      </c>
      <c r="D109" s="1942" t="s">
        <v>9</v>
      </c>
      <c r="E109" s="1943" t="s">
        <v>301</v>
      </c>
      <c r="F109" s="1944" t="s">
        <v>10</v>
      </c>
      <c r="G109" s="1945"/>
      <c r="H109" s="1946"/>
      <c r="I109" s="1946"/>
      <c r="J109" s="1947"/>
      <c r="K109" s="1947"/>
      <c r="L109" s="1946">
        <v>0.33018846753632713</v>
      </c>
      <c r="M109" s="1948" t="s">
        <v>410</v>
      </c>
      <c r="N109" s="1946">
        <v>5.3821379998690369E-3</v>
      </c>
      <c r="O109" s="1948" t="s">
        <v>410</v>
      </c>
      <c r="P109" s="1948" t="s">
        <v>410</v>
      </c>
      <c r="Q109" s="1948" t="s">
        <v>410</v>
      </c>
      <c r="R109" s="1946"/>
      <c r="S109" s="1947">
        <v>2.5647585767557708E-4</v>
      </c>
      <c r="T109" s="1947"/>
      <c r="U109" s="1947"/>
      <c r="V109" s="1951">
        <v>1.9070339560691189E-4</v>
      </c>
      <c r="W109" s="1952">
        <v>357.10923829458568</v>
      </c>
      <c r="X109" s="1952">
        <v>0.33915702154160354</v>
      </c>
      <c r="Y109" s="1953"/>
      <c r="Z109" s="1954"/>
    </row>
    <row r="110" spans="2:26" ht="14.25" thickTop="1">
      <c r="B110" s="1940"/>
      <c r="C110" s="1941">
        <v>3</v>
      </c>
      <c r="D110" s="1942" t="s">
        <v>299</v>
      </c>
      <c r="E110" s="1943" t="s">
        <v>302</v>
      </c>
      <c r="F110" s="1944" t="s">
        <v>412</v>
      </c>
      <c r="G110" s="1945"/>
      <c r="H110" s="1946"/>
      <c r="I110" s="1946">
        <v>0.27300303336703741</v>
      </c>
      <c r="J110" s="1947"/>
      <c r="K110" s="1947"/>
      <c r="L110" s="1946">
        <v>303.51027241226348</v>
      </c>
      <c r="M110" s="1948" t="s">
        <v>410</v>
      </c>
      <c r="N110" s="1946">
        <v>17083.319851702054</v>
      </c>
      <c r="O110" s="1948" t="s">
        <v>410</v>
      </c>
      <c r="P110" s="1948" t="s">
        <v>410</v>
      </c>
      <c r="Q110" s="1948" t="s">
        <v>410</v>
      </c>
      <c r="R110" s="1946"/>
      <c r="S110" s="1947">
        <v>0.56147506123980107</v>
      </c>
      <c r="T110" s="1947">
        <v>3.553673088506907</v>
      </c>
      <c r="U110" s="1947"/>
      <c r="V110" s="1947">
        <v>0.51613701383613564</v>
      </c>
      <c r="W110" s="1948" t="s">
        <v>410</v>
      </c>
      <c r="X110" s="1948" t="s">
        <v>410</v>
      </c>
      <c r="Y110" s="1949"/>
      <c r="Z110" s="1954"/>
    </row>
    <row r="111" spans="2:26" ht="13.5">
      <c r="B111" s="1955"/>
      <c r="C111" s="1941">
        <v>4</v>
      </c>
      <c r="D111" s="1942" t="s">
        <v>413</v>
      </c>
      <c r="E111" s="1943"/>
      <c r="F111" s="1944"/>
      <c r="G111" s="1945"/>
      <c r="H111" s="1946"/>
      <c r="I111" s="1946"/>
      <c r="J111" s="1947"/>
      <c r="K111" s="1947"/>
      <c r="L111" s="1946"/>
      <c r="M111" s="1948"/>
      <c r="N111" s="1946"/>
      <c r="O111" s="1948"/>
      <c r="P111" s="1948"/>
      <c r="Q111" s="1948"/>
      <c r="R111" s="1946"/>
      <c r="S111" s="1947"/>
      <c r="T111" s="1947"/>
      <c r="U111" s="1947"/>
      <c r="V111" s="1947"/>
      <c r="W111" s="1948"/>
      <c r="X111" s="1948"/>
      <c r="Y111" s="1949"/>
      <c r="Z111" s="1954"/>
    </row>
    <row r="112" spans="2:26" ht="13.5">
      <c r="B112" s="1956"/>
      <c r="C112" s="1957"/>
      <c r="D112" s="1958" t="s">
        <v>303</v>
      </c>
      <c r="E112" s="1959" t="s">
        <v>304</v>
      </c>
      <c r="F112" s="1960"/>
      <c r="G112" s="1961"/>
      <c r="H112" s="1962"/>
      <c r="I112" s="1962"/>
      <c r="J112" s="1963"/>
      <c r="K112" s="1963"/>
      <c r="L112" s="1962"/>
      <c r="M112" s="1964"/>
      <c r="N112" s="1962"/>
      <c r="O112" s="1964"/>
      <c r="P112" s="1964"/>
      <c r="Q112" s="1964"/>
      <c r="R112" s="1962"/>
      <c r="S112" s="1963"/>
      <c r="T112" s="1963"/>
      <c r="U112" s="1963"/>
      <c r="V112" s="1963"/>
      <c r="W112" s="1964"/>
      <c r="X112" s="1964"/>
      <c r="Y112" s="1965"/>
      <c r="Z112" s="1966"/>
    </row>
    <row r="113" spans="2:26" ht="13.5">
      <c r="B113" s="1967" t="s">
        <v>128</v>
      </c>
      <c r="C113" s="1941">
        <v>5</v>
      </c>
      <c r="D113" s="1942" t="s">
        <v>414</v>
      </c>
      <c r="E113" s="1943" t="s">
        <v>305</v>
      </c>
      <c r="F113" s="1944" t="s">
        <v>415</v>
      </c>
      <c r="G113" s="1968"/>
      <c r="H113" s="1969"/>
      <c r="I113" s="1969">
        <v>3.7257438551099611</v>
      </c>
      <c r="J113" s="1970"/>
      <c r="K113" s="1970"/>
      <c r="L113" s="1969">
        <v>13.921136156549483</v>
      </c>
      <c r="M113" s="1964" t="s">
        <v>410</v>
      </c>
      <c r="N113" s="1969">
        <v>6.4036222509702458</v>
      </c>
      <c r="O113" s="1964" t="s">
        <v>410</v>
      </c>
      <c r="P113" s="1964" t="s">
        <v>410</v>
      </c>
      <c r="Q113" s="1964" t="s">
        <v>410</v>
      </c>
      <c r="R113" s="1969"/>
      <c r="S113" s="1970">
        <v>10.601480611526144</v>
      </c>
      <c r="T113" s="1970"/>
      <c r="U113" s="1970"/>
      <c r="V113" s="1970"/>
      <c r="W113" s="1964" t="s">
        <v>410</v>
      </c>
      <c r="X113" s="1964" t="s">
        <v>410</v>
      </c>
      <c r="Y113" s="1971"/>
      <c r="Z113" s="1954"/>
    </row>
    <row r="114" spans="2:26" ht="13.5">
      <c r="B114" s="1972"/>
      <c r="C114" s="1941">
        <v>6</v>
      </c>
      <c r="D114" s="1942" t="s">
        <v>129</v>
      </c>
      <c r="E114" s="1943" t="s">
        <v>306</v>
      </c>
      <c r="F114" s="1944" t="s">
        <v>415</v>
      </c>
      <c r="G114" s="1968"/>
      <c r="H114" s="1969">
        <v>120.43795620437955</v>
      </c>
      <c r="I114" s="1969"/>
      <c r="J114" s="1970"/>
      <c r="K114" s="1970"/>
      <c r="L114" s="1969"/>
      <c r="M114" s="1964" t="s">
        <v>410</v>
      </c>
      <c r="N114" s="1969"/>
      <c r="O114" s="1964" t="s">
        <v>410</v>
      </c>
      <c r="P114" s="1964" t="s">
        <v>410</v>
      </c>
      <c r="Q114" s="1964" t="s">
        <v>410</v>
      </c>
      <c r="R114" s="1969"/>
      <c r="S114" s="1970"/>
      <c r="T114" s="1970"/>
      <c r="U114" s="1970"/>
      <c r="V114" s="1970"/>
      <c r="W114" s="1964" t="s">
        <v>410</v>
      </c>
      <c r="X114" s="1964" t="s">
        <v>410</v>
      </c>
      <c r="Y114" s="1971"/>
      <c r="Z114" s="1954"/>
    </row>
    <row r="115" spans="2:26" ht="13.5">
      <c r="B115" s="1973" t="s">
        <v>130</v>
      </c>
      <c r="C115" s="1957">
        <v>7</v>
      </c>
      <c r="D115" s="1958" t="s">
        <v>416</v>
      </c>
      <c r="E115" s="1959" t="s">
        <v>308</v>
      </c>
      <c r="F115" s="1974" t="s">
        <v>415</v>
      </c>
      <c r="G115" s="1975">
        <v>129.24619939456437</v>
      </c>
      <c r="H115" s="1962">
        <v>589772.71121747559</v>
      </c>
      <c r="I115" s="1962">
        <v>204.54887870243556</v>
      </c>
      <c r="J115" s="1963">
        <v>1.5468547287182728E-2</v>
      </c>
      <c r="K115" s="1963">
        <v>0.497488440171651</v>
      </c>
      <c r="L115" s="1962">
        <v>828.45769670262519</v>
      </c>
      <c r="M115" s="1964" t="s">
        <v>410</v>
      </c>
      <c r="N115" s="1962">
        <v>80.569429730170114</v>
      </c>
      <c r="O115" s="1964" t="s">
        <v>410</v>
      </c>
      <c r="P115" s="1964" t="s">
        <v>410</v>
      </c>
      <c r="Q115" s="1964" t="s">
        <v>410</v>
      </c>
      <c r="R115" s="1962">
        <v>10.178623773135875</v>
      </c>
      <c r="S115" s="1963">
        <v>164.29854731476522</v>
      </c>
      <c r="T115" s="1963">
        <v>6264.2169955939435</v>
      </c>
      <c r="U115" s="1963">
        <v>548.98572901766408</v>
      </c>
      <c r="V115" s="1963">
        <v>3898.7801383485521</v>
      </c>
      <c r="W115" s="1964" t="s">
        <v>410</v>
      </c>
      <c r="X115" s="1964" t="s">
        <v>410</v>
      </c>
      <c r="Y115" s="1965">
        <v>595.19676657463151</v>
      </c>
      <c r="Z115" s="1966"/>
    </row>
    <row r="116" spans="2:26" ht="13.5">
      <c r="B116" s="1973" t="s">
        <v>14</v>
      </c>
      <c r="C116" s="1957">
        <v>8</v>
      </c>
      <c r="D116" s="1958" t="s">
        <v>14</v>
      </c>
      <c r="E116" s="1959" t="s">
        <v>309</v>
      </c>
      <c r="F116" s="1974" t="s">
        <v>417</v>
      </c>
      <c r="G116" s="1975">
        <v>0.81527019137126677</v>
      </c>
      <c r="H116" s="1962">
        <v>191.55906791295408</v>
      </c>
      <c r="I116" s="1962">
        <v>1.0146885294616326</v>
      </c>
      <c r="J116" s="1963">
        <v>0.20803562993544231</v>
      </c>
      <c r="K116" s="1963">
        <v>0.36974850157483463</v>
      </c>
      <c r="L116" s="1962">
        <v>21.367746974308911</v>
      </c>
      <c r="M116" s="1962">
        <v>4.6513922286540677</v>
      </c>
      <c r="N116" s="1962">
        <v>100.16189937520443</v>
      </c>
      <c r="O116" s="1962">
        <v>1.3022363142504827</v>
      </c>
      <c r="P116" s="1964" t="s">
        <v>410</v>
      </c>
      <c r="Q116" s="1964" t="s">
        <v>410</v>
      </c>
      <c r="R116" s="1962">
        <v>2.916447757080888E-2</v>
      </c>
      <c r="S116" s="1963">
        <v>23.150434348357546</v>
      </c>
      <c r="T116" s="1963">
        <v>40.977641617878731</v>
      </c>
      <c r="U116" s="1963">
        <v>1.0478155823145268</v>
      </c>
      <c r="V116" s="1963">
        <v>1115.5261324171965</v>
      </c>
      <c r="W116" s="1964" t="s">
        <v>410</v>
      </c>
      <c r="X116" s="1964" t="s">
        <v>410</v>
      </c>
      <c r="Y116" s="1965">
        <v>2.6692696000282196E-2</v>
      </c>
      <c r="Z116" s="1966"/>
    </row>
    <row r="117" spans="2:26" ht="13.5">
      <c r="B117" s="1976"/>
      <c r="C117" s="1957"/>
      <c r="D117" s="1958" t="s">
        <v>418</v>
      </c>
      <c r="E117" s="1959" t="s">
        <v>311</v>
      </c>
      <c r="F117" s="1974"/>
      <c r="G117" s="1975"/>
      <c r="H117" s="1962"/>
      <c r="I117" s="1962"/>
      <c r="J117" s="1963"/>
      <c r="K117" s="1963"/>
      <c r="L117" s="1962"/>
      <c r="M117" s="1962"/>
      <c r="N117" s="1962"/>
      <c r="O117" s="1962"/>
      <c r="P117" s="1962"/>
      <c r="Q117" s="1962"/>
      <c r="R117" s="1962"/>
      <c r="S117" s="1963"/>
      <c r="T117" s="1963"/>
      <c r="U117" s="1963"/>
      <c r="V117" s="1963"/>
      <c r="W117" s="1964"/>
      <c r="X117" s="1964"/>
      <c r="Y117" s="1965"/>
      <c r="Z117" s="1966"/>
    </row>
    <row r="118" spans="2:26" ht="13.5">
      <c r="B118" s="1977"/>
      <c r="C118" s="1941">
        <v>9</v>
      </c>
      <c r="D118" s="1942" t="s">
        <v>131</v>
      </c>
      <c r="E118" s="1943" t="s">
        <v>419</v>
      </c>
      <c r="F118" s="1944" t="s">
        <v>417</v>
      </c>
      <c r="G118" s="1968">
        <v>1.2758551480438909</v>
      </c>
      <c r="H118" s="1969">
        <v>274.25789923084579</v>
      </c>
      <c r="I118" s="1969">
        <v>3.1007995357138896</v>
      </c>
      <c r="J118" s="1970">
        <v>3.2975829622100217</v>
      </c>
      <c r="K118" s="1970">
        <v>1.0403985006663328</v>
      </c>
      <c r="L118" s="1969">
        <v>12.79110827712581</v>
      </c>
      <c r="M118" s="1964" t="s">
        <v>410</v>
      </c>
      <c r="N118" s="1969">
        <v>0.42118182533015525</v>
      </c>
      <c r="O118" s="1964" t="s">
        <v>410</v>
      </c>
      <c r="P118" s="1969">
        <v>65.612345511863353</v>
      </c>
      <c r="Q118" s="1969">
        <v>0.6002040783222784</v>
      </c>
      <c r="R118" s="1969">
        <v>9.6049595824733425E-4</v>
      </c>
      <c r="S118" s="1970">
        <v>1.1696520168542843</v>
      </c>
      <c r="T118" s="1970">
        <v>0.46998883742350367</v>
      </c>
      <c r="U118" s="1970">
        <v>2.2122383507056531E-2</v>
      </c>
      <c r="V118" s="1970">
        <v>6.2253952969142046E-2</v>
      </c>
      <c r="W118" s="1964" t="s">
        <v>410</v>
      </c>
      <c r="X118" s="1964" t="s">
        <v>410</v>
      </c>
      <c r="Y118" s="1971">
        <v>0.58349465521065735</v>
      </c>
      <c r="Z118" s="1954"/>
    </row>
    <row r="119" spans="2:26" ht="13.5">
      <c r="B119" s="1977"/>
      <c r="C119" s="1941">
        <v>10</v>
      </c>
      <c r="D119" s="1942" t="s">
        <v>132</v>
      </c>
      <c r="E119" s="1943" t="s">
        <v>313</v>
      </c>
      <c r="F119" s="1944" t="s">
        <v>417</v>
      </c>
      <c r="G119" s="1968">
        <v>5.990873350605775E-2</v>
      </c>
      <c r="H119" s="1969">
        <v>98.959183569432042</v>
      </c>
      <c r="I119" s="1969">
        <v>1.1426766120912504</v>
      </c>
      <c r="J119" s="1970">
        <v>58.900558624982573</v>
      </c>
      <c r="K119" s="1970">
        <v>0.61860661084827451</v>
      </c>
      <c r="L119" s="1969">
        <v>2.6897577424493702</v>
      </c>
      <c r="M119" s="1964" t="s">
        <v>410</v>
      </c>
      <c r="N119" s="1969">
        <v>0.53041252503277014</v>
      </c>
      <c r="O119" s="1964" t="s">
        <v>410</v>
      </c>
      <c r="P119" s="1969">
        <v>67.057643018248569</v>
      </c>
      <c r="Q119" s="1978" t="s">
        <v>410</v>
      </c>
      <c r="R119" s="1969"/>
      <c r="S119" s="1970">
        <v>0.48770219098789769</v>
      </c>
      <c r="T119" s="1970">
        <v>1.3514802706152114</v>
      </c>
      <c r="U119" s="1970"/>
      <c r="V119" s="1970">
        <v>2.3260305314259769E-2</v>
      </c>
      <c r="W119" s="1964" t="s">
        <v>410</v>
      </c>
      <c r="X119" s="1964" t="s">
        <v>410</v>
      </c>
      <c r="Y119" s="1971">
        <v>0.13047973638377364</v>
      </c>
      <c r="Z119" s="1954"/>
    </row>
    <row r="120" spans="2:26" ht="13.5">
      <c r="B120" s="1977"/>
      <c r="C120" s="1941">
        <v>11</v>
      </c>
      <c r="D120" s="1942" t="s">
        <v>133</v>
      </c>
      <c r="E120" s="1943" t="s">
        <v>314</v>
      </c>
      <c r="F120" s="1944" t="s">
        <v>417</v>
      </c>
      <c r="G120" s="1968">
        <v>16.285218444733374</v>
      </c>
      <c r="H120" s="1969">
        <v>117.73127673553343</v>
      </c>
      <c r="I120" s="1969">
        <v>4.2242217550981342</v>
      </c>
      <c r="J120" s="1970">
        <v>0.6729299483448572</v>
      </c>
      <c r="K120" s="1970">
        <v>0.88555839963480965</v>
      </c>
      <c r="L120" s="1969">
        <v>37.477605817153396</v>
      </c>
      <c r="M120" s="1964" t="s">
        <v>410</v>
      </c>
      <c r="N120" s="1969">
        <v>0.94180277939436685</v>
      </c>
      <c r="O120" s="1969">
        <v>5.7632406118468786</v>
      </c>
      <c r="P120" s="1964" t="s">
        <v>410</v>
      </c>
      <c r="Q120" s="1964" t="s">
        <v>410</v>
      </c>
      <c r="R120" s="1969">
        <v>6.9884465126001933E-4</v>
      </c>
      <c r="S120" s="1970">
        <v>1.0213989543580984</v>
      </c>
      <c r="T120" s="1970">
        <v>0.19355962387550762</v>
      </c>
      <c r="U120" s="1970"/>
      <c r="V120" s="1970">
        <v>0.14964734214212774</v>
      </c>
      <c r="W120" s="1964" t="s">
        <v>410</v>
      </c>
      <c r="X120" s="1964" t="s">
        <v>410</v>
      </c>
      <c r="Y120" s="1971">
        <v>5.8867497678916374</v>
      </c>
      <c r="Z120" s="1954"/>
    </row>
    <row r="121" spans="2:26" ht="13.5">
      <c r="B121" s="1977"/>
      <c r="C121" s="1941">
        <v>12</v>
      </c>
      <c r="D121" s="1942" t="s">
        <v>134</v>
      </c>
      <c r="E121" s="1943" t="s">
        <v>315</v>
      </c>
      <c r="F121" s="1944" t="s">
        <v>417</v>
      </c>
      <c r="G121" s="1968">
        <v>10.874852281466714</v>
      </c>
      <c r="H121" s="1969">
        <v>1.7757711206808133</v>
      </c>
      <c r="I121" s="1969">
        <v>0.94672484181434202</v>
      </c>
      <c r="J121" s="1970">
        <v>0.31233497637622393</v>
      </c>
      <c r="K121" s="1970">
        <v>0.41132700511370446</v>
      </c>
      <c r="L121" s="1969">
        <v>8.535550644248131</v>
      </c>
      <c r="M121" s="1964" t="s">
        <v>410</v>
      </c>
      <c r="N121" s="1969">
        <v>293.05469374552661</v>
      </c>
      <c r="O121" s="1964" t="s">
        <v>410</v>
      </c>
      <c r="P121" s="1964" t="s">
        <v>410</v>
      </c>
      <c r="Q121" s="1964" t="s">
        <v>410</v>
      </c>
      <c r="R121" s="1969">
        <v>1.2541528449617008E-3</v>
      </c>
      <c r="S121" s="1970">
        <v>1.3511978707779531</v>
      </c>
      <c r="T121" s="1970">
        <v>5.0009440987022895</v>
      </c>
      <c r="U121" s="1970">
        <v>7.1931936422778356E-2</v>
      </c>
      <c r="V121" s="1970">
        <v>3.2218480640637948</v>
      </c>
      <c r="W121" s="1964" t="s">
        <v>410</v>
      </c>
      <c r="X121" s="1964" t="s">
        <v>410</v>
      </c>
      <c r="Y121" s="1971">
        <v>7.8992380143308409</v>
      </c>
      <c r="Z121" s="1954"/>
    </row>
    <row r="122" spans="2:26" ht="13.5">
      <c r="B122" s="1977"/>
      <c r="C122" s="1941">
        <v>13</v>
      </c>
      <c r="D122" s="1942" t="s">
        <v>135</v>
      </c>
      <c r="E122" s="1943" t="s">
        <v>316</v>
      </c>
      <c r="F122" s="1944" t="s">
        <v>417</v>
      </c>
      <c r="G122" s="1968">
        <v>0.40561290760057844</v>
      </c>
      <c r="H122" s="1969">
        <v>6.1907694128507931</v>
      </c>
      <c r="I122" s="1969">
        <v>1.4993770298409759</v>
      </c>
      <c r="J122" s="1970">
        <v>0.22725853104216859</v>
      </c>
      <c r="K122" s="1970">
        <v>0.5541246772743591</v>
      </c>
      <c r="L122" s="1969">
        <v>15.632547245849233</v>
      </c>
      <c r="M122" s="1964" t="s">
        <v>410</v>
      </c>
      <c r="N122" s="1969">
        <v>76.478451086403041</v>
      </c>
      <c r="O122" s="1964" t="s">
        <v>410</v>
      </c>
      <c r="P122" s="1964" t="s">
        <v>410</v>
      </c>
      <c r="Q122" s="1964" t="s">
        <v>410</v>
      </c>
      <c r="R122" s="1969">
        <v>9.5565270740945226E-3</v>
      </c>
      <c r="S122" s="1970">
        <v>2.6637468157919333</v>
      </c>
      <c r="T122" s="1970">
        <v>2.2059591010663362</v>
      </c>
      <c r="U122" s="1970">
        <v>0.24738799179495397</v>
      </c>
      <c r="V122" s="1970">
        <v>0.1938937705751945</v>
      </c>
      <c r="W122" s="1964" t="s">
        <v>410</v>
      </c>
      <c r="X122" s="1964" t="s">
        <v>410</v>
      </c>
      <c r="Y122" s="1971">
        <v>1.6335943716400895E-3</v>
      </c>
      <c r="Z122" s="1954"/>
    </row>
    <row r="123" spans="2:26" ht="13.5">
      <c r="B123" s="1977"/>
      <c r="C123" s="1941">
        <v>14</v>
      </c>
      <c r="D123" s="1942" t="s">
        <v>136</v>
      </c>
      <c r="E123" s="1943" t="s">
        <v>317</v>
      </c>
      <c r="F123" s="1944" t="s">
        <v>417</v>
      </c>
      <c r="G123" s="1968">
        <v>88.540595310238587</v>
      </c>
      <c r="H123" s="1969">
        <v>4990.1673658970049</v>
      </c>
      <c r="I123" s="1969">
        <v>21.895810643393581</v>
      </c>
      <c r="J123" s="1970">
        <v>0.65250039183641406</v>
      </c>
      <c r="K123" s="1970">
        <v>1.0425002221948569</v>
      </c>
      <c r="L123" s="1969">
        <v>47.903036494651602</v>
      </c>
      <c r="M123" s="1969">
        <v>48.930828691935837</v>
      </c>
      <c r="N123" s="1969">
        <v>6.0923732378205857</v>
      </c>
      <c r="O123" s="1964" t="s">
        <v>410</v>
      </c>
      <c r="P123" s="1964" t="s">
        <v>410</v>
      </c>
      <c r="Q123" s="1964" t="s">
        <v>410</v>
      </c>
      <c r="R123" s="1969">
        <v>3.5216858281886063E-3</v>
      </c>
      <c r="S123" s="1970">
        <v>2.36778040661205</v>
      </c>
      <c r="T123" s="1970">
        <v>0.53243758303534783</v>
      </c>
      <c r="U123" s="1970">
        <v>0.17805127579889715</v>
      </c>
      <c r="V123" s="1970">
        <v>0.51314458547048725</v>
      </c>
      <c r="W123" s="1964" t="s">
        <v>410</v>
      </c>
      <c r="X123" s="1964" t="s">
        <v>410</v>
      </c>
      <c r="Y123" s="1971">
        <v>131.92561186573448</v>
      </c>
      <c r="Z123" s="1954"/>
    </row>
    <row r="124" spans="2:26" ht="13.5">
      <c r="B124" s="1977"/>
      <c r="C124" s="1941">
        <v>15</v>
      </c>
      <c r="D124" s="1942" t="s">
        <v>137</v>
      </c>
      <c r="E124" s="1943" t="s">
        <v>318</v>
      </c>
      <c r="F124" s="1944" t="s">
        <v>417</v>
      </c>
      <c r="G124" s="1968">
        <v>1.9451597145846197E-3</v>
      </c>
      <c r="H124" s="1969">
        <v>2.0161251148196806</v>
      </c>
      <c r="I124" s="1969">
        <v>7.3985279687224015</v>
      </c>
      <c r="J124" s="1970">
        <v>1.2641998466843978</v>
      </c>
      <c r="K124" s="1970">
        <v>3.7394962754768537</v>
      </c>
      <c r="L124" s="1969">
        <v>25.766366756726342</v>
      </c>
      <c r="M124" s="1969">
        <v>41.26956736833155</v>
      </c>
      <c r="N124" s="1969">
        <v>0.63621758516141647</v>
      </c>
      <c r="O124" s="1964" t="s">
        <v>410</v>
      </c>
      <c r="P124" s="1964" t="s">
        <v>410</v>
      </c>
      <c r="Q124" s="1964" t="s">
        <v>410</v>
      </c>
      <c r="R124" s="1969">
        <v>3.5484044781714987E-3</v>
      </c>
      <c r="S124" s="1970">
        <v>2.8927093645007922</v>
      </c>
      <c r="T124" s="1970">
        <v>5.8355940456135395E-2</v>
      </c>
      <c r="U124" s="1970"/>
      <c r="V124" s="1970"/>
      <c r="W124" s="1964" t="s">
        <v>410</v>
      </c>
      <c r="X124" s="1964" t="s">
        <v>410</v>
      </c>
      <c r="Y124" s="1971"/>
      <c r="Z124" s="1954"/>
    </row>
    <row r="125" spans="2:26" ht="13.5">
      <c r="B125" s="1977"/>
      <c r="C125" s="1941">
        <v>16</v>
      </c>
      <c r="D125" s="1942" t="s">
        <v>138</v>
      </c>
      <c r="E125" s="1943" t="s">
        <v>319</v>
      </c>
      <c r="F125" s="1944" t="s">
        <v>417</v>
      </c>
      <c r="G125" s="1968">
        <v>1.4469251848214797</v>
      </c>
      <c r="H125" s="1969">
        <v>204.33448974409416</v>
      </c>
      <c r="I125" s="1969">
        <v>24.210736633052949</v>
      </c>
      <c r="J125" s="1970">
        <v>26.371948187512942</v>
      </c>
      <c r="K125" s="1970">
        <v>34.098525204895751</v>
      </c>
      <c r="L125" s="1969">
        <v>9.8947011728981451</v>
      </c>
      <c r="M125" s="1978" t="s">
        <v>410</v>
      </c>
      <c r="N125" s="1969">
        <v>0.72847951149241208</v>
      </c>
      <c r="O125" s="1964" t="s">
        <v>410</v>
      </c>
      <c r="P125" s="1969">
        <v>2.3131892460410803</v>
      </c>
      <c r="Q125" s="1964" t="s">
        <v>410</v>
      </c>
      <c r="R125" s="1969">
        <v>7.0651297290563672E-3</v>
      </c>
      <c r="S125" s="1970">
        <v>1.0010947992534547</v>
      </c>
      <c r="T125" s="1970">
        <v>0.95126934028443622</v>
      </c>
      <c r="U125" s="1970">
        <v>2.2864888894559718</v>
      </c>
      <c r="V125" s="1970">
        <v>0.78517286585088353</v>
      </c>
      <c r="W125" s="1964" t="s">
        <v>410</v>
      </c>
      <c r="X125" s="1964" t="s">
        <v>410</v>
      </c>
      <c r="Y125" s="1971">
        <v>6.3810725334066074</v>
      </c>
      <c r="Z125" s="1954"/>
    </row>
    <row r="126" spans="2:26" ht="13.5">
      <c r="B126" s="1977"/>
      <c r="C126" s="1941">
        <v>17</v>
      </c>
      <c r="D126" s="1942" t="s">
        <v>139</v>
      </c>
      <c r="E126" s="1943" t="s">
        <v>320</v>
      </c>
      <c r="F126" s="1944" t="s">
        <v>417</v>
      </c>
      <c r="G126" s="1968">
        <v>0.40558100391457563</v>
      </c>
      <c r="H126" s="1969">
        <v>20.969041382365617</v>
      </c>
      <c r="I126" s="1969">
        <v>7.5389097971439538</v>
      </c>
      <c r="J126" s="1970">
        <v>4.9289325083374917</v>
      </c>
      <c r="K126" s="1970">
        <v>4.5365946520336413</v>
      </c>
      <c r="L126" s="1969">
        <v>0.51177670717928891</v>
      </c>
      <c r="M126" s="1964" t="s">
        <v>410</v>
      </c>
      <c r="N126" s="1969">
        <v>0.1866935199750972</v>
      </c>
      <c r="O126" s="1964" t="s">
        <v>410</v>
      </c>
      <c r="P126" s="1978" t="s">
        <v>410</v>
      </c>
      <c r="Q126" s="1964" t="s">
        <v>410</v>
      </c>
      <c r="R126" s="1969">
        <v>2.5672826245364249E-4</v>
      </c>
      <c r="S126" s="1970">
        <v>0.60782495439011541</v>
      </c>
      <c r="T126" s="1970">
        <v>2.7799688197607746</v>
      </c>
      <c r="U126" s="1970">
        <v>6.122440511824593E-2</v>
      </c>
      <c r="V126" s="1970">
        <v>22.019025733556173</v>
      </c>
      <c r="W126" s="1964" t="s">
        <v>410</v>
      </c>
      <c r="X126" s="1964" t="s">
        <v>410</v>
      </c>
      <c r="Y126" s="1971">
        <v>5.3422343371702894</v>
      </c>
      <c r="Z126" s="1954"/>
    </row>
    <row r="127" spans="2:26" ht="13.5">
      <c r="B127" s="1977" t="s">
        <v>18</v>
      </c>
      <c r="C127" s="1941">
        <v>18</v>
      </c>
      <c r="D127" s="1942" t="s">
        <v>140</v>
      </c>
      <c r="E127" s="1943" t="s">
        <v>321</v>
      </c>
      <c r="F127" s="1944" t="s">
        <v>417</v>
      </c>
      <c r="G127" s="1968">
        <v>0.7701827479706076</v>
      </c>
      <c r="H127" s="1969">
        <v>15.882371673403402</v>
      </c>
      <c r="I127" s="1969">
        <v>4.0054483612226912</v>
      </c>
      <c r="J127" s="1970">
        <v>3.5216916807204539</v>
      </c>
      <c r="K127" s="1970">
        <v>1.9987809650086295</v>
      </c>
      <c r="L127" s="1969">
        <v>47.052470852065433</v>
      </c>
      <c r="M127" s="1964" t="s">
        <v>410</v>
      </c>
      <c r="N127" s="1969">
        <v>1.6285507398998411</v>
      </c>
      <c r="O127" s="1964" t="s">
        <v>410</v>
      </c>
      <c r="P127" s="1964" t="s">
        <v>410</v>
      </c>
      <c r="Q127" s="1964" t="s">
        <v>410</v>
      </c>
      <c r="R127" s="1969">
        <v>7.4612302993023831E-4</v>
      </c>
      <c r="S127" s="1970">
        <v>1.0423435300447021</v>
      </c>
      <c r="T127" s="1970">
        <v>1.0793429126493459</v>
      </c>
      <c r="U127" s="1970">
        <v>0.19357755736185234</v>
      </c>
      <c r="V127" s="1970">
        <v>0.3204912086112417</v>
      </c>
      <c r="W127" s="1964" t="s">
        <v>410</v>
      </c>
      <c r="X127" s="1964" t="s">
        <v>410</v>
      </c>
      <c r="Y127" s="1971">
        <v>2.2712009445126391</v>
      </c>
      <c r="Z127" s="1954"/>
    </row>
    <row r="128" spans="2:26" ht="13.5">
      <c r="B128" s="1977"/>
      <c r="C128" s="1941">
        <v>19</v>
      </c>
      <c r="D128" s="1942" t="s">
        <v>141</v>
      </c>
      <c r="E128" s="1943" t="s">
        <v>322</v>
      </c>
      <c r="F128" s="1944" t="s">
        <v>417</v>
      </c>
      <c r="G128" s="1968">
        <v>0.2846205472036496</v>
      </c>
      <c r="H128" s="1969">
        <v>13.83681542200854</v>
      </c>
      <c r="I128" s="1969">
        <v>3.6323127968909188</v>
      </c>
      <c r="J128" s="1970">
        <v>4.6577243835637334E-2</v>
      </c>
      <c r="K128" s="1970">
        <v>0.46499158146971348</v>
      </c>
      <c r="L128" s="1969">
        <v>54.855394425645741</v>
      </c>
      <c r="M128" s="1964" t="s">
        <v>410</v>
      </c>
      <c r="N128" s="1969">
        <v>1.089481567764351</v>
      </c>
      <c r="O128" s="1964" t="s">
        <v>410</v>
      </c>
      <c r="P128" s="1964" t="s">
        <v>410</v>
      </c>
      <c r="Q128" s="1964" t="s">
        <v>410</v>
      </c>
      <c r="R128" s="1969">
        <v>4.9897577379996889</v>
      </c>
      <c r="S128" s="1970">
        <v>1.4251706597907798</v>
      </c>
      <c r="T128" s="1970">
        <v>0.13742523385181765</v>
      </c>
      <c r="U128" s="1970"/>
      <c r="V128" s="1970">
        <v>8.5345142360566881E-2</v>
      </c>
      <c r="W128" s="1964" t="s">
        <v>410</v>
      </c>
      <c r="X128" s="1964" t="s">
        <v>410</v>
      </c>
      <c r="Y128" s="1971">
        <v>4.2905924524259238E-2</v>
      </c>
      <c r="Z128" s="1954"/>
    </row>
    <row r="129" spans="2:26" ht="13.5">
      <c r="B129" s="1977"/>
      <c r="C129" s="1941">
        <v>20</v>
      </c>
      <c r="D129" s="1942" t="s">
        <v>142</v>
      </c>
      <c r="E129" s="1943" t="s">
        <v>323</v>
      </c>
      <c r="F129" s="1944" t="s">
        <v>417</v>
      </c>
      <c r="G129" s="1968"/>
      <c r="H129" s="1969">
        <v>204.2605682039846</v>
      </c>
      <c r="I129" s="1969">
        <v>1.2323511885193073</v>
      </c>
      <c r="J129" s="1970"/>
      <c r="K129" s="1970"/>
      <c r="L129" s="1969">
        <v>23.757707983965176</v>
      </c>
      <c r="M129" s="1964" t="s">
        <v>410</v>
      </c>
      <c r="N129" s="1969">
        <v>1.8337575832101078</v>
      </c>
      <c r="O129" s="1964" t="s">
        <v>410</v>
      </c>
      <c r="P129" s="1964" t="s">
        <v>410</v>
      </c>
      <c r="Q129" s="1964" t="s">
        <v>410</v>
      </c>
      <c r="R129" s="1969"/>
      <c r="S129" s="1970">
        <v>0.62511436352783167</v>
      </c>
      <c r="T129" s="1970"/>
      <c r="U129" s="1970"/>
      <c r="V129" s="1970"/>
      <c r="W129" s="1964" t="s">
        <v>410</v>
      </c>
      <c r="X129" s="1964" t="s">
        <v>410</v>
      </c>
      <c r="Y129" s="1971"/>
      <c r="Z129" s="1954"/>
    </row>
    <row r="130" spans="2:26" ht="13.5">
      <c r="B130" s="1977"/>
      <c r="C130" s="1941">
        <v>21</v>
      </c>
      <c r="D130" s="1942" t="s">
        <v>143</v>
      </c>
      <c r="E130" s="1943" t="s">
        <v>324</v>
      </c>
      <c r="F130" s="1944" t="s">
        <v>417</v>
      </c>
      <c r="G130" s="1968">
        <v>5.2617963376092849</v>
      </c>
      <c r="H130" s="1969">
        <v>603.67549152969048</v>
      </c>
      <c r="I130" s="1969">
        <v>2.3162014107987821</v>
      </c>
      <c r="J130" s="1970">
        <v>5.0755175779532165</v>
      </c>
      <c r="K130" s="1970">
        <v>8.2986947723746525</v>
      </c>
      <c r="L130" s="1969">
        <v>7.5193461639458858</v>
      </c>
      <c r="M130" s="1964" t="s">
        <v>410</v>
      </c>
      <c r="N130" s="1969">
        <v>3.8759643657664276</v>
      </c>
      <c r="O130" s="1964" t="s">
        <v>410</v>
      </c>
      <c r="P130" s="1964" t="s">
        <v>410</v>
      </c>
      <c r="Q130" s="1964" t="s">
        <v>410</v>
      </c>
      <c r="R130" s="1969">
        <v>1.7430979492430519E-2</v>
      </c>
      <c r="S130" s="1970">
        <v>7.6797986057629135</v>
      </c>
      <c r="T130" s="1970">
        <v>570.05136931052209</v>
      </c>
      <c r="U130" s="1970">
        <v>7.1355939492367577</v>
      </c>
      <c r="V130" s="1970">
        <v>71.327116179493927</v>
      </c>
      <c r="W130" s="1964" t="s">
        <v>410</v>
      </c>
      <c r="X130" s="1964" t="s">
        <v>410</v>
      </c>
      <c r="Y130" s="1971">
        <v>8.8264210403580137</v>
      </c>
      <c r="Z130" s="1954"/>
    </row>
    <row r="131" spans="2:26" ht="13.5">
      <c r="B131" s="1977"/>
      <c r="C131" s="1941">
        <v>22</v>
      </c>
      <c r="D131" s="1942" t="s">
        <v>144</v>
      </c>
      <c r="E131" s="1943" t="s">
        <v>325</v>
      </c>
      <c r="F131" s="1944" t="s">
        <v>417</v>
      </c>
      <c r="G131" s="1968">
        <v>6.2573057328726849</v>
      </c>
      <c r="H131" s="1969">
        <v>130.73329032538791</v>
      </c>
      <c r="I131" s="1969">
        <v>13.201581980971932</v>
      </c>
      <c r="J131" s="1970">
        <v>19.832047084152236</v>
      </c>
      <c r="K131" s="1970">
        <v>1.0431609510775599</v>
      </c>
      <c r="L131" s="1969">
        <v>5.6915406483855495</v>
      </c>
      <c r="M131" s="1964" t="s">
        <v>410</v>
      </c>
      <c r="N131" s="1969">
        <v>1.0773610890429577</v>
      </c>
      <c r="O131" s="1964" t="s">
        <v>410</v>
      </c>
      <c r="P131" s="1964" t="s">
        <v>410</v>
      </c>
      <c r="Q131" s="1964" t="s">
        <v>410</v>
      </c>
      <c r="R131" s="1969">
        <v>1.1390156475758323E-3</v>
      </c>
      <c r="S131" s="1970">
        <v>247.85632266340264</v>
      </c>
      <c r="T131" s="1970">
        <v>38.280155514436572</v>
      </c>
      <c r="U131" s="1970">
        <v>559.50963078429447</v>
      </c>
      <c r="V131" s="1970">
        <v>18.168370255437232</v>
      </c>
      <c r="W131" s="1964" t="s">
        <v>410</v>
      </c>
      <c r="X131" s="1964" t="s">
        <v>410</v>
      </c>
      <c r="Y131" s="1971">
        <v>392.65303524113045</v>
      </c>
      <c r="Z131" s="1954"/>
    </row>
    <row r="132" spans="2:26" ht="13.5">
      <c r="B132" s="1977"/>
      <c r="C132" s="1941">
        <v>23</v>
      </c>
      <c r="D132" s="1942" t="s">
        <v>145</v>
      </c>
      <c r="E132" s="1943" t="s">
        <v>326</v>
      </c>
      <c r="F132" s="1944" t="s">
        <v>417</v>
      </c>
      <c r="G132" s="1968">
        <v>0.11417996276676026</v>
      </c>
      <c r="H132" s="1969">
        <v>44.018763989655731</v>
      </c>
      <c r="I132" s="1969">
        <v>4.9416199472022466</v>
      </c>
      <c r="J132" s="1970">
        <v>4.6379365784148705</v>
      </c>
      <c r="K132" s="1970">
        <v>5.8074266733698439</v>
      </c>
      <c r="L132" s="1969">
        <v>4.0553787932131664</v>
      </c>
      <c r="M132" s="1964" t="s">
        <v>410</v>
      </c>
      <c r="N132" s="1969">
        <v>1.435102816934847</v>
      </c>
      <c r="O132" s="1964" t="s">
        <v>410</v>
      </c>
      <c r="P132" s="1964" t="s">
        <v>410</v>
      </c>
      <c r="Q132" s="1964" t="s">
        <v>410</v>
      </c>
      <c r="R132" s="1969">
        <v>1.3935791541465849E-3</v>
      </c>
      <c r="S132" s="1970">
        <v>5.6202247834793502</v>
      </c>
      <c r="T132" s="1970">
        <v>2.1235790023559642</v>
      </c>
      <c r="U132" s="1970">
        <v>51.107504462809921</v>
      </c>
      <c r="V132" s="1970">
        <v>0.3921870791844404</v>
      </c>
      <c r="W132" s="1964" t="s">
        <v>410</v>
      </c>
      <c r="X132" s="1964" t="s">
        <v>410</v>
      </c>
      <c r="Y132" s="1971">
        <v>0.79997219468682168</v>
      </c>
      <c r="Z132" s="1954"/>
    </row>
    <row r="133" spans="2:26" ht="13.5">
      <c r="B133" s="1977"/>
      <c r="C133" s="1941">
        <v>24</v>
      </c>
      <c r="D133" s="1942" t="s">
        <v>146</v>
      </c>
      <c r="E133" s="1943" t="s">
        <v>327</v>
      </c>
      <c r="F133" s="1944" t="s">
        <v>417</v>
      </c>
      <c r="G133" s="1968">
        <v>0.21539132433453997</v>
      </c>
      <c r="H133" s="1969">
        <v>47.712930891960561</v>
      </c>
      <c r="I133" s="1969">
        <v>6.4857469704005872</v>
      </c>
      <c r="J133" s="1970">
        <v>7.277048731589872</v>
      </c>
      <c r="K133" s="1970">
        <v>3.3239699551154454</v>
      </c>
      <c r="L133" s="1969">
        <v>8.5330186517921671</v>
      </c>
      <c r="M133" s="1964" t="s">
        <v>410</v>
      </c>
      <c r="N133" s="1969">
        <v>1.860012883738994</v>
      </c>
      <c r="O133" s="1964" t="s">
        <v>410</v>
      </c>
      <c r="P133" s="1964" t="s">
        <v>410</v>
      </c>
      <c r="Q133" s="1964" t="s">
        <v>410</v>
      </c>
      <c r="R133" s="1969">
        <v>4.7369846514668185E-3</v>
      </c>
      <c r="S133" s="1970">
        <v>14.681652723915299</v>
      </c>
      <c r="T133" s="1970">
        <v>2.9105408414821916</v>
      </c>
      <c r="U133" s="1970">
        <v>10.221805048427601</v>
      </c>
      <c r="V133" s="1970">
        <v>1.9086132314213422</v>
      </c>
      <c r="W133" s="1964" t="s">
        <v>410</v>
      </c>
      <c r="X133" s="1964" t="s">
        <v>410</v>
      </c>
      <c r="Y133" s="1971">
        <v>1.6868299249767487</v>
      </c>
      <c r="Z133" s="1954"/>
    </row>
    <row r="134" spans="2:26" ht="13.5">
      <c r="B134" s="1977"/>
      <c r="C134" s="1941">
        <v>25</v>
      </c>
      <c r="D134" s="1942" t="s">
        <v>147</v>
      </c>
      <c r="E134" s="1943" t="s">
        <v>328</v>
      </c>
      <c r="F134" s="1944" t="s">
        <v>417</v>
      </c>
      <c r="G134" s="1968">
        <v>1.4924224194828112E-2</v>
      </c>
      <c r="H134" s="1969">
        <v>14.933471110257601</v>
      </c>
      <c r="I134" s="1969">
        <v>8.3563373976653104</v>
      </c>
      <c r="J134" s="1970">
        <v>1.6507798470689867</v>
      </c>
      <c r="K134" s="1970">
        <v>1.8522331934068939</v>
      </c>
      <c r="L134" s="1969">
        <v>2.5360245242763981</v>
      </c>
      <c r="M134" s="1964" t="s">
        <v>410</v>
      </c>
      <c r="N134" s="1969">
        <v>1.8923566958419766</v>
      </c>
      <c r="O134" s="1964" t="s">
        <v>410</v>
      </c>
      <c r="P134" s="1964" t="s">
        <v>410</v>
      </c>
      <c r="Q134" s="1964" t="s">
        <v>410</v>
      </c>
      <c r="R134" s="1969">
        <v>1.6585624012582977E-2</v>
      </c>
      <c r="S134" s="1970">
        <v>9.2884715388410051</v>
      </c>
      <c r="T134" s="1970">
        <v>0.49448568852185626</v>
      </c>
      <c r="U134" s="1970">
        <v>1.7122044260231313</v>
      </c>
      <c r="V134" s="1970">
        <v>6.6200433418977869E-2</v>
      </c>
      <c r="W134" s="1964" t="s">
        <v>410</v>
      </c>
      <c r="X134" s="1964" t="s">
        <v>410</v>
      </c>
      <c r="Y134" s="1971">
        <v>1.3121441590610567E-2</v>
      </c>
      <c r="Z134" s="1954"/>
    </row>
    <row r="135" spans="2:26" ht="13.5">
      <c r="B135" s="1977"/>
      <c r="C135" s="1941">
        <v>26</v>
      </c>
      <c r="D135" s="1942" t="s">
        <v>148</v>
      </c>
      <c r="E135" s="1943" t="s">
        <v>329</v>
      </c>
      <c r="F135" s="1944" t="s">
        <v>417</v>
      </c>
      <c r="G135" s="1968">
        <v>4.2323019022874199E-2</v>
      </c>
      <c r="H135" s="1969">
        <v>9.9475351334271505</v>
      </c>
      <c r="I135" s="1969">
        <v>3.0936430430036475</v>
      </c>
      <c r="J135" s="1970">
        <v>0.39630900433541455</v>
      </c>
      <c r="K135" s="1970">
        <v>0.86794986586797174</v>
      </c>
      <c r="L135" s="1969">
        <v>2.609073893487122</v>
      </c>
      <c r="M135" s="1964" t="s">
        <v>410</v>
      </c>
      <c r="N135" s="1969">
        <v>2.4834711771005615</v>
      </c>
      <c r="O135" s="1964" t="s">
        <v>410</v>
      </c>
      <c r="P135" s="1964" t="s">
        <v>410</v>
      </c>
      <c r="Q135" s="1964" t="s">
        <v>410</v>
      </c>
      <c r="R135" s="1969">
        <v>0.70491365279959983</v>
      </c>
      <c r="S135" s="1970">
        <v>5.1062238834344971</v>
      </c>
      <c r="T135" s="1970">
        <v>0.66108898719321996</v>
      </c>
      <c r="U135" s="1970">
        <v>5.2794917432693156</v>
      </c>
      <c r="V135" s="1970">
        <v>0.15960289889695242</v>
      </c>
      <c r="W135" s="1964" t="s">
        <v>410</v>
      </c>
      <c r="X135" s="1964" t="s">
        <v>410</v>
      </c>
      <c r="Y135" s="1971">
        <v>2.8317564057659457E-2</v>
      </c>
      <c r="Z135" s="1954"/>
    </row>
    <row r="136" spans="2:26" ht="13.5">
      <c r="B136" s="1977"/>
      <c r="C136" s="1941">
        <v>27</v>
      </c>
      <c r="D136" s="1942" t="s">
        <v>149</v>
      </c>
      <c r="E136" s="1943" t="s">
        <v>330</v>
      </c>
      <c r="F136" s="1944" t="s">
        <v>417</v>
      </c>
      <c r="G136" s="1968">
        <v>7.6637545675421279E-3</v>
      </c>
      <c r="H136" s="1969">
        <v>18.246984294153105</v>
      </c>
      <c r="I136" s="1969">
        <v>3.684491492488327</v>
      </c>
      <c r="J136" s="1970">
        <v>0.69675344375289439</v>
      </c>
      <c r="K136" s="1970">
        <v>2.7730547313017069</v>
      </c>
      <c r="L136" s="1969">
        <v>5.681470410234339</v>
      </c>
      <c r="M136" s="1964" t="s">
        <v>410</v>
      </c>
      <c r="N136" s="1969">
        <v>0.49480350174697735</v>
      </c>
      <c r="O136" s="1964" t="s">
        <v>410</v>
      </c>
      <c r="P136" s="1964" t="s">
        <v>410</v>
      </c>
      <c r="Q136" s="1964" t="s">
        <v>410</v>
      </c>
      <c r="R136" s="1969">
        <v>7.2122769551191202E-5</v>
      </c>
      <c r="S136" s="1970">
        <v>1.1518789753568395</v>
      </c>
      <c r="T136" s="1970">
        <v>1.0621741410589105</v>
      </c>
      <c r="U136" s="1970">
        <v>4.2602066708366103E-2</v>
      </c>
      <c r="V136" s="1970">
        <v>5.4472825195346916E-3</v>
      </c>
      <c r="W136" s="1964" t="s">
        <v>410</v>
      </c>
      <c r="X136" s="1964" t="s">
        <v>410</v>
      </c>
      <c r="Y136" s="1971">
        <v>2.9315461000275041E-4</v>
      </c>
      <c r="Z136" s="1954"/>
    </row>
    <row r="137" spans="2:26" ht="13.5">
      <c r="B137" s="1977"/>
      <c r="C137" s="1941">
        <v>28</v>
      </c>
      <c r="D137" s="1942" t="s">
        <v>150</v>
      </c>
      <c r="E137" s="1943" t="s">
        <v>331</v>
      </c>
      <c r="F137" s="1944" t="s">
        <v>417</v>
      </c>
      <c r="G137" s="1968">
        <v>1.5212050411537081E-3</v>
      </c>
      <c r="H137" s="1969">
        <v>61.13055229901606</v>
      </c>
      <c r="I137" s="1969">
        <v>4.7683125580498213</v>
      </c>
      <c r="J137" s="1970">
        <v>14.276809568820491</v>
      </c>
      <c r="K137" s="1970">
        <v>77.58658541546238</v>
      </c>
      <c r="L137" s="1969">
        <v>5.3259440197116925</v>
      </c>
      <c r="M137" s="1964" t="s">
        <v>410</v>
      </c>
      <c r="N137" s="1969">
        <v>0.63295308491132563</v>
      </c>
      <c r="O137" s="1964" t="s">
        <v>410</v>
      </c>
      <c r="P137" s="1964" t="s">
        <v>410</v>
      </c>
      <c r="Q137" s="1964" t="s">
        <v>410</v>
      </c>
      <c r="R137" s="1969">
        <v>1.7074157048808346E-3</v>
      </c>
      <c r="S137" s="1970">
        <v>1.0700505110733127</v>
      </c>
      <c r="T137" s="1970">
        <v>0.82761508855132571</v>
      </c>
      <c r="U137" s="1970">
        <v>6.1398256466356233E-3</v>
      </c>
      <c r="V137" s="1970">
        <v>4.3694762815040124E-2</v>
      </c>
      <c r="W137" s="1964" t="s">
        <v>410</v>
      </c>
      <c r="X137" s="1964" t="s">
        <v>410</v>
      </c>
      <c r="Y137" s="1971"/>
      <c r="Z137" s="1954"/>
    </row>
    <row r="138" spans="2:26" ht="13.5">
      <c r="B138" s="1977"/>
      <c r="C138" s="1941">
        <v>29</v>
      </c>
      <c r="D138" s="1942" t="s">
        <v>151</v>
      </c>
      <c r="E138" s="1943" t="s">
        <v>332</v>
      </c>
      <c r="F138" s="1944" t="s">
        <v>417</v>
      </c>
      <c r="G138" s="1968">
        <v>5.6296741879211468E-3</v>
      </c>
      <c r="H138" s="1969">
        <v>35.204866399741661</v>
      </c>
      <c r="I138" s="1969">
        <v>1.6170455793474174</v>
      </c>
      <c r="J138" s="1970">
        <v>0.95973122053544557</v>
      </c>
      <c r="K138" s="1970">
        <v>2.5597958410568418</v>
      </c>
      <c r="L138" s="1969">
        <v>3.871228764677221</v>
      </c>
      <c r="M138" s="1964" t="s">
        <v>410</v>
      </c>
      <c r="N138" s="1969">
        <v>0.98478492118256389</v>
      </c>
      <c r="O138" s="1964" t="s">
        <v>410</v>
      </c>
      <c r="P138" s="1964" t="s">
        <v>410</v>
      </c>
      <c r="Q138" s="1964" t="s">
        <v>410</v>
      </c>
      <c r="R138" s="1969">
        <v>2.5051509476084287E-4</v>
      </c>
      <c r="S138" s="1970">
        <v>2.9771506378864436</v>
      </c>
      <c r="T138" s="1970">
        <v>2.1376007278667184</v>
      </c>
      <c r="U138" s="1970">
        <v>0.23995377531548007</v>
      </c>
      <c r="V138" s="1970">
        <v>7.0522976120135014E-2</v>
      </c>
      <c r="W138" s="1964" t="s">
        <v>410</v>
      </c>
      <c r="X138" s="1964" t="s">
        <v>410</v>
      </c>
      <c r="Y138" s="1971">
        <v>1.0442338253738024E-2</v>
      </c>
      <c r="Z138" s="1954"/>
    </row>
    <row r="139" spans="2:26" ht="13.5">
      <c r="B139" s="1977"/>
      <c r="C139" s="1941">
        <v>30</v>
      </c>
      <c r="D139" s="1942" t="s">
        <v>152</v>
      </c>
      <c r="E139" s="1943" t="s">
        <v>333</v>
      </c>
      <c r="F139" s="1979" t="s">
        <v>417</v>
      </c>
      <c r="G139" s="1980"/>
      <c r="H139" s="1969">
        <v>2.2083146854620392</v>
      </c>
      <c r="I139" s="1969">
        <v>0.4078122441091383</v>
      </c>
      <c r="J139" s="1970">
        <v>0.24109667305625229</v>
      </c>
      <c r="K139" s="1970">
        <v>0.9965552865327838</v>
      </c>
      <c r="L139" s="1969">
        <v>2.2020072715455372</v>
      </c>
      <c r="M139" s="1964" t="s">
        <v>410</v>
      </c>
      <c r="N139" s="1969">
        <v>2.5288777616991922</v>
      </c>
      <c r="O139" s="1964" t="s">
        <v>410</v>
      </c>
      <c r="P139" s="1964" t="s">
        <v>410</v>
      </c>
      <c r="Q139" s="1964" t="s">
        <v>410</v>
      </c>
      <c r="R139" s="1969">
        <v>2.5312231985593568E-4</v>
      </c>
      <c r="S139" s="1970">
        <v>1.5994281456929873</v>
      </c>
      <c r="T139" s="1970">
        <v>0.13346476907004914</v>
      </c>
      <c r="U139" s="1970">
        <v>1.9992763782412138E-5</v>
      </c>
      <c r="V139" s="1981">
        <v>1.1736627922504532E-3</v>
      </c>
      <c r="W139" s="1964" t="s">
        <v>410</v>
      </c>
      <c r="X139" s="1964" t="s">
        <v>410</v>
      </c>
      <c r="Y139" s="1982"/>
      <c r="Z139" s="1983"/>
    </row>
    <row r="140" spans="2:26" ht="13.5">
      <c r="B140" s="1977"/>
      <c r="C140" s="1941">
        <v>31</v>
      </c>
      <c r="D140" s="1942" t="s">
        <v>153</v>
      </c>
      <c r="E140" s="1943" t="s">
        <v>334</v>
      </c>
      <c r="F140" s="1979" t="s">
        <v>417</v>
      </c>
      <c r="G140" s="1980">
        <v>3.6336661569628677E-2</v>
      </c>
      <c r="H140" s="1969">
        <v>11.335006674933993</v>
      </c>
      <c r="I140" s="1969">
        <v>3.8969606255688265</v>
      </c>
      <c r="J140" s="1970">
        <v>0.31907769360305016</v>
      </c>
      <c r="K140" s="1970">
        <v>1.2348693061740921</v>
      </c>
      <c r="L140" s="1969">
        <v>3.2446639506127504</v>
      </c>
      <c r="M140" s="1964" t="s">
        <v>410</v>
      </c>
      <c r="N140" s="1969">
        <v>0.58437393761745049</v>
      </c>
      <c r="O140" s="1964" t="s">
        <v>410</v>
      </c>
      <c r="P140" s="1964" t="s">
        <v>410</v>
      </c>
      <c r="Q140" s="1964" t="s">
        <v>410</v>
      </c>
      <c r="R140" s="1969">
        <v>8.4823180267360181E-4</v>
      </c>
      <c r="S140" s="1970">
        <v>5.460048083477286</v>
      </c>
      <c r="T140" s="1984">
        <v>0.22674707368722852</v>
      </c>
      <c r="U140" s="1970">
        <v>19.807982252610067</v>
      </c>
      <c r="V140" s="1980">
        <v>0.27536347142076234</v>
      </c>
      <c r="W140" s="1964" t="s">
        <v>410</v>
      </c>
      <c r="X140" s="1964" t="s">
        <v>410</v>
      </c>
      <c r="Y140" s="1982">
        <v>1.3144623719856696</v>
      </c>
      <c r="Z140" s="1950"/>
    </row>
    <row r="141" spans="2:26" ht="13.5">
      <c r="B141" s="1977"/>
      <c r="C141" s="1941">
        <v>32</v>
      </c>
      <c r="D141" s="1942" t="s">
        <v>154</v>
      </c>
      <c r="E141" s="1943" t="s">
        <v>335</v>
      </c>
      <c r="F141" s="1944" t="s">
        <v>417</v>
      </c>
      <c r="G141" s="1968">
        <v>8.6456271631101238</v>
      </c>
      <c r="H141" s="1969">
        <v>64.571382792575903</v>
      </c>
      <c r="I141" s="1969">
        <v>18.330414405421475</v>
      </c>
      <c r="J141" s="1970">
        <v>3.4353218462420401</v>
      </c>
      <c r="K141" s="1970">
        <v>8.5982734771731195</v>
      </c>
      <c r="L141" s="1969">
        <v>55.431920526382839</v>
      </c>
      <c r="M141" s="1964" t="s">
        <v>410</v>
      </c>
      <c r="N141" s="1969">
        <v>6.9409401135668238</v>
      </c>
      <c r="O141" s="1964" t="s">
        <v>410</v>
      </c>
      <c r="P141" s="1964" t="s">
        <v>410</v>
      </c>
      <c r="Q141" s="1964" t="s">
        <v>410</v>
      </c>
      <c r="R141" s="1969">
        <v>7.7069074018324538E-2</v>
      </c>
      <c r="S141" s="1970">
        <v>8.14625970597824</v>
      </c>
      <c r="T141" s="1970">
        <v>30.587156648250161</v>
      </c>
      <c r="U141" s="1970">
        <v>18.986585096858271</v>
      </c>
      <c r="V141" s="1970">
        <v>2.8866273521392154</v>
      </c>
      <c r="W141" s="1964" t="s">
        <v>410</v>
      </c>
      <c r="X141" s="1964" t="s">
        <v>410</v>
      </c>
      <c r="Y141" s="1971">
        <v>29.471778330609556</v>
      </c>
      <c r="Z141" s="1954"/>
    </row>
    <row r="142" spans="2:26" ht="13.5">
      <c r="B142" s="1976"/>
      <c r="C142" s="1957"/>
      <c r="D142" s="1985" t="s">
        <v>420</v>
      </c>
      <c r="E142" s="1959" t="s">
        <v>338</v>
      </c>
      <c r="F142" s="1960"/>
      <c r="G142" s="1961"/>
      <c r="H142" s="1962"/>
      <c r="I142" s="1962"/>
      <c r="J142" s="1963"/>
      <c r="K142" s="1963"/>
      <c r="L142" s="1962"/>
      <c r="M142" s="1964"/>
      <c r="N142" s="1962"/>
      <c r="O142" s="1964"/>
      <c r="P142" s="1964"/>
      <c r="Q142" s="1964"/>
      <c r="R142" s="1962"/>
      <c r="S142" s="1963"/>
      <c r="T142" s="1963"/>
      <c r="U142" s="1963"/>
      <c r="V142" s="1963"/>
      <c r="W142" s="1964"/>
      <c r="X142" s="1964"/>
      <c r="Y142" s="1965"/>
      <c r="Z142" s="1966"/>
    </row>
    <row r="143" spans="2:26" ht="13.5">
      <c r="B143" s="1977" t="s">
        <v>336</v>
      </c>
      <c r="C143" s="1941">
        <v>33</v>
      </c>
      <c r="D143" s="1942" t="s">
        <v>156</v>
      </c>
      <c r="E143" s="1943" t="s">
        <v>340</v>
      </c>
      <c r="F143" s="1944" t="s">
        <v>415</v>
      </c>
      <c r="G143" s="1968">
        <v>6668.2893777542458</v>
      </c>
      <c r="H143" s="1969">
        <v>3729.4941008305423</v>
      </c>
      <c r="I143" s="1969">
        <v>46.158778429040005</v>
      </c>
      <c r="J143" s="1970">
        <v>15.872669123773887</v>
      </c>
      <c r="K143" s="1970">
        <v>14.898805882358715</v>
      </c>
      <c r="L143" s="1969">
        <v>114.39855636271298</v>
      </c>
      <c r="M143" s="1964" t="s">
        <v>410</v>
      </c>
      <c r="N143" s="1969">
        <v>27.118005145734809</v>
      </c>
      <c r="O143" s="1964" t="s">
        <v>410</v>
      </c>
      <c r="P143" s="1964" t="s">
        <v>410</v>
      </c>
      <c r="Q143" s="1964" t="s">
        <v>410</v>
      </c>
      <c r="R143" s="1969">
        <v>0.10012080635466139</v>
      </c>
      <c r="S143" s="1970">
        <v>228.1298192071894</v>
      </c>
      <c r="T143" s="1970">
        <v>519.65455298831375</v>
      </c>
      <c r="U143" s="1970">
        <v>140.67065356685177</v>
      </c>
      <c r="V143" s="1970">
        <v>1286.3045801120929</v>
      </c>
      <c r="W143" s="1964" t="s">
        <v>410</v>
      </c>
      <c r="X143" s="1964" t="s">
        <v>410</v>
      </c>
      <c r="Y143" s="1971">
        <v>79904.647042112454</v>
      </c>
      <c r="Z143" s="1954"/>
    </row>
    <row r="144" spans="2:26" ht="13.5">
      <c r="B144" s="1977" t="s">
        <v>339</v>
      </c>
      <c r="C144" s="1941">
        <v>34</v>
      </c>
      <c r="D144" s="1942" t="s">
        <v>157</v>
      </c>
      <c r="E144" s="1943" t="s">
        <v>342</v>
      </c>
      <c r="F144" s="1944" t="s">
        <v>415</v>
      </c>
      <c r="G144" s="1968"/>
      <c r="H144" s="1969">
        <v>48.691491365969085</v>
      </c>
      <c r="I144" s="1969">
        <v>3.7035314387839531</v>
      </c>
      <c r="J144" s="1970">
        <v>0.21559861222935436</v>
      </c>
      <c r="K144" s="1970">
        <v>0.87731289035531801</v>
      </c>
      <c r="L144" s="1969">
        <v>53.649053303191572</v>
      </c>
      <c r="M144" s="1964" t="s">
        <v>410</v>
      </c>
      <c r="N144" s="1969">
        <v>6.3877578648124045</v>
      </c>
      <c r="O144" s="1964" t="s">
        <v>410</v>
      </c>
      <c r="P144" s="1964" t="s">
        <v>410</v>
      </c>
      <c r="Q144" s="1964" t="s">
        <v>410</v>
      </c>
      <c r="R144" s="1969">
        <v>0.16980377562257576</v>
      </c>
      <c r="S144" s="1970">
        <v>86.250173989731195</v>
      </c>
      <c r="T144" s="1970">
        <v>14.468927160949116</v>
      </c>
      <c r="U144" s="1970"/>
      <c r="V144" s="1970">
        <v>272.74899952915865</v>
      </c>
      <c r="W144" s="1964" t="s">
        <v>410</v>
      </c>
      <c r="X144" s="1964" t="s">
        <v>410</v>
      </c>
      <c r="Y144" s="1971"/>
      <c r="Z144" s="1954"/>
    </row>
    <row r="145" spans="2:26" ht="13.5">
      <c r="B145" s="1977" t="s">
        <v>341</v>
      </c>
      <c r="C145" s="1941">
        <v>35</v>
      </c>
      <c r="D145" s="1942" t="s">
        <v>158</v>
      </c>
      <c r="E145" s="1943" t="s">
        <v>343</v>
      </c>
      <c r="F145" s="1944" t="s">
        <v>415</v>
      </c>
      <c r="G145" s="1968">
        <v>3496.3003208106893</v>
      </c>
      <c r="H145" s="1969">
        <v>174926.74721189588</v>
      </c>
      <c r="I145" s="1969">
        <v>18.989336954015027</v>
      </c>
      <c r="J145" s="1970">
        <v>1.6356877323420074</v>
      </c>
      <c r="K145" s="1970">
        <v>10.698682783659381</v>
      </c>
      <c r="L145" s="1969">
        <v>23.322266089517807</v>
      </c>
      <c r="M145" s="1964" t="s">
        <v>410</v>
      </c>
      <c r="N145" s="1969"/>
      <c r="O145" s="1964" t="s">
        <v>410</v>
      </c>
      <c r="P145" s="1964" t="s">
        <v>410</v>
      </c>
      <c r="Q145" s="1964" t="s">
        <v>410</v>
      </c>
      <c r="R145" s="1969"/>
      <c r="S145" s="1970">
        <v>6.9389468304837214</v>
      </c>
      <c r="T145" s="1970">
        <v>2.3237684354956367</v>
      </c>
      <c r="U145" s="1970"/>
      <c r="V145" s="1970">
        <v>301.21837062484599</v>
      </c>
      <c r="W145" s="1964" t="s">
        <v>410</v>
      </c>
      <c r="X145" s="1964" t="s">
        <v>410</v>
      </c>
      <c r="Y145" s="1971">
        <v>139.40520446096653</v>
      </c>
      <c r="Z145" s="1954"/>
    </row>
    <row r="146" spans="2:26" ht="13.5">
      <c r="B146" s="1977"/>
      <c r="C146" s="1941">
        <v>36</v>
      </c>
      <c r="D146" s="1942" t="s">
        <v>22</v>
      </c>
      <c r="E146" s="1943" t="s">
        <v>344</v>
      </c>
      <c r="F146" s="1944" t="s">
        <v>415</v>
      </c>
      <c r="G146" s="1968">
        <v>1.5210641936273743E-4</v>
      </c>
      <c r="H146" s="1969">
        <v>82.38483333505188</v>
      </c>
      <c r="I146" s="1969">
        <v>4.4524101421123006E-3</v>
      </c>
      <c r="J146" s="1970">
        <v>1.8810131979729288E-3</v>
      </c>
      <c r="K146" s="1970">
        <v>3.9160330225029686E-4</v>
      </c>
      <c r="L146" s="1969">
        <v>8.4484061308365676E-3</v>
      </c>
      <c r="M146" s="1964" t="s">
        <v>410</v>
      </c>
      <c r="N146" s="1969">
        <v>3.621840097785181E-4</v>
      </c>
      <c r="O146" s="1964" t="s">
        <v>410</v>
      </c>
      <c r="P146" s="1964" t="s">
        <v>410</v>
      </c>
      <c r="Q146" s="1964" t="s">
        <v>410</v>
      </c>
      <c r="R146" s="1969"/>
      <c r="S146" s="1970">
        <v>1.061844166514524E-2</v>
      </c>
      <c r="T146" s="1970">
        <v>2.9932855113511622E-2</v>
      </c>
      <c r="U146" s="1970"/>
      <c r="V146" s="1970">
        <v>0.31547948476737497</v>
      </c>
      <c r="W146" s="1964" t="s">
        <v>410</v>
      </c>
      <c r="X146" s="1964" t="s">
        <v>410</v>
      </c>
      <c r="Y146" s="1971"/>
      <c r="Z146" s="1954"/>
    </row>
    <row r="147" spans="2:26" ht="13.5">
      <c r="B147" s="1977"/>
      <c r="C147" s="1941">
        <v>37</v>
      </c>
      <c r="D147" s="1942" t="s">
        <v>159</v>
      </c>
      <c r="E147" s="1943" t="s">
        <v>345</v>
      </c>
      <c r="F147" s="1944" t="s">
        <v>415</v>
      </c>
      <c r="G147" s="1968">
        <v>1.0062306513625007E-2</v>
      </c>
      <c r="H147" s="1969">
        <v>673.68354314454245</v>
      </c>
      <c r="I147" s="1969">
        <v>1.4350377363049206E-2</v>
      </c>
      <c r="J147" s="1970">
        <v>6.2765731126551635E-2</v>
      </c>
      <c r="K147" s="1970">
        <v>7.456280740104613E-4</v>
      </c>
      <c r="L147" s="1969">
        <v>3.61827268931606E-3</v>
      </c>
      <c r="M147" s="1964" t="s">
        <v>410</v>
      </c>
      <c r="N147" s="1969">
        <v>1.0409672886251854E-3</v>
      </c>
      <c r="O147" s="1964" t="s">
        <v>410</v>
      </c>
      <c r="P147" s="1964" t="s">
        <v>410</v>
      </c>
      <c r="Q147" s="1964" t="s">
        <v>410</v>
      </c>
      <c r="R147" s="1969"/>
      <c r="S147" s="1970">
        <v>5.9538213072370299E-3</v>
      </c>
      <c r="T147" s="1970">
        <v>8.0875077516390781E-2</v>
      </c>
      <c r="U147" s="1970"/>
      <c r="V147" s="1970">
        <v>1.2409894051522688E-3</v>
      </c>
      <c r="W147" s="1964" t="s">
        <v>410</v>
      </c>
      <c r="X147" s="1964" t="s">
        <v>410</v>
      </c>
      <c r="Y147" s="1971">
        <v>0.15261551276598451</v>
      </c>
      <c r="Z147" s="1954"/>
    </row>
    <row r="148" spans="2:26" ht="13.5">
      <c r="B148" s="1986"/>
      <c r="C148" s="1957"/>
      <c r="D148" s="1958" t="s">
        <v>421</v>
      </c>
      <c r="E148" s="1959" t="s">
        <v>347</v>
      </c>
      <c r="F148" s="1960"/>
      <c r="G148" s="1961"/>
      <c r="H148" s="1962"/>
      <c r="I148" s="1962"/>
      <c r="J148" s="1963"/>
      <c r="K148" s="1963"/>
      <c r="L148" s="1962"/>
      <c r="M148" s="1962"/>
      <c r="N148" s="1962"/>
      <c r="O148" s="1964"/>
      <c r="P148" s="1964"/>
      <c r="Q148" s="1964"/>
      <c r="R148" s="1962"/>
      <c r="S148" s="1963"/>
      <c r="T148" s="1963"/>
      <c r="U148" s="1963"/>
      <c r="V148" s="1963"/>
      <c r="W148" s="1964"/>
      <c r="X148" s="1964"/>
      <c r="Y148" s="1965"/>
      <c r="Z148" s="1966"/>
    </row>
    <row r="149" spans="2:26" ht="13.5">
      <c r="B149" s="1977"/>
      <c r="C149" s="1941">
        <v>38</v>
      </c>
      <c r="D149" s="1942" t="s">
        <v>422</v>
      </c>
      <c r="E149" s="1943" t="s">
        <v>348</v>
      </c>
      <c r="F149" s="1944" t="s">
        <v>415</v>
      </c>
      <c r="G149" s="1968"/>
      <c r="H149" s="1969">
        <v>0.11752939191452982</v>
      </c>
      <c r="I149" s="1969"/>
      <c r="J149" s="1970"/>
      <c r="K149" s="1970"/>
      <c r="L149" s="1969">
        <v>7.8489143479017409</v>
      </c>
      <c r="M149" s="1964" t="s">
        <v>410</v>
      </c>
      <c r="N149" s="1969"/>
      <c r="O149" s="1964" t="s">
        <v>410</v>
      </c>
      <c r="P149" s="1964" t="s">
        <v>410</v>
      </c>
      <c r="Q149" s="1964" t="s">
        <v>410</v>
      </c>
      <c r="R149" s="1969"/>
      <c r="S149" s="1970">
        <v>4.9523311471591445</v>
      </c>
      <c r="T149" s="1970"/>
      <c r="U149" s="1970"/>
      <c r="V149" s="1970">
        <v>57.010797315275312</v>
      </c>
      <c r="W149" s="1964" t="s">
        <v>410</v>
      </c>
      <c r="X149" s="1964" t="s">
        <v>410</v>
      </c>
      <c r="Y149" s="1971"/>
      <c r="Z149" s="1954"/>
    </row>
    <row r="150" spans="2:26" ht="13.5">
      <c r="B150" s="1977" t="s">
        <v>160</v>
      </c>
      <c r="C150" s="1941">
        <v>39</v>
      </c>
      <c r="D150" s="1942" t="s">
        <v>423</v>
      </c>
      <c r="E150" s="1943" t="s">
        <v>349</v>
      </c>
      <c r="F150" s="1944" t="s">
        <v>415</v>
      </c>
      <c r="G150" s="1968"/>
      <c r="H150" s="1969">
        <v>2.7800945232137893E-2</v>
      </c>
      <c r="I150" s="1969"/>
      <c r="J150" s="1970"/>
      <c r="K150" s="1970">
        <v>0.27800945232137891</v>
      </c>
      <c r="L150" s="1969">
        <v>31.112937539427008</v>
      </c>
      <c r="M150" s="1964" t="s">
        <v>410</v>
      </c>
      <c r="N150" s="1969">
        <v>0.41423408395885458</v>
      </c>
      <c r="O150" s="1964" t="s">
        <v>410</v>
      </c>
      <c r="P150" s="1964" t="s">
        <v>410</v>
      </c>
      <c r="Q150" s="1964" t="s">
        <v>410</v>
      </c>
      <c r="R150" s="1969"/>
      <c r="S150" s="1970">
        <v>21.760688416473801</v>
      </c>
      <c r="T150" s="1970">
        <v>6.8492385633988997</v>
      </c>
      <c r="U150" s="1970"/>
      <c r="V150" s="1970">
        <v>378.58899608540344</v>
      </c>
      <c r="W150" s="1964" t="s">
        <v>410</v>
      </c>
      <c r="X150" s="1964" t="s">
        <v>410</v>
      </c>
      <c r="Y150" s="1971"/>
      <c r="Z150" s="1954"/>
    </row>
    <row r="151" spans="2:26" ht="13.5">
      <c r="B151" s="1977"/>
      <c r="C151" s="1941">
        <v>40</v>
      </c>
      <c r="D151" s="1942" t="s">
        <v>424</v>
      </c>
      <c r="E151" s="1943" t="s">
        <v>350</v>
      </c>
      <c r="F151" s="1944" t="s">
        <v>415</v>
      </c>
      <c r="G151" s="1968"/>
      <c r="H151" s="1969"/>
      <c r="I151" s="1969"/>
      <c r="J151" s="1970"/>
      <c r="K151" s="1970"/>
      <c r="L151" s="1969">
        <v>2.3229857353327099</v>
      </c>
      <c r="M151" s="1964" t="s">
        <v>410</v>
      </c>
      <c r="N151" s="1969">
        <v>6.9302470633078063E-4</v>
      </c>
      <c r="O151" s="1964" t="s">
        <v>410</v>
      </c>
      <c r="P151" s="1964" t="s">
        <v>410</v>
      </c>
      <c r="Q151" s="1964" t="s">
        <v>410</v>
      </c>
      <c r="R151" s="1969"/>
      <c r="S151" s="1970">
        <v>1.849948644284898</v>
      </c>
      <c r="T151" s="1970">
        <v>2.6059438290487996E-3</v>
      </c>
      <c r="U151" s="1970"/>
      <c r="V151" s="1970"/>
      <c r="W151" s="1964" t="s">
        <v>410</v>
      </c>
      <c r="X151" s="1964" t="s">
        <v>410</v>
      </c>
      <c r="Y151" s="1971"/>
      <c r="Z151" s="1954"/>
    </row>
    <row r="152" spans="2:26" ht="13.5">
      <c r="B152" s="1977"/>
      <c r="C152" s="1941">
        <v>41</v>
      </c>
      <c r="D152" s="1942" t="s">
        <v>425</v>
      </c>
      <c r="E152" s="1943" t="s">
        <v>351</v>
      </c>
      <c r="F152" s="1944" t="s">
        <v>415</v>
      </c>
      <c r="G152" s="1968"/>
      <c r="H152" s="1969"/>
      <c r="I152" s="1969"/>
      <c r="J152" s="1970"/>
      <c r="K152" s="1970"/>
      <c r="L152" s="1969">
        <v>0.35974615145907352</v>
      </c>
      <c r="M152" s="1964" t="s">
        <v>410</v>
      </c>
      <c r="N152" s="1969"/>
      <c r="O152" s="1964" t="s">
        <v>410</v>
      </c>
      <c r="P152" s="1964" t="s">
        <v>410</v>
      </c>
      <c r="Q152" s="1964" t="s">
        <v>410</v>
      </c>
      <c r="R152" s="1969"/>
      <c r="S152" s="1970"/>
      <c r="T152" s="1970"/>
      <c r="U152" s="1970"/>
      <c r="V152" s="1970"/>
      <c r="W152" s="1964" t="s">
        <v>410</v>
      </c>
      <c r="X152" s="1964" t="s">
        <v>410</v>
      </c>
      <c r="Y152" s="1971"/>
      <c r="Z152" s="1954"/>
    </row>
    <row r="153" spans="2:26" ht="13.5">
      <c r="B153" s="1977"/>
      <c r="C153" s="1941">
        <v>42</v>
      </c>
      <c r="D153" s="1942" t="s">
        <v>426</v>
      </c>
      <c r="E153" s="1943" t="s">
        <v>352</v>
      </c>
      <c r="F153" s="1944" t="s">
        <v>415</v>
      </c>
      <c r="G153" s="1968"/>
      <c r="H153" s="1969">
        <v>0.13754075628677434</v>
      </c>
      <c r="I153" s="1969">
        <v>0.9727946240384695</v>
      </c>
      <c r="J153" s="1970">
        <v>3.7477045309747782E-3</v>
      </c>
      <c r="K153" s="1970">
        <v>29.869954652775174</v>
      </c>
      <c r="L153" s="1969">
        <v>2.3138582076807435</v>
      </c>
      <c r="M153" s="1969">
        <v>40.318648009814972</v>
      </c>
      <c r="N153" s="1969"/>
      <c r="O153" s="1964" t="s">
        <v>410</v>
      </c>
      <c r="P153" s="1964" t="s">
        <v>410</v>
      </c>
      <c r="Q153" s="1964" t="s">
        <v>410</v>
      </c>
      <c r="R153" s="1969"/>
      <c r="S153" s="1970">
        <v>0.24241441906487809</v>
      </c>
      <c r="T153" s="1970">
        <v>0.14553191411340349</v>
      </c>
      <c r="U153" s="1970"/>
      <c r="V153" s="1970"/>
      <c r="W153" s="1964" t="s">
        <v>410</v>
      </c>
      <c r="X153" s="1964" t="s">
        <v>410</v>
      </c>
      <c r="Y153" s="1971"/>
      <c r="Z153" s="1954"/>
    </row>
    <row r="154" spans="2:26" ht="13.5">
      <c r="B154" s="1976"/>
      <c r="C154" s="1957"/>
      <c r="D154" s="1958" t="s">
        <v>427</v>
      </c>
      <c r="E154" s="1959" t="s">
        <v>354</v>
      </c>
      <c r="F154" s="1960"/>
      <c r="G154" s="1961"/>
      <c r="H154" s="1962"/>
      <c r="I154" s="1962"/>
      <c r="J154" s="1963"/>
      <c r="K154" s="1963"/>
      <c r="L154" s="1962"/>
      <c r="M154" s="1964"/>
      <c r="N154" s="1962"/>
      <c r="O154" s="1964"/>
      <c r="P154" s="1964"/>
      <c r="Q154" s="1964"/>
      <c r="R154" s="1962"/>
      <c r="S154" s="1963"/>
      <c r="T154" s="1963"/>
      <c r="U154" s="1963"/>
      <c r="V154" s="1963"/>
      <c r="W154" s="1964"/>
      <c r="X154" s="1964"/>
      <c r="Y154" s="1965"/>
      <c r="Z154" s="1966"/>
    </row>
    <row r="155" spans="2:26" ht="13.5">
      <c r="B155" s="1977" t="s">
        <v>428</v>
      </c>
      <c r="C155" s="1941">
        <v>43</v>
      </c>
      <c r="D155" s="1942" t="s">
        <v>167</v>
      </c>
      <c r="E155" s="1943" t="s">
        <v>355</v>
      </c>
      <c r="F155" s="1944" t="s">
        <v>412</v>
      </c>
      <c r="G155" s="1968">
        <v>0.34751199224720392</v>
      </c>
      <c r="H155" s="1969">
        <v>2566.7072071311841</v>
      </c>
      <c r="I155" s="1969">
        <v>24.637685630786113</v>
      </c>
      <c r="J155" s="1970">
        <v>4.5202808741320523E-2</v>
      </c>
      <c r="K155" s="1970">
        <v>0.10768953296603669</v>
      </c>
      <c r="L155" s="1969">
        <v>59.26562490110787</v>
      </c>
      <c r="M155" s="1964" t="s">
        <v>410</v>
      </c>
      <c r="N155" s="1969">
        <v>21.446273455632515</v>
      </c>
      <c r="O155" s="1964" t="s">
        <v>410</v>
      </c>
      <c r="P155" s="1964" t="s">
        <v>410</v>
      </c>
      <c r="Q155" s="1964" t="s">
        <v>410</v>
      </c>
      <c r="R155" s="1969">
        <v>0.10246014023004933</v>
      </c>
      <c r="S155" s="1970">
        <v>63.67248358339927</v>
      </c>
      <c r="T155" s="1970">
        <v>12.055559307975631</v>
      </c>
      <c r="U155" s="1970">
        <v>8.6769055555393812E-2</v>
      </c>
      <c r="V155" s="1970">
        <v>31.331309880049584</v>
      </c>
      <c r="W155" s="1964" t="s">
        <v>410</v>
      </c>
      <c r="X155" s="1964" t="s">
        <v>410</v>
      </c>
      <c r="Y155" s="1971"/>
      <c r="Z155" s="1954"/>
    </row>
    <row r="156" spans="2:26" ht="13.5">
      <c r="B156" s="1977" t="s">
        <v>429</v>
      </c>
      <c r="C156" s="1941">
        <v>44</v>
      </c>
      <c r="D156" s="1942" t="s">
        <v>168</v>
      </c>
      <c r="E156" s="1943" t="s">
        <v>356</v>
      </c>
      <c r="F156" s="1944" t="s">
        <v>412</v>
      </c>
      <c r="G156" s="1968"/>
      <c r="H156" s="1969">
        <v>7.316192507715896</v>
      </c>
      <c r="I156" s="1969">
        <v>58.669886256288443</v>
      </c>
      <c r="J156" s="1970"/>
      <c r="K156" s="1970">
        <v>0.14981601708106104</v>
      </c>
      <c r="L156" s="1969">
        <v>61.653467418983595</v>
      </c>
      <c r="M156" s="1964" t="s">
        <v>410</v>
      </c>
      <c r="N156" s="1969">
        <v>4.8122337676225778E-2</v>
      </c>
      <c r="O156" s="1964" t="s">
        <v>410</v>
      </c>
      <c r="P156" s="1964" t="s">
        <v>410</v>
      </c>
      <c r="Q156" s="1964" t="s">
        <v>410</v>
      </c>
      <c r="R156" s="1969">
        <v>6.2380808098811205E-4</v>
      </c>
      <c r="S156" s="1970">
        <v>7.3081342420786735</v>
      </c>
      <c r="T156" s="1970">
        <v>1.8741947532268177</v>
      </c>
      <c r="U156" s="1970"/>
      <c r="V156" s="1970">
        <v>2.0229204912043062</v>
      </c>
      <c r="W156" s="1964" t="s">
        <v>410</v>
      </c>
      <c r="X156" s="1964" t="s">
        <v>410</v>
      </c>
      <c r="Y156" s="1971"/>
      <c r="Z156" s="1954"/>
    </row>
    <row r="157" spans="2:26" ht="13.5">
      <c r="B157" s="1977"/>
      <c r="C157" s="1941">
        <v>45</v>
      </c>
      <c r="D157" s="1942" t="s">
        <v>169</v>
      </c>
      <c r="E157" s="1943" t="s">
        <v>357</v>
      </c>
      <c r="F157" s="1944" t="s">
        <v>412</v>
      </c>
      <c r="G157" s="1968"/>
      <c r="H157" s="1969">
        <v>12.168204652767081</v>
      </c>
      <c r="I157" s="1969">
        <v>6.563566066140722</v>
      </c>
      <c r="J157" s="1970">
        <v>0.56664984906436822</v>
      </c>
      <c r="K157" s="1970">
        <v>2.3168830875990386E-2</v>
      </c>
      <c r="L157" s="1969">
        <v>64.160962170609196</v>
      </c>
      <c r="M157" s="1964" t="s">
        <v>410</v>
      </c>
      <c r="N157" s="1969">
        <v>65.884779215288262</v>
      </c>
      <c r="O157" s="1964" t="s">
        <v>410</v>
      </c>
      <c r="P157" s="1964" t="s">
        <v>410</v>
      </c>
      <c r="Q157" s="1964" t="s">
        <v>410</v>
      </c>
      <c r="R157" s="1969">
        <v>3.811124568352964E-3</v>
      </c>
      <c r="S157" s="1970">
        <v>14.152380147565149</v>
      </c>
      <c r="T157" s="1970">
        <v>16.60745107292222</v>
      </c>
      <c r="U157" s="1970"/>
      <c r="V157" s="1970">
        <v>11.064861933244035</v>
      </c>
      <c r="W157" s="1964" t="s">
        <v>410</v>
      </c>
      <c r="X157" s="1964" t="s">
        <v>410</v>
      </c>
      <c r="Y157" s="1971"/>
      <c r="Z157" s="1954"/>
    </row>
    <row r="158" spans="2:26" ht="13.5">
      <c r="B158" s="1977"/>
      <c r="C158" s="1941">
        <v>46</v>
      </c>
      <c r="D158" s="1942" t="s">
        <v>430</v>
      </c>
      <c r="E158" s="1943"/>
      <c r="F158" s="1944" t="s">
        <v>412</v>
      </c>
      <c r="G158" s="1968"/>
      <c r="H158" s="1969">
        <v>39.419577663302888</v>
      </c>
      <c r="I158" s="1969">
        <v>5.5178708666892744</v>
      </c>
      <c r="J158" s="1970">
        <v>2.211453350829399</v>
      </c>
      <c r="K158" s="1970">
        <v>3.5709734532708151</v>
      </c>
      <c r="L158" s="1969">
        <v>74.375112659601896</v>
      </c>
      <c r="M158" s="1964" t="s">
        <v>410</v>
      </c>
      <c r="N158" s="1969">
        <v>17.336653143287979</v>
      </c>
      <c r="O158" s="1964" t="s">
        <v>410</v>
      </c>
      <c r="P158" s="1964" t="s">
        <v>410</v>
      </c>
      <c r="Q158" s="1964" t="s">
        <v>410</v>
      </c>
      <c r="R158" s="1969"/>
      <c r="S158" s="1970">
        <v>9.1605656814888974</v>
      </c>
      <c r="T158" s="1970">
        <v>3.6626705178779382</v>
      </c>
      <c r="U158" s="1970"/>
      <c r="V158" s="1970">
        <v>617.90681894758075</v>
      </c>
      <c r="W158" s="1964" t="s">
        <v>410</v>
      </c>
      <c r="X158" s="1964" t="s">
        <v>410</v>
      </c>
      <c r="Y158" s="1971"/>
      <c r="Z158" s="1954"/>
    </row>
    <row r="159" spans="2:26" ht="13.5">
      <c r="B159" s="1976"/>
      <c r="C159" s="1957"/>
      <c r="D159" s="1958" t="s">
        <v>431</v>
      </c>
      <c r="E159" s="1959" t="s">
        <v>359</v>
      </c>
      <c r="F159" s="1960"/>
      <c r="G159" s="1961"/>
      <c r="H159" s="1962"/>
      <c r="I159" s="1962"/>
      <c r="J159" s="1963"/>
      <c r="K159" s="1963"/>
      <c r="L159" s="1962"/>
      <c r="M159" s="1964"/>
      <c r="N159" s="1962"/>
      <c r="O159" s="1964"/>
      <c r="P159" s="1964"/>
      <c r="Q159" s="1964"/>
      <c r="R159" s="1962"/>
      <c r="S159" s="1963"/>
      <c r="T159" s="1963"/>
      <c r="U159" s="1963"/>
      <c r="V159" s="1963"/>
      <c r="W159" s="1964"/>
      <c r="X159" s="1964"/>
      <c r="Y159" s="1965"/>
      <c r="Z159" s="1966"/>
    </row>
    <row r="160" spans="2:26" ht="13.5">
      <c r="B160" s="1977"/>
      <c r="C160" s="1987">
        <v>47</v>
      </c>
      <c r="D160" s="1988" t="s">
        <v>172</v>
      </c>
      <c r="E160" s="1943" t="s">
        <v>432</v>
      </c>
      <c r="F160" s="1944" t="s">
        <v>412</v>
      </c>
      <c r="G160" s="1968"/>
      <c r="H160" s="1969">
        <v>34.039820166987795</v>
      </c>
      <c r="I160" s="1969"/>
      <c r="J160" s="1970"/>
      <c r="K160" s="1970"/>
      <c r="L160" s="1969">
        <v>72.700576463829535</v>
      </c>
      <c r="M160" s="1964"/>
      <c r="N160" s="1969">
        <v>32.109826589595379</v>
      </c>
      <c r="O160" s="1964"/>
      <c r="P160" s="1964"/>
      <c r="Q160" s="1964"/>
      <c r="R160" s="1969">
        <v>0.65510597302504825</v>
      </c>
      <c r="S160" s="1970">
        <v>46.867141592158092</v>
      </c>
      <c r="T160" s="1970">
        <v>33.244941678193719</v>
      </c>
      <c r="U160" s="1970"/>
      <c r="V160" s="1970">
        <v>5.1989744057573155</v>
      </c>
      <c r="W160" s="1964"/>
      <c r="X160" s="1964"/>
      <c r="Y160" s="1971"/>
      <c r="Z160" s="1954"/>
    </row>
    <row r="161" spans="2:26" ht="13.5">
      <c r="B161" s="1977"/>
      <c r="C161" s="1989">
        <v>48</v>
      </c>
      <c r="D161" s="1990" t="s">
        <v>173</v>
      </c>
      <c r="E161" s="1943" t="s">
        <v>361</v>
      </c>
      <c r="F161" s="1944" t="s">
        <v>412</v>
      </c>
      <c r="G161" s="1968"/>
      <c r="H161" s="1969">
        <v>65.927217477192741</v>
      </c>
      <c r="I161" s="1969">
        <v>6.5796147527325752</v>
      </c>
      <c r="J161" s="1970"/>
      <c r="K161" s="1970"/>
      <c r="L161" s="1969">
        <v>1830.5861192023522</v>
      </c>
      <c r="M161" s="1964"/>
      <c r="N161" s="1969">
        <v>3119.890905084661</v>
      </c>
      <c r="O161" s="1964"/>
      <c r="P161" s="1964"/>
      <c r="Q161" s="1964"/>
      <c r="R161" s="1969"/>
      <c r="S161" s="1970">
        <v>1876.0364058378721</v>
      </c>
      <c r="T161" s="1970">
        <v>2526.1555405493173</v>
      </c>
      <c r="U161" s="1970"/>
      <c r="V161" s="1970">
        <v>1180.3783625332285</v>
      </c>
      <c r="W161" s="1964"/>
      <c r="X161" s="1964"/>
      <c r="Y161" s="1971"/>
      <c r="Z161" s="1954"/>
    </row>
    <row r="162" spans="2:26" ht="13.5">
      <c r="B162" s="1940"/>
      <c r="C162" s="1987">
        <v>49</v>
      </c>
      <c r="D162" s="1991" t="s">
        <v>174</v>
      </c>
      <c r="E162" s="1943" t="s">
        <v>362</v>
      </c>
      <c r="F162" s="1944" t="s">
        <v>412</v>
      </c>
      <c r="G162" s="1968"/>
      <c r="H162" s="1969">
        <v>59.589967923258399</v>
      </c>
      <c r="I162" s="1969">
        <v>30.869415805930942</v>
      </c>
      <c r="J162" s="1970"/>
      <c r="K162" s="1970">
        <v>0.35834148543908495</v>
      </c>
      <c r="L162" s="1969">
        <v>129.69696244095016</v>
      </c>
      <c r="M162" s="1964"/>
      <c r="N162" s="1969">
        <v>2.4301903830235538</v>
      </c>
      <c r="O162" s="1964"/>
      <c r="P162" s="1964"/>
      <c r="Q162" s="1964"/>
      <c r="R162" s="1969">
        <v>1.0489151690479844E-2</v>
      </c>
      <c r="S162" s="1970">
        <v>14.984738509982455</v>
      </c>
      <c r="T162" s="1970">
        <v>5.2908480530148267</v>
      </c>
      <c r="U162" s="1970"/>
      <c r="V162" s="1970">
        <v>3.122255612733269</v>
      </c>
      <c r="W162" s="1964"/>
      <c r="X162" s="1964"/>
      <c r="Y162" s="1971"/>
      <c r="Z162" s="1954"/>
    </row>
    <row r="163" spans="2:26" ht="13.5">
      <c r="B163" s="1940" t="s">
        <v>433</v>
      </c>
      <c r="C163" s="1989">
        <v>50</v>
      </c>
      <c r="D163" s="1942" t="s">
        <v>175</v>
      </c>
      <c r="E163" s="1943" t="s">
        <v>363</v>
      </c>
      <c r="F163" s="1944" t="s">
        <v>412</v>
      </c>
      <c r="G163" s="1968">
        <v>8.829319056634527E-2</v>
      </c>
      <c r="H163" s="1969">
        <v>65.735179371366371</v>
      </c>
      <c r="I163" s="1969">
        <v>174.16083269683972</v>
      </c>
      <c r="J163" s="1970">
        <v>1.90726312985726</v>
      </c>
      <c r="K163" s="1970">
        <v>14.337502900264013</v>
      </c>
      <c r="L163" s="1969">
        <v>313.57640834849519</v>
      </c>
      <c r="M163" s="1964"/>
      <c r="N163" s="1969">
        <v>1.3616359692566169</v>
      </c>
      <c r="O163" s="1964"/>
      <c r="P163" s="1964"/>
      <c r="Q163" s="1964"/>
      <c r="R163" s="1969">
        <v>0.17661779120322019</v>
      </c>
      <c r="S163" s="1970">
        <v>96.435887068303316</v>
      </c>
      <c r="T163" s="1970">
        <v>1.1401117552104638</v>
      </c>
      <c r="U163" s="1970"/>
      <c r="V163" s="1970">
        <v>0.22396985164023897</v>
      </c>
      <c r="W163" s="1964"/>
      <c r="X163" s="1964"/>
      <c r="Y163" s="1971"/>
      <c r="Z163" s="1954"/>
    </row>
    <row r="164" spans="2:26" ht="13.5">
      <c r="B164" s="1977" t="s">
        <v>434</v>
      </c>
      <c r="C164" s="1987">
        <v>51</v>
      </c>
      <c r="D164" s="1942" t="s">
        <v>176</v>
      </c>
      <c r="E164" s="1943" t="s">
        <v>364</v>
      </c>
      <c r="F164" s="1944" t="s">
        <v>412</v>
      </c>
      <c r="G164" s="1968"/>
      <c r="H164" s="1969">
        <v>8.0436470283791944E-2</v>
      </c>
      <c r="I164" s="1969">
        <v>0.90313119986198576</v>
      </c>
      <c r="J164" s="1970"/>
      <c r="K164" s="1970"/>
      <c r="L164" s="1969">
        <v>298.45421614590845</v>
      </c>
      <c r="M164" s="1964"/>
      <c r="N164" s="1969">
        <v>15.541016130423532</v>
      </c>
      <c r="O164" s="1964"/>
      <c r="P164" s="1964"/>
      <c r="Q164" s="1964"/>
      <c r="R164" s="1969"/>
      <c r="S164" s="1970">
        <v>211.42813327463583</v>
      </c>
      <c r="T164" s="1970">
        <v>11.165404702137758</v>
      </c>
      <c r="U164" s="1970"/>
      <c r="V164" s="1970">
        <v>21.027855206189969</v>
      </c>
      <c r="W164" s="1964"/>
      <c r="X164" s="1964"/>
      <c r="Y164" s="1971"/>
      <c r="Z164" s="1954"/>
    </row>
    <row r="165" spans="2:26" ht="13.5">
      <c r="B165" s="1977"/>
      <c r="C165" s="1989">
        <v>52</v>
      </c>
      <c r="D165" s="1942" t="s">
        <v>177</v>
      </c>
      <c r="E165" s="1943" t="s">
        <v>365</v>
      </c>
      <c r="F165" s="1944" t="s">
        <v>412</v>
      </c>
      <c r="G165" s="1968"/>
      <c r="H165" s="1969">
        <v>32.868990540365431</v>
      </c>
      <c r="I165" s="1969">
        <v>0.40767137488661398</v>
      </c>
      <c r="J165" s="1970"/>
      <c r="K165" s="1970"/>
      <c r="L165" s="1969">
        <v>87.553430709543008</v>
      </c>
      <c r="M165" s="1964"/>
      <c r="N165" s="1969">
        <v>44.962809381884163</v>
      </c>
      <c r="O165" s="1964"/>
      <c r="P165" s="1964"/>
      <c r="Q165" s="1964"/>
      <c r="R165" s="1969"/>
      <c r="S165" s="1970">
        <v>6.1826281917345076</v>
      </c>
      <c r="T165" s="1970">
        <v>22.959238263043783</v>
      </c>
      <c r="U165" s="1970"/>
      <c r="V165" s="1970">
        <v>24.93447482251911</v>
      </c>
      <c r="W165" s="1964"/>
      <c r="X165" s="1964"/>
      <c r="Y165" s="1971"/>
      <c r="Z165" s="1954"/>
    </row>
    <row r="166" spans="2:26" ht="13.5">
      <c r="B166" s="1977"/>
      <c r="C166" s="1987">
        <v>53</v>
      </c>
      <c r="D166" s="1942" t="s">
        <v>178</v>
      </c>
      <c r="E166" s="1943" t="s">
        <v>366</v>
      </c>
      <c r="F166" s="1944" t="s">
        <v>412</v>
      </c>
      <c r="G166" s="1968"/>
      <c r="H166" s="1969"/>
      <c r="I166" s="1969"/>
      <c r="J166" s="1970"/>
      <c r="K166" s="1970"/>
      <c r="L166" s="1969">
        <v>8.4132094616103483</v>
      </c>
      <c r="M166" s="1964"/>
      <c r="N166" s="1969">
        <v>59.163433559650834</v>
      </c>
      <c r="O166" s="1964"/>
      <c r="P166" s="1964"/>
      <c r="Q166" s="1964"/>
      <c r="R166" s="1969"/>
      <c r="S166" s="1970">
        <v>1.3809864580046169</v>
      </c>
      <c r="T166" s="1970">
        <v>2.4463534974789871</v>
      </c>
      <c r="U166" s="1970"/>
      <c r="V166" s="1970"/>
      <c r="W166" s="1964"/>
      <c r="X166" s="1964"/>
      <c r="Y166" s="1971"/>
      <c r="Z166" s="1954"/>
    </row>
    <row r="167" spans="2:26" ht="13.5">
      <c r="B167" s="1977"/>
      <c r="C167" s="1989">
        <v>54</v>
      </c>
      <c r="D167" s="1942" t="s">
        <v>179</v>
      </c>
      <c r="E167" s="1943" t="s">
        <v>435</v>
      </c>
      <c r="F167" s="1944" t="s">
        <v>412</v>
      </c>
      <c r="G167" s="1968"/>
      <c r="H167" s="1969">
        <v>32.026219151634017</v>
      </c>
      <c r="I167" s="1969">
        <v>61.814850243929143</v>
      </c>
      <c r="J167" s="1970"/>
      <c r="K167" s="1970">
        <v>9.3584764400355624E-2</v>
      </c>
      <c r="L167" s="1969">
        <v>127.98604694008485</v>
      </c>
      <c r="M167" s="1964"/>
      <c r="N167" s="1969">
        <v>30.144073744794348</v>
      </c>
      <c r="O167" s="1964"/>
      <c r="P167" s="1964"/>
      <c r="Q167" s="1964"/>
      <c r="R167" s="1969"/>
      <c r="S167" s="1970">
        <v>47.925406262704186</v>
      </c>
      <c r="T167" s="1970">
        <v>10.329075727743389</v>
      </c>
      <c r="U167" s="1970"/>
      <c r="V167" s="1970">
        <v>42.674778066092209</v>
      </c>
      <c r="W167" s="1964"/>
      <c r="X167" s="1964"/>
      <c r="Y167" s="1971"/>
      <c r="Z167" s="1954"/>
    </row>
    <row r="168" spans="2:26" ht="13.5">
      <c r="B168" s="1992"/>
      <c r="C168" s="1987">
        <v>55</v>
      </c>
      <c r="D168" s="1942" t="s">
        <v>436</v>
      </c>
      <c r="E168" s="1943"/>
      <c r="F168" s="1944" t="s">
        <v>412</v>
      </c>
      <c r="G168" s="1968">
        <v>4.4346421158741938E-3</v>
      </c>
      <c r="H168" s="1969">
        <v>7.1744587126424237</v>
      </c>
      <c r="I168" s="1969">
        <v>1.4441817355490993</v>
      </c>
      <c r="J168" s="1970">
        <v>0.15225959641527145</v>
      </c>
      <c r="K168" s="1970">
        <v>0.35691939924464677</v>
      </c>
      <c r="L168" s="1969">
        <v>22.652268313696602</v>
      </c>
      <c r="M168" s="1964"/>
      <c r="N168" s="1969">
        <v>2.6187645167960558</v>
      </c>
      <c r="O168" s="1964"/>
      <c r="P168" s="1964"/>
      <c r="Q168" s="1964"/>
      <c r="R168" s="1969"/>
      <c r="S168" s="1970">
        <v>9.6932443399355357</v>
      </c>
      <c r="T168" s="1970">
        <v>1.9183279532055941</v>
      </c>
      <c r="U168" s="1970"/>
      <c r="V168" s="1970">
        <v>0.94558951873586317</v>
      </c>
      <c r="W168" s="1964"/>
      <c r="X168" s="1964"/>
      <c r="Y168" s="1993">
        <v>1.0517335044155172E-3</v>
      </c>
      <c r="Z168" s="1950"/>
    </row>
    <row r="169" spans="2:26" ht="13.5">
      <c r="B169" s="1977" t="s">
        <v>437</v>
      </c>
      <c r="C169" s="1957"/>
      <c r="D169" s="1958" t="s">
        <v>438</v>
      </c>
      <c r="E169" s="1959" t="s">
        <v>370</v>
      </c>
      <c r="F169" s="1960"/>
      <c r="G169" s="1961"/>
      <c r="H169" s="1962"/>
      <c r="I169" s="1962"/>
      <c r="J169" s="1963"/>
      <c r="K169" s="1963"/>
      <c r="L169" s="1962"/>
      <c r="M169" s="1964"/>
      <c r="N169" s="1962"/>
      <c r="O169" s="1964"/>
      <c r="P169" s="1964"/>
      <c r="Q169" s="1964"/>
      <c r="R169" s="1962"/>
      <c r="S169" s="1963"/>
      <c r="T169" s="1963"/>
      <c r="U169" s="1963"/>
      <c r="V169" s="1963"/>
      <c r="W169" s="1964"/>
      <c r="X169" s="1964"/>
      <c r="Y169" s="1965"/>
      <c r="Z169" s="1966"/>
    </row>
    <row r="170" spans="2:26" ht="13.5">
      <c r="B170" s="1994" t="s">
        <v>439</v>
      </c>
      <c r="C170" s="1941">
        <v>56</v>
      </c>
      <c r="D170" s="1942" t="s">
        <v>439</v>
      </c>
      <c r="E170" s="1943" t="s">
        <v>371</v>
      </c>
      <c r="F170" s="1944" t="s">
        <v>412</v>
      </c>
      <c r="G170" s="1968"/>
      <c r="H170" s="1969">
        <v>13.625843073395666</v>
      </c>
      <c r="I170" s="1969">
        <v>8.7596531920649738</v>
      </c>
      <c r="J170" s="1970"/>
      <c r="K170" s="1970">
        <v>0.32065829970373244</v>
      </c>
      <c r="L170" s="1969">
        <v>62.109380929766395</v>
      </c>
      <c r="M170" s="1964"/>
      <c r="N170" s="1969">
        <v>47.463809974079318</v>
      </c>
      <c r="O170" s="1964"/>
      <c r="P170" s="1964"/>
      <c r="Q170" s="1964"/>
      <c r="R170" s="1969">
        <v>0.10438658221909454</v>
      </c>
      <c r="S170" s="1970">
        <v>50.5517367273454</v>
      </c>
      <c r="T170" s="1970">
        <v>45.794248224106781</v>
      </c>
      <c r="U170" s="1970"/>
      <c r="V170" s="1970">
        <v>12.848819520533292</v>
      </c>
      <c r="W170" s="1964"/>
      <c r="X170" s="1964"/>
      <c r="Y170" s="1993">
        <v>4.4994216473747649E-2</v>
      </c>
      <c r="Z170" s="1950"/>
    </row>
    <row r="171" spans="2:26" ht="13.5">
      <c r="B171" s="1977" t="s">
        <v>440</v>
      </c>
      <c r="C171" s="1995"/>
      <c r="D171" s="1996" t="s">
        <v>441</v>
      </c>
      <c r="E171" s="1930" t="s">
        <v>373</v>
      </c>
      <c r="F171" s="1997"/>
      <c r="G171" s="1961"/>
      <c r="H171" s="1962"/>
      <c r="I171" s="1962"/>
      <c r="J171" s="1963"/>
      <c r="K171" s="1963"/>
      <c r="L171" s="1962"/>
      <c r="M171" s="1964"/>
      <c r="N171" s="1962"/>
      <c r="O171" s="1964"/>
      <c r="P171" s="1964"/>
      <c r="Q171" s="1964"/>
      <c r="R171" s="1962"/>
      <c r="S171" s="1963"/>
      <c r="T171" s="1963"/>
      <c r="U171" s="1963"/>
      <c r="V171" s="1963"/>
      <c r="W171" s="1964"/>
      <c r="X171" s="1964"/>
      <c r="Y171" s="1965"/>
      <c r="Z171" s="1966"/>
    </row>
    <row r="172" spans="2:26" ht="13.5">
      <c r="B172" s="1977" t="s">
        <v>442</v>
      </c>
      <c r="C172" s="1941">
        <v>57</v>
      </c>
      <c r="D172" s="1942" t="s">
        <v>443</v>
      </c>
      <c r="E172" s="1943" t="s">
        <v>374</v>
      </c>
      <c r="F172" s="1944" t="s">
        <v>412</v>
      </c>
      <c r="G172" s="1968">
        <v>1.2563501050038901</v>
      </c>
      <c r="H172" s="1969">
        <v>29.509896144129655</v>
      </c>
      <c r="I172" s="1969">
        <v>51.898510694810348</v>
      </c>
      <c r="J172" s="1970">
        <v>32.224494386147569</v>
      </c>
      <c r="K172" s="1970">
        <v>8.8488314780768764</v>
      </c>
      <c r="L172" s="1969">
        <v>80.698388849832057</v>
      </c>
      <c r="M172" s="1964"/>
      <c r="N172" s="1969">
        <v>25.240424876470207</v>
      </c>
      <c r="O172" s="1964"/>
      <c r="P172" s="1964"/>
      <c r="Q172" s="1964"/>
      <c r="R172" s="1969"/>
      <c r="S172" s="1970">
        <v>40.359247939097273</v>
      </c>
      <c r="T172" s="1970">
        <v>43.879612555405878</v>
      </c>
      <c r="U172" s="1970">
        <v>1.2274790750461058</v>
      </c>
      <c r="V172" s="1970">
        <v>18.520963288000942</v>
      </c>
      <c r="W172" s="1964"/>
      <c r="X172" s="1964"/>
      <c r="Y172" s="1993"/>
      <c r="Z172" s="1950"/>
    </row>
    <row r="173" spans="2:26" ht="13.5">
      <c r="B173" s="1977"/>
      <c r="C173" s="1941">
        <v>58</v>
      </c>
      <c r="D173" s="1942" t="s">
        <v>185</v>
      </c>
      <c r="E173" s="1943" t="s">
        <v>375</v>
      </c>
      <c r="F173" s="1944" t="s">
        <v>412</v>
      </c>
      <c r="G173" s="1968"/>
      <c r="H173" s="1969"/>
      <c r="I173" s="1969"/>
      <c r="J173" s="1970">
        <v>69.811101612087697</v>
      </c>
      <c r="K173" s="1970">
        <v>20.543231581731884</v>
      </c>
      <c r="L173" s="1969">
        <v>4.4566582432972135</v>
      </c>
      <c r="M173" s="1964"/>
      <c r="N173" s="1969">
        <v>0.43951666445359183</v>
      </c>
      <c r="O173" s="1964"/>
      <c r="P173" s="1964"/>
      <c r="Q173" s="1964"/>
      <c r="R173" s="1969"/>
      <c r="S173" s="1970"/>
      <c r="T173" s="1970"/>
      <c r="U173" s="1970"/>
      <c r="V173" s="1970"/>
      <c r="W173" s="1964"/>
      <c r="X173" s="1964"/>
      <c r="Y173" s="1993"/>
      <c r="Z173" s="1950"/>
    </row>
    <row r="174" spans="2:26" ht="13.5">
      <c r="B174" s="1998" t="s">
        <v>444</v>
      </c>
      <c r="C174" s="1957"/>
      <c r="D174" s="1958" t="s">
        <v>445</v>
      </c>
      <c r="E174" s="1959" t="s">
        <v>446</v>
      </c>
      <c r="F174" s="1997"/>
      <c r="G174" s="1999"/>
      <c r="H174" s="1962"/>
      <c r="I174" s="1962"/>
      <c r="J174" s="1963"/>
      <c r="K174" s="1963"/>
      <c r="L174" s="1962"/>
      <c r="M174" s="1964"/>
      <c r="N174" s="1962"/>
      <c r="O174" s="1964"/>
      <c r="P174" s="1964"/>
      <c r="Q174" s="1964"/>
      <c r="R174" s="1962"/>
      <c r="S174" s="1963"/>
      <c r="T174" s="1963"/>
      <c r="U174" s="1963"/>
      <c r="V174" s="1963"/>
      <c r="W174" s="1964"/>
      <c r="X174" s="1964"/>
      <c r="Y174" s="1965"/>
      <c r="Z174" s="1966"/>
    </row>
    <row r="175" spans="2:26" ht="13.5">
      <c r="B175" s="2000" t="s">
        <v>195</v>
      </c>
      <c r="C175" s="1941">
        <v>59</v>
      </c>
      <c r="D175" s="1942" t="s">
        <v>447</v>
      </c>
      <c r="E175" s="1943" t="s">
        <v>378</v>
      </c>
      <c r="F175" s="1979" t="s">
        <v>412</v>
      </c>
      <c r="G175" s="2001"/>
      <c r="H175" s="1969">
        <v>5.9007532428888263</v>
      </c>
      <c r="I175" s="1969">
        <v>25.362777968078003</v>
      </c>
      <c r="J175" s="1970"/>
      <c r="K175" s="1970"/>
      <c r="L175" s="1969">
        <v>3.5980275342537453</v>
      </c>
      <c r="M175" s="1964"/>
      <c r="N175" s="1969">
        <v>3.376963984817502E-2</v>
      </c>
      <c r="O175" s="1964"/>
      <c r="P175" s="1964"/>
      <c r="Q175" s="1964"/>
      <c r="R175" s="1969"/>
      <c r="S175" s="1970">
        <v>1.4882842841782606</v>
      </c>
      <c r="T175" s="1970">
        <v>0.61330845879846785</v>
      </c>
      <c r="U175" s="1970"/>
      <c r="V175" s="1981">
        <v>5.2557034555996772E-2</v>
      </c>
      <c r="W175" s="1964"/>
      <c r="X175" s="1964"/>
      <c r="Y175" s="2002"/>
      <c r="Z175" s="1950"/>
    </row>
    <row r="176" spans="2:26" ht="13.5">
      <c r="B176" s="1992"/>
      <c r="C176" s="1941">
        <v>60</v>
      </c>
      <c r="D176" s="1942" t="s">
        <v>448</v>
      </c>
      <c r="E176" s="1943"/>
      <c r="F176" s="1944" t="s">
        <v>412</v>
      </c>
      <c r="G176" s="1968"/>
      <c r="H176" s="1969">
        <v>37.113412366047143</v>
      </c>
      <c r="I176" s="1969">
        <v>5.3641746479586025</v>
      </c>
      <c r="J176" s="1970"/>
      <c r="K176" s="1970"/>
      <c r="L176" s="1969">
        <v>128.16883133859653</v>
      </c>
      <c r="M176" s="1964"/>
      <c r="N176" s="1969">
        <v>6.752362757625982E-2</v>
      </c>
      <c r="O176" s="1964"/>
      <c r="P176" s="1964"/>
      <c r="Q176" s="1964"/>
      <c r="R176" s="1969"/>
      <c r="S176" s="1970">
        <v>4.797819555014299</v>
      </c>
      <c r="T176" s="1970">
        <v>4.9551186894383692</v>
      </c>
      <c r="U176" s="1970"/>
      <c r="V176" s="1970">
        <v>1.975823434357505</v>
      </c>
      <c r="W176" s="1964"/>
      <c r="X176" s="1964"/>
      <c r="Y176" s="1993"/>
      <c r="Z176" s="1950"/>
    </row>
    <row r="177" spans="2:26" ht="13.5">
      <c r="B177" s="2000" t="s">
        <v>449</v>
      </c>
      <c r="C177" s="1957"/>
      <c r="D177" s="1958" t="s">
        <v>450</v>
      </c>
      <c r="E177" s="1959" t="s">
        <v>380</v>
      </c>
      <c r="F177" s="1960"/>
      <c r="G177" s="1961"/>
      <c r="H177" s="1962"/>
      <c r="I177" s="1962"/>
      <c r="J177" s="1963"/>
      <c r="K177" s="1963"/>
      <c r="L177" s="1962"/>
      <c r="M177" s="1964"/>
      <c r="N177" s="1962"/>
      <c r="O177" s="1964"/>
      <c r="P177" s="1964"/>
      <c r="Q177" s="1964"/>
      <c r="R177" s="1962"/>
      <c r="S177" s="1963"/>
      <c r="T177" s="1963"/>
      <c r="U177" s="1963"/>
      <c r="V177" s="1963"/>
      <c r="W177" s="1964"/>
      <c r="X177" s="1964"/>
      <c r="Y177" s="1965"/>
      <c r="Z177" s="1966"/>
    </row>
    <row r="178" spans="2:26" ht="13.5">
      <c r="B178" s="2003" t="s">
        <v>451</v>
      </c>
      <c r="C178" s="1941">
        <v>61</v>
      </c>
      <c r="D178" s="1942" t="s">
        <v>190</v>
      </c>
      <c r="E178" s="1943" t="s">
        <v>381</v>
      </c>
      <c r="F178" s="1944" t="s">
        <v>412</v>
      </c>
      <c r="G178" s="1968">
        <v>3.8569193132479669E-3</v>
      </c>
      <c r="H178" s="1969">
        <v>510.55096668600964</v>
      </c>
      <c r="I178" s="1969">
        <v>51.96096810380314</v>
      </c>
      <c r="J178" s="1970"/>
      <c r="K178" s="1970">
        <v>1.1019769466422765E-3</v>
      </c>
      <c r="L178" s="1969">
        <v>154.38437694440228</v>
      </c>
      <c r="M178" s="1964"/>
      <c r="N178" s="1969">
        <v>5.179291649218698E-2</v>
      </c>
      <c r="O178" s="1964"/>
      <c r="P178" s="1964"/>
      <c r="Q178" s="1964"/>
      <c r="R178" s="1969"/>
      <c r="S178" s="1970">
        <v>3.0196495489077919</v>
      </c>
      <c r="T178" s="1970">
        <v>7.6566418155880167E-2</v>
      </c>
      <c r="U178" s="1970"/>
      <c r="V178" s="1970"/>
      <c r="W178" s="1964"/>
      <c r="X178" s="1964"/>
      <c r="Y178" s="1993"/>
      <c r="Z178" s="1950"/>
    </row>
    <row r="179" spans="2:26" ht="13.5">
      <c r="B179" s="2004" t="s">
        <v>452</v>
      </c>
      <c r="C179" s="1957">
        <v>62</v>
      </c>
      <c r="D179" s="1958" t="s">
        <v>452</v>
      </c>
      <c r="E179" s="1959" t="s">
        <v>383</v>
      </c>
      <c r="F179" s="1960" t="s">
        <v>412</v>
      </c>
      <c r="G179" s="1961">
        <v>9.2105535288392344E-3</v>
      </c>
      <c r="H179" s="1962">
        <v>5.6527787976972741</v>
      </c>
      <c r="I179" s="1962">
        <v>1.2135219535396191</v>
      </c>
      <c r="J179" s="1963">
        <v>0.314665431957038</v>
      </c>
      <c r="K179" s="1963">
        <v>0.17613382328014929</v>
      </c>
      <c r="L179" s="1962">
        <v>9.8322472111055177</v>
      </c>
      <c r="M179" s="1964"/>
      <c r="N179" s="1962">
        <v>1.2359083670197166</v>
      </c>
      <c r="O179" s="1964"/>
      <c r="P179" s="1964"/>
      <c r="Q179" s="1964"/>
      <c r="R179" s="1962">
        <v>6.7328689358654298E-3</v>
      </c>
      <c r="S179" s="1963">
        <v>9.2955196728041312</v>
      </c>
      <c r="T179" s="1963">
        <v>4.6372721262558825</v>
      </c>
      <c r="U179" s="1963">
        <v>6.1331850101407643E-3</v>
      </c>
      <c r="V179" s="1963">
        <v>1.4041417107978968</v>
      </c>
      <c r="W179" s="1964"/>
      <c r="X179" s="1964"/>
      <c r="Y179" s="1965">
        <v>4.8979271972101408E-5</v>
      </c>
      <c r="Z179" s="1966"/>
    </row>
    <row r="180" spans="2:26" ht="13.5">
      <c r="B180" s="1986"/>
      <c r="C180" s="1957"/>
      <c r="D180" s="1958" t="s">
        <v>453</v>
      </c>
      <c r="E180" s="1959" t="s">
        <v>385</v>
      </c>
      <c r="F180" s="1960"/>
      <c r="G180" s="1961"/>
      <c r="H180" s="1962"/>
      <c r="I180" s="1962"/>
      <c r="J180" s="1963"/>
      <c r="K180" s="1963"/>
      <c r="L180" s="1962"/>
      <c r="M180" s="1964"/>
      <c r="N180" s="1962"/>
      <c r="O180" s="1964"/>
      <c r="P180" s="1964"/>
      <c r="Q180" s="1964"/>
      <c r="R180" s="1962"/>
      <c r="S180" s="1963"/>
      <c r="T180" s="1963"/>
      <c r="U180" s="1963"/>
      <c r="V180" s="1963"/>
      <c r="W180" s="1964"/>
      <c r="X180" s="1964"/>
      <c r="Y180" s="1965"/>
      <c r="Z180" s="1966"/>
    </row>
    <row r="181" spans="2:26" ht="13.5">
      <c r="B181" s="1977" t="s">
        <v>454</v>
      </c>
      <c r="C181" s="1941">
        <v>63</v>
      </c>
      <c r="D181" s="1942" t="s">
        <v>192</v>
      </c>
      <c r="E181" s="1943" t="s">
        <v>386</v>
      </c>
      <c r="F181" s="1944" t="s">
        <v>455</v>
      </c>
      <c r="G181" s="1968">
        <v>2.3367062993609349E-2</v>
      </c>
      <c r="H181" s="1969">
        <v>21.781871808584835</v>
      </c>
      <c r="I181" s="1969">
        <v>6.7460769187164917</v>
      </c>
      <c r="J181" s="1970">
        <v>19.457502693933751</v>
      </c>
      <c r="K181" s="1970">
        <v>3.711312540505296</v>
      </c>
      <c r="L181" s="1969">
        <v>79.232809024626121</v>
      </c>
      <c r="M181" s="1964"/>
      <c r="N181" s="1969">
        <v>0.69555165346164927</v>
      </c>
      <c r="O181" s="1964"/>
      <c r="P181" s="1964"/>
      <c r="Q181" s="1964"/>
      <c r="R181" s="1969">
        <v>0.10895002061859609</v>
      </c>
      <c r="S181" s="1970">
        <v>9.762599329431243</v>
      </c>
      <c r="T181" s="1970">
        <v>5.1819167005546385</v>
      </c>
      <c r="U181" s="1970"/>
      <c r="V181" s="1970">
        <v>1.0991801713716138</v>
      </c>
      <c r="W181" s="1964"/>
      <c r="X181" s="1964"/>
      <c r="Y181" s="1993"/>
      <c r="Z181" s="1950"/>
    </row>
    <row r="182" spans="2:26" ht="13.5">
      <c r="B182" s="1977"/>
      <c r="C182" s="1941">
        <v>64</v>
      </c>
      <c r="D182" s="1942" t="s">
        <v>456</v>
      </c>
      <c r="E182" s="1943"/>
      <c r="F182" s="1944" t="s">
        <v>412</v>
      </c>
      <c r="G182" s="1968">
        <v>0.28511247367041687</v>
      </c>
      <c r="H182" s="1969">
        <v>4.6612506775281082</v>
      </c>
      <c r="I182" s="1969">
        <v>0.55714744083001133</v>
      </c>
      <c r="J182" s="1970">
        <v>8.3333307637011274</v>
      </c>
      <c r="K182" s="1970">
        <v>1.8736182861085515</v>
      </c>
      <c r="L182" s="1969">
        <v>19.734026084493614</v>
      </c>
      <c r="M182" s="1964"/>
      <c r="N182" s="1969">
        <v>9.4729397052316519E-2</v>
      </c>
      <c r="O182" s="1964"/>
      <c r="P182" s="1964"/>
      <c r="Q182" s="1964"/>
      <c r="R182" s="1969">
        <v>9.2913920434791242E-2</v>
      </c>
      <c r="S182" s="1970">
        <v>0.79435080047544415</v>
      </c>
      <c r="T182" s="1970">
        <v>4.3403804453951977</v>
      </c>
      <c r="U182" s="1970"/>
      <c r="V182" s="1970">
        <v>0.16998383240187157</v>
      </c>
      <c r="W182" s="1964"/>
      <c r="X182" s="1964"/>
      <c r="Y182" s="1993"/>
      <c r="Z182" s="1950"/>
    </row>
    <row r="183" spans="2:26" ht="13.5">
      <c r="B183" s="2004" t="s">
        <v>457</v>
      </c>
      <c r="C183" s="1957">
        <v>65</v>
      </c>
      <c r="D183" s="1958" t="s">
        <v>458</v>
      </c>
      <c r="E183" s="1959" t="s">
        <v>388</v>
      </c>
      <c r="F183" s="1960" t="s">
        <v>412</v>
      </c>
      <c r="G183" s="1961">
        <v>5.5130191553447137E-3</v>
      </c>
      <c r="H183" s="1962">
        <v>22.986126973651288</v>
      </c>
      <c r="I183" s="1962">
        <v>4.4570507031386146</v>
      </c>
      <c r="J183" s="1963">
        <v>1.2076494640608497</v>
      </c>
      <c r="K183" s="1963">
        <v>0.41374046336249554</v>
      </c>
      <c r="L183" s="1962">
        <v>20.113912264380037</v>
      </c>
      <c r="M183" s="1964"/>
      <c r="N183" s="1962">
        <v>0.21485780322843298</v>
      </c>
      <c r="O183" s="1964"/>
      <c r="P183" s="1964"/>
      <c r="Q183" s="1964"/>
      <c r="R183" s="1962">
        <v>8.0599695253577683E-5</v>
      </c>
      <c r="S183" s="1963">
        <v>4.9285888397647053</v>
      </c>
      <c r="T183" s="1963">
        <v>2.417929815603423</v>
      </c>
      <c r="U183" s="1963"/>
      <c r="V183" s="1963">
        <v>4.8966019557473759</v>
      </c>
      <c r="W183" s="1964"/>
      <c r="X183" s="1964"/>
      <c r="Y183" s="1965"/>
      <c r="Z183" s="1966"/>
    </row>
    <row r="184" spans="2:26" ht="13.5">
      <c r="B184" s="1986"/>
      <c r="C184" s="1957"/>
      <c r="D184" s="1958" t="s">
        <v>459</v>
      </c>
      <c r="E184" s="1959" t="s">
        <v>390</v>
      </c>
      <c r="F184" s="1960"/>
      <c r="G184" s="1961"/>
      <c r="H184" s="1962"/>
      <c r="I184" s="1962"/>
      <c r="J184" s="1963"/>
      <c r="K184" s="1963"/>
      <c r="L184" s="1962"/>
      <c r="M184" s="1964"/>
      <c r="N184" s="1962"/>
      <c r="O184" s="1964"/>
      <c r="P184" s="1964"/>
      <c r="Q184" s="1962"/>
      <c r="R184" s="1962"/>
      <c r="S184" s="1963"/>
      <c r="T184" s="1963"/>
      <c r="U184" s="1963"/>
      <c r="V184" s="1963"/>
      <c r="W184" s="1964"/>
      <c r="X184" s="1964"/>
      <c r="Y184" s="1965"/>
      <c r="Z184" s="2005"/>
    </row>
    <row r="185" spans="2:26" ht="13.5">
      <c r="B185" s="1977" t="s">
        <v>195</v>
      </c>
      <c r="C185" s="1941">
        <v>66</v>
      </c>
      <c r="D185" s="1942" t="s">
        <v>196</v>
      </c>
      <c r="E185" s="1943" t="s">
        <v>391</v>
      </c>
      <c r="F185" s="1944" t="s">
        <v>412</v>
      </c>
      <c r="G185" s="1968"/>
      <c r="H185" s="1969">
        <v>95.560186175403899</v>
      </c>
      <c r="I185" s="1969">
        <v>138.73193121062346</v>
      </c>
      <c r="J185" s="1970">
        <v>0.32628349265928969</v>
      </c>
      <c r="K185" s="1970">
        <v>9.420696052131488</v>
      </c>
      <c r="L185" s="1969">
        <v>368.59832932488382</v>
      </c>
      <c r="M185" s="1964"/>
      <c r="N185" s="1969">
        <v>1.1563777959118993</v>
      </c>
      <c r="O185" s="1964"/>
      <c r="P185" s="1964"/>
      <c r="Q185" s="1964"/>
      <c r="R185" s="1969">
        <v>0.4654227893883171</v>
      </c>
      <c r="S185" s="1970">
        <v>184.83391424383376</v>
      </c>
      <c r="T185" s="1970">
        <v>5.3555236198696692</v>
      </c>
      <c r="U185" s="1970"/>
      <c r="V185" s="1970">
        <v>0.25766691311635109</v>
      </c>
      <c r="W185" s="1964"/>
      <c r="X185" s="1964"/>
      <c r="Y185" s="1993"/>
      <c r="Z185" s="1950"/>
    </row>
    <row r="186" spans="2:26" ht="13.5">
      <c r="B186" s="1977"/>
      <c r="C186" s="2006">
        <v>67</v>
      </c>
      <c r="D186" s="1942" t="s">
        <v>460</v>
      </c>
      <c r="E186" s="1943" t="s">
        <v>392</v>
      </c>
      <c r="F186" s="1944" t="s">
        <v>412</v>
      </c>
      <c r="G186" s="1968"/>
      <c r="H186" s="1969">
        <v>254.36173382646186</v>
      </c>
      <c r="I186" s="1969"/>
      <c r="J186" s="1970"/>
      <c r="K186" s="1970"/>
      <c r="L186" s="1969">
        <v>2.8267672241993886E-3</v>
      </c>
      <c r="M186" s="1964"/>
      <c r="N186" s="1969"/>
      <c r="O186" s="1964"/>
      <c r="P186" s="1964"/>
      <c r="Q186" s="1969">
        <v>15.215310943000558</v>
      </c>
      <c r="R186" s="1969"/>
      <c r="S186" s="1970"/>
      <c r="T186" s="1970"/>
      <c r="U186" s="1970"/>
      <c r="V186" s="1970"/>
      <c r="W186" s="1964"/>
      <c r="X186" s="1964"/>
      <c r="Y186" s="1993"/>
      <c r="Z186" s="1950"/>
    </row>
    <row r="187" spans="2:26" ht="13.5">
      <c r="B187" s="1977"/>
      <c r="C187" s="2006">
        <v>68</v>
      </c>
      <c r="D187" s="1942" t="s">
        <v>198</v>
      </c>
      <c r="E187" s="1943"/>
      <c r="F187" s="1944" t="s">
        <v>412</v>
      </c>
      <c r="G187" s="1968">
        <v>2.9453733422414974E-2</v>
      </c>
      <c r="H187" s="2007">
        <v>2.2186667571155536</v>
      </c>
      <c r="I187" s="2007">
        <v>1.192649818458041</v>
      </c>
      <c r="J187" s="2008">
        <v>0.19181211452406663</v>
      </c>
      <c r="K187" s="2008">
        <v>8.210839510282382E-2</v>
      </c>
      <c r="L187" s="2009">
        <v>10.203434821916842</v>
      </c>
      <c r="M187" s="1935"/>
      <c r="N187" s="2010">
        <v>1.1095790892691073</v>
      </c>
      <c r="O187" s="1935"/>
      <c r="P187" s="1935"/>
      <c r="Q187" s="1935"/>
      <c r="R187" s="2007">
        <v>3.1946336465126035E-3</v>
      </c>
      <c r="S187" s="2008">
        <v>11.665975783608753</v>
      </c>
      <c r="T187" s="2008">
        <v>1.4998191548360478</v>
      </c>
      <c r="U187" s="2008"/>
      <c r="V187" s="1970">
        <v>1.8956207344880087</v>
      </c>
      <c r="W187" s="1964"/>
      <c r="X187" s="1964"/>
      <c r="Y187" s="1993">
        <v>0.22086356074655039</v>
      </c>
      <c r="Z187" s="1950"/>
    </row>
    <row r="188" spans="2:26" ht="14.25" thickBot="1">
      <c r="B188" s="2011" t="s">
        <v>461</v>
      </c>
      <c r="C188" s="1957">
        <v>69</v>
      </c>
      <c r="D188" s="1958" t="s">
        <v>461</v>
      </c>
      <c r="E188" s="1959" t="s">
        <v>462</v>
      </c>
      <c r="F188" s="1960" t="s">
        <v>412</v>
      </c>
      <c r="G188" s="1961">
        <v>4.3791704955800009E-2</v>
      </c>
      <c r="H188" s="1962">
        <v>118.58979012018537</v>
      </c>
      <c r="I188" s="1962">
        <v>0.53766447358430558</v>
      </c>
      <c r="J188" s="1963">
        <v>0.44983800588514644</v>
      </c>
      <c r="K188" s="1963">
        <v>0.305674519769707</v>
      </c>
      <c r="L188" s="2012">
        <v>4.2061113887593828</v>
      </c>
      <c r="M188" s="1964"/>
      <c r="N188" s="2013">
        <v>1.0284913412433283</v>
      </c>
      <c r="O188" s="1964"/>
      <c r="P188" s="1964"/>
      <c r="Q188" s="1964"/>
      <c r="R188" s="1962"/>
      <c r="S188" s="1963">
        <v>9.8169459414550619</v>
      </c>
      <c r="T188" s="1963">
        <v>3.0482933139576502</v>
      </c>
      <c r="U188" s="1963"/>
      <c r="V188" s="1963">
        <v>1.6727614264557782</v>
      </c>
      <c r="W188" s="1964"/>
      <c r="X188" s="1964"/>
      <c r="Y188" s="1965">
        <v>2.5466152133010791</v>
      </c>
      <c r="Z188" s="1966"/>
    </row>
    <row r="189" spans="2:26" ht="15" thickTop="1" thickBot="1">
      <c r="B189" s="2014"/>
      <c r="C189" s="2015"/>
      <c r="D189" s="2015" t="s">
        <v>463</v>
      </c>
      <c r="E189" s="2016"/>
      <c r="F189" s="2017"/>
      <c r="G189" s="2018"/>
      <c r="H189" s="2019"/>
      <c r="I189" s="2019"/>
      <c r="J189" s="2019"/>
      <c r="K189" s="2019"/>
      <c r="L189" s="2020"/>
      <c r="M189" s="2019"/>
      <c r="N189" s="2019"/>
      <c r="O189" s="2019"/>
      <c r="P189" s="2019"/>
      <c r="Q189" s="2019"/>
      <c r="R189" s="2019"/>
      <c r="S189" s="2019"/>
      <c r="T189" s="2019"/>
      <c r="U189" s="2019"/>
      <c r="V189" s="2019"/>
      <c r="W189" s="2019"/>
      <c r="X189" s="2019"/>
      <c r="Y189" s="2021"/>
      <c r="Z189" s="2022"/>
    </row>
  </sheetData>
  <mergeCells count="1">
    <mergeCell ref="B1:Z1"/>
  </mergeCells>
  <phoneticPr fontId="15"/>
  <printOptions horizontalCentered="1"/>
  <pageMargins left="0.23622047244094491" right="0.23622047244094491" top="0.59055118110236227" bottom="0.19685039370078741" header="0.31496062992125984" footer="0.31496062992125984"/>
  <pageSetup paperSize="9" scale="5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theme="9"/>
  </sheetPr>
  <dimension ref="A1:DO183"/>
  <sheetViews>
    <sheetView showGridLines="0" showZeros="0" topLeftCell="M38" zoomScale="40" zoomScaleNormal="40" zoomScaleSheetLayoutView="40" workbookViewId="0">
      <selection activeCell="R52" sqref="R52"/>
    </sheetView>
  </sheetViews>
  <sheetFormatPr defaultColWidth="10.625" defaultRowHeight="11.25"/>
  <cols>
    <col min="1" max="1" width="1.625" style="298" customWidth="1"/>
    <col min="2" max="2" width="9.375" style="298" customWidth="1"/>
    <col min="3" max="3" width="4.125" style="298" customWidth="1"/>
    <col min="4" max="4" width="21.5" style="298" customWidth="1"/>
    <col min="5" max="5" width="4.875" style="298" customWidth="1"/>
    <col min="6" max="6" width="8.25" style="298" customWidth="1"/>
    <col min="7" max="26" width="10.625" style="298" customWidth="1"/>
    <col min="27" max="27" width="1.625" style="298" customWidth="1"/>
    <col min="28" max="246" width="10.625" style="298"/>
    <col min="247" max="247" width="1.625" style="298" customWidth="1"/>
    <col min="248" max="248" width="7.625" style="298" customWidth="1"/>
    <col min="249" max="249" width="2.625" style="298" customWidth="1"/>
    <col min="250" max="250" width="22.625" style="298" customWidth="1"/>
    <col min="251" max="251" width="5.875" style="298" customWidth="1"/>
    <col min="252" max="272" width="9.625" style="298" customWidth="1"/>
    <col min="273" max="273" width="9.375" style="298" customWidth="1"/>
    <col min="274" max="274" width="10.375" style="298" customWidth="1"/>
    <col min="275" max="275" width="1.625" style="298" customWidth="1"/>
    <col min="276" max="502" width="10.625" style="298"/>
    <col min="503" max="503" width="1.625" style="298" customWidth="1"/>
    <col min="504" max="504" width="7.625" style="298" customWidth="1"/>
    <col min="505" max="505" width="2.625" style="298" customWidth="1"/>
    <col min="506" max="506" width="22.625" style="298" customWidth="1"/>
    <col min="507" max="507" width="5.875" style="298" customWidth="1"/>
    <col min="508" max="528" width="9.625" style="298" customWidth="1"/>
    <col min="529" max="529" width="9.375" style="298" customWidth="1"/>
    <col min="530" max="530" width="10.375" style="298" customWidth="1"/>
    <col min="531" max="531" width="1.625" style="298" customWidth="1"/>
    <col min="532" max="758" width="10.625" style="298"/>
    <col min="759" max="759" width="1.625" style="298" customWidth="1"/>
    <col min="760" max="760" width="7.625" style="298" customWidth="1"/>
    <col min="761" max="761" width="2.625" style="298" customWidth="1"/>
    <col min="762" max="762" width="22.625" style="298" customWidth="1"/>
    <col min="763" max="763" width="5.875" style="298" customWidth="1"/>
    <col min="764" max="784" width="9.625" style="298" customWidth="1"/>
    <col min="785" max="785" width="9.375" style="298" customWidth="1"/>
    <col min="786" max="786" width="10.375" style="298" customWidth="1"/>
    <col min="787" max="787" width="1.625" style="298" customWidth="1"/>
    <col min="788" max="1014" width="10.625" style="298"/>
    <col min="1015" max="1015" width="1.625" style="298" customWidth="1"/>
    <col min="1016" max="1016" width="7.625" style="298" customWidth="1"/>
    <col min="1017" max="1017" width="2.625" style="298" customWidth="1"/>
    <col min="1018" max="1018" width="22.625" style="298" customWidth="1"/>
    <col min="1019" max="1019" width="5.875" style="298" customWidth="1"/>
    <col min="1020" max="1040" width="9.625" style="298" customWidth="1"/>
    <col min="1041" max="1041" width="9.375" style="298" customWidth="1"/>
    <col min="1042" max="1042" width="10.375" style="298" customWidth="1"/>
    <col min="1043" max="1043" width="1.625" style="298" customWidth="1"/>
    <col min="1044" max="1270" width="10.625" style="298"/>
    <col min="1271" max="1271" width="1.625" style="298" customWidth="1"/>
    <col min="1272" max="1272" width="7.625" style="298" customWidth="1"/>
    <col min="1273" max="1273" width="2.625" style="298" customWidth="1"/>
    <col min="1274" max="1274" width="22.625" style="298" customWidth="1"/>
    <col min="1275" max="1275" width="5.875" style="298" customWidth="1"/>
    <col min="1276" max="1296" width="9.625" style="298" customWidth="1"/>
    <col min="1297" max="1297" width="9.375" style="298" customWidth="1"/>
    <col min="1298" max="1298" width="10.375" style="298" customWidth="1"/>
    <col min="1299" max="1299" width="1.625" style="298" customWidth="1"/>
    <col min="1300" max="1526" width="10.625" style="298"/>
    <col min="1527" max="1527" width="1.625" style="298" customWidth="1"/>
    <col min="1528" max="1528" width="7.625" style="298" customWidth="1"/>
    <col min="1529" max="1529" width="2.625" style="298" customWidth="1"/>
    <col min="1530" max="1530" width="22.625" style="298" customWidth="1"/>
    <col min="1531" max="1531" width="5.875" style="298" customWidth="1"/>
    <col min="1532" max="1552" width="9.625" style="298" customWidth="1"/>
    <col min="1553" max="1553" width="9.375" style="298" customWidth="1"/>
    <col min="1554" max="1554" width="10.375" style="298" customWidth="1"/>
    <col min="1555" max="1555" width="1.625" style="298" customWidth="1"/>
    <col min="1556" max="1782" width="10.625" style="298"/>
    <col min="1783" max="1783" width="1.625" style="298" customWidth="1"/>
    <col min="1784" max="1784" width="7.625" style="298" customWidth="1"/>
    <col min="1785" max="1785" width="2.625" style="298" customWidth="1"/>
    <col min="1786" max="1786" width="22.625" style="298" customWidth="1"/>
    <col min="1787" max="1787" width="5.875" style="298" customWidth="1"/>
    <col min="1788" max="1808" width="9.625" style="298" customWidth="1"/>
    <col min="1809" max="1809" width="9.375" style="298" customWidth="1"/>
    <col min="1810" max="1810" width="10.375" style="298" customWidth="1"/>
    <col min="1811" max="1811" width="1.625" style="298" customWidth="1"/>
    <col min="1812" max="2038" width="10.625" style="298"/>
    <col min="2039" max="2039" width="1.625" style="298" customWidth="1"/>
    <col min="2040" max="2040" width="7.625" style="298" customWidth="1"/>
    <col min="2041" max="2041" width="2.625" style="298" customWidth="1"/>
    <col min="2042" max="2042" width="22.625" style="298" customWidth="1"/>
    <col min="2043" max="2043" width="5.875" style="298" customWidth="1"/>
    <col min="2044" max="2064" width="9.625" style="298" customWidth="1"/>
    <col min="2065" max="2065" width="9.375" style="298" customWidth="1"/>
    <col min="2066" max="2066" width="10.375" style="298" customWidth="1"/>
    <col min="2067" max="2067" width="1.625" style="298" customWidth="1"/>
    <col min="2068" max="2294" width="10.625" style="298"/>
    <col min="2295" max="2295" width="1.625" style="298" customWidth="1"/>
    <col min="2296" max="2296" width="7.625" style="298" customWidth="1"/>
    <col min="2297" max="2297" width="2.625" style="298" customWidth="1"/>
    <col min="2298" max="2298" width="22.625" style="298" customWidth="1"/>
    <col min="2299" max="2299" width="5.875" style="298" customWidth="1"/>
    <col min="2300" max="2320" width="9.625" style="298" customWidth="1"/>
    <col min="2321" max="2321" width="9.375" style="298" customWidth="1"/>
    <col min="2322" max="2322" width="10.375" style="298" customWidth="1"/>
    <col min="2323" max="2323" width="1.625" style="298" customWidth="1"/>
    <col min="2324" max="2550" width="10.625" style="298"/>
    <col min="2551" max="2551" width="1.625" style="298" customWidth="1"/>
    <col min="2552" max="2552" width="7.625" style="298" customWidth="1"/>
    <col min="2553" max="2553" width="2.625" style="298" customWidth="1"/>
    <col min="2554" max="2554" width="22.625" style="298" customWidth="1"/>
    <col min="2555" max="2555" width="5.875" style="298" customWidth="1"/>
    <col min="2556" max="2576" width="9.625" style="298" customWidth="1"/>
    <col min="2577" max="2577" width="9.375" style="298" customWidth="1"/>
    <col min="2578" max="2578" width="10.375" style="298" customWidth="1"/>
    <col min="2579" max="2579" width="1.625" style="298" customWidth="1"/>
    <col min="2580" max="2806" width="10.625" style="298"/>
    <col min="2807" max="2807" width="1.625" style="298" customWidth="1"/>
    <col min="2808" max="2808" width="7.625" style="298" customWidth="1"/>
    <col min="2809" max="2809" width="2.625" style="298" customWidth="1"/>
    <col min="2810" max="2810" width="22.625" style="298" customWidth="1"/>
    <col min="2811" max="2811" width="5.875" style="298" customWidth="1"/>
    <col min="2812" max="2832" width="9.625" style="298" customWidth="1"/>
    <col min="2833" max="2833" width="9.375" style="298" customWidth="1"/>
    <col min="2834" max="2834" width="10.375" style="298" customWidth="1"/>
    <col min="2835" max="2835" width="1.625" style="298" customWidth="1"/>
    <col min="2836" max="3062" width="10.625" style="298"/>
    <col min="3063" max="3063" width="1.625" style="298" customWidth="1"/>
    <col min="3064" max="3064" width="7.625" style="298" customWidth="1"/>
    <col min="3065" max="3065" width="2.625" style="298" customWidth="1"/>
    <col min="3066" max="3066" width="22.625" style="298" customWidth="1"/>
    <col min="3067" max="3067" width="5.875" style="298" customWidth="1"/>
    <col min="3068" max="3088" width="9.625" style="298" customWidth="1"/>
    <col min="3089" max="3089" width="9.375" style="298" customWidth="1"/>
    <col min="3090" max="3090" width="10.375" style="298" customWidth="1"/>
    <col min="3091" max="3091" width="1.625" style="298" customWidth="1"/>
    <col min="3092" max="3318" width="10.625" style="298"/>
    <col min="3319" max="3319" width="1.625" style="298" customWidth="1"/>
    <col min="3320" max="3320" width="7.625" style="298" customWidth="1"/>
    <col min="3321" max="3321" width="2.625" style="298" customWidth="1"/>
    <col min="3322" max="3322" width="22.625" style="298" customWidth="1"/>
    <col min="3323" max="3323" width="5.875" style="298" customWidth="1"/>
    <col min="3324" max="3344" width="9.625" style="298" customWidth="1"/>
    <col min="3345" max="3345" width="9.375" style="298" customWidth="1"/>
    <col min="3346" max="3346" width="10.375" style="298" customWidth="1"/>
    <col min="3347" max="3347" width="1.625" style="298" customWidth="1"/>
    <col min="3348" max="3574" width="10.625" style="298"/>
    <col min="3575" max="3575" width="1.625" style="298" customWidth="1"/>
    <col min="3576" max="3576" width="7.625" style="298" customWidth="1"/>
    <col min="3577" max="3577" width="2.625" style="298" customWidth="1"/>
    <col min="3578" max="3578" width="22.625" style="298" customWidth="1"/>
    <col min="3579" max="3579" width="5.875" style="298" customWidth="1"/>
    <col min="3580" max="3600" width="9.625" style="298" customWidth="1"/>
    <col min="3601" max="3601" width="9.375" style="298" customWidth="1"/>
    <col min="3602" max="3602" width="10.375" style="298" customWidth="1"/>
    <col min="3603" max="3603" width="1.625" style="298" customWidth="1"/>
    <col min="3604" max="3830" width="10.625" style="298"/>
    <col min="3831" max="3831" width="1.625" style="298" customWidth="1"/>
    <col min="3832" max="3832" width="7.625" style="298" customWidth="1"/>
    <col min="3833" max="3833" width="2.625" style="298" customWidth="1"/>
    <col min="3834" max="3834" width="22.625" style="298" customWidth="1"/>
    <col min="3835" max="3835" width="5.875" style="298" customWidth="1"/>
    <col min="3836" max="3856" width="9.625" style="298" customWidth="1"/>
    <col min="3857" max="3857" width="9.375" style="298" customWidth="1"/>
    <col min="3858" max="3858" width="10.375" style="298" customWidth="1"/>
    <col min="3859" max="3859" width="1.625" style="298" customWidth="1"/>
    <col min="3860" max="4086" width="10.625" style="298"/>
    <col min="4087" max="4087" width="1.625" style="298" customWidth="1"/>
    <col min="4088" max="4088" width="7.625" style="298" customWidth="1"/>
    <col min="4089" max="4089" width="2.625" style="298" customWidth="1"/>
    <col min="4090" max="4090" width="22.625" style="298" customWidth="1"/>
    <col min="4091" max="4091" width="5.875" style="298" customWidth="1"/>
    <col min="4092" max="4112" width="9.625" style="298" customWidth="1"/>
    <col min="4113" max="4113" width="9.375" style="298" customWidth="1"/>
    <col min="4114" max="4114" width="10.375" style="298" customWidth="1"/>
    <col min="4115" max="4115" width="1.625" style="298" customWidth="1"/>
    <col min="4116" max="4342" width="10.625" style="298"/>
    <col min="4343" max="4343" width="1.625" style="298" customWidth="1"/>
    <col min="4344" max="4344" width="7.625" style="298" customWidth="1"/>
    <col min="4345" max="4345" width="2.625" style="298" customWidth="1"/>
    <col min="4346" max="4346" width="22.625" style="298" customWidth="1"/>
    <col min="4347" max="4347" width="5.875" style="298" customWidth="1"/>
    <col min="4348" max="4368" width="9.625" style="298" customWidth="1"/>
    <col min="4369" max="4369" width="9.375" style="298" customWidth="1"/>
    <col min="4370" max="4370" width="10.375" style="298" customWidth="1"/>
    <col min="4371" max="4371" width="1.625" style="298" customWidth="1"/>
    <col min="4372" max="4598" width="10.625" style="298"/>
    <col min="4599" max="4599" width="1.625" style="298" customWidth="1"/>
    <col min="4600" max="4600" width="7.625" style="298" customWidth="1"/>
    <col min="4601" max="4601" width="2.625" style="298" customWidth="1"/>
    <col min="4602" max="4602" width="22.625" style="298" customWidth="1"/>
    <col min="4603" max="4603" width="5.875" style="298" customWidth="1"/>
    <col min="4604" max="4624" width="9.625" style="298" customWidth="1"/>
    <col min="4625" max="4625" width="9.375" style="298" customWidth="1"/>
    <col min="4626" max="4626" width="10.375" style="298" customWidth="1"/>
    <col min="4627" max="4627" width="1.625" style="298" customWidth="1"/>
    <col min="4628" max="4854" width="10.625" style="298"/>
    <col min="4855" max="4855" width="1.625" style="298" customWidth="1"/>
    <col min="4856" max="4856" width="7.625" style="298" customWidth="1"/>
    <col min="4857" max="4857" width="2.625" style="298" customWidth="1"/>
    <col min="4858" max="4858" width="22.625" style="298" customWidth="1"/>
    <col min="4859" max="4859" width="5.875" style="298" customWidth="1"/>
    <col min="4860" max="4880" width="9.625" style="298" customWidth="1"/>
    <col min="4881" max="4881" width="9.375" style="298" customWidth="1"/>
    <col min="4882" max="4882" width="10.375" style="298" customWidth="1"/>
    <col min="4883" max="4883" width="1.625" style="298" customWidth="1"/>
    <col min="4884" max="5110" width="10.625" style="298"/>
    <col min="5111" max="5111" width="1.625" style="298" customWidth="1"/>
    <col min="5112" max="5112" width="7.625" style="298" customWidth="1"/>
    <col min="5113" max="5113" width="2.625" style="298" customWidth="1"/>
    <col min="5114" max="5114" width="22.625" style="298" customWidth="1"/>
    <col min="5115" max="5115" width="5.875" style="298" customWidth="1"/>
    <col min="5116" max="5136" width="9.625" style="298" customWidth="1"/>
    <col min="5137" max="5137" width="9.375" style="298" customWidth="1"/>
    <col min="5138" max="5138" width="10.375" style="298" customWidth="1"/>
    <col min="5139" max="5139" width="1.625" style="298" customWidth="1"/>
    <col min="5140" max="5366" width="10.625" style="298"/>
    <col min="5367" max="5367" width="1.625" style="298" customWidth="1"/>
    <col min="5368" max="5368" width="7.625" style="298" customWidth="1"/>
    <col min="5369" max="5369" width="2.625" style="298" customWidth="1"/>
    <col min="5370" max="5370" width="22.625" style="298" customWidth="1"/>
    <col min="5371" max="5371" width="5.875" style="298" customWidth="1"/>
    <col min="5372" max="5392" width="9.625" style="298" customWidth="1"/>
    <col min="5393" max="5393" width="9.375" style="298" customWidth="1"/>
    <col min="5394" max="5394" width="10.375" style="298" customWidth="1"/>
    <col min="5395" max="5395" width="1.625" style="298" customWidth="1"/>
    <col min="5396" max="5622" width="10.625" style="298"/>
    <col min="5623" max="5623" width="1.625" style="298" customWidth="1"/>
    <col min="5624" max="5624" width="7.625" style="298" customWidth="1"/>
    <col min="5625" max="5625" width="2.625" style="298" customWidth="1"/>
    <col min="5626" max="5626" width="22.625" style="298" customWidth="1"/>
    <col min="5627" max="5627" width="5.875" style="298" customWidth="1"/>
    <col min="5628" max="5648" width="9.625" style="298" customWidth="1"/>
    <col min="5649" max="5649" width="9.375" style="298" customWidth="1"/>
    <col min="5650" max="5650" width="10.375" style="298" customWidth="1"/>
    <col min="5651" max="5651" width="1.625" style="298" customWidth="1"/>
    <col min="5652" max="5878" width="10.625" style="298"/>
    <col min="5879" max="5879" width="1.625" style="298" customWidth="1"/>
    <col min="5880" max="5880" width="7.625" style="298" customWidth="1"/>
    <col min="5881" max="5881" width="2.625" style="298" customWidth="1"/>
    <col min="5882" max="5882" width="22.625" style="298" customWidth="1"/>
    <col min="5883" max="5883" width="5.875" style="298" customWidth="1"/>
    <col min="5884" max="5904" width="9.625" style="298" customWidth="1"/>
    <col min="5905" max="5905" width="9.375" style="298" customWidth="1"/>
    <col min="5906" max="5906" width="10.375" style="298" customWidth="1"/>
    <col min="5907" max="5907" width="1.625" style="298" customWidth="1"/>
    <col min="5908" max="6134" width="10.625" style="298"/>
    <col min="6135" max="6135" width="1.625" style="298" customWidth="1"/>
    <col min="6136" max="6136" width="7.625" style="298" customWidth="1"/>
    <col min="6137" max="6137" width="2.625" style="298" customWidth="1"/>
    <col min="6138" max="6138" width="22.625" style="298" customWidth="1"/>
    <col min="6139" max="6139" width="5.875" style="298" customWidth="1"/>
    <col min="6140" max="6160" width="9.625" style="298" customWidth="1"/>
    <col min="6161" max="6161" width="9.375" style="298" customWidth="1"/>
    <col min="6162" max="6162" width="10.375" style="298" customWidth="1"/>
    <col min="6163" max="6163" width="1.625" style="298" customWidth="1"/>
    <col min="6164" max="6390" width="10.625" style="298"/>
    <col min="6391" max="6391" width="1.625" style="298" customWidth="1"/>
    <col min="6392" max="6392" width="7.625" style="298" customWidth="1"/>
    <col min="6393" max="6393" width="2.625" style="298" customWidth="1"/>
    <col min="6394" max="6394" width="22.625" style="298" customWidth="1"/>
    <col min="6395" max="6395" width="5.875" style="298" customWidth="1"/>
    <col min="6396" max="6416" width="9.625" style="298" customWidth="1"/>
    <col min="6417" max="6417" width="9.375" style="298" customWidth="1"/>
    <col min="6418" max="6418" width="10.375" style="298" customWidth="1"/>
    <col min="6419" max="6419" width="1.625" style="298" customWidth="1"/>
    <col min="6420" max="6646" width="10.625" style="298"/>
    <col min="6647" max="6647" width="1.625" style="298" customWidth="1"/>
    <col min="6648" max="6648" width="7.625" style="298" customWidth="1"/>
    <col min="6649" max="6649" width="2.625" style="298" customWidth="1"/>
    <col min="6650" max="6650" width="22.625" style="298" customWidth="1"/>
    <col min="6651" max="6651" width="5.875" style="298" customWidth="1"/>
    <col min="6652" max="6672" width="9.625" style="298" customWidth="1"/>
    <col min="6673" max="6673" width="9.375" style="298" customWidth="1"/>
    <col min="6674" max="6674" width="10.375" style="298" customWidth="1"/>
    <col min="6675" max="6675" width="1.625" style="298" customWidth="1"/>
    <col min="6676" max="6902" width="10.625" style="298"/>
    <col min="6903" max="6903" width="1.625" style="298" customWidth="1"/>
    <col min="6904" max="6904" width="7.625" style="298" customWidth="1"/>
    <col min="6905" max="6905" width="2.625" style="298" customWidth="1"/>
    <col min="6906" max="6906" width="22.625" style="298" customWidth="1"/>
    <col min="6907" max="6907" width="5.875" style="298" customWidth="1"/>
    <col min="6908" max="6928" width="9.625" style="298" customWidth="1"/>
    <col min="6929" max="6929" width="9.375" style="298" customWidth="1"/>
    <col min="6930" max="6930" width="10.375" style="298" customWidth="1"/>
    <col min="6931" max="6931" width="1.625" style="298" customWidth="1"/>
    <col min="6932" max="7158" width="10.625" style="298"/>
    <col min="7159" max="7159" width="1.625" style="298" customWidth="1"/>
    <col min="7160" max="7160" width="7.625" style="298" customWidth="1"/>
    <col min="7161" max="7161" width="2.625" style="298" customWidth="1"/>
    <col min="7162" max="7162" width="22.625" style="298" customWidth="1"/>
    <col min="7163" max="7163" width="5.875" style="298" customWidth="1"/>
    <col min="7164" max="7184" width="9.625" style="298" customWidth="1"/>
    <col min="7185" max="7185" width="9.375" style="298" customWidth="1"/>
    <col min="7186" max="7186" width="10.375" style="298" customWidth="1"/>
    <col min="7187" max="7187" width="1.625" style="298" customWidth="1"/>
    <col min="7188" max="7414" width="10.625" style="298"/>
    <col min="7415" max="7415" width="1.625" style="298" customWidth="1"/>
    <col min="7416" max="7416" width="7.625" style="298" customWidth="1"/>
    <col min="7417" max="7417" width="2.625" style="298" customWidth="1"/>
    <col min="7418" max="7418" width="22.625" style="298" customWidth="1"/>
    <col min="7419" max="7419" width="5.875" style="298" customWidth="1"/>
    <col min="7420" max="7440" width="9.625" style="298" customWidth="1"/>
    <col min="7441" max="7441" width="9.375" style="298" customWidth="1"/>
    <col min="7442" max="7442" width="10.375" style="298" customWidth="1"/>
    <col min="7443" max="7443" width="1.625" style="298" customWidth="1"/>
    <col min="7444" max="7670" width="10.625" style="298"/>
    <col min="7671" max="7671" width="1.625" style="298" customWidth="1"/>
    <col min="7672" max="7672" width="7.625" style="298" customWidth="1"/>
    <col min="7673" max="7673" width="2.625" style="298" customWidth="1"/>
    <col min="7674" max="7674" width="22.625" style="298" customWidth="1"/>
    <col min="7675" max="7675" width="5.875" style="298" customWidth="1"/>
    <col min="7676" max="7696" width="9.625" style="298" customWidth="1"/>
    <col min="7697" max="7697" width="9.375" style="298" customWidth="1"/>
    <col min="7698" max="7698" width="10.375" style="298" customWidth="1"/>
    <col min="7699" max="7699" width="1.625" style="298" customWidth="1"/>
    <col min="7700" max="7926" width="10.625" style="298"/>
    <col min="7927" max="7927" width="1.625" style="298" customWidth="1"/>
    <col min="7928" max="7928" width="7.625" style="298" customWidth="1"/>
    <col min="7929" max="7929" width="2.625" style="298" customWidth="1"/>
    <col min="7930" max="7930" width="22.625" style="298" customWidth="1"/>
    <col min="7931" max="7931" width="5.875" style="298" customWidth="1"/>
    <col min="7932" max="7952" width="9.625" style="298" customWidth="1"/>
    <col min="7953" max="7953" width="9.375" style="298" customWidth="1"/>
    <col min="7954" max="7954" width="10.375" style="298" customWidth="1"/>
    <col min="7955" max="7955" width="1.625" style="298" customWidth="1"/>
    <col min="7956" max="8182" width="10.625" style="298"/>
    <col min="8183" max="8183" width="1.625" style="298" customWidth="1"/>
    <col min="8184" max="8184" width="7.625" style="298" customWidth="1"/>
    <col min="8185" max="8185" width="2.625" style="298" customWidth="1"/>
    <col min="8186" max="8186" width="22.625" style="298" customWidth="1"/>
    <col min="8187" max="8187" width="5.875" style="298" customWidth="1"/>
    <col min="8188" max="8208" width="9.625" style="298" customWidth="1"/>
    <col min="8209" max="8209" width="9.375" style="298" customWidth="1"/>
    <col min="8210" max="8210" width="10.375" style="298" customWidth="1"/>
    <col min="8211" max="8211" width="1.625" style="298" customWidth="1"/>
    <col min="8212" max="8438" width="10.625" style="298"/>
    <col min="8439" max="8439" width="1.625" style="298" customWidth="1"/>
    <col min="8440" max="8440" width="7.625" style="298" customWidth="1"/>
    <col min="8441" max="8441" width="2.625" style="298" customWidth="1"/>
    <col min="8442" max="8442" width="22.625" style="298" customWidth="1"/>
    <col min="8443" max="8443" width="5.875" style="298" customWidth="1"/>
    <col min="8444" max="8464" width="9.625" style="298" customWidth="1"/>
    <col min="8465" max="8465" width="9.375" style="298" customWidth="1"/>
    <col min="8466" max="8466" width="10.375" style="298" customWidth="1"/>
    <col min="8467" max="8467" width="1.625" style="298" customWidth="1"/>
    <col min="8468" max="8694" width="10.625" style="298"/>
    <col min="8695" max="8695" width="1.625" style="298" customWidth="1"/>
    <col min="8696" max="8696" width="7.625" style="298" customWidth="1"/>
    <col min="8697" max="8697" width="2.625" style="298" customWidth="1"/>
    <col min="8698" max="8698" width="22.625" style="298" customWidth="1"/>
    <col min="8699" max="8699" width="5.875" style="298" customWidth="1"/>
    <col min="8700" max="8720" width="9.625" style="298" customWidth="1"/>
    <col min="8721" max="8721" width="9.375" style="298" customWidth="1"/>
    <col min="8722" max="8722" width="10.375" style="298" customWidth="1"/>
    <col min="8723" max="8723" width="1.625" style="298" customWidth="1"/>
    <col min="8724" max="8950" width="10.625" style="298"/>
    <col min="8951" max="8951" width="1.625" style="298" customWidth="1"/>
    <col min="8952" max="8952" width="7.625" style="298" customWidth="1"/>
    <col min="8953" max="8953" width="2.625" style="298" customWidth="1"/>
    <col min="8954" max="8954" width="22.625" style="298" customWidth="1"/>
    <col min="8955" max="8955" width="5.875" style="298" customWidth="1"/>
    <col min="8956" max="8976" width="9.625" style="298" customWidth="1"/>
    <col min="8977" max="8977" width="9.375" style="298" customWidth="1"/>
    <col min="8978" max="8978" width="10.375" style="298" customWidth="1"/>
    <col min="8979" max="8979" width="1.625" style="298" customWidth="1"/>
    <col min="8980" max="9206" width="10.625" style="298"/>
    <col min="9207" max="9207" width="1.625" style="298" customWidth="1"/>
    <col min="9208" max="9208" width="7.625" style="298" customWidth="1"/>
    <col min="9209" max="9209" width="2.625" style="298" customWidth="1"/>
    <col min="9210" max="9210" width="22.625" style="298" customWidth="1"/>
    <col min="9211" max="9211" width="5.875" style="298" customWidth="1"/>
    <col min="9212" max="9232" width="9.625" style="298" customWidth="1"/>
    <col min="9233" max="9233" width="9.375" style="298" customWidth="1"/>
    <col min="9234" max="9234" width="10.375" style="298" customWidth="1"/>
    <col min="9235" max="9235" width="1.625" style="298" customWidth="1"/>
    <col min="9236" max="9462" width="10.625" style="298"/>
    <col min="9463" max="9463" width="1.625" style="298" customWidth="1"/>
    <col min="9464" max="9464" width="7.625" style="298" customWidth="1"/>
    <col min="9465" max="9465" width="2.625" style="298" customWidth="1"/>
    <col min="9466" max="9466" width="22.625" style="298" customWidth="1"/>
    <col min="9467" max="9467" width="5.875" style="298" customWidth="1"/>
    <col min="9468" max="9488" width="9.625" style="298" customWidth="1"/>
    <col min="9489" max="9489" width="9.375" style="298" customWidth="1"/>
    <col min="9490" max="9490" width="10.375" style="298" customWidth="1"/>
    <col min="9491" max="9491" width="1.625" style="298" customWidth="1"/>
    <col min="9492" max="9718" width="10.625" style="298"/>
    <col min="9719" max="9719" width="1.625" style="298" customWidth="1"/>
    <col min="9720" max="9720" width="7.625" style="298" customWidth="1"/>
    <col min="9721" max="9721" width="2.625" style="298" customWidth="1"/>
    <col min="9722" max="9722" width="22.625" style="298" customWidth="1"/>
    <col min="9723" max="9723" width="5.875" style="298" customWidth="1"/>
    <col min="9724" max="9744" width="9.625" style="298" customWidth="1"/>
    <col min="9745" max="9745" width="9.375" style="298" customWidth="1"/>
    <col min="9746" max="9746" width="10.375" style="298" customWidth="1"/>
    <col min="9747" max="9747" width="1.625" style="298" customWidth="1"/>
    <col min="9748" max="9974" width="10.625" style="298"/>
    <col min="9975" max="9975" width="1.625" style="298" customWidth="1"/>
    <col min="9976" max="9976" width="7.625" style="298" customWidth="1"/>
    <col min="9977" max="9977" width="2.625" style="298" customWidth="1"/>
    <col min="9978" max="9978" width="22.625" style="298" customWidth="1"/>
    <col min="9979" max="9979" width="5.875" style="298" customWidth="1"/>
    <col min="9980" max="10000" width="9.625" style="298" customWidth="1"/>
    <col min="10001" max="10001" width="9.375" style="298" customWidth="1"/>
    <col min="10002" max="10002" width="10.375" style="298" customWidth="1"/>
    <col min="10003" max="10003" width="1.625" style="298" customWidth="1"/>
    <col min="10004" max="10230" width="10.625" style="298"/>
    <col min="10231" max="10231" width="1.625" style="298" customWidth="1"/>
    <col min="10232" max="10232" width="7.625" style="298" customWidth="1"/>
    <col min="10233" max="10233" width="2.625" style="298" customWidth="1"/>
    <col min="10234" max="10234" width="22.625" style="298" customWidth="1"/>
    <col min="10235" max="10235" width="5.875" style="298" customWidth="1"/>
    <col min="10236" max="10256" width="9.625" style="298" customWidth="1"/>
    <col min="10257" max="10257" width="9.375" style="298" customWidth="1"/>
    <col min="10258" max="10258" width="10.375" style="298" customWidth="1"/>
    <col min="10259" max="10259" width="1.625" style="298" customWidth="1"/>
    <col min="10260" max="10486" width="10.625" style="298"/>
    <col min="10487" max="10487" width="1.625" style="298" customWidth="1"/>
    <col min="10488" max="10488" width="7.625" style="298" customWidth="1"/>
    <col min="10489" max="10489" width="2.625" style="298" customWidth="1"/>
    <col min="10490" max="10490" width="22.625" style="298" customWidth="1"/>
    <col min="10491" max="10491" width="5.875" style="298" customWidth="1"/>
    <col min="10492" max="10512" width="9.625" style="298" customWidth="1"/>
    <col min="10513" max="10513" width="9.375" style="298" customWidth="1"/>
    <col min="10514" max="10514" width="10.375" style="298" customWidth="1"/>
    <col min="10515" max="10515" width="1.625" style="298" customWidth="1"/>
    <col min="10516" max="10742" width="10.625" style="298"/>
    <col min="10743" max="10743" width="1.625" style="298" customWidth="1"/>
    <col min="10744" max="10744" width="7.625" style="298" customWidth="1"/>
    <col min="10745" max="10745" width="2.625" style="298" customWidth="1"/>
    <col min="10746" max="10746" width="22.625" style="298" customWidth="1"/>
    <col min="10747" max="10747" width="5.875" style="298" customWidth="1"/>
    <col min="10748" max="10768" width="9.625" style="298" customWidth="1"/>
    <col min="10769" max="10769" width="9.375" style="298" customWidth="1"/>
    <col min="10770" max="10770" width="10.375" style="298" customWidth="1"/>
    <col min="10771" max="10771" width="1.625" style="298" customWidth="1"/>
    <col min="10772" max="10998" width="10.625" style="298"/>
    <col min="10999" max="10999" width="1.625" style="298" customWidth="1"/>
    <col min="11000" max="11000" width="7.625" style="298" customWidth="1"/>
    <col min="11001" max="11001" width="2.625" style="298" customWidth="1"/>
    <col min="11002" max="11002" width="22.625" style="298" customWidth="1"/>
    <col min="11003" max="11003" width="5.875" style="298" customWidth="1"/>
    <col min="11004" max="11024" width="9.625" style="298" customWidth="1"/>
    <col min="11025" max="11025" width="9.375" style="298" customWidth="1"/>
    <col min="11026" max="11026" width="10.375" style="298" customWidth="1"/>
    <col min="11027" max="11027" width="1.625" style="298" customWidth="1"/>
    <col min="11028" max="11254" width="10.625" style="298"/>
    <col min="11255" max="11255" width="1.625" style="298" customWidth="1"/>
    <col min="11256" max="11256" width="7.625" style="298" customWidth="1"/>
    <col min="11257" max="11257" width="2.625" style="298" customWidth="1"/>
    <col min="11258" max="11258" width="22.625" style="298" customWidth="1"/>
    <col min="11259" max="11259" width="5.875" style="298" customWidth="1"/>
    <col min="11260" max="11280" width="9.625" style="298" customWidth="1"/>
    <col min="11281" max="11281" width="9.375" style="298" customWidth="1"/>
    <col min="11282" max="11282" width="10.375" style="298" customWidth="1"/>
    <col min="11283" max="11283" width="1.625" style="298" customWidth="1"/>
    <col min="11284" max="11510" width="10.625" style="298"/>
    <col min="11511" max="11511" width="1.625" style="298" customWidth="1"/>
    <col min="11512" max="11512" width="7.625" style="298" customWidth="1"/>
    <col min="11513" max="11513" width="2.625" style="298" customWidth="1"/>
    <col min="11514" max="11514" width="22.625" style="298" customWidth="1"/>
    <col min="11515" max="11515" width="5.875" style="298" customWidth="1"/>
    <col min="11516" max="11536" width="9.625" style="298" customWidth="1"/>
    <col min="11537" max="11537" width="9.375" style="298" customWidth="1"/>
    <col min="11538" max="11538" width="10.375" style="298" customWidth="1"/>
    <col min="11539" max="11539" width="1.625" style="298" customWidth="1"/>
    <col min="11540" max="11766" width="10.625" style="298"/>
    <col min="11767" max="11767" width="1.625" style="298" customWidth="1"/>
    <col min="11768" max="11768" width="7.625" style="298" customWidth="1"/>
    <col min="11769" max="11769" width="2.625" style="298" customWidth="1"/>
    <col min="11770" max="11770" width="22.625" style="298" customWidth="1"/>
    <col min="11771" max="11771" width="5.875" style="298" customWidth="1"/>
    <col min="11772" max="11792" width="9.625" style="298" customWidth="1"/>
    <col min="11793" max="11793" width="9.375" style="298" customWidth="1"/>
    <col min="11794" max="11794" width="10.375" style="298" customWidth="1"/>
    <col min="11795" max="11795" width="1.625" style="298" customWidth="1"/>
    <col min="11796" max="12022" width="10.625" style="298"/>
    <col min="12023" max="12023" width="1.625" style="298" customWidth="1"/>
    <col min="12024" max="12024" width="7.625" style="298" customWidth="1"/>
    <col min="12025" max="12025" width="2.625" style="298" customWidth="1"/>
    <col min="12026" max="12026" width="22.625" style="298" customWidth="1"/>
    <col min="12027" max="12027" width="5.875" style="298" customWidth="1"/>
    <col min="12028" max="12048" width="9.625" style="298" customWidth="1"/>
    <col min="12049" max="12049" width="9.375" style="298" customWidth="1"/>
    <col min="12050" max="12050" width="10.375" style="298" customWidth="1"/>
    <col min="12051" max="12051" width="1.625" style="298" customWidth="1"/>
    <col min="12052" max="12278" width="10.625" style="298"/>
    <col min="12279" max="12279" width="1.625" style="298" customWidth="1"/>
    <col min="12280" max="12280" width="7.625" style="298" customWidth="1"/>
    <col min="12281" max="12281" width="2.625" style="298" customWidth="1"/>
    <col min="12282" max="12282" width="22.625" style="298" customWidth="1"/>
    <col min="12283" max="12283" width="5.875" style="298" customWidth="1"/>
    <col min="12284" max="12304" width="9.625" style="298" customWidth="1"/>
    <col min="12305" max="12305" width="9.375" style="298" customWidth="1"/>
    <col min="12306" max="12306" width="10.375" style="298" customWidth="1"/>
    <col min="12307" max="12307" width="1.625" style="298" customWidth="1"/>
    <col min="12308" max="12534" width="10.625" style="298"/>
    <col min="12535" max="12535" width="1.625" style="298" customWidth="1"/>
    <col min="12536" max="12536" width="7.625" style="298" customWidth="1"/>
    <col min="12537" max="12537" width="2.625" style="298" customWidth="1"/>
    <col min="12538" max="12538" width="22.625" style="298" customWidth="1"/>
    <col min="12539" max="12539" width="5.875" style="298" customWidth="1"/>
    <col min="12540" max="12560" width="9.625" style="298" customWidth="1"/>
    <col min="12561" max="12561" width="9.375" style="298" customWidth="1"/>
    <col min="12562" max="12562" width="10.375" style="298" customWidth="1"/>
    <col min="12563" max="12563" width="1.625" style="298" customWidth="1"/>
    <col min="12564" max="12790" width="10.625" style="298"/>
    <col min="12791" max="12791" width="1.625" style="298" customWidth="1"/>
    <col min="12792" max="12792" width="7.625" style="298" customWidth="1"/>
    <col min="12793" max="12793" width="2.625" style="298" customWidth="1"/>
    <col min="12794" max="12794" width="22.625" style="298" customWidth="1"/>
    <col min="12795" max="12795" width="5.875" style="298" customWidth="1"/>
    <col min="12796" max="12816" width="9.625" style="298" customWidth="1"/>
    <col min="12817" max="12817" width="9.375" style="298" customWidth="1"/>
    <col min="12818" max="12818" width="10.375" style="298" customWidth="1"/>
    <col min="12819" max="12819" width="1.625" style="298" customWidth="1"/>
    <col min="12820" max="13046" width="10.625" style="298"/>
    <col min="13047" max="13047" width="1.625" style="298" customWidth="1"/>
    <col min="13048" max="13048" width="7.625" style="298" customWidth="1"/>
    <col min="13049" max="13049" width="2.625" style="298" customWidth="1"/>
    <col min="13050" max="13050" width="22.625" style="298" customWidth="1"/>
    <col min="13051" max="13051" width="5.875" style="298" customWidth="1"/>
    <col min="13052" max="13072" width="9.625" style="298" customWidth="1"/>
    <col min="13073" max="13073" width="9.375" style="298" customWidth="1"/>
    <col min="13074" max="13074" width="10.375" style="298" customWidth="1"/>
    <col min="13075" max="13075" width="1.625" style="298" customWidth="1"/>
    <col min="13076" max="13302" width="10.625" style="298"/>
    <col min="13303" max="13303" width="1.625" style="298" customWidth="1"/>
    <col min="13304" max="13304" width="7.625" style="298" customWidth="1"/>
    <col min="13305" max="13305" width="2.625" style="298" customWidth="1"/>
    <col min="13306" max="13306" width="22.625" style="298" customWidth="1"/>
    <col min="13307" max="13307" width="5.875" style="298" customWidth="1"/>
    <col min="13308" max="13328" width="9.625" style="298" customWidth="1"/>
    <col min="13329" max="13329" width="9.375" style="298" customWidth="1"/>
    <col min="13330" max="13330" width="10.375" style="298" customWidth="1"/>
    <col min="13331" max="13331" width="1.625" style="298" customWidth="1"/>
    <col min="13332" max="13558" width="10.625" style="298"/>
    <col min="13559" max="13559" width="1.625" style="298" customWidth="1"/>
    <col min="13560" max="13560" width="7.625" style="298" customWidth="1"/>
    <col min="13561" max="13561" width="2.625" style="298" customWidth="1"/>
    <col min="13562" max="13562" width="22.625" style="298" customWidth="1"/>
    <col min="13563" max="13563" width="5.875" style="298" customWidth="1"/>
    <col min="13564" max="13584" width="9.625" style="298" customWidth="1"/>
    <col min="13585" max="13585" width="9.375" style="298" customWidth="1"/>
    <col min="13586" max="13586" width="10.375" style="298" customWidth="1"/>
    <col min="13587" max="13587" width="1.625" style="298" customWidth="1"/>
    <col min="13588" max="13814" width="10.625" style="298"/>
    <col min="13815" max="13815" width="1.625" style="298" customWidth="1"/>
    <col min="13816" max="13816" width="7.625" style="298" customWidth="1"/>
    <col min="13817" max="13817" width="2.625" style="298" customWidth="1"/>
    <col min="13818" max="13818" width="22.625" style="298" customWidth="1"/>
    <col min="13819" max="13819" width="5.875" style="298" customWidth="1"/>
    <col min="13820" max="13840" width="9.625" style="298" customWidth="1"/>
    <col min="13841" max="13841" width="9.375" style="298" customWidth="1"/>
    <col min="13842" max="13842" width="10.375" style="298" customWidth="1"/>
    <col min="13843" max="13843" width="1.625" style="298" customWidth="1"/>
    <col min="13844" max="14070" width="10.625" style="298"/>
    <col min="14071" max="14071" width="1.625" style="298" customWidth="1"/>
    <col min="14072" max="14072" width="7.625" style="298" customWidth="1"/>
    <col min="14073" max="14073" width="2.625" style="298" customWidth="1"/>
    <col min="14074" max="14074" width="22.625" style="298" customWidth="1"/>
    <col min="14075" max="14075" width="5.875" style="298" customWidth="1"/>
    <col min="14076" max="14096" width="9.625" style="298" customWidth="1"/>
    <col min="14097" max="14097" width="9.375" style="298" customWidth="1"/>
    <col min="14098" max="14098" width="10.375" style="298" customWidth="1"/>
    <col min="14099" max="14099" width="1.625" style="298" customWidth="1"/>
    <col min="14100" max="14326" width="10.625" style="298"/>
    <col min="14327" max="14327" width="1.625" style="298" customWidth="1"/>
    <col min="14328" max="14328" width="7.625" style="298" customWidth="1"/>
    <col min="14329" max="14329" width="2.625" style="298" customWidth="1"/>
    <col min="14330" max="14330" width="22.625" style="298" customWidth="1"/>
    <col min="14331" max="14331" width="5.875" style="298" customWidth="1"/>
    <col min="14332" max="14352" width="9.625" style="298" customWidth="1"/>
    <col min="14353" max="14353" width="9.375" style="298" customWidth="1"/>
    <col min="14354" max="14354" width="10.375" style="298" customWidth="1"/>
    <col min="14355" max="14355" width="1.625" style="298" customWidth="1"/>
    <col min="14356" max="14582" width="10.625" style="298"/>
    <col min="14583" max="14583" width="1.625" style="298" customWidth="1"/>
    <col min="14584" max="14584" width="7.625" style="298" customWidth="1"/>
    <col min="14585" max="14585" width="2.625" style="298" customWidth="1"/>
    <col min="14586" max="14586" width="22.625" style="298" customWidth="1"/>
    <col min="14587" max="14587" width="5.875" style="298" customWidth="1"/>
    <col min="14588" max="14608" width="9.625" style="298" customWidth="1"/>
    <col min="14609" max="14609" width="9.375" style="298" customWidth="1"/>
    <col min="14610" max="14610" width="10.375" style="298" customWidth="1"/>
    <col min="14611" max="14611" width="1.625" style="298" customWidth="1"/>
    <col min="14612" max="14838" width="10.625" style="298"/>
    <col min="14839" max="14839" width="1.625" style="298" customWidth="1"/>
    <col min="14840" max="14840" width="7.625" style="298" customWidth="1"/>
    <col min="14841" max="14841" width="2.625" style="298" customWidth="1"/>
    <col min="14842" max="14842" width="22.625" style="298" customWidth="1"/>
    <col min="14843" max="14843" width="5.875" style="298" customWidth="1"/>
    <col min="14844" max="14864" width="9.625" style="298" customWidth="1"/>
    <col min="14865" max="14865" width="9.375" style="298" customWidth="1"/>
    <col min="14866" max="14866" width="10.375" style="298" customWidth="1"/>
    <col min="14867" max="14867" width="1.625" style="298" customWidth="1"/>
    <col min="14868" max="15094" width="10.625" style="298"/>
    <col min="15095" max="15095" width="1.625" style="298" customWidth="1"/>
    <col min="15096" max="15096" width="7.625" style="298" customWidth="1"/>
    <col min="15097" max="15097" width="2.625" style="298" customWidth="1"/>
    <col min="15098" max="15098" width="22.625" style="298" customWidth="1"/>
    <col min="15099" max="15099" width="5.875" style="298" customWidth="1"/>
    <col min="15100" max="15120" width="9.625" style="298" customWidth="1"/>
    <col min="15121" max="15121" width="9.375" style="298" customWidth="1"/>
    <col min="15122" max="15122" width="10.375" style="298" customWidth="1"/>
    <col min="15123" max="15123" width="1.625" style="298" customWidth="1"/>
    <col min="15124" max="15350" width="10.625" style="298"/>
    <col min="15351" max="15351" width="1.625" style="298" customWidth="1"/>
    <col min="15352" max="15352" width="7.625" style="298" customWidth="1"/>
    <col min="15353" max="15353" width="2.625" style="298" customWidth="1"/>
    <col min="15354" max="15354" width="22.625" style="298" customWidth="1"/>
    <col min="15355" max="15355" width="5.875" style="298" customWidth="1"/>
    <col min="15356" max="15376" width="9.625" style="298" customWidth="1"/>
    <col min="15377" max="15377" width="9.375" style="298" customWidth="1"/>
    <col min="15378" max="15378" width="10.375" style="298" customWidth="1"/>
    <col min="15379" max="15379" width="1.625" style="298" customWidth="1"/>
    <col min="15380" max="15606" width="10.625" style="298"/>
    <col min="15607" max="15607" width="1.625" style="298" customWidth="1"/>
    <col min="15608" max="15608" width="7.625" style="298" customWidth="1"/>
    <col min="15609" max="15609" width="2.625" style="298" customWidth="1"/>
    <col min="15610" max="15610" width="22.625" style="298" customWidth="1"/>
    <col min="15611" max="15611" width="5.875" style="298" customWidth="1"/>
    <col min="15612" max="15632" width="9.625" style="298" customWidth="1"/>
    <col min="15633" max="15633" width="9.375" style="298" customWidth="1"/>
    <col min="15634" max="15634" width="10.375" style="298" customWidth="1"/>
    <col min="15635" max="15635" width="1.625" style="298" customWidth="1"/>
    <col min="15636" max="15862" width="10.625" style="298"/>
    <col min="15863" max="15863" width="1.625" style="298" customWidth="1"/>
    <col min="15864" max="15864" width="7.625" style="298" customWidth="1"/>
    <col min="15865" max="15865" width="2.625" style="298" customWidth="1"/>
    <col min="15866" max="15866" width="22.625" style="298" customWidth="1"/>
    <col min="15867" max="15867" width="5.875" style="298" customWidth="1"/>
    <col min="15868" max="15888" width="9.625" style="298" customWidth="1"/>
    <col min="15889" max="15889" width="9.375" style="298" customWidth="1"/>
    <col min="15890" max="15890" width="10.375" style="298" customWidth="1"/>
    <col min="15891" max="15891" width="1.625" style="298" customWidth="1"/>
    <col min="15892" max="16118" width="10.625" style="298"/>
    <col min="16119" max="16119" width="1.625" style="298" customWidth="1"/>
    <col min="16120" max="16120" width="7.625" style="298" customWidth="1"/>
    <col min="16121" max="16121" width="2.625" style="298" customWidth="1"/>
    <col min="16122" max="16122" width="22.625" style="298" customWidth="1"/>
    <col min="16123" max="16123" width="5.875" style="298" customWidth="1"/>
    <col min="16124" max="16144" width="9.625" style="298" customWidth="1"/>
    <col min="16145" max="16145" width="9.375" style="298" customWidth="1"/>
    <col min="16146" max="16146" width="10.375" style="298" customWidth="1"/>
    <col min="16147" max="16147" width="1.625" style="298" customWidth="1"/>
    <col min="16148" max="16384" width="10.625" style="298"/>
  </cols>
  <sheetData>
    <row r="1" spans="1:119" s="269" customFormat="1" ht="21" customHeight="1">
      <c r="A1" s="267"/>
      <c r="B1" s="2538" t="s">
        <v>1461</v>
      </c>
      <c r="C1" s="2538"/>
      <c r="D1" s="2538"/>
      <c r="E1" s="2538"/>
      <c r="F1" s="2538"/>
      <c r="G1" s="2538"/>
      <c r="H1" s="2538"/>
      <c r="I1" s="2538"/>
      <c r="J1" s="2538"/>
      <c r="K1" s="2538"/>
      <c r="L1" s="2538"/>
      <c r="M1" s="2538"/>
      <c r="N1" s="2538"/>
      <c r="O1" s="2538"/>
      <c r="P1" s="2538"/>
      <c r="Q1" s="2538"/>
      <c r="R1" s="2538"/>
      <c r="S1" s="2538"/>
      <c r="T1" s="2538"/>
      <c r="U1" s="2538"/>
      <c r="V1" s="2538"/>
      <c r="W1" s="2538"/>
      <c r="X1" s="2538"/>
      <c r="Y1" s="2538"/>
      <c r="Z1" s="2538"/>
      <c r="AA1" s="268"/>
      <c r="AB1" s="268"/>
      <c r="AC1" s="268"/>
      <c r="AD1" s="268"/>
      <c r="AE1" s="268"/>
      <c r="AF1" s="268"/>
      <c r="AG1" s="268"/>
      <c r="AH1" s="268"/>
      <c r="AI1" s="268"/>
      <c r="AJ1" s="268"/>
      <c r="AK1" s="268"/>
      <c r="AM1" s="268"/>
      <c r="AN1" s="268"/>
      <c r="AO1" s="268"/>
      <c r="AP1" s="268"/>
      <c r="AQ1" s="268"/>
      <c r="AR1" s="268"/>
      <c r="AS1" s="268"/>
      <c r="AT1" s="270"/>
      <c r="AU1" s="270"/>
      <c r="AV1" s="270"/>
      <c r="AW1" s="270"/>
      <c r="AX1" s="270"/>
      <c r="AY1" s="270"/>
      <c r="AZ1" s="270"/>
      <c r="BA1" s="270"/>
      <c r="BB1" s="270"/>
      <c r="BC1" s="270"/>
      <c r="BD1" s="270"/>
      <c r="BE1" s="270"/>
      <c r="BF1" s="270"/>
      <c r="BG1" s="270"/>
      <c r="BH1" s="270"/>
      <c r="BI1" s="270"/>
      <c r="BJ1" s="270"/>
      <c r="BK1" s="270"/>
      <c r="BL1" s="270"/>
      <c r="BM1" s="270"/>
      <c r="BN1" s="270"/>
      <c r="BO1" s="270"/>
      <c r="BP1" s="270"/>
      <c r="BQ1" s="270"/>
      <c r="BR1" s="270"/>
      <c r="BS1" s="270"/>
      <c r="BT1" s="270"/>
      <c r="BU1" s="270"/>
      <c r="BV1" s="270"/>
      <c r="BW1" s="270"/>
      <c r="BX1" s="270"/>
      <c r="BY1" s="270"/>
      <c r="BZ1" s="270"/>
      <c r="CA1" s="270"/>
      <c r="CB1" s="270"/>
      <c r="CC1" s="270"/>
      <c r="CD1" s="270"/>
      <c r="CE1" s="270"/>
      <c r="CF1" s="270"/>
      <c r="CG1" s="270"/>
      <c r="CH1" s="270"/>
      <c r="CI1" s="270"/>
      <c r="CJ1" s="270"/>
      <c r="CK1" s="270"/>
      <c r="CL1" s="270"/>
      <c r="CM1" s="270"/>
      <c r="CN1" s="270"/>
      <c r="CO1" s="270"/>
      <c r="CP1" s="270"/>
      <c r="CQ1" s="270"/>
      <c r="CR1" s="270"/>
      <c r="CS1" s="270"/>
      <c r="CT1" s="270"/>
      <c r="CU1" s="270"/>
      <c r="CV1" s="270"/>
      <c r="CW1" s="270"/>
      <c r="CX1" s="270"/>
      <c r="CY1" s="270"/>
      <c r="CZ1" s="270"/>
      <c r="DA1" s="270"/>
      <c r="DB1" s="270"/>
      <c r="DC1" s="270"/>
      <c r="DD1" s="270"/>
      <c r="DE1" s="270"/>
      <c r="DF1" s="270"/>
      <c r="DG1" s="270"/>
      <c r="DH1" s="270"/>
      <c r="DI1" s="270"/>
      <c r="DJ1" s="270"/>
      <c r="DK1" s="270"/>
      <c r="DL1" s="270"/>
      <c r="DM1" s="270"/>
      <c r="DN1" s="270"/>
      <c r="DO1" s="271"/>
    </row>
    <row r="2" spans="1:119" s="269" customFormat="1" ht="12.75" customHeight="1">
      <c r="A2" s="267"/>
      <c r="B2" s="272"/>
      <c r="C2" s="273"/>
      <c r="D2" s="273"/>
      <c r="E2" s="273"/>
      <c r="F2" s="273"/>
      <c r="G2" s="273"/>
      <c r="H2" s="273"/>
      <c r="I2" s="273"/>
      <c r="J2" s="273"/>
      <c r="K2" s="273"/>
      <c r="L2" s="273"/>
      <c r="M2" s="273"/>
      <c r="N2" s="273"/>
      <c r="O2" s="273"/>
      <c r="P2" s="273"/>
      <c r="Q2" s="273"/>
      <c r="R2" s="273"/>
      <c r="S2" s="273"/>
      <c r="T2" s="273"/>
      <c r="U2" s="273"/>
      <c r="V2" s="273"/>
      <c r="W2" s="273"/>
      <c r="X2" s="273"/>
      <c r="Y2" s="273"/>
      <c r="Z2" s="274"/>
      <c r="AA2" s="268"/>
      <c r="AB2" s="268"/>
      <c r="AC2" s="268"/>
      <c r="AD2" s="268"/>
      <c r="AE2" s="268"/>
      <c r="AF2" s="268"/>
      <c r="AG2" s="268"/>
      <c r="AH2" s="268"/>
      <c r="AI2" s="268"/>
      <c r="AJ2" s="268"/>
      <c r="AK2" s="268"/>
      <c r="AM2" s="268"/>
      <c r="AN2" s="268"/>
      <c r="AO2" s="268"/>
      <c r="AP2" s="268"/>
      <c r="AQ2" s="268"/>
      <c r="AR2" s="268"/>
      <c r="AS2" s="268"/>
      <c r="AT2" s="270"/>
      <c r="AU2" s="270"/>
      <c r="AV2" s="270"/>
      <c r="AW2" s="270"/>
      <c r="AX2" s="270"/>
      <c r="AY2" s="270"/>
      <c r="AZ2" s="270"/>
      <c r="BA2" s="270"/>
      <c r="BB2" s="270"/>
      <c r="BC2" s="270"/>
      <c r="BD2" s="270"/>
      <c r="BE2" s="270"/>
      <c r="BF2" s="270"/>
      <c r="BG2" s="270"/>
      <c r="BH2" s="270"/>
      <c r="BI2" s="270"/>
      <c r="BJ2" s="270"/>
      <c r="BK2" s="270"/>
      <c r="BL2" s="270"/>
      <c r="BM2" s="270"/>
      <c r="BN2" s="270"/>
      <c r="BO2" s="270"/>
      <c r="BP2" s="270"/>
      <c r="BQ2" s="270"/>
      <c r="BR2" s="270"/>
      <c r="BS2" s="270"/>
      <c r="BT2" s="270"/>
      <c r="BU2" s="270"/>
      <c r="BV2" s="270"/>
      <c r="BW2" s="270"/>
      <c r="BX2" s="270"/>
      <c r="BY2" s="270"/>
      <c r="BZ2" s="270"/>
      <c r="CA2" s="270"/>
      <c r="CB2" s="270"/>
      <c r="CC2" s="270"/>
      <c r="CD2" s="270"/>
      <c r="CE2" s="270"/>
      <c r="CF2" s="270"/>
      <c r="CG2" s="270"/>
      <c r="CH2" s="270"/>
      <c r="CI2" s="270"/>
      <c r="CJ2" s="270"/>
      <c r="CK2" s="270"/>
      <c r="CL2" s="270"/>
      <c r="CM2" s="270"/>
      <c r="CN2" s="270"/>
      <c r="CO2" s="270"/>
      <c r="CP2" s="270"/>
      <c r="CQ2" s="270"/>
      <c r="CR2" s="270"/>
      <c r="CS2" s="270"/>
      <c r="CT2" s="270"/>
      <c r="CU2" s="270"/>
      <c r="CV2" s="270"/>
      <c r="CW2" s="270"/>
      <c r="CX2" s="270"/>
      <c r="CY2" s="270"/>
      <c r="CZ2" s="270"/>
      <c r="DA2" s="270"/>
      <c r="DB2" s="270"/>
      <c r="DC2" s="270"/>
      <c r="DD2" s="270"/>
      <c r="DE2" s="270"/>
      <c r="DF2" s="270"/>
      <c r="DG2" s="270"/>
      <c r="DH2" s="270"/>
      <c r="DI2" s="270"/>
      <c r="DJ2" s="270"/>
      <c r="DK2" s="270"/>
      <c r="DL2" s="270"/>
      <c r="DM2" s="270"/>
      <c r="DN2" s="270"/>
      <c r="DO2" s="271"/>
    </row>
    <row r="3" spans="1:119" s="269" customFormat="1" ht="12" customHeight="1" thickBot="1">
      <c r="A3" s="275"/>
      <c r="B3" s="276"/>
      <c r="C3" s="277"/>
      <c r="D3" s="277" t="s">
        <v>286</v>
      </c>
      <c r="E3" s="278"/>
      <c r="F3" s="278" t="s">
        <v>1440</v>
      </c>
      <c r="G3" s="278"/>
      <c r="H3" s="278"/>
      <c r="I3" s="278"/>
      <c r="J3" s="278"/>
      <c r="K3" s="278"/>
      <c r="L3" s="278"/>
      <c r="M3" s="278"/>
      <c r="N3" s="278"/>
      <c r="O3" s="278"/>
      <c r="P3" s="279"/>
      <c r="Q3" s="278"/>
      <c r="R3" s="278"/>
      <c r="S3" s="278"/>
      <c r="T3" s="278"/>
      <c r="U3" s="278"/>
      <c r="V3" s="278"/>
      <c r="W3" s="278"/>
      <c r="X3" s="278"/>
      <c r="Y3" s="276"/>
      <c r="Z3" s="274"/>
      <c r="AA3" s="268"/>
      <c r="AB3" s="268"/>
      <c r="AC3" s="268"/>
      <c r="AD3" s="268"/>
      <c r="AE3" s="268"/>
      <c r="AF3" s="268"/>
      <c r="AG3" s="268"/>
      <c r="AH3" s="268"/>
      <c r="AI3" s="268"/>
      <c r="AJ3" s="268"/>
      <c r="AK3" s="268"/>
      <c r="AL3" s="268"/>
      <c r="AM3" s="268"/>
      <c r="AN3" s="268"/>
      <c r="AO3" s="268"/>
      <c r="AP3" s="268"/>
      <c r="AQ3" s="268"/>
      <c r="AR3" s="268"/>
      <c r="AS3" s="268"/>
      <c r="AT3" s="268"/>
      <c r="AU3" s="268"/>
      <c r="AV3" s="268"/>
      <c r="AW3" s="268"/>
      <c r="AX3" s="268"/>
      <c r="AY3" s="268"/>
      <c r="AZ3" s="268"/>
      <c r="BA3" s="268"/>
      <c r="BB3" s="268"/>
      <c r="BC3" s="268"/>
      <c r="BD3" s="268"/>
      <c r="BE3" s="268"/>
      <c r="BF3" s="268"/>
      <c r="BG3" s="268"/>
      <c r="BH3" s="268"/>
      <c r="BI3" s="268"/>
      <c r="BJ3" s="268"/>
      <c r="BK3" s="268"/>
      <c r="BL3" s="268"/>
      <c r="BM3" s="268"/>
      <c r="BN3" s="268"/>
      <c r="BO3" s="268"/>
      <c r="BP3" s="268"/>
      <c r="BQ3" s="268"/>
      <c r="BR3" s="268"/>
      <c r="BS3" s="268"/>
      <c r="BT3" s="268"/>
      <c r="BU3" s="268"/>
      <c r="BV3" s="268"/>
      <c r="BW3" s="268"/>
      <c r="BX3" s="268"/>
      <c r="BY3" s="268"/>
      <c r="BZ3" s="268"/>
      <c r="CA3" s="268"/>
      <c r="CB3" s="268"/>
      <c r="CC3" s="268"/>
      <c r="CD3" s="268"/>
      <c r="CE3" s="268"/>
      <c r="CF3" s="268"/>
      <c r="CG3" s="268"/>
      <c r="CH3" s="268"/>
      <c r="CI3" s="268"/>
      <c r="CJ3" s="268"/>
      <c r="CK3" s="268"/>
      <c r="CL3" s="268"/>
      <c r="CM3" s="268"/>
      <c r="CN3" s="268"/>
      <c r="CO3" s="268"/>
      <c r="CP3" s="268"/>
      <c r="CQ3" s="268"/>
      <c r="CR3" s="268"/>
      <c r="CS3" s="268"/>
      <c r="CT3" s="268"/>
      <c r="CU3" s="268"/>
      <c r="CV3" s="268"/>
      <c r="CW3" s="268"/>
      <c r="CX3" s="268"/>
      <c r="CY3" s="268"/>
      <c r="CZ3" s="268"/>
      <c r="DA3" s="268"/>
      <c r="DB3" s="268"/>
      <c r="DC3" s="268"/>
      <c r="DD3" s="268"/>
      <c r="DE3" s="268"/>
      <c r="DF3" s="268"/>
      <c r="DG3" s="268"/>
      <c r="DH3" s="268"/>
      <c r="DI3" s="268"/>
      <c r="DJ3" s="268"/>
      <c r="DK3" s="268"/>
      <c r="DL3" s="268"/>
      <c r="DM3" s="268"/>
      <c r="DN3" s="268"/>
      <c r="DO3" s="268"/>
    </row>
    <row r="4" spans="1:119" s="297" customFormat="1" ht="24.75" customHeight="1" thickBot="1">
      <c r="A4" s="280"/>
      <c r="B4" s="281" t="s">
        <v>288</v>
      </c>
      <c r="C4" s="282" t="s">
        <v>289</v>
      </c>
      <c r="D4" s="282" t="s">
        <v>290</v>
      </c>
      <c r="E4" s="283" t="s">
        <v>291</v>
      </c>
      <c r="F4" s="284" t="s">
        <v>2</v>
      </c>
      <c r="G4" s="285" t="s">
        <v>207</v>
      </c>
      <c r="H4" s="286" t="s">
        <v>208</v>
      </c>
      <c r="I4" s="286" t="s">
        <v>209</v>
      </c>
      <c r="J4" s="286" t="s">
        <v>210</v>
      </c>
      <c r="K4" s="286" t="s">
        <v>211</v>
      </c>
      <c r="L4" s="287" t="s">
        <v>292</v>
      </c>
      <c r="M4" s="286" t="s">
        <v>213</v>
      </c>
      <c r="N4" s="286" t="s">
        <v>214</v>
      </c>
      <c r="O4" s="286" t="s">
        <v>215</v>
      </c>
      <c r="P4" s="288" t="s">
        <v>293</v>
      </c>
      <c r="Q4" s="288" t="s">
        <v>217</v>
      </c>
      <c r="R4" s="289" t="s">
        <v>218</v>
      </c>
      <c r="S4" s="290" t="s">
        <v>219</v>
      </c>
      <c r="T4" s="291" t="s">
        <v>294</v>
      </c>
      <c r="U4" s="289" t="s">
        <v>220</v>
      </c>
      <c r="V4" s="289" t="s">
        <v>221</v>
      </c>
      <c r="W4" s="288" t="s">
        <v>295</v>
      </c>
      <c r="X4" s="289" t="s">
        <v>223</v>
      </c>
      <c r="Y4" s="292" t="s">
        <v>224</v>
      </c>
      <c r="Z4" s="293" t="s">
        <v>225</v>
      </c>
      <c r="AA4" s="2065"/>
      <c r="AB4" s="2066"/>
      <c r="AC4" s="295"/>
      <c r="AD4" s="295"/>
      <c r="AE4" s="295"/>
      <c r="AF4" s="295"/>
      <c r="AG4" s="295"/>
      <c r="AH4" s="295"/>
      <c r="AI4" s="295"/>
      <c r="AJ4" s="295"/>
      <c r="AK4" s="295"/>
      <c r="AL4" s="295"/>
      <c r="AM4" s="295"/>
      <c r="AN4" s="295"/>
      <c r="AO4" s="295"/>
      <c r="AP4" s="295"/>
      <c r="AQ4" s="295"/>
      <c r="AR4" s="295"/>
      <c r="AS4" s="295"/>
      <c r="AT4" s="296"/>
      <c r="AU4" s="295"/>
      <c r="AV4" s="295"/>
      <c r="AW4" s="295"/>
      <c r="AX4" s="295"/>
      <c r="AY4" s="295"/>
      <c r="AZ4" s="295"/>
      <c r="BA4" s="295"/>
      <c r="BB4" s="295"/>
      <c r="BC4" s="295"/>
      <c r="BD4" s="295"/>
      <c r="BE4" s="295"/>
      <c r="BF4" s="295"/>
      <c r="BG4" s="295"/>
      <c r="BH4" s="295"/>
      <c r="BI4" s="295"/>
      <c r="BJ4" s="295"/>
      <c r="BK4" s="295"/>
      <c r="BL4" s="295"/>
      <c r="BM4" s="295"/>
      <c r="BN4" s="295"/>
      <c r="BO4" s="295"/>
      <c r="BP4" s="295"/>
      <c r="BQ4" s="295"/>
      <c r="BR4" s="295"/>
      <c r="BS4" s="295"/>
      <c r="BT4" s="295"/>
      <c r="BU4" s="295"/>
      <c r="BV4" s="295"/>
      <c r="BW4" s="295"/>
      <c r="BX4" s="295"/>
      <c r="BY4" s="295"/>
      <c r="BZ4" s="295"/>
      <c r="CA4" s="295"/>
      <c r="CB4" s="295"/>
      <c r="CC4" s="295"/>
      <c r="CD4" s="295"/>
      <c r="CF4" s="295"/>
      <c r="CG4" s="295"/>
      <c r="CH4" s="295"/>
      <c r="CI4" s="295"/>
      <c r="CJ4" s="295"/>
      <c r="CK4" s="295"/>
      <c r="CL4" s="295"/>
      <c r="CM4" s="295"/>
      <c r="CN4" s="295"/>
      <c r="CO4" s="295"/>
      <c r="CP4" s="295"/>
      <c r="CQ4" s="295"/>
      <c r="CR4" s="295"/>
      <c r="CS4" s="295"/>
      <c r="CT4" s="295"/>
      <c r="CU4" s="295"/>
      <c r="CV4" s="295"/>
      <c r="CW4" s="295"/>
      <c r="CX4" s="295"/>
      <c r="CY4" s="295"/>
      <c r="CZ4" s="295"/>
      <c r="DA4" s="295"/>
      <c r="DB4" s="295"/>
      <c r="DC4" s="295"/>
      <c r="DD4" s="295"/>
      <c r="DE4" s="295"/>
      <c r="DF4" s="295"/>
      <c r="DG4" s="295"/>
      <c r="DH4" s="295"/>
      <c r="DI4" s="295"/>
      <c r="DJ4" s="295"/>
      <c r="DK4" s="295"/>
      <c r="DL4" s="295"/>
      <c r="DN4" s="295"/>
      <c r="DO4" s="295"/>
    </row>
    <row r="5" spans="1:119" ht="12.75" customHeight="1">
      <c r="B5" s="299"/>
      <c r="C5" s="397"/>
      <c r="D5" s="398" t="s">
        <v>407</v>
      </c>
      <c r="E5" s="399" t="s">
        <v>408</v>
      </c>
      <c r="F5" s="400"/>
      <c r="G5" s="432" t="s">
        <v>410</v>
      </c>
      <c r="H5" s="433" t="s">
        <v>410</v>
      </c>
      <c r="I5" s="433" t="s">
        <v>410</v>
      </c>
      <c r="J5" s="432" t="s">
        <v>410</v>
      </c>
      <c r="K5" s="432" t="s">
        <v>410</v>
      </c>
      <c r="L5" s="434" t="s">
        <v>410</v>
      </c>
      <c r="M5" s="435" t="s">
        <v>410</v>
      </c>
      <c r="N5" s="436" t="s">
        <v>410</v>
      </c>
      <c r="O5" s="435" t="s">
        <v>410</v>
      </c>
      <c r="P5" s="435" t="s">
        <v>410</v>
      </c>
      <c r="Q5" s="435" t="s">
        <v>410</v>
      </c>
      <c r="R5" s="433" t="s">
        <v>410</v>
      </c>
      <c r="S5" s="432" t="s">
        <v>410</v>
      </c>
      <c r="T5" s="437" t="s">
        <v>410</v>
      </c>
      <c r="U5" s="432" t="s">
        <v>410</v>
      </c>
      <c r="V5" s="432" t="s">
        <v>410</v>
      </c>
      <c r="W5" s="433" t="s">
        <v>410</v>
      </c>
      <c r="X5" s="433" t="s">
        <v>410</v>
      </c>
      <c r="Y5" s="438" t="s">
        <v>410</v>
      </c>
      <c r="Z5" s="439" t="s">
        <v>410</v>
      </c>
    </row>
    <row r="6" spans="1:119" ht="12.75" customHeight="1">
      <c r="B6" s="301"/>
      <c r="C6" s="302">
        <v>1</v>
      </c>
      <c r="D6" s="303" t="s">
        <v>6</v>
      </c>
      <c r="E6" s="304" t="s">
        <v>300</v>
      </c>
      <c r="F6" s="305" t="s">
        <v>409</v>
      </c>
      <c r="G6" s="440" t="s">
        <v>410</v>
      </c>
      <c r="H6" s="441" t="s">
        <v>410</v>
      </c>
      <c r="I6" s="441">
        <v>132.16379999999998</v>
      </c>
      <c r="J6" s="442" t="s">
        <v>410</v>
      </c>
      <c r="K6" s="442" t="s">
        <v>410</v>
      </c>
      <c r="L6" s="443">
        <v>330.35379999999992</v>
      </c>
      <c r="M6" s="444" t="s">
        <v>410</v>
      </c>
      <c r="N6" s="445">
        <v>132.16379999999998</v>
      </c>
      <c r="O6" s="444" t="s">
        <v>410</v>
      </c>
      <c r="P6" s="444" t="s">
        <v>410</v>
      </c>
      <c r="Q6" s="444" t="s">
        <v>410</v>
      </c>
      <c r="R6" s="441" t="s">
        <v>410</v>
      </c>
      <c r="S6" s="442">
        <v>132.16379999999998</v>
      </c>
      <c r="T6" s="442">
        <v>132.16379999999998</v>
      </c>
      <c r="U6" s="442" t="s">
        <v>410</v>
      </c>
      <c r="V6" s="442">
        <v>132.16379999999998</v>
      </c>
      <c r="W6" s="444" t="s">
        <v>410</v>
      </c>
      <c r="X6" s="444" t="s">
        <v>410</v>
      </c>
      <c r="Y6" s="446" t="s">
        <v>410</v>
      </c>
      <c r="Z6" s="447">
        <v>330.35379999999992</v>
      </c>
      <c r="AA6" s="312"/>
    </row>
    <row r="7" spans="1:119" ht="12.75" customHeight="1">
      <c r="B7" s="301" t="s">
        <v>411</v>
      </c>
      <c r="C7" s="302">
        <v>2</v>
      </c>
      <c r="D7" s="303" t="s">
        <v>9</v>
      </c>
      <c r="E7" s="304" t="s">
        <v>301</v>
      </c>
      <c r="F7" s="305" t="s">
        <v>10</v>
      </c>
      <c r="G7" s="440" t="s">
        <v>410</v>
      </c>
      <c r="H7" s="448" t="s">
        <v>410</v>
      </c>
      <c r="I7" s="448">
        <v>15388.3</v>
      </c>
      <c r="J7" s="449" t="s">
        <v>410</v>
      </c>
      <c r="K7" s="449" t="s">
        <v>410</v>
      </c>
      <c r="L7" s="450">
        <v>15388.3</v>
      </c>
      <c r="M7" s="451" t="s">
        <v>410</v>
      </c>
      <c r="N7" s="452">
        <v>15388.3</v>
      </c>
      <c r="O7" s="451" t="s">
        <v>410</v>
      </c>
      <c r="P7" s="451" t="s">
        <v>410</v>
      </c>
      <c r="Q7" s="451" t="s">
        <v>410</v>
      </c>
      <c r="R7" s="448" t="s">
        <v>410</v>
      </c>
      <c r="S7" s="449">
        <v>15388.3</v>
      </c>
      <c r="T7" s="449">
        <v>15388.3</v>
      </c>
      <c r="U7" s="449" t="s">
        <v>410</v>
      </c>
      <c r="V7" s="442">
        <v>15388.3</v>
      </c>
      <c r="W7" s="441">
        <v>29243.15</v>
      </c>
      <c r="X7" s="441">
        <v>28111.3</v>
      </c>
      <c r="Y7" s="446" t="s">
        <v>410</v>
      </c>
      <c r="Z7" s="453">
        <v>29243.15</v>
      </c>
      <c r="AA7" s="312"/>
    </row>
    <row r="8" spans="1:119" ht="12.75" customHeight="1">
      <c r="B8" s="301"/>
      <c r="C8" s="302">
        <v>3</v>
      </c>
      <c r="D8" s="303" t="s">
        <v>299</v>
      </c>
      <c r="E8" s="304" t="s">
        <v>302</v>
      </c>
      <c r="F8" s="305" t="s">
        <v>412</v>
      </c>
      <c r="G8" s="440" t="s">
        <v>410</v>
      </c>
      <c r="H8" s="441" t="s">
        <v>410</v>
      </c>
      <c r="I8" s="441">
        <v>0.27300000000000002</v>
      </c>
      <c r="J8" s="442" t="s">
        <v>410</v>
      </c>
      <c r="K8" s="442" t="s">
        <v>410</v>
      </c>
      <c r="L8" s="441">
        <v>0.81799999999999995</v>
      </c>
      <c r="M8" s="444" t="s">
        <v>410</v>
      </c>
      <c r="N8" s="441">
        <v>0.27300000000000002</v>
      </c>
      <c r="O8" s="444" t="s">
        <v>410</v>
      </c>
      <c r="P8" s="444" t="s">
        <v>410</v>
      </c>
      <c r="Q8" s="444" t="s">
        <v>410</v>
      </c>
      <c r="R8" s="441" t="s">
        <v>410</v>
      </c>
      <c r="S8" s="442">
        <v>0.27300000000000002</v>
      </c>
      <c r="T8" s="442">
        <v>0.27300000000000002</v>
      </c>
      <c r="U8" s="442" t="s">
        <v>410</v>
      </c>
      <c r="V8" s="442">
        <v>0.27300000000000002</v>
      </c>
      <c r="W8" s="444" t="s">
        <v>410</v>
      </c>
      <c r="X8" s="444" t="s">
        <v>410</v>
      </c>
      <c r="Y8" s="446" t="s">
        <v>410</v>
      </c>
      <c r="Z8" s="453">
        <v>0.81799999999999995</v>
      </c>
      <c r="AA8" s="312"/>
    </row>
    <row r="9" spans="1:119" ht="12.75" customHeight="1">
      <c r="B9" s="317"/>
      <c r="C9" s="302">
        <v>4</v>
      </c>
      <c r="D9" s="303" t="s">
        <v>413</v>
      </c>
      <c r="E9" s="304"/>
      <c r="F9" s="305"/>
      <c r="G9" s="440" t="s">
        <v>410</v>
      </c>
      <c r="H9" s="441" t="s">
        <v>410</v>
      </c>
      <c r="I9" s="441" t="s">
        <v>410</v>
      </c>
      <c r="J9" s="442" t="s">
        <v>410</v>
      </c>
      <c r="K9" s="442" t="s">
        <v>410</v>
      </c>
      <c r="L9" s="441" t="s">
        <v>410</v>
      </c>
      <c r="M9" s="444" t="s">
        <v>410</v>
      </c>
      <c r="N9" s="441" t="s">
        <v>410</v>
      </c>
      <c r="O9" s="444" t="s">
        <v>410</v>
      </c>
      <c r="P9" s="444" t="s">
        <v>410</v>
      </c>
      <c r="Q9" s="444" t="s">
        <v>410</v>
      </c>
      <c r="R9" s="441" t="s">
        <v>410</v>
      </c>
      <c r="S9" s="442" t="s">
        <v>410</v>
      </c>
      <c r="T9" s="442" t="s">
        <v>410</v>
      </c>
      <c r="U9" s="442" t="s">
        <v>410</v>
      </c>
      <c r="V9" s="442" t="s">
        <v>410</v>
      </c>
      <c r="W9" s="444" t="s">
        <v>410</v>
      </c>
      <c r="X9" s="444" t="s">
        <v>410</v>
      </c>
      <c r="Y9" s="446" t="s">
        <v>410</v>
      </c>
      <c r="Z9" s="453" t="s">
        <v>410</v>
      </c>
      <c r="AA9" s="312"/>
    </row>
    <row r="10" spans="1:119" ht="12.75" customHeight="1">
      <c r="B10" s="318"/>
      <c r="C10" s="413"/>
      <c r="D10" s="414" t="s">
        <v>303</v>
      </c>
      <c r="E10" s="415" t="s">
        <v>304</v>
      </c>
      <c r="F10" s="416"/>
      <c r="G10" s="454" t="s">
        <v>410</v>
      </c>
      <c r="H10" s="455" t="s">
        <v>410</v>
      </c>
      <c r="I10" s="455" t="s">
        <v>410</v>
      </c>
      <c r="J10" s="456" t="s">
        <v>410</v>
      </c>
      <c r="K10" s="456" t="s">
        <v>410</v>
      </c>
      <c r="L10" s="455" t="s">
        <v>410</v>
      </c>
      <c r="M10" s="444" t="s">
        <v>410</v>
      </c>
      <c r="N10" s="455" t="s">
        <v>410</v>
      </c>
      <c r="O10" s="444" t="s">
        <v>410</v>
      </c>
      <c r="P10" s="444" t="s">
        <v>410</v>
      </c>
      <c r="Q10" s="444" t="s">
        <v>410</v>
      </c>
      <c r="R10" s="455" t="s">
        <v>410</v>
      </c>
      <c r="S10" s="456" t="s">
        <v>410</v>
      </c>
      <c r="T10" s="456" t="s">
        <v>410</v>
      </c>
      <c r="U10" s="456" t="s">
        <v>410</v>
      </c>
      <c r="V10" s="456" t="s">
        <v>410</v>
      </c>
      <c r="W10" s="444" t="s">
        <v>410</v>
      </c>
      <c r="X10" s="444" t="s">
        <v>410</v>
      </c>
      <c r="Y10" s="457" t="s">
        <v>410</v>
      </c>
      <c r="Z10" s="458" t="s">
        <v>410</v>
      </c>
      <c r="AA10" s="312"/>
    </row>
    <row r="11" spans="1:119" ht="12.75" customHeight="1">
      <c r="B11" s="320" t="s">
        <v>128</v>
      </c>
      <c r="C11" s="302">
        <v>5</v>
      </c>
      <c r="D11" s="303" t="s">
        <v>414</v>
      </c>
      <c r="E11" s="304" t="s">
        <v>305</v>
      </c>
      <c r="F11" s="305" t="s">
        <v>412</v>
      </c>
      <c r="G11" s="440" t="s">
        <v>410</v>
      </c>
      <c r="H11" s="441" t="s">
        <v>410</v>
      </c>
      <c r="I11" s="441">
        <v>0.7423333333333334</v>
      </c>
      <c r="J11" s="442" t="s">
        <v>410</v>
      </c>
      <c r="K11" s="442" t="s">
        <v>410</v>
      </c>
      <c r="L11" s="441">
        <v>6.4006666666666661</v>
      </c>
      <c r="M11" s="444" t="s">
        <v>410</v>
      </c>
      <c r="N11" s="441" t="s">
        <v>410</v>
      </c>
      <c r="O11" s="444" t="s">
        <v>410</v>
      </c>
      <c r="P11" s="444" t="s">
        <v>410</v>
      </c>
      <c r="Q11" s="444" t="s">
        <v>410</v>
      </c>
      <c r="R11" s="441" t="s">
        <v>410</v>
      </c>
      <c r="S11" s="442" t="s">
        <v>410</v>
      </c>
      <c r="T11" s="442" t="s">
        <v>410</v>
      </c>
      <c r="U11" s="442" t="s">
        <v>410</v>
      </c>
      <c r="V11" s="442" t="s">
        <v>410</v>
      </c>
      <c r="W11" s="444" t="s">
        <v>410</v>
      </c>
      <c r="X11" s="444" t="s">
        <v>410</v>
      </c>
      <c r="Y11" s="446" t="s">
        <v>410</v>
      </c>
      <c r="Z11" s="453">
        <v>6.4006666666666661</v>
      </c>
      <c r="AA11" s="312"/>
    </row>
    <row r="12" spans="1:119" ht="12.75" customHeight="1">
      <c r="B12" s="325"/>
      <c r="C12" s="302">
        <v>6</v>
      </c>
      <c r="D12" s="303" t="s">
        <v>129</v>
      </c>
      <c r="E12" s="304" t="s">
        <v>306</v>
      </c>
      <c r="F12" s="305" t="s">
        <v>412</v>
      </c>
      <c r="G12" s="440" t="s">
        <v>410</v>
      </c>
      <c r="H12" s="441" t="s">
        <v>410</v>
      </c>
      <c r="I12" s="441" t="s">
        <v>410</v>
      </c>
      <c r="J12" s="442" t="s">
        <v>410</v>
      </c>
      <c r="K12" s="442" t="s">
        <v>410</v>
      </c>
      <c r="L12" s="441" t="s">
        <v>410</v>
      </c>
      <c r="M12" s="444" t="s">
        <v>410</v>
      </c>
      <c r="N12" s="441" t="s">
        <v>410</v>
      </c>
      <c r="O12" s="444" t="s">
        <v>410</v>
      </c>
      <c r="P12" s="444" t="s">
        <v>410</v>
      </c>
      <c r="Q12" s="444" t="s">
        <v>410</v>
      </c>
      <c r="R12" s="441" t="s">
        <v>410</v>
      </c>
      <c r="S12" s="442" t="s">
        <v>410</v>
      </c>
      <c r="T12" s="442" t="s">
        <v>410</v>
      </c>
      <c r="U12" s="442" t="s">
        <v>410</v>
      </c>
      <c r="V12" s="442" t="s">
        <v>410</v>
      </c>
      <c r="W12" s="444" t="s">
        <v>410</v>
      </c>
      <c r="X12" s="444" t="s">
        <v>410</v>
      </c>
      <c r="Y12" s="446" t="s">
        <v>410</v>
      </c>
      <c r="Z12" s="453" t="s">
        <v>410</v>
      </c>
      <c r="AA12" s="312"/>
    </row>
    <row r="13" spans="1:119" ht="12.75" customHeight="1">
      <c r="B13" s="326" t="s">
        <v>130</v>
      </c>
      <c r="C13" s="413">
        <v>7</v>
      </c>
      <c r="D13" s="414" t="s">
        <v>416</v>
      </c>
      <c r="E13" s="415" t="s">
        <v>308</v>
      </c>
      <c r="F13" s="419" t="s">
        <v>412</v>
      </c>
      <c r="G13" s="459">
        <v>0.91500000000000004</v>
      </c>
      <c r="H13" s="455">
        <v>7.535333333333333</v>
      </c>
      <c r="I13" s="455">
        <v>6.5666666666666673</v>
      </c>
      <c r="J13" s="456">
        <v>3.3989999999999996</v>
      </c>
      <c r="K13" s="456">
        <v>3.0323333333333329</v>
      </c>
      <c r="L13" s="455">
        <v>6.6639999999999988</v>
      </c>
      <c r="M13" s="444" t="s">
        <v>410</v>
      </c>
      <c r="N13" s="455">
        <v>1.5716666666666665</v>
      </c>
      <c r="O13" s="444" t="s">
        <v>410</v>
      </c>
      <c r="P13" s="444" t="s">
        <v>410</v>
      </c>
      <c r="Q13" s="444" t="s">
        <v>410</v>
      </c>
      <c r="R13" s="455">
        <v>1.538</v>
      </c>
      <c r="S13" s="456">
        <v>5.9859999999999989</v>
      </c>
      <c r="T13" s="456">
        <v>6.1289999999999996</v>
      </c>
      <c r="U13" s="456">
        <v>1.8216666666666665</v>
      </c>
      <c r="V13" s="456">
        <v>3.2863333333333329</v>
      </c>
      <c r="W13" s="444" t="s">
        <v>410</v>
      </c>
      <c r="X13" s="444" t="s">
        <v>410</v>
      </c>
      <c r="Y13" s="460">
        <v>0.91500000000000004</v>
      </c>
      <c r="Z13" s="458">
        <v>8.0366666666666653</v>
      </c>
      <c r="AA13" s="312"/>
    </row>
    <row r="14" spans="1:119" ht="12.75" customHeight="1">
      <c r="B14" s="326" t="s">
        <v>14</v>
      </c>
      <c r="C14" s="413">
        <v>8</v>
      </c>
      <c r="D14" s="414" t="s">
        <v>14</v>
      </c>
      <c r="E14" s="415" t="s">
        <v>309</v>
      </c>
      <c r="F14" s="419" t="s">
        <v>465</v>
      </c>
      <c r="G14" s="459">
        <v>36054.069000000003</v>
      </c>
      <c r="H14" s="455">
        <v>40151.57</v>
      </c>
      <c r="I14" s="455">
        <v>37175.790999999997</v>
      </c>
      <c r="J14" s="456">
        <v>26805.420999999998</v>
      </c>
      <c r="K14" s="456">
        <v>35368.262999999999</v>
      </c>
      <c r="L14" s="455">
        <v>37175.790999999997</v>
      </c>
      <c r="M14" s="455">
        <v>37175.790999999997</v>
      </c>
      <c r="N14" s="455">
        <v>40151.57</v>
      </c>
      <c r="O14" s="455">
        <v>37175.790999999997</v>
      </c>
      <c r="P14" s="444" t="s">
        <v>410</v>
      </c>
      <c r="Q14" s="444" t="s">
        <v>410</v>
      </c>
      <c r="R14" s="455">
        <v>22473.162</v>
      </c>
      <c r="S14" s="456">
        <v>37175.790999999997</v>
      </c>
      <c r="T14" s="456">
        <v>37175.790999999997</v>
      </c>
      <c r="U14" s="456">
        <v>33097.03</v>
      </c>
      <c r="V14" s="456">
        <v>40151.57</v>
      </c>
      <c r="W14" s="444" t="s">
        <v>410</v>
      </c>
      <c r="X14" s="444" t="s">
        <v>410</v>
      </c>
      <c r="Y14" s="460">
        <v>15025.421</v>
      </c>
      <c r="Z14" s="458">
        <v>39355.264999999999</v>
      </c>
      <c r="AA14" s="312"/>
    </row>
    <row r="15" spans="1:119" ht="12.75" customHeight="1">
      <c r="B15" s="327"/>
      <c r="C15" s="413"/>
      <c r="D15" s="414" t="s">
        <v>418</v>
      </c>
      <c r="E15" s="415" t="s">
        <v>311</v>
      </c>
      <c r="F15" s="419"/>
      <c r="G15" s="459" t="s">
        <v>410</v>
      </c>
      <c r="H15" s="455" t="s">
        <v>410</v>
      </c>
      <c r="I15" s="455" t="s">
        <v>410</v>
      </c>
      <c r="J15" s="456" t="s">
        <v>410</v>
      </c>
      <c r="K15" s="456" t="s">
        <v>410</v>
      </c>
      <c r="L15" s="455" t="s">
        <v>410</v>
      </c>
      <c r="M15" s="455" t="s">
        <v>410</v>
      </c>
      <c r="N15" s="455" t="s">
        <v>410</v>
      </c>
      <c r="O15" s="455" t="s">
        <v>410</v>
      </c>
      <c r="P15" s="455" t="s">
        <v>410</v>
      </c>
      <c r="Q15" s="455" t="s">
        <v>410</v>
      </c>
      <c r="R15" s="455" t="s">
        <v>410</v>
      </c>
      <c r="S15" s="456" t="s">
        <v>410</v>
      </c>
      <c r="T15" s="456" t="s">
        <v>410</v>
      </c>
      <c r="U15" s="456" t="s">
        <v>410</v>
      </c>
      <c r="V15" s="456" t="s">
        <v>410</v>
      </c>
      <c r="W15" s="444" t="s">
        <v>410</v>
      </c>
      <c r="X15" s="444" t="s">
        <v>410</v>
      </c>
      <c r="Y15" s="460" t="s">
        <v>410</v>
      </c>
      <c r="Z15" s="458" t="s">
        <v>410</v>
      </c>
      <c r="AA15" s="312"/>
    </row>
    <row r="16" spans="1:119" ht="12.75" customHeight="1">
      <c r="B16" s="328"/>
      <c r="C16" s="302">
        <v>9</v>
      </c>
      <c r="D16" s="303" t="s">
        <v>131</v>
      </c>
      <c r="E16" s="304" t="s">
        <v>419</v>
      </c>
      <c r="F16" s="305" t="s">
        <v>465</v>
      </c>
      <c r="G16" s="440">
        <v>12180.641995999998</v>
      </c>
      <c r="H16" s="441">
        <v>14981.586440000001</v>
      </c>
      <c r="I16" s="441">
        <v>14981.586440000001</v>
      </c>
      <c r="J16" s="442">
        <v>14659.590240000001</v>
      </c>
      <c r="K16" s="442">
        <v>11324.035459999999</v>
      </c>
      <c r="L16" s="441">
        <v>14981.586440000001</v>
      </c>
      <c r="M16" s="444" t="s">
        <v>410</v>
      </c>
      <c r="N16" s="441">
        <v>10338.894848</v>
      </c>
      <c r="O16" s="444" t="s">
        <v>410</v>
      </c>
      <c r="P16" s="441">
        <v>14981.586440000001</v>
      </c>
      <c r="Q16" s="441">
        <v>5354.4845599999999</v>
      </c>
      <c r="R16" s="441">
        <v>2675.0538279999996</v>
      </c>
      <c r="S16" s="442">
        <v>14981.586440000001</v>
      </c>
      <c r="T16" s="442">
        <v>14981.586440000001</v>
      </c>
      <c r="U16" s="442">
        <v>2839.5607479999999</v>
      </c>
      <c r="V16" s="442">
        <v>10109.658075999998</v>
      </c>
      <c r="W16" s="444" t="s">
        <v>410</v>
      </c>
      <c r="X16" s="444" t="s">
        <v>410</v>
      </c>
      <c r="Y16" s="461">
        <v>5814.4787719999995</v>
      </c>
      <c r="Z16" s="453">
        <v>14558.042824</v>
      </c>
      <c r="AA16" s="312"/>
    </row>
    <row r="17" spans="2:27" ht="12.75" customHeight="1">
      <c r="B17" s="328"/>
      <c r="C17" s="302">
        <v>10</v>
      </c>
      <c r="D17" s="303" t="s">
        <v>132</v>
      </c>
      <c r="E17" s="304" t="s">
        <v>313</v>
      </c>
      <c r="F17" s="305" t="s">
        <v>465</v>
      </c>
      <c r="G17" s="440">
        <v>4754.9826560000001</v>
      </c>
      <c r="H17" s="441">
        <v>5673.0710599999993</v>
      </c>
      <c r="I17" s="441">
        <v>6024.8071680000012</v>
      </c>
      <c r="J17" s="442">
        <v>4957.6841719999993</v>
      </c>
      <c r="K17" s="442">
        <v>3168.1148800000001</v>
      </c>
      <c r="L17" s="441">
        <v>6108.1401240000005</v>
      </c>
      <c r="M17" s="444" t="s">
        <v>410</v>
      </c>
      <c r="N17" s="441">
        <v>4549.410436000001</v>
      </c>
      <c r="O17" s="444" t="s">
        <v>410</v>
      </c>
      <c r="P17" s="441">
        <v>6101.6700240000009</v>
      </c>
      <c r="Q17" s="462" t="s">
        <v>410</v>
      </c>
      <c r="R17" s="441">
        <v>435.64814799999999</v>
      </c>
      <c r="S17" s="442">
        <v>5722.0935879999997</v>
      </c>
      <c r="T17" s="442">
        <v>6108.1401240000005</v>
      </c>
      <c r="U17" s="442">
        <v>380.09327599999995</v>
      </c>
      <c r="V17" s="442">
        <v>1844.0883040000001</v>
      </c>
      <c r="W17" s="444" t="s">
        <v>410</v>
      </c>
      <c r="X17" s="444" t="s">
        <v>410</v>
      </c>
      <c r="Y17" s="461">
        <v>2436.2122679999998</v>
      </c>
      <c r="Z17" s="453">
        <v>5627.5204759999997</v>
      </c>
      <c r="AA17" s="312"/>
    </row>
    <row r="18" spans="2:27" ht="12.75" customHeight="1">
      <c r="B18" s="328"/>
      <c r="C18" s="302">
        <v>11</v>
      </c>
      <c r="D18" s="303" t="s">
        <v>133</v>
      </c>
      <c r="E18" s="304" t="s">
        <v>314</v>
      </c>
      <c r="F18" s="305" t="s">
        <v>465</v>
      </c>
      <c r="G18" s="440">
        <v>1264.6505480000001</v>
      </c>
      <c r="H18" s="441">
        <v>2058.0763960000004</v>
      </c>
      <c r="I18" s="441">
        <v>1980.533312</v>
      </c>
      <c r="J18" s="442">
        <v>1018.139632</v>
      </c>
      <c r="K18" s="442">
        <v>1390.5530479999998</v>
      </c>
      <c r="L18" s="441">
        <v>2134.3081240000006</v>
      </c>
      <c r="M18" s="444" t="s">
        <v>410</v>
      </c>
      <c r="N18" s="441">
        <v>1493.807168</v>
      </c>
      <c r="O18" s="441">
        <v>1638.1244400000003</v>
      </c>
      <c r="P18" s="444" t="s">
        <v>410</v>
      </c>
      <c r="Q18" s="444" t="s">
        <v>410</v>
      </c>
      <c r="R18" s="441">
        <v>315.12395199999997</v>
      </c>
      <c r="S18" s="442">
        <v>1632.9545519999999</v>
      </c>
      <c r="T18" s="442">
        <v>1735.8383679999999</v>
      </c>
      <c r="U18" s="442">
        <v>21.18524</v>
      </c>
      <c r="V18" s="442">
        <v>523.64224400000001</v>
      </c>
      <c r="W18" s="444" t="s">
        <v>410</v>
      </c>
      <c r="X18" s="444" t="s">
        <v>410</v>
      </c>
      <c r="Y18" s="461">
        <v>339.17498000000001</v>
      </c>
      <c r="Z18" s="453">
        <v>2075.1464120000001</v>
      </c>
      <c r="AA18" s="312"/>
    </row>
    <row r="19" spans="2:27" ht="12.75" customHeight="1">
      <c r="B19" s="328"/>
      <c r="C19" s="302">
        <v>12</v>
      </c>
      <c r="D19" s="303" t="s">
        <v>134</v>
      </c>
      <c r="E19" s="304" t="s">
        <v>315</v>
      </c>
      <c r="F19" s="305" t="s">
        <v>465</v>
      </c>
      <c r="G19" s="440">
        <v>1382.739208</v>
      </c>
      <c r="H19" s="441">
        <v>1073.0166079999997</v>
      </c>
      <c r="I19" s="441">
        <v>1290.5672999999995</v>
      </c>
      <c r="J19" s="442">
        <v>295.03100800000004</v>
      </c>
      <c r="K19" s="442">
        <v>379.81764799999991</v>
      </c>
      <c r="L19" s="441">
        <v>1551.462284</v>
      </c>
      <c r="M19" s="444" t="s">
        <v>410</v>
      </c>
      <c r="N19" s="441">
        <v>1507.6714840000002</v>
      </c>
      <c r="O19" s="444" t="s">
        <v>410</v>
      </c>
      <c r="P19" s="444" t="s">
        <v>410</v>
      </c>
      <c r="Q19" s="444" t="s">
        <v>410</v>
      </c>
      <c r="R19" s="441">
        <v>61.673023999999998</v>
      </c>
      <c r="S19" s="442">
        <v>1299.6652679999997</v>
      </c>
      <c r="T19" s="442">
        <v>1354.9272159999996</v>
      </c>
      <c r="U19" s="442">
        <v>142.62344000000002</v>
      </c>
      <c r="V19" s="442">
        <v>670.92304799999999</v>
      </c>
      <c r="W19" s="444" t="s">
        <v>410</v>
      </c>
      <c r="X19" s="444" t="s">
        <v>410</v>
      </c>
      <c r="Y19" s="461">
        <v>539.75867999999991</v>
      </c>
      <c r="Z19" s="453">
        <v>1447.446792</v>
      </c>
      <c r="AA19" s="312"/>
    </row>
    <row r="20" spans="2:27" ht="12.75" customHeight="1">
      <c r="B20" s="328"/>
      <c r="C20" s="302">
        <v>13</v>
      </c>
      <c r="D20" s="303" t="s">
        <v>135</v>
      </c>
      <c r="E20" s="304" t="s">
        <v>316</v>
      </c>
      <c r="F20" s="305" t="s">
        <v>465</v>
      </c>
      <c r="G20" s="440">
        <v>467.25228399999992</v>
      </c>
      <c r="H20" s="441">
        <v>593.1486799999999</v>
      </c>
      <c r="I20" s="441">
        <v>564.1765079999999</v>
      </c>
      <c r="J20" s="442">
        <v>195.66732399999998</v>
      </c>
      <c r="K20" s="442">
        <v>495.24241999999998</v>
      </c>
      <c r="L20" s="441">
        <v>855.6942039999999</v>
      </c>
      <c r="M20" s="444" t="s">
        <v>410</v>
      </c>
      <c r="N20" s="441">
        <v>875.12717199999986</v>
      </c>
      <c r="O20" s="444" t="s">
        <v>410</v>
      </c>
      <c r="P20" s="444" t="s">
        <v>410</v>
      </c>
      <c r="Q20" s="444" t="s">
        <v>410</v>
      </c>
      <c r="R20" s="441">
        <v>111.981604</v>
      </c>
      <c r="S20" s="442">
        <v>678.04952400000002</v>
      </c>
      <c r="T20" s="442">
        <v>668.56844000000001</v>
      </c>
      <c r="U20" s="442">
        <v>157.97985600000004</v>
      </c>
      <c r="V20" s="442">
        <v>275.25180799999998</v>
      </c>
      <c r="W20" s="444" t="s">
        <v>410</v>
      </c>
      <c r="X20" s="444" t="s">
        <v>410</v>
      </c>
      <c r="Y20" s="461">
        <v>198.51386400000001</v>
      </c>
      <c r="Z20" s="453">
        <v>824.81819600000006</v>
      </c>
      <c r="AA20" s="312"/>
    </row>
    <row r="21" spans="2:27" ht="12.75" customHeight="1">
      <c r="B21" s="328"/>
      <c r="C21" s="302">
        <v>14</v>
      </c>
      <c r="D21" s="303" t="s">
        <v>136</v>
      </c>
      <c r="E21" s="304" t="s">
        <v>317</v>
      </c>
      <c r="F21" s="305" t="s">
        <v>465</v>
      </c>
      <c r="G21" s="440">
        <v>3425.7893599999998</v>
      </c>
      <c r="H21" s="441">
        <v>3438.9417599999997</v>
      </c>
      <c r="I21" s="441">
        <v>3353.5266080000001</v>
      </c>
      <c r="J21" s="442">
        <v>2829.0523319999993</v>
      </c>
      <c r="K21" s="442">
        <v>3606.0262119999998</v>
      </c>
      <c r="L21" s="441">
        <v>3847.3992199999998</v>
      </c>
      <c r="M21" s="441">
        <v>3438.9417599999997</v>
      </c>
      <c r="N21" s="441">
        <v>3758.9105719999998</v>
      </c>
      <c r="O21" s="444" t="s">
        <v>410</v>
      </c>
      <c r="P21" s="444" t="s">
        <v>410</v>
      </c>
      <c r="Q21" s="444" t="s">
        <v>410</v>
      </c>
      <c r="R21" s="441">
        <v>94.9696</v>
      </c>
      <c r="S21" s="442">
        <v>3761.9840679999998</v>
      </c>
      <c r="T21" s="442">
        <v>3398.3150559999995</v>
      </c>
      <c r="U21" s="442">
        <v>902.15893999999992</v>
      </c>
      <c r="V21" s="442">
        <v>1716.7119280000004</v>
      </c>
      <c r="W21" s="444" t="s">
        <v>410</v>
      </c>
      <c r="X21" s="444" t="s">
        <v>410</v>
      </c>
      <c r="Y21" s="461">
        <v>3225.7846240000003</v>
      </c>
      <c r="Z21" s="453">
        <v>3532.730204</v>
      </c>
      <c r="AA21" s="312"/>
    </row>
    <row r="22" spans="2:27" ht="12.75" customHeight="1">
      <c r="B22" s="328"/>
      <c r="C22" s="302">
        <v>15</v>
      </c>
      <c r="D22" s="303" t="s">
        <v>137</v>
      </c>
      <c r="E22" s="304" t="s">
        <v>318</v>
      </c>
      <c r="F22" s="305" t="s">
        <v>465</v>
      </c>
      <c r="G22" s="440">
        <v>335.61370400000004</v>
      </c>
      <c r="H22" s="441">
        <v>1581.861312</v>
      </c>
      <c r="I22" s="441">
        <v>1685.2706799999999</v>
      </c>
      <c r="J22" s="442">
        <v>1984.68146</v>
      </c>
      <c r="K22" s="442">
        <v>2027.411204</v>
      </c>
      <c r="L22" s="441">
        <v>2052.8964559999999</v>
      </c>
      <c r="M22" s="441">
        <v>1916.2603799999999</v>
      </c>
      <c r="N22" s="441">
        <v>1592.775684</v>
      </c>
      <c r="O22" s="444" t="s">
        <v>410</v>
      </c>
      <c r="P22" s="444" t="s">
        <v>410</v>
      </c>
      <c r="Q22" s="444" t="s">
        <v>410</v>
      </c>
      <c r="R22" s="441">
        <v>527.99977200000001</v>
      </c>
      <c r="S22" s="442">
        <v>1674.0867679999999</v>
      </c>
      <c r="T22" s="442">
        <v>1326.7082439999997</v>
      </c>
      <c r="U22" s="442">
        <v>178.59448399999999</v>
      </c>
      <c r="V22" s="442">
        <v>197.88400399999998</v>
      </c>
      <c r="W22" s="444" t="s">
        <v>410</v>
      </c>
      <c r="X22" s="444" t="s">
        <v>410</v>
      </c>
      <c r="Y22" s="461">
        <v>178.59448399999999</v>
      </c>
      <c r="Z22" s="453">
        <v>1819.0454479999999</v>
      </c>
      <c r="AA22" s="312"/>
    </row>
    <row r="23" spans="2:27" ht="12.75" customHeight="1">
      <c r="B23" s="328"/>
      <c r="C23" s="302">
        <v>16</v>
      </c>
      <c r="D23" s="303" t="s">
        <v>138</v>
      </c>
      <c r="E23" s="304" t="s">
        <v>319</v>
      </c>
      <c r="F23" s="305" t="s">
        <v>465</v>
      </c>
      <c r="G23" s="440">
        <v>15146.390651407406</v>
      </c>
      <c r="H23" s="441">
        <v>17068.970423407409</v>
      </c>
      <c r="I23" s="441">
        <v>17071.231990081975</v>
      </c>
      <c r="J23" s="442">
        <v>17071.231990081975</v>
      </c>
      <c r="K23" s="442">
        <v>17068.970423407409</v>
      </c>
      <c r="L23" s="441">
        <v>17068.970423407409</v>
      </c>
      <c r="M23" s="462" t="s">
        <v>410</v>
      </c>
      <c r="N23" s="441">
        <v>13493.138051119009</v>
      </c>
      <c r="O23" s="444" t="s">
        <v>410</v>
      </c>
      <c r="P23" s="441">
        <v>13492.586481185182</v>
      </c>
      <c r="Q23" s="444" t="s">
        <v>410</v>
      </c>
      <c r="R23" s="441">
        <v>8077.5911519999991</v>
      </c>
      <c r="S23" s="442">
        <v>17056.577503407407</v>
      </c>
      <c r="T23" s="442">
        <v>17071.231990081975</v>
      </c>
      <c r="U23" s="442">
        <v>9480.5272131851834</v>
      </c>
      <c r="V23" s="442">
        <v>12970.148242962961</v>
      </c>
      <c r="W23" s="444" t="s">
        <v>410</v>
      </c>
      <c r="X23" s="444" t="s">
        <v>410</v>
      </c>
      <c r="Y23" s="461">
        <v>14554.015086962962</v>
      </c>
      <c r="Z23" s="453">
        <v>16821.170467859753</v>
      </c>
      <c r="AA23" s="312"/>
    </row>
    <row r="24" spans="2:27" ht="12.75" customHeight="1">
      <c r="B24" s="328"/>
      <c r="C24" s="302">
        <v>17</v>
      </c>
      <c r="D24" s="303" t="s">
        <v>139</v>
      </c>
      <c r="E24" s="304" t="s">
        <v>320</v>
      </c>
      <c r="F24" s="305" t="s">
        <v>465</v>
      </c>
      <c r="G24" s="440">
        <v>13653.818123979605</v>
      </c>
      <c r="H24" s="441">
        <v>12939.411353292315</v>
      </c>
      <c r="I24" s="441">
        <v>14878.606521288295</v>
      </c>
      <c r="J24" s="442">
        <v>12803.973904633662</v>
      </c>
      <c r="K24" s="442">
        <v>14458.108755648154</v>
      </c>
      <c r="L24" s="441">
        <v>14880.284431205735</v>
      </c>
      <c r="M24" s="444" t="s">
        <v>410</v>
      </c>
      <c r="N24" s="441">
        <v>12177.412444218993</v>
      </c>
      <c r="O24" s="444" t="s">
        <v>410</v>
      </c>
      <c r="P24" s="462" t="s">
        <v>410</v>
      </c>
      <c r="Q24" s="444" t="s">
        <v>410</v>
      </c>
      <c r="R24" s="441">
        <v>3899.8544570297031</v>
      </c>
      <c r="S24" s="442">
        <v>13984.623048262611</v>
      </c>
      <c r="T24" s="442">
        <v>14857.498494760419</v>
      </c>
      <c r="U24" s="442">
        <v>5617.7331440000007</v>
      </c>
      <c r="V24" s="442">
        <v>13787.622354572073</v>
      </c>
      <c r="W24" s="444" t="s">
        <v>410</v>
      </c>
      <c r="X24" s="444" t="s">
        <v>410</v>
      </c>
      <c r="Y24" s="461">
        <v>13532.852840143798</v>
      </c>
      <c r="Z24" s="453">
        <v>14884.151548773445</v>
      </c>
      <c r="AA24" s="312"/>
    </row>
    <row r="25" spans="2:27" ht="12.75" customHeight="1">
      <c r="B25" s="328" t="s">
        <v>18</v>
      </c>
      <c r="C25" s="302">
        <v>18</v>
      </c>
      <c r="D25" s="303" t="s">
        <v>140</v>
      </c>
      <c r="E25" s="304" t="s">
        <v>321</v>
      </c>
      <c r="F25" s="305" t="s">
        <v>465</v>
      </c>
      <c r="G25" s="440">
        <v>3288.6323200000002</v>
      </c>
      <c r="H25" s="441">
        <v>6318.9065479999999</v>
      </c>
      <c r="I25" s="441">
        <v>6944.9131039999993</v>
      </c>
      <c r="J25" s="442">
        <v>6096.1349479999999</v>
      </c>
      <c r="K25" s="442">
        <v>6152.3387279999988</v>
      </c>
      <c r="L25" s="441">
        <v>6987.9797039999994</v>
      </c>
      <c r="M25" s="444" t="s">
        <v>410</v>
      </c>
      <c r="N25" s="441">
        <v>5371.5846319999991</v>
      </c>
      <c r="O25" s="444" t="s">
        <v>410</v>
      </c>
      <c r="P25" s="444" t="s">
        <v>410</v>
      </c>
      <c r="Q25" s="444" t="s">
        <v>410</v>
      </c>
      <c r="R25" s="441">
        <v>647.35884799999997</v>
      </c>
      <c r="S25" s="442">
        <v>6330.2831120000001</v>
      </c>
      <c r="T25" s="442">
        <v>5680.3879119999992</v>
      </c>
      <c r="U25" s="442">
        <v>730.67328799999996</v>
      </c>
      <c r="V25" s="442">
        <v>2385.1036040000004</v>
      </c>
      <c r="W25" s="444" t="s">
        <v>410</v>
      </c>
      <c r="X25" s="444" t="s">
        <v>410</v>
      </c>
      <c r="Y25" s="461">
        <v>1360.9387039999999</v>
      </c>
      <c r="Z25" s="453">
        <v>6347.7249199999997</v>
      </c>
      <c r="AA25" s="312"/>
    </row>
    <row r="26" spans="2:27" ht="12.75" customHeight="1">
      <c r="B26" s="328"/>
      <c r="C26" s="302">
        <v>19</v>
      </c>
      <c r="D26" s="303" t="s">
        <v>141</v>
      </c>
      <c r="E26" s="304" t="s">
        <v>322</v>
      </c>
      <c r="F26" s="305" t="s">
        <v>465</v>
      </c>
      <c r="G26" s="440">
        <v>288.15989999999999</v>
      </c>
      <c r="H26" s="441">
        <v>2096.8142320000002</v>
      </c>
      <c r="I26" s="441">
        <v>2229.9435640000002</v>
      </c>
      <c r="J26" s="442">
        <v>1796.5085159999999</v>
      </c>
      <c r="K26" s="442">
        <v>2043.1485400000001</v>
      </c>
      <c r="L26" s="441">
        <v>2235.1966400000001</v>
      </c>
      <c r="M26" s="444" t="s">
        <v>410</v>
      </c>
      <c r="N26" s="441">
        <v>1494.4097879999999</v>
      </c>
      <c r="O26" s="444" t="s">
        <v>410</v>
      </c>
      <c r="P26" s="444" t="s">
        <v>410</v>
      </c>
      <c r="Q26" s="444" t="s">
        <v>410</v>
      </c>
      <c r="R26" s="441">
        <v>1402.9416279999998</v>
      </c>
      <c r="S26" s="442">
        <v>1892.7685759999999</v>
      </c>
      <c r="T26" s="442">
        <v>1915.5372239999999</v>
      </c>
      <c r="U26" s="442">
        <v>162.57452800000002</v>
      </c>
      <c r="V26" s="442">
        <v>716.12205599999993</v>
      </c>
      <c r="W26" s="444" t="s">
        <v>410</v>
      </c>
      <c r="X26" s="444" t="s">
        <v>410</v>
      </c>
      <c r="Y26" s="461">
        <v>416.17227200000002</v>
      </c>
      <c r="Z26" s="453">
        <v>2172.2237239999999</v>
      </c>
      <c r="AA26" s="312"/>
    </row>
    <row r="27" spans="2:27" ht="12.75" customHeight="1">
      <c r="B27" s="328"/>
      <c r="C27" s="302">
        <v>20</v>
      </c>
      <c r="D27" s="303" t="s">
        <v>142</v>
      </c>
      <c r="E27" s="304" t="s">
        <v>323</v>
      </c>
      <c r="F27" s="305" t="s">
        <v>465</v>
      </c>
      <c r="G27" s="440">
        <v>14.049871999999999</v>
      </c>
      <c r="H27" s="441">
        <v>87.507692000000006</v>
      </c>
      <c r="I27" s="441">
        <v>99.298205915606545</v>
      </c>
      <c r="J27" s="442">
        <v>14.049871999999999</v>
      </c>
      <c r="K27" s="442">
        <v>14.049871999999999</v>
      </c>
      <c r="L27" s="441">
        <v>58.356829300221932</v>
      </c>
      <c r="M27" s="444" t="s">
        <v>410</v>
      </c>
      <c r="N27" s="441">
        <v>88.804496</v>
      </c>
      <c r="O27" s="444" t="s">
        <v>410</v>
      </c>
      <c r="P27" s="444" t="s">
        <v>410</v>
      </c>
      <c r="Q27" s="444" t="s">
        <v>410</v>
      </c>
      <c r="R27" s="441">
        <v>14.049871999999999</v>
      </c>
      <c r="S27" s="442">
        <v>16.051743999999999</v>
      </c>
      <c r="T27" s="442">
        <v>14.049871999999999</v>
      </c>
      <c r="U27" s="442">
        <v>14.049871999999999</v>
      </c>
      <c r="V27" s="442">
        <v>14.049871999999999</v>
      </c>
      <c r="W27" s="444" t="s">
        <v>410</v>
      </c>
      <c r="X27" s="444" t="s">
        <v>410</v>
      </c>
      <c r="Y27" s="461">
        <v>14.049871999999999</v>
      </c>
      <c r="Z27" s="453">
        <v>120.52500991560656</v>
      </c>
      <c r="AA27" s="312"/>
    </row>
    <row r="28" spans="2:27" ht="12.75" customHeight="1">
      <c r="B28" s="328"/>
      <c r="C28" s="302">
        <v>21</v>
      </c>
      <c r="D28" s="303" t="s">
        <v>143</v>
      </c>
      <c r="E28" s="304" t="s">
        <v>324</v>
      </c>
      <c r="F28" s="305" t="s">
        <v>465</v>
      </c>
      <c r="G28" s="440">
        <v>2735.5216799999998</v>
      </c>
      <c r="H28" s="441">
        <v>4243.8379719999994</v>
      </c>
      <c r="I28" s="441">
        <v>4152.2892400000001</v>
      </c>
      <c r="J28" s="442">
        <v>3186.8180319999997</v>
      </c>
      <c r="K28" s="442">
        <v>3861.8820559999999</v>
      </c>
      <c r="L28" s="441">
        <v>4243.8379719999994</v>
      </c>
      <c r="M28" s="444" t="s">
        <v>410</v>
      </c>
      <c r="N28" s="441">
        <v>3353.2769479999988</v>
      </c>
      <c r="O28" s="444" t="s">
        <v>410</v>
      </c>
      <c r="P28" s="444" t="s">
        <v>410</v>
      </c>
      <c r="Q28" s="444" t="s">
        <v>410</v>
      </c>
      <c r="R28" s="441">
        <v>1103.5921360000002</v>
      </c>
      <c r="S28" s="442">
        <v>4138.1262119999992</v>
      </c>
      <c r="T28" s="442">
        <v>4243.8379719999994</v>
      </c>
      <c r="U28" s="442">
        <v>3106.0328959999993</v>
      </c>
      <c r="V28" s="442">
        <v>3736.7939199999996</v>
      </c>
      <c r="W28" s="444" t="s">
        <v>410</v>
      </c>
      <c r="X28" s="444" t="s">
        <v>410</v>
      </c>
      <c r="Y28" s="461">
        <v>2744.6441959999997</v>
      </c>
      <c r="Z28" s="453">
        <v>4146.7656519999991</v>
      </c>
      <c r="AA28" s="312"/>
    </row>
    <row r="29" spans="2:27" ht="12.75" customHeight="1">
      <c r="B29" s="328"/>
      <c r="C29" s="302">
        <v>22</v>
      </c>
      <c r="D29" s="303" t="s">
        <v>144</v>
      </c>
      <c r="E29" s="304" t="s">
        <v>325</v>
      </c>
      <c r="F29" s="305" t="s">
        <v>465</v>
      </c>
      <c r="G29" s="440">
        <v>11961.536728000003</v>
      </c>
      <c r="H29" s="441">
        <v>13197.271071703706</v>
      </c>
      <c r="I29" s="441">
        <v>13197.271071703706</v>
      </c>
      <c r="J29" s="442">
        <v>12046.531568000002</v>
      </c>
      <c r="K29" s="442">
        <v>12519.073740000002</v>
      </c>
      <c r="L29" s="441">
        <v>13197.271071703706</v>
      </c>
      <c r="M29" s="444" t="s">
        <v>410</v>
      </c>
      <c r="N29" s="441">
        <v>11202.924267703704</v>
      </c>
      <c r="O29" s="444" t="s">
        <v>410</v>
      </c>
      <c r="P29" s="444" t="s">
        <v>410</v>
      </c>
      <c r="Q29" s="444" t="s">
        <v>410</v>
      </c>
      <c r="R29" s="441">
        <v>3832.4458360000003</v>
      </c>
      <c r="S29" s="442">
        <v>13168.210283703705</v>
      </c>
      <c r="T29" s="442">
        <v>13156.343135703706</v>
      </c>
      <c r="U29" s="442">
        <v>13172.116083703706</v>
      </c>
      <c r="V29" s="442">
        <v>12404.347771703706</v>
      </c>
      <c r="W29" s="444" t="s">
        <v>410</v>
      </c>
      <c r="X29" s="444" t="s">
        <v>410</v>
      </c>
      <c r="Y29" s="461">
        <v>12523.749448</v>
      </c>
      <c r="Z29" s="453">
        <v>13132.499119703705</v>
      </c>
      <c r="AA29" s="312"/>
    </row>
    <row r="30" spans="2:27" ht="12.75" customHeight="1">
      <c r="B30" s="328"/>
      <c r="C30" s="302">
        <v>23</v>
      </c>
      <c r="D30" s="303" t="s">
        <v>145</v>
      </c>
      <c r="E30" s="304" t="s">
        <v>326</v>
      </c>
      <c r="F30" s="305" t="s">
        <v>465</v>
      </c>
      <c r="G30" s="440">
        <v>2986.2153622608703</v>
      </c>
      <c r="H30" s="441">
        <v>4031.8877428906517</v>
      </c>
      <c r="I30" s="441">
        <v>4507.9867828906517</v>
      </c>
      <c r="J30" s="442">
        <v>4411.7765326297822</v>
      </c>
      <c r="K30" s="442">
        <v>4418.9567360000001</v>
      </c>
      <c r="L30" s="441">
        <v>4507.9867828906517</v>
      </c>
      <c r="M30" s="444" t="s">
        <v>410</v>
      </c>
      <c r="N30" s="441">
        <v>3689.8841286297811</v>
      </c>
      <c r="O30" s="444" t="s">
        <v>410</v>
      </c>
      <c r="P30" s="444" t="s">
        <v>410</v>
      </c>
      <c r="Q30" s="444" t="s">
        <v>410</v>
      </c>
      <c r="R30" s="441">
        <v>200.21571599999999</v>
      </c>
      <c r="S30" s="442">
        <v>3838.9799610434789</v>
      </c>
      <c r="T30" s="442">
        <v>4454.1586320000015</v>
      </c>
      <c r="U30" s="442">
        <v>4432.852659304348</v>
      </c>
      <c r="V30" s="442">
        <v>2404.1222475863028</v>
      </c>
      <c r="W30" s="444" t="s">
        <v>410</v>
      </c>
      <c r="X30" s="444" t="s">
        <v>410</v>
      </c>
      <c r="Y30" s="461">
        <v>3063.2318320000004</v>
      </c>
      <c r="Z30" s="453">
        <v>4392.9628828906507</v>
      </c>
      <c r="AA30" s="312"/>
    </row>
    <row r="31" spans="2:27" ht="12.75" customHeight="1">
      <c r="B31" s="328"/>
      <c r="C31" s="302">
        <v>24</v>
      </c>
      <c r="D31" s="303" t="s">
        <v>146</v>
      </c>
      <c r="E31" s="304" t="s">
        <v>327</v>
      </c>
      <c r="F31" s="305" t="s">
        <v>465</v>
      </c>
      <c r="G31" s="440">
        <v>4418.1986239999997</v>
      </c>
      <c r="H31" s="441">
        <v>7766.9259119999997</v>
      </c>
      <c r="I31" s="441">
        <v>7766.9259119999997</v>
      </c>
      <c r="J31" s="442">
        <v>7766.9259119999997</v>
      </c>
      <c r="K31" s="442">
        <v>7766.9259119999997</v>
      </c>
      <c r="L31" s="441">
        <v>7766.9259119999997</v>
      </c>
      <c r="M31" s="444" t="s">
        <v>410</v>
      </c>
      <c r="N31" s="441">
        <v>6405.7789359999997</v>
      </c>
      <c r="O31" s="444" t="s">
        <v>410</v>
      </c>
      <c r="P31" s="444" t="s">
        <v>410</v>
      </c>
      <c r="Q31" s="444" t="s">
        <v>410</v>
      </c>
      <c r="R31" s="441">
        <v>1496.644108</v>
      </c>
      <c r="S31" s="442">
        <v>7766.9259119999997</v>
      </c>
      <c r="T31" s="442">
        <v>7766.9259119999997</v>
      </c>
      <c r="U31" s="442">
        <v>6953.287816</v>
      </c>
      <c r="V31" s="442">
        <v>4356.0822719999996</v>
      </c>
      <c r="W31" s="444" t="s">
        <v>410</v>
      </c>
      <c r="X31" s="444" t="s">
        <v>410</v>
      </c>
      <c r="Y31" s="461">
        <v>4264.9360640000004</v>
      </c>
      <c r="Z31" s="453">
        <v>7604.7252879999996</v>
      </c>
      <c r="AA31" s="312"/>
    </row>
    <row r="32" spans="2:27" ht="12.75" customHeight="1">
      <c r="B32" s="328"/>
      <c r="C32" s="302">
        <v>25</v>
      </c>
      <c r="D32" s="303" t="s">
        <v>147</v>
      </c>
      <c r="E32" s="304" t="s">
        <v>328</v>
      </c>
      <c r="F32" s="305" t="s">
        <v>465</v>
      </c>
      <c r="G32" s="440">
        <v>1052.4444960000001</v>
      </c>
      <c r="H32" s="441">
        <v>5272.7383839999993</v>
      </c>
      <c r="I32" s="441">
        <v>5107.902039999999</v>
      </c>
      <c r="J32" s="442">
        <v>5625.4411479999999</v>
      </c>
      <c r="K32" s="442">
        <v>5671.5674400000007</v>
      </c>
      <c r="L32" s="441">
        <v>6213.5027679999994</v>
      </c>
      <c r="M32" s="444" t="s">
        <v>410</v>
      </c>
      <c r="N32" s="441">
        <v>4918.2330159999992</v>
      </c>
      <c r="O32" s="444" t="s">
        <v>410</v>
      </c>
      <c r="P32" s="444" t="s">
        <v>410</v>
      </c>
      <c r="Q32" s="444" t="s">
        <v>410</v>
      </c>
      <c r="R32" s="441">
        <v>882.01318800000001</v>
      </c>
      <c r="S32" s="442">
        <v>6213.6575399999992</v>
      </c>
      <c r="T32" s="442">
        <v>5953.7823479999997</v>
      </c>
      <c r="U32" s="442">
        <v>2877.5611480000002</v>
      </c>
      <c r="V32" s="442">
        <v>2003.1279280000001</v>
      </c>
      <c r="W32" s="444" t="s">
        <v>410</v>
      </c>
      <c r="X32" s="444" t="s">
        <v>410</v>
      </c>
      <c r="Y32" s="461">
        <v>1256.2936520000001</v>
      </c>
      <c r="Z32" s="453">
        <v>6186.8046359999998</v>
      </c>
      <c r="AA32" s="312"/>
    </row>
    <row r="33" spans="2:27" ht="12.75" customHeight="1">
      <c r="B33" s="328"/>
      <c r="C33" s="302">
        <v>26</v>
      </c>
      <c r="D33" s="303" t="s">
        <v>148</v>
      </c>
      <c r="E33" s="304" t="s">
        <v>329</v>
      </c>
      <c r="F33" s="305" t="s">
        <v>465</v>
      </c>
      <c r="G33" s="440">
        <v>2821.5452719999994</v>
      </c>
      <c r="H33" s="441">
        <v>8336.3421479999997</v>
      </c>
      <c r="I33" s="441">
        <v>8158.3692719999999</v>
      </c>
      <c r="J33" s="442">
        <v>8059.7519320000001</v>
      </c>
      <c r="K33" s="442">
        <v>7801.9929239999983</v>
      </c>
      <c r="L33" s="441">
        <v>10064.103663999998</v>
      </c>
      <c r="M33" s="444" t="s">
        <v>410</v>
      </c>
      <c r="N33" s="441">
        <v>8371.2764079999997</v>
      </c>
      <c r="O33" s="444" t="s">
        <v>410</v>
      </c>
      <c r="P33" s="444" t="s">
        <v>410</v>
      </c>
      <c r="Q33" s="444" t="s">
        <v>410</v>
      </c>
      <c r="R33" s="441">
        <v>3200.8177319999995</v>
      </c>
      <c r="S33" s="442">
        <v>7939.4387399999996</v>
      </c>
      <c r="T33" s="442">
        <v>9876.0535319999999</v>
      </c>
      <c r="U33" s="442">
        <v>7263.1582159999989</v>
      </c>
      <c r="V33" s="442">
        <v>3894.7210239999999</v>
      </c>
      <c r="W33" s="444" t="s">
        <v>410</v>
      </c>
      <c r="X33" s="444" t="s">
        <v>410</v>
      </c>
      <c r="Y33" s="461">
        <v>917.36315999999988</v>
      </c>
      <c r="Z33" s="453">
        <v>10099.333463999998</v>
      </c>
      <c r="AA33" s="312"/>
    </row>
    <row r="34" spans="2:27" ht="12.75" customHeight="1">
      <c r="B34" s="328"/>
      <c r="C34" s="302">
        <v>27</v>
      </c>
      <c r="D34" s="303" t="s">
        <v>149</v>
      </c>
      <c r="E34" s="304" t="s">
        <v>330</v>
      </c>
      <c r="F34" s="305" t="s">
        <v>465</v>
      </c>
      <c r="G34" s="440">
        <v>919.26866399999994</v>
      </c>
      <c r="H34" s="441">
        <v>2933.7931593333333</v>
      </c>
      <c r="I34" s="441">
        <v>2936.7397693333332</v>
      </c>
      <c r="J34" s="442">
        <v>3903.7507140000002</v>
      </c>
      <c r="K34" s="442">
        <v>3786.740918</v>
      </c>
      <c r="L34" s="441">
        <v>4069.6139813333334</v>
      </c>
      <c r="M34" s="444" t="s">
        <v>410</v>
      </c>
      <c r="N34" s="441">
        <v>3263.245543333333</v>
      </c>
      <c r="O34" s="444" t="s">
        <v>410</v>
      </c>
      <c r="P34" s="444" t="s">
        <v>410</v>
      </c>
      <c r="Q34" s="444" t="s">
        <v>410</v>
      </c>
      <c r="R34" s="441">
        <v>447.21806800000002</v>
      </c>
      <c r="S34" s="442">
        <v>4002.7032853333335</v>
      </c>
      <c r="T34" s="442">
        <v>2899.2055073333331</v>
      </c>
      <c r="U34" s="442">
        <v>869.34827599999994</v>
      </c>
      <c r="V34" s="442">
        <v>196.76153200000002</v>
      </c>
      <c r="W34" s="444" t="s">
        <v>410</v>
      </c>
      <c r="X34" s="444" t="s">
        <v>410</v>
      </c>
      <c r="Y34" s="461">
        <v>320.19461199999995</v>
      </c>
      <c r="Z34" s="453">
        <v>3994.78611</v>
      </c>
      <c r="AA34" s="312"/>
    </row>
    <row r="35" spans="2:27" ht="12.75" customHeight="1">
      <c r="B35" s="328"/>
      <c r="C35" s="302">
        <v>28</v>
      </c>
      <c r="D35" s="303" t="s">
        <v>150</v>
      </c>
      <c r="E35" s="304" t="s">
        <v>331</v>
      </c>
      <c r="F35" s="305" t="s">
        <v>465</v>
      </c>
      <c r="G35" s="440">
        <v>1070.7334559999999</v>
      </c>
      <c r="H35" s="441">
        <v>7795.6931786600808</v>
      </c>
      <c r="I35" s="441">
        <v>7809.0927706600805</v>
      </c>
      <c r="J35" s="442">
        <v>7926.9604586600808</v>
      </c>
      <c r="K35" s="442">
        <v>7926.9604586600808</v>
      </c>
      <c r="L35" s="441">
        <v>7938.3488000000007</v>
      </c>
      <c r="M35" s="444" t="s">
        <v>410</v>
      </c>
      <c r="N35" s="441">
        <v>6397.9717760000003</v>
      </c>
      <c r="O35" s="444" t="s">
        <v>410</v>
      </c>
      <c r="P35" s="444" t="s">
        <v>410</v>
      </c>
      <c r="Q35" s="444" t="s">
        <v>410</v>
      </c>
      <c r="R35" s="441">
        <v>842.30400800000007</v>
      </c>
      <c r="S35" s="442">
        <v>7938.3488000000007</v>
      </c>
      <c r="T35" s="442">
        <v>7513.9779000000008</v>
      </c>
      <c r="U35" s="442">
        <v>577.35214800000006</v>
      </c>
      <c r="V35" s="442">
        <v>3429.5481479999999</v>
      </c>
      <c r="W35" s="444" t="s">
        <v>410</v>
      </c>
      <c r="X35" s="444" t="s">
        <v>410</v>
      </c>
      <c r="Y35" s="461">
        <v>188.70878400000001</v>
      </c>
      <c r="Z35" s="453">
        <v>7182.7697506600816</v>
      </c>
      <c r="AA35" s="312"/>
    </row>
    <row r="36" spans="2:27" ht="12.75" customHeight="1">
      <c r="B36" s="328"/>
      <c r="C36" s="302">
        <v>29</v>
      </c>
      <c r="D36" s="303" t="s">
        <v>151</v>
      </c>
      <c r="E36" s="304" t="s">
        <v>332</v>
      </c>
      <c r="F36" s="305" t="s">
        <v>465</v>
      </c>
      <c r="G36" s="440">
        <v>1844.018568</v>
      </c>
      <c r="H36" s="441">
        <v>11601.253766666667</v>
      </c>
      <c r="I36" s="441">
        <v>10990.27628</v>
      </c>
      <c r="J36" s="442">
        <v>11508.159847999999</v>
      </c>
      <c r="K36" s="442">
        <v>10999.28146</v>
      </c>
      <c r="L36" s="441">
        <v>11613.940102666667</v>
      </c>
      <c r="M36" s="444" t="s">
        <v>410</v>
      </c>
      <c r="N36" s="441">
        <v>8474.4445946666674</v>
      </c>
      <c r="O36" s="444" t="s">
        <v>410</v>
      </c>
      <c r="P36" s="444" t="s">
        <v>410</v>
      </c>
      <c r="Q36" s="444" t="s">
        <v>410</v>
      </c>
      <c r="R36" s="441">
        <v>206.89362399999999</v>
      </c>
      <c r="S36" s="442">
        <v>11613.940102666667</v>
      </c>
      <c r="T36" s="442">
        <v>11513.178278666666</v>
      </c>
      <c r="U36" s="442">
        <v>3779.5450239999996</v>
      </c>
      <c r="V36" s="442">
        <v>3420.5702199999996</v>
      </c>
      <c r="W36" s="444" t="s">
        <v>410</v>
      </c>
      <c r="X36" s="444" t="s">
        <v>410</v>
      </c>
      <c r="Y36" s="461">
        <v>1064.4929959999999</v>
      </c>
      <c r="Z36" s="453">
        <v>11423.014234666665</v>
      </c>
      <c r="AA36" s="312"/>
    </row>
    <row r="37" spans="2:27" ht="12.75" customHeight="1">
      <c r="B37" s="328"/>
      <c r="C37" s="302">
        <v>30</v>
      </c>
      <c r="D37" s="303" t="s">
        <v>152</v>
      </c>
      <c r="E37" s="304" t="s">
        <v>333</v>
      </c>
      <c r="F37" s="330" t="s">
        <v>465</v>
      </c>
      <c r="G37" s="463">
        <v>82.107343999999998</v>
      </c>
      <c r="H37" s="441">
        <v>3389.6938727058823</v>
      </c>
      <c r="I37" s="441">
        <v>3473.245488</v>
      </c>
      <c r="J37" s="442">
        <v>2093.1714832941179</v>
      </c>
      <c r="K37" s="442">
        <v>2302.6593489411762</v>
      </c>
      <c r="L37" s="441">
        <v>3473.245488</v>
      </c>
      <c r="M37" s="444" t="s">
        <v>410</v>
      </c>
      <c r="N37" s="441">
        <v>2635.0884767058828</v>
      </c>
      <c r="O37" s="444" t="s">
        <v>410</v>
      </c>
      <c r="P37" s="444" t="s">
        <v>410</v>
      </c>
      <c r="Q37" s="444" t="s">
        <v>410</v>
      </c>
      <c r="R37" s="441">
        <v>82.107343999999998</v>
      </c>
      <c r="S37" s="442">
        <v>2699.6478647058825</v>
      </c>
      <c r="T37" s="442">
        <v>3251.5767830588234</v>
      </c>
      <c r="U37" s="442">
        <v>293.58552164705884</v>
      </c>
      <c r="V37" s="442">
        <v>945.88809200000003</v>
      </c>
      <c r="W37" s="444" t="s">
        <v>410</v>
      </c>
      <c r="X37" s="444" t="s">
        <v>410</v>
      </c>
      <c r="Y37" s="464">
        <v>82.107343999999998</v>
      </c>
      <c r="Z37" s="465">
        <v>3685.7318696470588</v>
      </c>
      <c r="AA37" s="312"/>
    </row>
    <row r="38" spans="2:27" ht="12.75" customHeight="1">
      <c r="B38" s="328"/>
      <c r="C38" s="302">
        <v>31</v>
      </c>
      <c r="D38" s="303" t="s">
        <v>153</v>
      </c>
      <c r="E38" s="304" t="s">
        <v>334</v>
      </c>
      <c r="F38" s="330" t="s">
        <v>465</v>
      </c>
      <c r="G38" s="463">
        <v>12208.292235999999</v>
      </c>
      <c r="H38" s="441">
        <v>45999.597171999994</v>
      </c>
      <c r="I38" s="441">
        <v>46022.190959999985</v>
      </c>
      <c r="J38" s="442">
        <v>45729.449864000002</v>
      </c>
      <c r="K38" s="442">
        <v>45795.809867999997</v>
      </c>
      <c r="L38" s="441">
        <v>46022.190959999985</v>
      </c>
      <c r="M38" s="444" t="s">
        <v>410</v>
      </c>
      <c r="N38" s="441">
        <v>39358.283595999994</v>
      </c>
      <c r="O38" s="444" t="s">
        <v>410</v>
      </c>
      <c r="P38" s="444" t="s">
        <v>410</v>
      </c>
      <c r="Q38" s="444" t="s">
        <v>410</v>
      </c>
      <c r="R38" s="441">
        <v>2679.4420640000003</v>
      </c>
      <c r="S38" s="442">
        <v>46022.190959999985</v>
      </c>
      <c r="T38" s="466">
        <v>45812.182295999992</v>
      </c>
      <c r="U38" s="442">
        <v>45584.638571999989</v>
      </c>
      <c r="V38" s="442">
        <v>36010.338219999991</v>
      </c>
      <c r="W38" s="444" t="s">
        <v>410</v>
      </c>
      <c r="X38" s="444" t="s">
        <v>410</v>
      </c>
      <c r="Y38" s="464">
        <v>36314.051891999996</v>
      </c>
      <c r="Z38" s="447">
        <v>45752.043651999993</v>
      </c>
    </row>
    <row r="39" spans="2:27" ht="12.75" customHeight="1">
      <c r="B39" s="328"/>
      <c r="C39" s="302">
        <v>32</v>
      </c>
      <c r="D39" s="303" t="s">
        <v>154</v>
      </c>
      <c r="E39" s="304" t="s">
        <v>335</v>
      </c>
      <c r="F39" s="305" t="s">
        <v>465</v>
      </c>
      <c r="G39" s="440">
        <v>957.92071599999986</v>
      </c>
      <c r="H39" s="441">
        <v>2145.20028</v>
      </c>
      <c r="I39" s="441">
        <v>2103.3789839999995</v>
      </c>
      <c r="J39" s="442">
        <v>1920.7976759999999</v>
      </c>
      <c r="K39" s="442">
        <v>1909.1211519999997</v>
      </c>
      <c r="L39" s="441">
        <v>2269.4980479999995</v>
      </c>
      <c r="M39" s="444" t="s">
        <v>410</v>
      </c>
      <c r="N39" s="441">
        <v>1760.0082839999995</v>
      </c>
      <c r="O39" s="444" t="s">
        <v>410</v>
      </c>
      <c r="P39" s="444" t="s">
        <v>410</v>
      </c>
      <c r="Q39" s="444" t="s">
        <v>410</v>
      </c>
      <c r="R39" s="441">
        <v>379.48904000000005</v>
      </c>
      <c r="S39" s="442">
        <v>2256.3173999999995</v>
      </c>
      <c r="T39" s="442">
        <v>2135.6613439999996</v>
      </c>
      <c r="U39" s="442">
        <v>1204.3024639999999</v>
      </c>
      <c r="V39" s="442">
        <v>1271.9036439999998</v>
      </c>
      <c r="W39" s="444" t="s">
        <v>410</v>
      </c>
      <c r="X39" s="444" t="s">
        <v>410</v>
      </c>
      <c r="Y39" s="461">
        <v>915.67910399999994</v>
      </c>
      <c r="Z39" s="453">
        <v>2124.9972119999998</v>
      </c>
      <c r="AA39" s="312"/>
    </row>
    <row r="40" spans="2:27" ht="12.75" customHeight="1">
      <c r="B40" s="327"/>
      <c r="C40" s="413"/>
      <c r="D40" s="421" t="s">
        <v>420</v>
      </c>
      <c r="E40" s="415" t="s">
        <v>338</v>
      </c>
      <c r="F40" s="416"/>
      <c r="G40" s="454" t="s">
        <v>410</v>
      </c>
      <c r="H40" s="455" t="s">
        <v>410</v>
      </c>
      <c r="I40" s="455" t="s">
        <v>410</v>
      </c>
      <c r="J40" s="456" t="s">
        <v>410</v>
      </c>
      <c r="K40" s="456" t="s">
        <v>410</v>
      </c>
      <c r="L40" s="455" t="s">
        <v>410</v>
      </c>
      <c r="M40" s="444" t="s">
        <v>410</v>
      </c>
      <c r="N40" s="455" t="s">
        <v>410</v>
      </c>
      <c r="O40" s="444" t="s">
        <v>410</v>
      </c>
      <c r="P40" s="444" t="s">
        <v>410</v>
      </c>
      <c r="Q40" s="444" t="s">
        <v>410</v>
      </c>
      <c r="R40" s="455" t="s">
        <v>410</v>
      </c>
      <c r="S40" s="456" t="s">
        <v>410</v>
      </c>
      <c r="T40" s="456" t="s">
        <v>410</v>
      </c>
      <c r="U40" s="456" t="s">
        <v>410</v>
      </c>
      <c r="V40" s="456" t="s">
        <v>410</v>
      </c>
      <c r="W40" s="444" t="s">
        <v>410</v>
      </c>
      <c r="X40" s="444" t="s">
        <v>410</v>
      </c>
      <c r="Y40" s="460" t="s">
        <v>410</v>
      </c>
      <c r="Z40" s="458" t="s">
        <v>410</v>
      </c>
      <c r="AA40" s="312"/>
    </row>
    <row r="41" spans="2:27" ht="12.75" customHeight="1">
      <c r="B41" s="328" t="s">
        <v>336</v>
      </c>
      <c r="C41" s="302">
        <v>33</v>
      </c>
      <c r="D41" s="303" t="s">
        <v>156</v>
      </c>
      <c r="E41" s="304" t="s">
        <v>340</v>
      </c>
      <c r="F41" s="305" t="s">
        <v>412</v>
      </c>
      <c r="G41" s="440">
        <v>51.752666666666656</v>
      </c>
      <c r="H41" s="441">
        <v>64.274666666666661</v>
      </c>
      <c r="I41" s="441">
        <v>60.900999999999982</v>
      </c>
      <c r="J41" s="442">
        <v>49.635999999999996</v>
      </c>
      <c r="K41" s="442">
        <v>43.520999999999994</v>
      </c>
      <c r="L41" s="441">
        <v>66.958999999999989</v>
      </c>
      <c r="M41" s="444" t="s">
        <v>410</v>
      </c>
      <c r="N41" s="441">
        <v>46.567666666666653</v>
      </c>
      <c r="O41" s="444" t="s">
        <v>410</v>
      </c>
      <c r="P41" s="444" t="s">
        <v>410</v>
      </c>
      <c r="Q41" s="444" t="s">
        <v>410</v>
      </c>
      <c r="R41" s="441">
        <v>16.030999999999999</v>
      </c>
      <c r="S41" s="442">
        <v>66.958999999999989</v>
      </c>
      <c r="T41" s="442">
        <v>64.815333333333328</v>
      </c>
      <c r="U41" s="442">
        <v>21.652333333333335</v>
      </c>
      <c r="V41" s="442">
        <v>45.069333333333319</v>
      </c>
      <c r="W41" s="444" t="s">
        <v>410</v>
      </c>
      <c r="X41" s="444" t="s">
        <v>410</v>
      </c>
      <c r="Y41" s="461">
        <v>56.478333333333325</v>
      </c>
      <c r="Z41" s="453">
        <v>65.369333333333316</v>
      </c>
      <c r="AA41" s="312"/>
    </row>
    <row r="42" spans="2:27" ht="12.75" customHeight="1">
      <c r="B42" s="328" t="s">
        <v>339</v>
      </c>
      <c r="C42" s="302">
        <v>34</v>
      </c>
      <c r="D42" s="303" t="s">
        <v>157</v>
      </c>
      <c r="E42" s="304" t="s">
        <v>342</v>
      </c>
      <c r="F42" s="305" t="s">
        <v>412</v>
      </c>
      <c r="G42" s="440">
        <v>2.1006666666666667</v>
      </c>
      <c r="H42" s="441">
        <v>4.2636666666666674</v>
      </c>
      <c r="I42" s="441">
        <v>4.6509999999999989</v>
      </c>
      <c r="J42" s="442">
        <v>2.1006666666666667</v>
      </c>
      <c r="K42" s="442">
        <v>2.1006666666666667</v>
      </c>
      <c r="L42" s="441">
        <v>6.556333333333332</v>
      </c>
      <c r="M42" s="444" t="s">
        <v>410</v>
      </c>
      <c r="N42" s="441">
        <v>3.1626666666666665</v>
      </c>
      <c r="O42" s="444" t="s">
        <v>410</v>
      </c>
      <c r="P42" s="444" t="s">
        <v>410</v>
      </c>
      <c r="Q42" s="444" t="s">
        <v>410</v>
      </c>
      <c r="R42" s="441">
        <v>3.1829999999999998</v>
      </c>
      <c r="S42" s="442">
        <v>6.4993333333333325</v>
      </c>
      <c r="T42" s="442">
        <v>4.6689999999999987</v>
      </c>
      <c r="U42" s="442">
        <v>2.1006666666666667</v>
      </c>
      <c r="V42" s="442">
        <v>4.5263333333333327</v>
      </c>
      <c r="W42" s="444" t="s">
        <v>410</v>
      </c>
      <c r="X42" s="444" t="s">
        <v>410</v>
      </c>
      <c r="Y42" s="461">
        <v>2.1006666666666667</v>
      </c>
      <c r="Z42" s="453">
        <v>6.4139999999999988</v>
      </c>
      <c r="AA42" s="312"/>
    </row>
    <row r="43" spans="2:27" ht="12.75" customHeight="1">
      <c r="B43" s="328" t="s">
        <v>341</v>
      </c>
      <c r="C43" s="302">
        <v>35</v>
      </c>
      <c r="D43" s="303" t="s">
        <v>158</v>
      </c>
      <c r="E43" s="304" t="s">
        <v>343</v>
      </c>
      <c r="F43" s="305" t="s">
        <v>412</v>
      </c>
      <c r="G43" s="440">
        <v>0.26333333333333331</v>
      </c>
      <c r="H43" s="441">
        <v>3.9333333333333338E-2</v>
      </c>
      <c r="I43" s="441">
        <v>0.26333333333333331</v>
      </c>
      <c r="J43" s="442">
        <v>3.4333333333333334E-2</v>
      </c>
      <c r="K43" s="442">
        <v>3.4333333333333334E-2</v>
      </c>
      <c r="L43" s="441">
        <v>8.1666666666666665E-2</v>
      </c>
      <c r="M43" s="444" t="s">
        <v>410</v>
      </c>
      <c r="N43" s="441">
        <v>3.4333333333333334E-2</v>
      </c>
      <c r="O43" s="444" t="s">
        <v>410</v>
      </c>
      <c r="P43" s="444" t="s">
        <v>410</v>
      </c>
      <c r="Q43" s="444" t="s">
        <v>410</v>
      </c>
      <c r="R43" s="441">
        <v>3.4333333333333334E-2</v>
      </c>
      <c r="S43" s="442">
        <v>0.26333333333333331</v>
      </c>
      <c r="T43" s="442">
        <v>3.9333333333333338E-2</v>
      </c>
      <c r="U43" s="442">
        <v>3.4333333333333334E-2</v>
      </c>
      <c r="V43" s="442">
        <v>0.26333333333333331</v>
      </c>
      <c r="W43" s="444" t="s">
        <v>410</v>
      </c>
      <c r="X43" s="444" t="s">
        <v>410</v>
      </c>
      <c r="Y43" s="461">
        <v>7.6666666666666675E-2</v>
      </c>
      <c r="Z43" s="453">
        <v>0.31066666666666665</v>
      </c>
      <c r="AA43" s="312"/>
    </row>
    <row r="44" spans="2:27" ht="12.75" customHeight="1">
      <c r="B44" s="328"/>
      <c r="C44" s="302">
        <v>36</v>
      </c>
      <c r="D44" s="303" t="s">
        <v>22</v>
      </c>
      <c r="E44" s="304" t="s">
        <v>344</v>
      </c>
      <c r="F44" s="305" t="s">
        <v>412</v>
      </c>
      <c r="G44" s="440">
        <v>7823.6480000000001</v>
      </c>
      <c r="H44" s="441">
        <v>62769.273999999998</v>
      </c>
      <c r="I44" s="441">
        <v>34969.347999999998</v>
      </c>
      <c r="J44" s="442">
        <v>38790.016000000003</v>
      </c>
      <c r="K44" s="442">
        <v>26472.897000000001</v>
      </c>
      <c r="L44" s="441">
        <v>46686.400999999998</v>
      </c>
      <c r="M44" s="444" t="s">
        <v>410</v>
      </c>
      <c r="N44" s="441">
        <v>20029.853999999999</v>
      </c>
      <c r="O44" s="444" t="s">
        <v>410</v>
      </c>
      <c r="P44" s="444" t="s">
        <v>410</v>
      </c>
      <c r="Q44" s="444" t="s">
        <v>410</v>
      </c>
      <c r="R44" s="441">
        <v>5926.9489999999996</v>
      </c>
      <c r="S44" s="442">
        <v>46257.756999999998</v>
      </c>
      <c r="T44" s="442">
        <v>42882.542999999998</v>
      </c>
      <c r="U44" s="442">
        <v>5926.9489999999996</v>
      </c>
      <c r="V44" s="442">
        <v>33992.764999999999</v>
      </c>
      <c r="W44" s="444" t="s">
        <v>410</v>
      </c>
      <c r="X44" s="444" t="s">
        <v>410</v>
      </c>
      <c r="Y44" s="461">
        <v>5926.9489999999996</v>
      </c>
      <c r="Z44" s="453">
        <v>61050.512999999999</v>
      </c>
      <c r="AA44" s="312"/>
    </row>
    <row r="45" spans="2:27" ht="12.75" customHeight="1">
      <c r="B45" s="328"/>
      <c r="C45" s="302">
        <v>37</v>
      </c>
      <c r="D45" s="303" t="s">
        <v>159</v>
      </c>
      <c r="E45" s="304" t="s">
        <v>345</v>
      </c>
      <c r="F45" s="305" t="s">
        <v>412</v>
      </c>
      <c r="G45" s="440">
        <v>21316</v>
      </c>
      <c r="H45" s="441">
        <v>50298</v>
      </c>
      <c r="I45" s="441">
        <v>36484</v>
      </c>
      <c r="J45" s="442">
        <v>21887</v>
      </c>
      <c r="K45" s="442">
        <v>8157</v>
      </c>
      <c r="L45" s="441">
        <v>33414</v>
      </c>
      <c r="M45" s="444" t="s">
        <v>410</v>
      </c>
      <c r="N45" s="441">
        <v>20215</v>
      </c>
      <c r="O45" s="444" t="s">
        <v>410</v>
      </c>
      <c r="P45" s="444" t="s">
        <v>410</v>
      </c>
      <c r="Q45" s="444" t="s">
        <v>410</v>
      </c>
      <c r="R45" s="441">
        <v>4563</v>
      </c>
      <c r="S45" s="442">
        <v>32208</v>
      </c>
      <c r="T45" s="442">
        <v>28567</v>
      </c>
      <c r="U45" s="442">
        <v>6898</v>
      </c>
      <c r="V45" s="442">
        <v>13784</v>
      </c>
      <c r="W45" s="444" t="s">
        <v>410</v>
      </c>
      <c r="X45" s="444" t="s">
        <v>410</v>
      </c>
      <c r="Y45" s="461">
        <v>26536</v>
      </c>
      <c r="Z45" s="453">
        <v>49153</v>
      </c>
      <c r="AA45" s="312"/>
    </row>
    <row r="46" spans="2:27" ht="12.75" customHeight="1">
      <c r="B46" s="335"/>
      <c r="C46" s="413"/>
      <c r="D46" s="414" t="s">
        <v>421</v>
      </c>
      <c r="E46" s="415" t="s">
        <v>347</v>
      </c>
      <c r="F46" s="416"/>
      <c r="G46" s="454" t="s">
        <v>410</v>
      </c>
      <c r="H46" s="455" t="s">
        <v>410</v>
      </c>
      <c r="I46" s="455" t="s">
        <v>410</v>
      </c>
      <c r="J46" s="456" t="s">
        <v>410</v>
      </c>
      <c r="K46" s="456" t="s">
        <v>410</v>
      </c>
      <c r="L46" s="455" t="s">
        <v>410</v>
      </c>
      <c r="M46" s="455" t="s">
        <v>410</v>
      </c>
      <c r="N46" s="455" t="s">
        <v>410</v>
      </c>
      <c r="O46" s="444" t="s">
        <v>410</v>
      </c>
      <c r="P46" s="444" t="s">
        <v>410</v>
      </c>
      <c r="Q46" s="444" t="s">
        <v>410</v>
      </c>
      <c r="R46" s="455" t="s">
        <v>410</v>
      </c>
      <c r="S46" s="456" t="s">
        <v>410</v>
      </c>
      <c r="T46" s="456" t="s">
        <v>410</v>
      </c>
      <c r="U46" s="456" t="s">
        <v>410</v>
      </c>
      <c r="V46" s="456" t="s">
        <v>410</v>
      </c>
      <c r="W46" s="444" t="s">
        <v>410</v>
      </c>
      <c r="X46" s="444" t="s">
        <v>410</v>
      </c>
      <c r="Y46" s="460" t="s">
        <v>410</v>
      </c>
      <c r="Z46" s="458" t="s">
        <v>410</v>
      </c>
      <c r="AA46" s="312"/>
    </row>
    <row r="47" spans="2:27" ht="12.75" customHeight="1">
      <c r="B47" s="328"/>
      <c r="C47" s="302">
        <v>38</v>
      </c>
      <c r="D47" s="303" t="s">
        <v>422</v>
      </c>
      <c r="E47" s="304" t="s">
        <v>348</v>
      </c>
      <c r="F47" s="305" t="s">
        <v>412</v>
      </c>
      <c r="G47" s="440" t="s">
        <v>410</v>
      </c>
      <c r="H47" s="441" t="s">
        <v>410</v>
      </c>
      <c r="I47" s="441" t="s">
        <v>410</v>
      </c>
      <c r="J47" s="442" t="s">
        <v>410</v>
      </c>
      <c r="K47" s="442" t="s">
        <v>410</v>
      </c>
      <c r="L47" s="441">
        <v>0.23799999999999999</v>
      </c>
      <c r="M47" s="444" t="s">
        <v>410</v>
      </c>
      <c r="N47" s="441" t="s">
        <v>410</v>
      </c>
      <c r="O47" s="444" t="s">
        <v>410</v>
      </c>
      <c r="P47" s="444" t="s">
        <v>410</v>
      </c>
      <c r="Q47" s="444" t="s">
        <v>410</v>
      </c>
      <c r="R47" s="441" t="s">
        <v>410</v>
      </c>
      <c r="S47" s="442">
        <v>0.23799999999999999</v>
      </c>
      <c r="T47" s="442" t="s">
        <v>410</v>
      </c>
      <c r="U47" s="442" t="s">
        <v>410</v>
      </c>
      <c r="V47" s="442" t="s">
        <v>410</v>
      </c>
      <c r="W47" s="444" t="s">
        <v>410</v>
      </c>
      <c r="X47" s="444" t="s">
        <v>410</v>
      </c>
      <c r="Y47" s="461" t="s">
        <v>410</v>
      </c>
      <c r="Z47" s="453" t="s">
        <v>410</v>
      </c>
      <c r="AA47" s="312"/>
    </row>
    <row r="48" spans="2:27" ht="12.75" customHeight="1">
      <c r="B48" s="328" t="s">
        <v>160</v>
      </c>
      <c r="C48" s="302">
        <v>39</v>
      </c>
      <c r="D48" s="303" t="s">
        <v>423</v>
      </c>
      <c r="E48" s="304" t="s">
        <v>349</v>
      </c>
      <c r="F48" s="305" t="s">
        <v>412</v>
      </c>
      <c r="G48" s="440" t="s">
        <v>410</v>
      </c>
      <c r="H48" s="441" t="s">
        <v>410</v>
      </c>
      <c r="I48" s="441" t="s">
        <v>410</v>
      </c>
      <c r="J48" s="442" t="s">
        <v>410</v>
      </c>
      <c r="K48" s="442">
        <v>0.47433333333333333</v>
      </c>
      <c r="L48" s="441">
        <v>0.47433333333333333</v>
      </c>
      <c r="M48" s="444" t="s">
        <v>410</v>
      </c>
      <c r="N48" s="441" t="s">
        <v>410</v>
      </c>
      <c r="O48" s="444" t="s">
        <v>410</v>
      </c>
      <c r="P48" s="444" t="s">
        <v>410</v>
      </c>
      <c r="Q48" s="444" t="s">
        <v>410</v>
      </c>
      <c r="R48" s="441" t="s">
        <v>410</v>
      </c>
      <c r="S48" s="442">
        <v>0.47433333333333333</v>
      </c>
      <c r="T48" s="442" t="s">
        <v>410</v>
      </c>
      <c r="U48" s="442" t="s">
        <v>410</v>
      </c>
      <c r="V48" s="442" t="s">
        <v>410</v>
      </c>
      <c r="W48" s="444" t="s">
        <v>410</v>
      </c>
      <c r="X48" s="444" t="s">
        <v>410</v>
      </c>
      <c r="Y48" s="461" t="s">
        <v>410</v>
      </c>
      <c r="Z48" s="453" t="s">
        <v>410</v>
      </c>
      <c r="AA48" s="312"/>
    </row>
    <row r="49" spans="2:27" ht="12.75" customHeight="1">
      <c r="B49" s="328"/>
      <c r="C49" s="302">
        <v>40</v>
      </c>
      <c r="D49" s="303" t="s">
        <v>424</v>
      </c>
      <c r="E49" s="304" t="s">
        <v>350</v>
      </c>
      <c r="F49" s="305" t="s">
        <v>412</v>
      </c>
      <c r="G49" s="440" t="s">
        <v>410</v>
      </c>
      <c r="H49" s="441" t="s">
        <v>410</v>
      </c>
      <c r="I49" s="441" t="s">
        <v>410</v>
      </c>
      <c r="J49" s="442" t="s">
        <v>410</v>
      </c>
      <c r="K49" s="442" t="s">
        <v>410</v>
      </c>
      <c r="L49" s="441">
        <v>1.5309999999999999</v>
      </c>
      <c r="M49" s="444" t="s">
        <v>410</v>
      </c>
      <c r="N49" s="441" t="s">
        <v>410</v>
      </c>
      <c r="O49" s="444" t="s">
        <v>410</v>
      </c>
      <c r="P49" s="444" t="s">
        <v>410</v>
      </c>
      <c r="Q49" s="444" t="s">
        <v>410</v>
      </c>
      <c r="R49" s="441" t="s">
        <v>410</v>
      </c>
      <c r="S49" s="442">
        <v>1.5309999999999999</v>
      </c>
      <c r="T49" s="442" t="s">
        <v>410</v>
      </c>
      <c r="U49" s="442" t="s">
        <v>410</v>
      </c>
      <c r="V49" s="442" t="s">
        <v>410</v>
      </c>
      <c r="W49" s="444" t="s">
        <v>410</v>
      </c>
      <c r="X49" s="444" t="s">
        <v>410</v>
      </c>
      <c r="Y49" s="461" t="s">
        <v>410</v>
      </c>
      <c r="Z49" s="453" t="s">
        <v>410</v>
      </c>
      <c r="AA49" s="312"/>
    </row>
    <row r="50" spans="2:27" ht="12.75" customHeight="1">
      <c r="B50" s="328"/>
      <c r="C50" s="302">
        <v>41</v>
      </c>
      <c r="D50" s="303" t="s">
        <v>425</v>
      </c>
      <c r="E50" s="304" t="s">
        <v>351</v>
      </c>
      <c r="F50" s="305" t="s">
        <v>412</v>
      </c>
      <c r="G50" s="440" t="s">
        <v>410</v>
      </c>
      <c r="H50" s="441" t="s">
        <v>410</v>
      </c>
      <c r="I50" s="441" t="s">
        <v>410</v>
      </c>
      <c r="J50" s="442" t="s">
        <v>410</v>
      </c>
      <c r="K50" s="442" t="s">
        <v>410</v>
      </c>
      <c r="L50" s="441" t="s">
        <v>410</v>
      </c>
      <c r="M50" s="444" t="s">
        <v>410</v>
      </c>
      <c r="N50" s="441" t="s">
        <v>410</v>
      </c>
      <c r="O50" s="444" t="s">
        <v>410</v>
      </c>
      <c r="P50" s="444" t="s">
        <v>410</v>
      </c>
      <c r="Q50" s="444" t="s">
        <v>410</v>
      </c>
      <c r="R50" s="441" t="s">
        <v>410</v>
      </c>
      <c r="S50" s="442" t="s">
        <v>410</v>
      </c>
      <c r="T50" s="442" t="s">
        <v>410</v>
      </c>
      <c r="U50" s="442" t="s">
        <v>410</v>
      </c>
      <c r="V50" s="442" t="s">
        <v>410</v>
      </c>
      <c r="W50" s="444" t="s">
        <v>410</v>
      </c>
      <c r="X50" s="444" t="s">
        <v>410</v>
      </c>
      <c r="Y50" s="461" t="s">
        <v>410</v>
      </c>
      <c r="Z50" s="453" t="s">
        <v>410</v>
      </c>
      <c r="AA50" s="312"/>
    </row>
    <row r="51" spans="2:27" ht="12.75" customHeight="1">
      <c r="B51" s="328"/>
      <c r="C51" s="302">
        <v>42</v>
      </c>
      <c r="D51" s="303" t="s">
        <v>426</v>
      </c>
      <c r="E51" s="304" t="s">
        <v>352</v>
      </c>
      <c r="F51" s="305" t="s">
        <v>412</v>
      </c>
      <c r="G51" s="440" t="s">
        <v>410</v>
      </c>
      <c r="H51" s="441" t="s">
        <v>410</v>
      </c>
      <c r="I51" s="441" t="s">
        <v>410</v>
      </c>
      <c r="J51" s="442" t="s">
        <v>410</v>
      </c>
      <c r="K51" s="442">
        <v>0.75533333333333341</v>
      </c>
      <c r="L51" s="441">
        <v>2.5726666666666667</v>
      </c>
      <c r="M51" s="441">
        <v>1.8173333333333332</v>
      </c>
      <c r="N51" s="441" t="s">
        <v>410</v>
      </c>
      <c r="O51" s="444" t="s">
        <v>410</v>
      </c>
      <c r="P51" s="444" t="s">
        <v>410</v>
      </c>
      <c r="Q51" s="444" t="s">
        <v>410</v>
      </c>
      <c r="R51" s="441" t="s">
        <v>410</v>
      </c>
      <c r="S51" s="442" t="s">
        <v>410</v>
      </c>
      <c r="T51" s="442" t="s">
        <v>410</v>
      </c>
      <c r="U51" s="442" t="s">
        <v>410</v>
      </c>
      <c r="V51" s="442" t="s">
        <v>410</v>
      </c>
      <c r="W51" s="444" t="s">
        <v>410</v>
      </c>
      <c r="X51" s="444" t="s">
        <v>410</v>
      </c>
      <c r="Y51" s="461" t="s">
        <v>410</v>
      </c>
      <c r="Z51" s="453">
        <v>1.8173333333333332</v>
      </c>
      <c r="AA51" s="312"/>
    </row>
    <row r="52" spans="2:27" ht="12.75" customHeight="1">
      <c r="B52" s="327"/>
      <c r="C52" s="413"/>
      <c r="D52" s="414" t="s">
        <v>427</v>
      </c>
      <c r="E52" s="415" t="s">
        <v>354</v>
      </c>
      <c r="F52" s="416"/>
      <c r="G52" s="454" t="s">
        <v>410</v>
      </c>
      <c r="H52" s="455" t="s">
        <v>410</v>
      </c>
      <c r="I52" s="455" t="s">
        <v>410</v>
      </c>
      <c r="J52" s="456" t="s">
        <v>410</v>
      </c>
      <c r="K52" s="456" t="s">
        <v>410</v>
      </c>
      <c r="L52" s="455" t="s">
        <v>410</v>
      </c>
      <c r="M52" s="444" t="s">
        <v>410</v>
      </c>
      <c r="N52" s="455" t="s">
        <v>410</v>
      </c>
      <c r="O52" s="444" t="s">
        <v>410</v>
      </c>
      <c r="P52" s="444" t="s">
        <v>410</v>
      </c>
      <c r="Q52" s="444" t="s">
        <v>410</v>
      </c>
      <c r="R52" s="455" t="s">
        <v>410</v>
      </c>
      <c r="S52" s="456" t="s">
        <v>410</v>
      </c>
      <c r="T52" s="456" t="s">
        <v>410</v>
      </c>
      <c r="U52" s="456" t="s">
        <v>410</v>
      </c>
      <c r="V52" s="456" t="s">
        <v>410</v>
      </c>
      <c r="W52" s="444" t="s">
        <v>410</v>
      </c>
      <c r="X52" s="444" t="s">
        <v>410</v>
      </c>
      <c r="Y52" s="460" t="s">
        <v>410</v>
      </c>
      <c r="Z52" s="458" t="s">
        <v>410</v>
      </c>
      <c r="AA52" s="312"/>
    </row>
    <row r="53" spans="2:27" ht="12.75" customHeight="1">
      <c r="B53" s="328" t="s">
        <v>428</v>
      </c>
      <c r="C53" s="302">
        <v>43</v>
      </c>
      <c r="D53" s="303" t="s">
        <v>167</v>
      </c>
      <c r="E53" s="304" t="s">
        <v>355</v>
      </c>
      <c r="F53" s="305" t="s">
        <v>412</v>
      </c>
      <c r="G53" s="440">
        <v>10.727333333333334</v>
      </c>
      <c r="H53" s="441">
        <v>12.73</v>
      </c>
      <c r="I53" s="441">
        <v>12.73</v>
      </c>
      <c r="J53" s="442">
        <v>4.8810000000000002</v>
      </c>
      <c r="K53" s="442">
        <v>7.8490000000000002</v>
      </c>
      <c r="L53" s="441">
        <v>12.73</v>
      </c>
      <c r="M53" s="444" t="s">
        <v>410</v>
      </c>
      <c r="N53" s="441">
        <v>12.73</v>
      </c>
      <c r="O53" s="444" t="s">
        <v>410</v>
      </c>
      <c r="P53" s="444" t="s">
        <v>410</v>
      </c>
      <c r="Q53" s="444" t="s">
        <v>410</v>
      </c>
      <c r="R53" s="441">
        <v>2.8783333333333334</v>
      </c>
      <c r="S53" s="442">
        <v>12.73</v>
      </c>
      <c r="T53" s="442">
        <v>12.73</v>
      </c>
      <c r="U53" s="442" t="s">
        <v>410</v>
      </c>
      <c r="V53" s="442">
        <v>12.73</v>
      </c>
      <c r="W53" s="444" t="s">
        <v>410</v>
      </c>
      <c r="X53" s="444" t="s">
        <v>410</v>
      </c>
      <c r="Y53" s="461" t="s">
        <v>410</v>
      </c>
      <c r="Z53" s="453">
        <v>9.8516666666666666</v>
      </c>
      <c r="AA53" s="312"/>
    </row>
    <row r="54" spans="2:27" ht="12.75" customHeight="1">
      <c r="B54" s="328" t="s">
        <v>429</v>
      </c>
      <c r="C54" s="302">
        <v>44</v>
      </c>
      <c r="D54" s="303" t="s">
        <v>168</v>
      </c>
      <c r="E54" s="304" t="s">
        <v>356</v>
      </c>
      <c r="F54" s="305" t="s">
        <v>412</v>
      </c>
      <c r="G54" s="440" t="s">
        <v>410</v>
      </c>
      <c r="H54" s="441">
        <v>36.24966666666667</v>
      </c>
      <c r="I54" s="441">
        <v>41.936333333333337</v>
      </c>
      <c r="J54" s="442" t="s">
        <v>410</v>
      </c>
      <c r="K54" s="442">
        <v>3.5609999999999999</v>
      </c>
      <c r="L54" s="441">
        <v>41.936333333333337</v>
      </c>
      <c r="M54" s="444" t="s">
        <v>410</v>
      </c>
      <c r="N54" s="441" t="s">
        <v>410</v>
      </c>
      <c r="O54" s="444" t="s">
        <v>410</v>
      </c>
      <c r="P54" s="444" t="s">
        <v>410</v>
      </c>
      <c r="Q54" s="444" t="s">
        <v>410</v>
      </c>
      <c r="R54" s="441" t="s">
        <v>410</v>
      </c>
      <c r="S54" s="442">
        <v>41.936333333333337</v>
      </c>
      <c r="T54" s="442">
        <v>36.24966666666667</v>
      </c>
      <c r="U54" s="442" t="s">
        <v>410</v>
      </c>
      <c r="V54" s="442">
        <v>5.6866666666666665</v>
      </c>
      <c r="W54" s="444" t="s">
        <v>410</v>
      </c>
      <c r="X54" s="444" t="s">
        <v>410</v>
      </c>
      <c r="Y54" s="461" t="s">
        <v>410</v>
      </c>
      <c r="Z54" s="453">
        <v>38.375333333333337</v>
      </c>
      <c r="AA54" s="312"/>
    </row>
    <row r="55" spans="2:27" ht="12.75" customHeight="1">
      <c r="B55" s="328"/>
      <c r="C55" s="302">
        <v>45</v>
      </c>
      <c r="D55" s="303" t="s">
        <v>169</v>
      </c>
      <c r="E55" s="304" t="s">
        <v>357</v>
      </c>
      <c r="F55" s="305" t="s">
        <v>412</v>
      </c>
      <c r="G55" s="440" t="s">
        <v>410</v>
      </c>
      <c r="H55" s="441">
        <v>108.20666666666668</v>
      </c>
      <c r="I55" s="441">
        <v>108.20666666666668</v>
      </c>
      <c r="J55" s="442">
        <v>16.237666666666666</v>
      </c>
      <c r="K55" s="442" t="s">
        <v>410</v>
      </c>
      <c r="L55" s="441">
        <v>232.30333333333334</v>
      </c>
      <c r="M55" s="444" t="s">
        <v>410</v>
      </c>
      <c r="N55" s="441">
        <v>232.30333333333334</v>
      </c>
      <c r="O55" s="444" t="s">
        <v>410</v>
      </c>
      <c r="P55" s="444" t="s">
        <v>410</v>
      </c>
      <c r="Q55" s="444" t="s">
        <v>410</v>
      </c>
      <c r="R55" s="441" t="s">
        <v>410</v>
      </c>
      <c r="S55" s="442">
        <v>108.20666666666668</v>
      </c>
      <c r="T55" s="442">
        <v>96.679000000000002</v>
      </c>
      <c r="U55" s="442" t="s">
        <v>410</v>
      </c>
      <c r="V55" s="442">
        <v>108.20666666666668</v>
      </c>
      <c r="W55" s="444" t="s">
        <v>410</v>
      </c>
      <c r="X55" s="444" t="s">
        <v>410</v>
      </c>
      <c r="Y55" s="461" t="s">
        <v>410</v>
      </c>
      <c r="Z55" s="453">
        <v>220.77566666666669</v>
      </c>
      <c r="AA55" s="312"/>
    </row>
    <row r="56" spans="2:27" ht="12.75" customHeight="1">
      <c r="B56" s="328"/>
      <c r="C56" s="302">
        <v>46</v>
      </c>
      <c r="D56" s="303" t="s">
        <v>430</v>
      </c>
      <c r="E56" s="304"/>
      <c r="F56" s="305" t="s">
        <v>412</v>
      </c>
      <c r="G56" s="440" t="s">
        <v>410</v>
      </c>
      <c r="H56" s="441">
        <v>2.6156666666666664</v>
      </c>
      <c r="I56" s="441">
        <v>2.6156666666666664</v>
      </c>
      <c r="J56" s="442" t="s">
        <v>410</v>
      </c>
      <c r="K56" s="442" t="s">
        <v>410</v>
      </c>
      <c r="L56" s="441">
        <v>2.6156666666666664</v>
      </c>
      <c r="M56" s="444" t="s">
        <v>410</v>
      </c>
      <c r="N56" s="441">
        <v>2.6156666666666664</v>
      </c>
      <c r="O56" s="444" t="s">
        <v>410</v>
      </c>
      <c r="P56" s="444" t="s">
        <v>410</v>
      </c>
      <c r="Q56" s="444" t="s">
        <v>410</v>
      </c>
      <c r="R56" s="441" t="s">
        <v>410</v>
      </c>
      <c r="S56" s="442">
        <v>2.6156666666666664</v>
      </c>
      <c r="T56" s="442" t="s">
        <v>410</v>
      </c>
      <c r="U56" s="442" t="s">
        <v>410</v>
      </c>
      <c r="V56" s="442" t="s">
        <v>410</v>
      </c>
      <c r="W56" s="444" t="s">
        <v>410</v>
      </c>
      <c r="X56" s="444" t="s">
        <v>410</v>
      </c>
      <c r="Y56" s="461" t="s">
        <v>410</v>
      </c>
      <c r="Z56" s="453">
        <v>2.6156666666666664</v>
      </c>
      <c r="AA56" s="312"/>
    </row>
    <row r="57" spans="2:27" ht="12.75" customHeight="1">
      <c r="B57" s="327"/>
      <c r="C57" s="413"/>
      <c r="D57" s="414" t="s">
        <v>431</v>
      </c>
      <c r="E57" s="415" t="s">
        <v>359</v>
      </c>
      <c r="F57" s="416"/>
      <c r="G57" s="454" t="s">
        <v>410</v>
      </c>
      <c r="H57" s="455" t="s">
        <v>410</v>
      </c>
      <c r="I57" s="455" t="s">
        <v>410</v>
      </c>
      <c r="J57" s="456" t="s">
        <v>410</v>
      </c>
      <c r="K57" s="456" t="s">
        <v>410</v>
      </c>
      <c r="L57" s="455" t="s">
        <v>410</v>
      </c>
      <c r="M57" s="444" t="s">
        <v>410</v>
      </c>
      <c r="N57" s="455" t="s">
        <v>410</v>
      </c>
      <c r="O57" s="444" t="s">
        <v>410</v>
      </c>
      <c r="P57" s="444" t="s">
        <v>410</v>
      </c>
      <c r="Q57" s="444" t="s">
        <v>410</v>
      </c>
      <c r="R57" s="455" t="s">
        <v>410</v>
      </c>
      <c r="S57" s="456" t="s">
        <v>410</v>
      </c>
      <c r="T57" s="456" t="s">
        <v>410</v>
      </c>
      <c r="U57" s="456" t="s">
        <v>410</v>
      </c>
      <c r="V57" s="456" t="s">
        <v>410</v>
      </c>
      <c r="W57" s="444" t="s">
        <v>410</v>
      </c>
      <c r="X57" s="444" t="s">
        <v>410</v>
      </c>
      <c r="Y57" s="460" t="s">
        <v>410</v>
      </c>
      <c r="Z57" s="458" t="s">
        <v>410</v>
      </c>
      <c r="AA57" s="312"/>
    </row>
    <row r="58" spans="2:27" ht="12.75" customHeight="1">
      <c r="B58" s="328"/>
      <c r="C58" s="336">
        <v>47</v>
      </c>
      <c r="D58" s="337" t="s">
        <v>172</v>
      </c>
      <c r="E58" s="304" t="s">
        <v>432</v>
      </c>
      <c r="F58" s="305" t="s">
        <v>412</v>
      </c>
      <c r="G58" s="440" t="s">
        <v>410</v>
      </c>
      <c r="H58" s="441">
        <v>0.20233333333333334</v>
      </c>
      <c r="I58" s="441" t="s">
        <v>410</v>
      </c>
      <c r="J58" s="442" t="s">
        <v>410</v>
      </c>
      <c r="K58" s="442" t="s">
        <v>410</v>
      </c>
      <c r="L58" s="441">
        <v>0.37866666666666671</v>
      </c>
      <c r="M58" s="444" t="s">
        <v>410</v>
      </c>
      <c r="N58" s="441">
        <v>0.17633333333333334</v>
      </c>
      <c r="O58" s="444" t="s">
        <v>410</v>
      </c>
      <c r="P58" s="444" t="s">
        <v>410</v>
      </c>
      <c r="Q58" s="444" t="s">
        <v>410</v>
      </c>
      <c r="R58" s="441" t="s">
        <v>410</v>
      </c>
      <c r="S58" s="442">
        <v>0.20233333333333334</v>
      </c>
      <c r="T58" s="442">
        <v>0.20233333333333334</v>
      </c>
      <c r="U58" s="442" t="s">
        <v>410</v>
      </c>
      <c r="V58" s="442">
        <v>0.20233333333333334</v>
      </c>
      <c r="W58" s="444" t="s">
        <v>410</v>
      </c>
      <c r="X58" s="444" t="s">
        <v>410</v>
      </c>
      <c r="Y58" s="461" t="s">
        <v>410</v>
      </c>
      <c r="Z58" s="453">
        <v>0.20233333333333334</v>
      </c>
      <c r="AA58" s="312"/>
    </row>
    <row r="59" spans="2:27" ht="12.75" customHeight="1">
      <c r="B59" s="328"/>
      <c r="C59" s="338">
        <v>48</v>
      </c>
      <c r="D59" s="339" t="s">
        <v>173</v>
      </c>
      <c r="E59" s="304" t="s">
        <v>361</v>
      </c>
      <c r="F59" s="305" t="s">
        <v>412</v>
      </c>
      <c r="G59" s="440" t="s">
        <v>410</v>
      </c>
      <c r="H59" s="441">
        <v>0.27074738697896994</v>
      </c>
      <c r="I59" s="441">
        <v>0.27074738697896994</v>
      </c>
      <c r="J59" s="442" t="s">
        <v>410</v>
      </c>
      <c r="K59" s="442" t="s">
        <v>410</v>
      </c>
      <c r="L59" s="441">
        <v>0.27074738697896994</v>
      </c>
      <c r="M59" s="444" t="s">
        <v>410</v>
      </c>
      <c r="N59" s="441">
        <v>0.27074738697896994</v>
      </c>
      <c r="O59" s="444" t="s">
        <v>410</v>
      </c>
      <c r="P59" s="444" t="s">
        <v>410</v>
      </c>
      <c r="Q59" s="444" t="s">
        <v>410</v>
      </c>
      <c r="R59" s="441" t="s">
        <v>410</v>
      </c>
      <c r="S59" s="442">
        <v>0.27074738697896994</v>
      </c>
      <c r="T59" s="442">
        <v>0.27074738697896994</v>
      </c>
      <c r="U59" s="442" t="s">
        <v>410</v>
      </c>
      <c r="V59" s="442">
        <v>0.27074738697896994</v>
      </c>
      <c r="W59" s="444" t="s">
        <v>410</v>
      </c>
      <c r="X59" s="444" t="s">
        <v>410</v>
      </c>
      <c r="Y59" s="461" t="s">
        <v>410</v>
      </c>
      <c r="Z59" s="453">
        <v>0.27074738697896994</v>
      </c>
      <c r="AA59" s="312"/>
    </row>
    <row r="60" spans="2:27" ht="12.75" customHeight="1">
      <c r="B60" s="301"/>
      <c r="C60" s="336">
        <v>49</v>
      </c>
      <c r="D60" s="340" t="s">
        <v>174</v>
      </c>
      <c r="E60" s="304" t="s">
        <v>362</v>
      </c>
      <c r="F60" s="305" t="s">
        <v>412</v>
      </c>
      <c r="G60" s="440" t="s">
        <v>410</v>
      </c>
      <c r="H60" s="441">
        <v>7.113666666666667</v>
      </c>
      <c r="I60" s="441">
        <v>7.113666666666667</v>
      </c>
      <c r="J60" s="442" t="s">
        <v>410</v>
      </c>
      <c r="K60" s="442">
        <v>3.0613333333333337</v>
      </c>
      <c r="L60" s="441">
        <v>7.113666666666667</v>
      </c>
      <c r="M60" s="444" t="s">
        <v>410</v>
      </c>
      <c r="N60" s="441" t="s">
        <v>410</v>
      </c>
      <c r="O60" s="444" t="s">
        <v>410</v>
      </c>
      <c r="P60" s="444" t="s">
        <v>410</v>
      </c>
      <c r="Q60" s="444" t="s">
        <v>410</v>
      </c>
      <c r="R60" s="441" t="s">
        <v>410</v>
      </c>
      <c r="S60" s="442">
        <v>7.113666666666667</v>
      </c>
      <c r="T60" s="442">
        <v>7.113666666666667</v>
      </c>
      <c r="U60" s="442" t="s">
        <v>410</v>
      </c>
      <c r="V60" s="442" t="s">
        <v>410</v>
      </c>
      <c r="W60" s="444" t="s">
        <v>410</v>
      </c>
      <c r="X60" s="444" t="s">
        <v>410</v>
      </c>
      <c r="Y60" s="461" t="s">
        <v>410</v>
      </c>
      <c r="Z60" s="453">
        <v>4.0523333333333333</v>
      </c>
      <c r="AA60" s="312"/>
    </row>
    <row r="61" spans="2:27" ht="12.75" customHeight="1">
      <c r="B61" s="301" t="s">
        <v>433</v>
      </c>
      <c r="C61" s="338">
        <v>50</v>
      </c>
      <c r="D61" s="303" t="s">
        <v>175</v>
      </c>
      <c r="E61" s="304" t="s">
        <v>363</v>
      </c>
      <c r="F61" s="305" t="s">
        <v>412</v>
      </c>
      <c r="G61" s="440">
        <v>6.9523333333333328</v>
      </c>
      <c r="H61" s="441">
        <v>12.874000000000001</v>
      </c>
      <c r="I61" s="441">
        <v>12.874000000000001</v>
      </c>
      <c r="J61" s="442" t="s">
        <v>410</v>
      </c>
      <c r="K61" s="442">
        <v>12.874000000000001</v>
      </c>
      <c r="L61" s="441">
        <v>12.874000000000001</v>
      </c>
      <c r="M61" s="444" t="s">
        <v>410</v>
      </c>
      <c r="N61" s="441">
        <v>5.9216666666666669</v>
      </c>
      <c r="O61" s="444" t="s">
        <v>410</v>
      </c>
      <c r="P61" s="444" t="s">
        <v>410</v>
      </c>
      <c r="Q61" s="444" t="s">
        <v>410</v>
      </c>
      <c r="R61" s="441" t="s">
        <v>410</v>
      </c>
      <c r="S61" s="442">
        <v>12.874000000000001</v>
      </c>
      <c r="T61" s="442">
        <v>12.874000000000001</v>
      </c>
      <c r="U61" s="442" t="s">
        <v>410</v>
      </c>
      <c r="V61" s="442" t="s">
        <v>410</v>
      </c>
      <c r="W61" s="444" t="s">
        <v>410</v>
      </c>
      <c r="X61" s="444" t="s">
        <v>410</v>
      </c>
      <c r="Y61" s="461" t="s">
        <v>410</v>
      </c>
      <c r="Z61" s="453">
        <v>6.9523333333333328</v>
      </c>
      <c r="AA61" s="312"/>
    </row>
    <row r="62" spans="2:27" ht="12.75" customHeight="1">
      <c r="B62" s="328" t="s">
        <v>434</v>
      </c>
      <c r="C62" s="336">
        <v>51</v>
      </c>
      <c r="D62" s="303" t="s">
        <v>176</v>
      </c>
      <c r="E62" s="304" t="s">
        <v>364</v>
      </c>
      <c r="F62" s="305" t="s">
        <v>412</v>
      </c>
      <c r="G62" s="440" t="s">
        <v>410</v>
      </c>
      <c r="H62" s="441" t="s">
        <v>410</v>
      </c>
      <c r="I62" s="441" t="s">
        <v>410</v>
      </c>
      <c r="J62" s="442" t="s">
        <v>410</v>
      </c>
      <c r="K62" s="442" t="s">
        <v>410</v>
      </c>
      <c r="L62" s="441">
        <v>4.9983333333333331</v>
      </c>
      <c r="M62" s="444" t="s">
        <v>410</v>
      </c>
      <c r="N62" s="441" t="s">
        <v>410</v>
      </c>
      <c r="O62" s="444" t="s">
        <v>410</v>
      </c>
      <c r="P62" s="444" t="s">
        <v>410</v>
      </c>
      <c r="Q62" s="444" t="s">
        <v>410</v>
      </c>
      <c r="R62" s="441" t="s">
        <v>410</v>
      </c>
      <c r="S62" s="442">
        <v>4.9983333333333331</v>
      </c>
      <c r="T62" s="442">
        <v>4.9983333333333331</v>
      </c>
      <c r="U62" s="442" t="s">
        <v>410</v>
      </c>
      <c r="V62" s="442" t="s">
        <v>410</v>
      </c>
      <c r="W62" s="444" t="s">
        <v>410</v>
      </c>
      <c r="X62" s="444" t="s">
        <v>410</v>
      </c>
      <c r="Y62" s="461" t="s">
        <v>410</v>
      </c>
      <c r="Z62" s="453">
        <v>2.8226666666666667</v>
      </c>
      <c r="AA62" s="312"/>
    </row>
    <row r="63" spans="2:27" ht="12.75" customHeight="1">
      <c r="B63" s="328"/>
      <c r="C63" s="338">
        <v>52</v>
      </c>
      <c r="D63" s="303" t="s">
        <v>177</v>
      </c>
      <c r="E63" s="304" t="s">
        <v>365</v>
      </c>
      <c r="F63" s="305" t="s">
        <v>412</v>
      </c>
      <c r="G63" s="440" t="s">
        <v>410</v>
      </c>
      <c r="H63" s="441" t="s">
        <v>410</v>
      </c>
      <c r="I63" s="441">
        <v>0.91033333333333333</v>
      </c>
      <c r="J63" s="442" t="s">
        <v>410</v>
      </c>
      <c r="K63" s="442" t="s">
        <v>410</v>
      </c>
      <c r="L63" s="441">
        <v>1.5656666666666668</v>
      </c>
      <c r="M63" s="444" t="s">
        <v>410</v>
      </c>
      <c r="N63" s="441" t="s">
        <v>410</v>
      </c>
      <c r="O63" s="444" t="s">
        <v>410</v>
      </c>
      <c r="P63" s="444" t="s">
        <v>410</v>
      </c>
      <c r="Q63" s="444" t="s">
        <v>410</v>
      </c>
      <c r="R63" s="441" t="s">
        <v>410</v>
      </c>
      <c r="S63" s="442">
        <v>0.91033333333333333</v>
      </c>
      <c r="T63" s="442" t="s">
        <v>410</v>
      </c>
      <c r="U63" s="442" t="s">
        <v>410</v>
      </c>
      <c r="V63" s="442">
        <v>0.65533333333333332</v>
      </c>
      <c r="W63" s="444" t="s">
        <v>410</v>
      </c>
      <c r="X63" s="444" t="s">
        <v>410</v>
      </c>
      <c r="Y63" s="461" t="s">
        <v>410</v>
      </c>
      <c r="Z63" s="453">
        <v>0.91033333333333333</v>
      </c>
      <c r="AA63" s="312"/>
    </row>
    <row r="64" spans="2:27" ht="12.75" customHeight="1">
      <c r="B64" s="328"/>
      <c r="C64" s="336">
        <v>53</v>
      </c>
      <c r="D64" s="303" t="s">
        <v>178</v>
      </c>
      <c r="E64" s="304" t="s">
        <v>366</v>
      </c>
      <c r="F64" s="305" t="s">
        <v>412</v>
      </c>
      <c r="G64" s="440" t="s">
        <v>410</v>
      </c>
      <c r="H64" s="441" t="s">
        <v>410</v>
      </c>
      <c r="I64" s="441" t="s">
        <v>410</v>
      </c>
      <c r="J64" s="442" t="s">
        <v>410</v>
      </c>
      <c r="K64" s="442" t="s">
        <v>410</v>
      </c>
      <c r="L64" s="441" t="s">
        <v>410</v>
      </c>
      <c r="M64" s="444" t="s">
        <v>410</v>
      </c>
      <c r="N64" s="441" t="s">
        <v>410</v>
      </c>
      <c r="O64" s="444" t="s">
        <v>410</v>
      </c>
      <c r="P64" s="444" t="s">
        <v>410</v>
      </c>
      <c r="Q64" s="444" t="s">
        <v>410</v>
      </c>
      <c r="R64" s="441" t="s">
        <v>410</v>
      </c>
      <c r="S64" s="442" t="s">
        <v>410</v>
      </c>
      <c r="T64" s="442" t="s">
        <v>410</v>
      </c>
      <c r="U64" s="442" t="s">
        <v>410</v>
      </c>
      <c r="V64" s="442" t="s">
        <v>410</v>
      </c>
      <c r="W64" s="444" t="s">
        <v>410</v>
      </c>
      <c r="X64" s="444" t="s">
        <v>410</v>
      </c>
      <c r="Y64" s="461" t="s">
        <v>410</v>
      </c>
      <c r="Z64" s="453" t="s">
        <v>410</v>
      </c>
      <c r="AA64" s="312"/>
    </row>
    <row r="65" spans="2:27" ht="12.75" customHeight="1">
      <c r="B65" s="328"/>
      <c r="C65" s="338">
        <v>54</v>
      </c>
      <c r="D65" s="303" t="s">
        <v>179</v>
      </c>
      <c r="E65" s="304" t="s">
        <v>435</v>
      </c>
      <c r="F65" s="305" t="s">
        <v>412</v>
      </c>
      <c r="G65" s="440" t="s">
        <v>410</v>
      </c>
      <c r="H65" s="441">
        <v>8.984</v>
      </c>
      <c r="I65" s="441">
        <v>8.984</v>
      </c>
      <c r="J65" s="442" t="s">
        <v>410</v>
      </c>
      <c r="K65" s="442">
        <v>8.984</v>
      </c>
      <c r="L65" s="441">
        <v>8.984</v>
      </c>
      <c r="M65" s="444" t="s">
        <v>410</v>
      </c>
      <c r="N65" s="441" t="s">
        <v>410</v>
      </c>
      <c r="O65" s="444" t="s">
        <v>410</v>
      </c>
      <c r="P65" s="444" t="s">
        <v>410</v>
      </c>
      <c r="Q65" s="444" t="s">
        <v>410</v>
      </c>
      <c r="R65" s="441" t="s">
        <v>410</v>
      </c>
      <c r="S65" s="442">
        <v>8.984</v>
      </c>
      <c r="T65" s="442">
        <v>8.984</v>
      </c>
      <c r="U65" s="442" t="s">
        <v>410</v>
      </c>
      <c r="V65" s="442">
        <v>8.984</v>
      </c>
      <c r="W65" s="444" t="s">
        <v>410</v>
      </c>
      <c r="X65" s="444" t="s">
        <v>410</v>
      </c>
      <c r="Y65" s="461" t="s">
        <v>410</v>
      </c>
      <c r="Z65" s="453">
        <v>4.5090000000000003</v>
      </c>
      <c r="AA65" s="312"/>
    </row>
    <row r="66" spans="2:27" ht="12.75" customHeight="1">
      <c r="B66" s="341"/>
      <c r="C66" s="336">
        <v>55</v>
      </c>
      <c r="D66" s="303" t="s">
        <v>436</v>
      </c>
      <c r="E66" s="304"/>
      <c r="F66" s="305" t="s">
        <v>412</v>
      </c>
      <c r="G66" s="440">
        <v>89.293919279687685</v>
      </c>
      <c r="H66" s="441">
        <v>89.293919279687685</v>
      </c>
      <c r="I66" s="441">
        <v>89.293919279687685</v>
      </c>
      <c r="J66" s="442">
        <v>89.293919279687685</v>
      </c>
      <c r="K66" s="442">
        <v>89.293919279687685</v>
      </c>
      <c r="L66" s="441">
        <v>728.86876775711448</v>
      </c>
      <c r="M66" s="444" t="s">
        <v>410</v>
      </c>
      <c r="N66" s="441">
        <v>728.86876775711448</v>
      </c>
      <c r="O66" s="444" t="s">
        <v>410</v>
      </c>
      <c r="P66" s="444" t="s">
        <v>410</v>
      </c>
      <c r="Q66" s="444" t="s">
        <v>410</v>
      </c>
      <c r="R66" s="441" t="s">
        <v>410</v>
      </c>
      <c r="S66" s="442">
        <v>728.86876775711448</v>
      </c>
      <c r="T66" s="442">
        <v>89.293919279687685</v>
      </c>
      <c r="U66" s="442" t="s">
        <v>410</v>
      </c>
      <c r="V66" s="442">
        <v>728.86876775711448</v>
      </c>
      <c r="W66" s="444" t="s">
        <v>410</v>
      </c>
      <c r="X66" s="444" t="s">
        <v>410</v>
      </c>
      <c r="Y66" s="467" t="s">
        <v>410</v>
      </c>
      <c r="Z66" s="447">
        <v>728.86876775711448</v>
      </c>
      <c r="AA66" s="312"/>
    </row>
    <row r="67" spans="2:27" ht="12.75" customHeight="1">
      <c r="B67" s="328" t="s">
        <v>437</v>
      </c>
      <c r="C67" s="413"/>
      <c r="D67" s="414" t="s">
        <v>438</v>
      </c>
      <c r="E67" s="415" t="s">
        <v>370</v>
      </c>
      <c r="F67" s="416"/>
      <c r="G67" s="454" t="s">
        <v>410</v>
      </c>
      <c r="H67" s="455" t="s">
        <v>410</v>
      </c>
      <c r="I67" s="455" t="s">
        <v>410</v>
      </c>
      <c r="J67" s="456" t="s">
        <v>410</v>
      </c>
      <c r="K67" s="456" t="s">
        <v>410</v>
      </c>
      <c r="L67" s="455" t="s">
        <v>410</v>
      </c>
      <c r="M67" s="444" t="s">
        <v>410</v>
      </c>
      <c r="N67" s="455" t="s">
        <v>410</v>
      </c>
      <c r="O67" s="444" t="s">
        <v>410</v>
      </c>
      <c r="P67" s="444" t="s">
        <v>410</v>
      </c>
      <c r="Q67" s="444" t="s">
        <v>410</v>
      </c>
      <c r="R67" s="455" t="s">
        <v>410</v>
      </c>
      <c r="S67" s="456" t="s">
        <v>410</v>
      </c>
      <c r="T67" s="456" t="s">
        <v>410</v>
      </c>
      <c r="U67" s="456" t="s">
        <v>410</v>
      </c>
      <c r="V67" s="456" t="s">
        <v>410</v>
      </c>
      <c r="W67" s="444" t="s">
        <v>410</v>
      </c>
      <c r="X67" s="444" t="s">
        <v>410</v>
      </c>
      <c r="Y67" s="460" t="s">
        <v>410</v>
      </c>
      <c r="Z67" s="458" t="s">
        <v>410</v>
      </c>
      <c r="AA67" s="312"/>
    </row>
    <row r="68" spans="2:27" ht="12.75" customHeight="1">
      <c r="B68" s="343" t="s">
        <v>439</v>
      </c>
      <c r="C68" s="302">
        <v>56</v>
      </c>
      <c r="D68" s="303" t="s">
        <v>439</v>
      </c>
      <c r="E68" s="304" t="s">
        <v>371</v>
      </c>
      <c r="F68" s="305" t="s">
        <v>412</v>
      </c>
      <c r="G68" s="440" t="s">
        <v>410</v>
      </c>
      <c r="H68" s="441">
        <v>8.6513333333333335</v>
      </c>
      <c r="I68" s="441">
        <v>8.6513333333333335</v>
      </c>
      <c r="J68" s="442" t="s">
        <v>410</v>
      </c>
      <c r="K68" s="442">
        <v>3.9013333333333335</v>
      </c>
      <c r="L68" s="441">
        <v>8.6513333333333335</v>
      </c>
      <c r="M68" s="444" t="s">
        <v>410</v>
      </c>
      <c r="N68" s="441">
        <v>8.6513333333333335</v>
      </c>
      <c r="O68" s="444" t="s">
        <v>410</v>
      </c>
      <c r="P68" s="444" t="s">
        <v>410</v>
      </c>
      <c r="Q68" s="444" t="s">
        <v>410</v>
      </c>
      <c r="R68" s="441">
        <v>2.4329999999999998</v>
      </c>
      <c r="S68" s="442">
        <v>8.6513333333333335</v>
      </c>
      <c r="T68" s="442">
        <v>8.6513333333333335</v>
      </c>
      <c r="U68" s="442" t="s">
        <v>410</v>
      </c>
      <c r="V68" s="442">
        <v>8.6513333333333335</v>
      </c>
      <c r="W68" s="444" t="s">
        <v>410</v>
      </c>
      <c r="X68" s="444" t="s">
        <v>410</v>
      </c>
      <c r="Y68" s="467">
        <v>3.9013333333333335</v>
      </c>
      <c r="Z68" s="447">
        <v>6.3343333333333343</v>
      </c>
      <c r="AA68" s="312"/>
    </row>
    <row r="69" spans="2:27" ht="12.75" customHeight="1">
      <c r="B69" s="328" t="s">
        <v>440</v>
      </c>
      <c r="C69" s="422"/>
      <c r="D69" s="423" t="s">
        <v>441</v>
      </c>
      <c r="E69" s="399" t="s">
        <v>373</v>
      </c>
      <c r="F69" s="424"/>
      <c r="G69" s="454" t="s">
        <v>410</v>
      </c>
      <c r="H69" s="455" t="s">
        <v>410</v>
      </c>
      <c r="I69" s="455" t="s">
        <v>410</v>
      </c>
      <c r="J69" s="456" t="s">
        <v>410</v>
      </c>
      <c r="K69" s="456" t="s">
        <v>410</v>
      </c>
      <c r="L69" s="455" t="s">
        <v>410</v>
      </c>
      <c r="M69" s="444" t="s">
        <v>410</v>
      </c>
      <c r="N69" s="455" t="s">
        <v>410</v>
      </c>
      <c r="O69" s="444" t="s">
        <v>410</v>
      </c>
      <c r="P69" s="444" t="s">
        <v>410</v>
      </c>
      <c r="Q69" s="444" t="s">
        <v>410</v>
      </c>
      <c r="R69" s="455" t="s">
        <v>410</v>
      </c>
      <c r="S69" s="456" t="s">
        <v>410</v>
      </c>
      <c r="T69" s="456" t="s">
        <v>410</v>
      </c>
      <c r="U69" s="456" t="s">
        <v>410</v>
      </c>
      <c r="V69" s="456" t="s">
        <v>410</v>
      </c>
      <c r="W69" s="444" t="s">
        <v>410</v>
      </c>
      <c r="X69" s="444" t="s">
        <v>410</v>
      </c>
      <c r="Y69" s="460" t="s">
        <v>410</v>
      </c>
      <c r="Z69" s="458" t="s">
        <v>410</v>
      </c>
      <c r="AA69" s="312"/>
    </row>
    <row r="70" spans="2:27" ht="12.75" customHeight="1">
      <c r="B70" s="328" t="s">
        <v>442</v>
      </c>
      <c r="C70" s="302">
        <v>57</v>
      </c>
      <c r="D70" s="303" t="s">
        <v>443</v>
      </c>
      <c r="E70" s="304" t="s">
        <v>374</v>
      </c>
      <c r="F70" s="305" t="s">
        <v>412</v>
      </c>
      <c r="G70" s="440" t="s">
        <v>410</v>
      </c>
      <c r="H70" s="441">
        <v>0.76233333333333331</v>
      </c>
      <c r="I70" s="441">
        <v>0.54066666666666663</v>
      </c>
      <c r="J70" s="442" t="s">
        <v>410</v>
      </c>
      <c r="K70" s="442">
        <v>0.22166666666666665</v>
      </c>
      <c r="L70" s="441">
        <v>0.76233333333333331</v>
      </c>
      <c r="M70" s="444" t="s">
        <v>410</v>
      </c>
      <c r="N70" s="441" t="s">
        <v>410</v>
      </c>
      <c r="O70" s="444" t="s">
        <v>410</v>
      </c>
      <c r="P70" s="444" t="s">
        <v>410</v>
      </c>
      <c r="Q70" s="444" t="s">
        <v>410</v>
      </c>
      <c r="R70" s="441" t="s">
        <v>410</v>
      </c>
      <c r="S70" s="442">
        <v>0.76233333333333331</v>
      </c>
      <c r="T70" s="442">
        <v>0.76233333333333331</v>
      </c>
      <c r="U70" s="442" t="s">
        <v>410</v>
      </c>
      <c r="V70" s="442">
        <v>0.76233333333333331</v>
      </c>
      <c r="W70" s="444" t="s">
        <v>410</v>
      </c>
      <c r="X70" s="444" t="s">
        <v>410</v>
      </c>
      <c r="Y70" s="467" t="s">
        <v>410</v>
      </c>
      <c r="Z70" s="447">
        <v>0.54066666666666663</v>
      </c>
      <c r="AA70" s="312"/>
    </row>
    <row r="71" spans="2:27" ht="12.75" customHeight="1">
      <c r="B71" s="328"/>
      <c r="C71" s="302">
        <v>58</v>
      </c>
      <c r="D71" s="303" t="s">
        <v>185</v>
      </c>
      <c r="E71" s="304" t="s">
        <v>375</v>
      </c>
      <c r="F71" s="305" t="s">
        <v>412</v>
      </c>
      <c r="G71" s="440" t="s">
        <v>410</v>
      </c>
      <c r="H71" s="441" t="s">
        <v>410</v>
      </c>
      <c r="I71" s="441" t="s">
        <v>410</v>
      </c>
      <c r="J71" s="442">
        <v>0.94499999999999995</v>
      </c>
      <c r="K71" s="442">
        <v>0.94499999999999995</v>
      </c>
      <c r="L71" s="441">
        <v>0.52333333333333332</v>
      </c>
      <c r="M71" s="444" t="s">
        <v>410</v>
      </c>
      <c r="N71" s="441" t="s">
        <v>410</v>
      </c>
      <c r="O71" s="444" t="s">
        <v>410</v>
      </c>
      <c r="P71" s="444" t="s">
        <v>410</v>
      </c>
      <c r="Q71" s="444" t="s">
        <v>410</v>
      </c>
      <c r="R71" s="441" t="s">
        <v>410</v>
      </c>
      <c r="S71" s="442" t="s">
        <v>410</v>
      </c>
      <c r="T71" s="442" t="s">
        <v>410</v>
      </c>
      <c r="U71" s="442" t="s">
        <v>410</v>
      </c>
      <c r="V71" s="442" t="s">
        <v>410</v>
      </c>
      <c r="W71" s="444" t="s">
        <v>410</v>
      </c>
      <c r="X71" s="444" t="s">
        <v>410</v>
      </c>
      <c r="Y71" s="467" t="s">
        <v>410</v>
      </c>
      <c r="Z71" s="447">
        <v>0.52333333333333332</v>
      </c>
    </row>
    <row r="72" spans="2:27" ht="12.75" customHeight="1">
      <c r="B72" s="344" t="s">
        <v>444</v>
      </c>
      <c r="C72" s="413"/>
      <c r="D72" s="414" t="s">
        <v>445</v>
      </c>
      <c r="E72" s="415" t="s">
        <v>446</v>
      </c>
      <c r="F72" s="424"/>
      <c r="G72" s="468" t="s">
        <v>410</v>
      </c>
      <c r="H72" s="455" t="s">
        <v>410</v>
      </c>
      <c r="I72" s="455" t="s">
        <v>410</v>
      </c>
      <c r="J72" s="456" t="s">
        <v>410</v>
      </c>
      <c r="K72" s="456" t="s">
        <v>410</v>
      </c>
      <c r="L72" s="455" t="s">
        <v>410</v>
      </c>
      <c r="M72" s="444" t="s">
        <v>410</v>
      </c>
      <c r="N72" s="455" t="s">
        <v>410</v>
      </c>
      <c r="O72" s="444" t="s">
        <v>410</v>
      </c>
      <c r="P72" s="444" t="s">
        <v>410</v>
      </c>
      <c r="Q72" s="444" t="s">
        <v>410</v>
      </c>
      <c r="R72" s="455" t="s">
        <v>410</v>
      </c>
      <c r="S72" s="456" t="s">
        <v>410</v>
      </c>
      <c r="T72" s="456" t="s">
        <v>410</v>
      </c>
      <c r="U72" s="456" t="s">
        <v>410</v>
      </c>
      <c r="V72" s="456" t="s">
        <v>410</v>
      </c>
      <c r="W72" s="444" t="s">
        <v>410</v>
      </c>
      <c r="X72" s="444" t="s">
        <v>410</v>
      </c>
      <c r="Y72" s="460" t="s">
        <v>410</v>
      </c>
      <c r="Z72" s="458" t="s">
        <v>410</v>
      </c>
      <c r="AA72" s="312"/>
    </row>
    <row r="73" spans="2:27" ht="12.75" customHeight="1">
      <c r="B73" s="345" t="s">
        <v>195</v>
      </c>
      <c r="C73" s="302">
        <v>59</v>
      </c>
      <c r="D73" s="303" t="s">
        <v>447</v>
      </c>
      <c r="E73" s="304" t="s">
        <v>378</v>
      </c>
      <c r="F73" s="330" t="s">
        <v>412</v>
      </c>
      <c r="G73" s="463" t="s">
        <v>410</v>
      </c>
      <c r="H73" s="441">
        <v>37.991333333333337</v>
      </c>
      <c r="I73" s="441">
        <v>37.991333333333337</v>
      </c>
      <c r="J73" s="442" t="s">
        <v>410</v>
      </c>
      <c r="K73" s="442" t="s">
        <v>410</v>
      </c>
      <c r="L73" s="441">
        <v>37.991333333333337</v>
      </c>
      <c r="M73" s="444" t="s">
        <v>410</v>
      </c>
      <c r="N73" s="441" t="s">
        <v>410</v>
      </c>
      <c r="O73" s="444" t="s">
        <v>410</v>
      </c>
      <c r="P73" s="444" t="s">
        <v>410</v>
      </c>
      <c r="Q73" s="444" t="s">
        <v>410</v>
      </c>
      <c r="R73" s="441" t="s">
        <v>410</v>
      </c>
      <c r="S73" s="442">
        <v>37.991333333333337</v>
      </c>
      <c r="T73" s="442">
        <v>37.991333333333337</v>
      </c>
      <c r="U73" s="442" t="s">
        <v>410</v>
      </c>
      <c r="V73" s="442" t="s">
        <v>410</v>
      </c>
      <c r="W73" s="444" t="s">
        <v>410</v>
      </c>
      <c r="X73" s="444" t="s">
        <v>410</v>
      </c>
      <c r="Y73" s="469" t="s">
        <v>410</v>
      </c>
      <c r="Z73" s="447">
        <v>37.991333333333337</v>
      </c>
      <c r="AA73" s="312"/>
    </row>
    <row r="74" spans="2:27" ht="12.75" customHeight="1">
      <c r="B74" s="341"/>
      <c r="C74" s="302">
        <v>60</v>
      </c>
      <c r="D74" s="303" t="s">
        <v>448</v>
      </c>
      <c r="E74" s="304"/>
      <c r="F74" s="305" t="s">
        <v>412</v>
      </c>
      <c r="G74" s="440" t="s">
        <v>410</v>
      </c>
      <c r="H74" s="441">
        <v>14.701666666666666</v>
      </c>
      <c r="I74" s="441">
        <v>14.701666666666666</v>
      </c>
      <c r="J74" s="442" t="s">
        <v>410</v>
      </c>
      <c r="K74" s="442" t="s">
        <v>410</v>
      </c>
      <c r="L74" s="441">
        <v>14.701666666666666</v>
      </c>
      <c r="M74" s="444" t="s">
        <v>410</v>
      </c>
      <c r="N74" s="441" t="s">
        <v>410</v>
      </c>
      <c r="O74" s="444" t="s">
        <v>410</v>
      </c>
      <c r="P74" s="444" t="s">
        <v>410</v>
      </c>
      <c r="Q74" s="444" t="s">
        <v>410</v>
      </c>
      <c r="R74" s="441" t="s">
        <v>410</v>
      </c>
      <c r="S74" s="442">
        <v>14.701666666666666</v>
      </c>
      <c r="T74" s="442">
        <v>14.701666666666666</v>
      </c>
      <c r="U74" s="442" t="s">
        <v>410</v>
      </c>
      <c r="V74" s="442" t="s">
        <v>410</v>
      </c>
      <c r="W74" s="444" t="s">
        <v>410</v>
      </c>
      <c r="X74" s="444" t="s">
        <v>410</v>
      </c>
      <c r="Y74" s="467" t="s">
        <v>410</v>
      </c>
      <c r="Z74" s="447">
        <v>14.701666666666666</v>
      </c>
      <c r="AA74" s="312"/>
    </row>
    <row r="75" spans="2:27" ht="12.75" customHeight="1">
      <c r="B75" s="345" t="s">
        <v>449</v>
      </c>
      <c r="C75" s="413"/>
      <c r="D75" s="414" t="s">
        <v>450</v>
      </c>
      <c r="E75" s="415" t="s">
        <v>380</v>
      </c>
      <c r="F75" s="416"/>
      <c r="G75" s="454" t="s">
        <v>410</v>
      </c>
      <c r="H75" s="455" t="s">
        <v>410</v>
      </c>
      <c r="I75" s="455" t="s">
        <v>410</v>
      </c>
      <c r="J75" s="456" t="s">
        <v>410</v>
      </c>
      <c r="K75" s="456" t="s">
        <v>410</v>
      </c>
      <c r="L75" s="455" t="s">
        <v>410</v>
      </c>
      <c r="M75" s="444" t="s">
        <v>410</v>
      </c>
      <c r="N75" s="455" t="s">
        <v>410</v>
      </c>
      <c r="O75" s="444" t="s">
        <v>410</v>
      </c>
      <c r="P75" s="444" t="s">
        <v>410</v>
      </c>
      <c r="Q75" s="444" t="s">
        <v>410</v>
      </c>
      <c r="R75" s="455" t="s">
        <v>410</v>
      </c>
      <c r="S75" s="456" t="s">
        <v>410</v>
      </c>
      <c r="T75" s="456" t="s">
        <v>410</v>
      </c>
      <c r="U75" s="456" t="s">
        <v>410</v>
      </c>
      <c r="V75" s="456" t="s">
        <v>410</v>
      </c>
      <c r="W75" s="444" t="s">
        <v>410</v>
      </c>
      <c r="X75" s="444" t="s">
        <v>410</v>
      </c>
      <c r="Y75" s="460" t="s">
        <v>410</v>
      </c>
      <c r="Z75" s="458" t="s">
        <v>410</v>
      </c>
      <c r="AA75" s="312"/>
    </row>
    <row r="76" spans="2:27" ht="12.75" customHeight="1">
      <c r="B76" s="348" t="s">
        <v>451</v>
      </c>
      <c r="C76" s="302">
        <v>61</v>
      </c>
      <c r="D76" s="303" t="s">
        <v>190</v>
      </c>
      <c r="E76" s="304" t="s">
        <v>381</v>
      </c>
      <c r="F76" s="305" t="s">
        <v>412</v>
      </c>
      <c r="G76" s="440" t="s">
        <v>410</v>
      </c>
      <c r="H76" s="441">
        <v>8.7523333333333344</v>
      </c>
      <c r="I76" s="441">
        <v>8.7523333333333344</v>
      </c>
      <c r="J76" s="442" t="s">
        <v>410</v>
      </c>
      <c r="K76" s="442" t="s">
        <v>410</v>
      </c>
      <c r="L76" s="441">
        <v>26.331333333333337</v>
      </c>
      <c r="M76" s="444" t="s">
        <v>410</v>
      </c>
      <c r="N76" s="441">
        <v>17.579000000000001</v>
      </c>
      <c r="O76" s="444" t="s">
        <v>410</v>
      </c>
      <c r="P76" s="444" t="s">
        <v>410</v>
      </c>
      <c r="Q76" s="444" t="s">
        <v>410</v>
      </c>
      <c r="R76" s="441" t="s">
        <v>410</v>
      </c>
      <c r="S76" s="442">
        <v>8.7523333333333344</v>
      </c>
      <c r="T76" s="442" t="s">
        <v>410</v>
      </c>
      <c r="U76" s="442" t="s">
        <v>410</v>
      </c>
      <c r="V76" s="442" t="s">
        <v>410</v>
      </c>
      <c r="W76" s="444" t="s">
        <v>410</v>
      </c>
      <c r="X76" s="444" t="s">
        <v>410</v>
      </c>
      <c r="Y76" s="467" t="s">
        <v>410</v>
      </c>
      <c r="Z76" s="447">
        <v>26.331333333333337</v>
      </c>
    </row>
    <row r="77" spans="2:27" ht="12.75" customHeight="1">
      <c r="B77" s="349" t="s">
        <v>452</v>
      </c>
      <c r="C77" s="413">
        <v>62</v>
      </c>
      <c r="D77" s="414" t="s">
        <v>452</v>
      </c>
      <c r="E77" s="415" t="s">
        <v>383</v>
      </c>
      <c r="F77" s="416" t="s">
        <v>412</v>
      </c>
      <c r="G77" s="454">
        <v>425.28</v>
      </c>
      <c r="H77" s="455">
        <v>802.56</v>
      </c>
      <c r="I77" s="455">
        <v>837.52</v>
      </c>
      <c r="J77" s="456">
        <v>812.38</v>
      </c>
      <c r="K77" s="456">
        <v>1033.4000000000001</v>
      </c>
      <c r="L77" s="455">
        <v>1190.6600000000001</v>
      </c>
      <c r="M77" s="444" t="s">
        <v>410</v>
      </c>
      <c r="N77" s="455">
        <v>505.84</v>
      </c>
      <c r="O77" s="444" t="s">
        <v>410</v>
      </c>
      <c r="P77" s="444" t="s">
        <v>410</v>
      </c>
      <c r="Q77" s="444" t="s">
        <v>410</v>
      </c>
      <c r="R77" s="455">
        <v>147.62</v>
      </c>
      <c r="S77" s="456">
        <v>1190.6600000000001</v>
      </c>
      <c r="T77" s="456">
        <v>1190.6600000000001</v>
      </c>
      <c r="U77" s="456">
        <v>176.78</v>
      </c>
      <c r="V77" s="456">
        <v>492</v>
      </c>
      <c r="W77" s="444" t="s">
        <v>410</v>
      </c>
      <c r="X77" s="444" t="s">
        <v>410</v>
      </c>
      <c r="Y77" s="460">
        <v>147.62</v>
      </c>
      <c r="Z77" s="458">
        <v>1168.06</v>
      </c>
    </row>
    <row r="78" spans="2:27" ht="12.75" customHeight="1">
      <c r="B78" s="335"/>
      <c r="C78" s="413"/>
      <c r="D78" s="414" t="s">
        <v>453</v>
      </c>
      <c r="E78" s="415" t="s">
        <v>385</v>
      </c>
      <c r="F78" s="416"/>
      <c r="G78" s="454" t="s">
        <v>410</v>
      </c>
      <c r="H78" s="455" t="s">
        <v>410</v>
      </c>
      <c r="I78" s="455" t="s">
        <v>410</v>
      </c>
      <c r="J78" s="456" t="s">
        <v>410</v>
      </c>
      <c r="K78" s="456" t="s">
        <v>410</v>
      </c>
      <c r="L78" s="470" t="s">
        <v>410</v>
      </c>
      <c r="M78" s="444" t="s">
        <v>410</v>
      </c>
      <c r="N78" s="471" t="s">
        <v>410</v>
      </c>
      <c r="O78" s="444" t="s">
        <v>410</v>
      </c>
      <c r="P78" s="444" t="s">
        <v>410</v>
      </c>
      <c r="Q78" s="444" t="s">
        <v>410</v>
      </c>
      <c r="R78" s="455" t="s">
        <v>410</v>
      </c>
      <c r="S78" s="456" t="s">
        <v>410</v>
      </c>
      <c r="T78" s="456" t="s">
        <v>410</v>
      </c>
      <c r="U78" s="456" t="s">
        <v>410</v>
      </c>
      <c r="V78" s="456" t="s">
        <v>410</v>
      </c>
      <c r="W78" s="444" t="s">
        <v>410</v>
      </c>
      <c r="X78" s="444" t="s">
        <v>410</v>
      </c>
      <c r="Y78" s="460" t="s">
        <v>410</v>
      </c>
      <c r="Z78" s="458" t="s">
        <v>410</v>
      </c>
    </row>
    <row r="79" spans="2:27" ht="12.75" customHeight="1">
      <c r="B79" s="328" t="s">
        <v>454</v>
      </c>
      <c r="C79" s="302">
        <v>63</v>
      </c>
      <c r="D79" s="303" t="s">
        <v>192</v>
      </c>
      <c r="E79" s="304" t="s">
        <v>386</v>
      </c>
      <c r="F79" s="305" t="s">
        <v>455</v>
      </c>
      <c r="G79" s="440">
        <v>23.271000000000001</v>
      </c>
      <c r="H79" s="441">
        <v>76.254999999999995</v>
      </c>
      <c r="I79" s="441">
        <v>76.254999999999995</v>
      </c>
      <c r="J79" s="442">
        <v>76.254999999999995</v>
      </c>
      <c r="K79" s="442">
        <v>76.254999999999995</v>
      </c>
      <c r="L79" s="443">
        <v>76.254999999999995</v>
      </c>
      <c r="M79" s="444" t="s">
        <v>410</v>
      </c>
      <c r="N79" s="445">
        <v>23.271000000000001</v>
      </c>
      <c r="O79" s="444" t="s">
        <v>410</v>
      </c>
      <c r="P79" s="444" t="s">
        <v>410</v>
      </c>
      <c r="Q79" s="444" t="s">
        <v>410</v>
      </c>
      <c r="R79" s="441">
        <v>40.828000000000003</v>
      </c>
      <c r="S79" s="442">
        <v>76.254999999999995</v>
      </c>
      <c r="T79" s="442">
        <v>76.254999999999995</v>
      </c>
      <c r="U79" s="442" t="s">
        <v>410</v>
      </c>
      <c r="V79" s="442">
        <v>36.886000000000003</v>
      </c>
      <c r="W79" s="444" t="s">
        <v>410</v>
      </c>
      <c r="X79" s="444" t="s">
        <v>410</v>
      </c>
      <c r="Y79" s="467" t="s">
        <v>410</v>
      </c>
      <c r="Z79" s="447">
        <v>60.156999999999996</v>
      </c>
    </row>
    <row r="80" spans="2:27" ht="12.75" customHeight="1">
      <c r="B80" s="328"/>
      <c r="C80" s="302">
        <v>64</v>
      </c>
      <c r="D80" s="303" t="s">
        <v>456</v>
      </c>
      <c r="E80" s="304"/>
      <c r="F80" s="305" t="s">
        <v>412</v>
      </c>
      <c r="G80" s="440" t="s">
        <v>410</v>
      </c>
      <c r="H80" s="441">
        <v>34.115666666666662</v>
      </c>
      <c r="I80" s="441">
        <v>34.115666666666662</v>
      </c>
      <c r="J80" s="442">
        <v>73.787000000000006</v>
      </c>
      <c r="K80" s="442">
        <v>73.787000000000006</v>
      </c>
      <c r="L80" s="443">
        <v>73.787000000000006</v>
      </c>
      <c r="M80" s="444" t="s">
        <v>410</v>
      </c>
      <c r="N80" s="445" t="s">
        <v>410</v>
      </c>
      <c r="O80" s="444" t="s">
        <v>410</v>
      </c>
      <c r="P80" s="444" t="s">
        <v>410</v>
      </c>
      <c r="Q80" s="444" t="s">
        <v>410</v>
      </c>
      <c r="R80" s="441" t="s">
        <v>410</v>
      </c>
      <c r="S80" s="442">
        <v>34.115666666666662</v>
      </c>
      <c r="T80" s="442">
        <v>34.115666666666662</v>
      </c>
      <c r="U80" s="442" t="s">
        <v>410</v>
      </c>
      <c r="V80" s="442" t="s">
        <v>410</v>
      </c>
      <c r="W80" s="444" t="s">
        <v>410</v>
      </c>
      <c r="X80" s="444" t="s">
        <v>410</v>
      </c>
      <c r="Y80" s="467" t="s">
        <v>410</v>
      </c>
      <c r="Z80" s="447">
        <v>34.115666666666662</v>
      </c>
    </row>
    <row r="81" spans="2:26" ht="12.75" customHeight="1">
      <c r="B81" s="349" t="s">
        <v>457</v>
      </c>
      <c r="C81" s="413">
        <v>65</v>
      </c>
      <c r="D81" s="414" t="s">
        <v>458</v>
      </c>
      <c r="E81" s="415" t="s">
        <v>388</v>
      </c>
      <c r="F81" s="416" t="s">
        <v>12</v>
      </c>
      <c r="G81" s="454" t="s">
        <v>410</v>
      </c>
      <c r="H81" s="455">
        <v>94.728666666666669</v>
      </c>
      <c r="I81" s="455">
        <v>118.646</v>
      </c>
      <c r="J81" s="456">
        <v>121.52633333333333</v>
      </c>
      <c r="K81" s="456">
        <v>57.468333333333327</v>
      </c>
      <c r="L81" s="470">
        <v>135.97533333333334</v>
      </c>
      <c r="M81" s="444" t="s">
        <v>410</v>
      </c>
      <c r="N81" s="471">
        <v>29.557333333333336</v>
      </c>
      <c r="O81" s="444" t="s">
        <v>410</v>
      </c>
      <c r="P81" s="444" t="s">
        <v>410</v>
      </c>
      <c r="Q81" s="444" t="s">
        <v>410</v>
      </c>
      <c r="R81" s="455" t="s">
        <v>410</v>
      </c>
      <c r="S81" s="456">
        <v>135.97533333333334</v>
      </c>
      <c r="T81" s="456">
        <v>55.903666666666673</v>
      </c>
      <c r="U81" s="456" t="s">
        <v>410</v>
      </c>
      <c r="V81" s="456">
        <v>28.549333333333337</v>
      </c>
      <c r="W81" s="444" t="s">
        <v>410</v>
      </c>
      <c r="X81" s="444" t="s">
        <v>410</v>
      </c>
      <c r="Y81" s="460" t="s">
        <v>410</v>
      </c>
      <c r="Z81" s="458">
        <v>164.50866666666667</v>
      </c>
    </row>
    <row r="82" spans="2:26" ht="12.75" customHeight="1">
      <c r="B82" s="335"/>
      <c r="C82" s="413"/>
      <c r="D82" s="414" t="s">
        <v>459</v>
      </c>
      <c r="E82" s="415" t="s">
        <v>390</v>
      </c>
      <c r="F82" s="416"/>
      <c r="G82" s="454" t="s">
        <v>410</v>
      </c>
      <c r="H82" s="455" t="s">
        <v>410</v>
      </c>
      <c r="I82" s="455" t="s">
        <v>410</v>
      </c>
      <c r="J82" s="456" t="s">
        <v>410</v>
      </c>
      <c r="K82" s="456" t="s">
        <v>410</v>
      </c>
      <c r="L82" s="470" t="s">
        <v>410</v>
      </c>
      <c r="M82" s="444" t="s">
        <v>410</v>
      </c>
      <c r="N82" s="471" t="s">
        <v>410</v>
      </c>
      <c r="O82" s="444" t="s">
        <v>410</v>
      </c>
      <c r="P82" s="444" t="s">
        <v>410</v>
      </c>
      <c r="Q82" s="455" t="s">
        <v>410</v>
      </c>
      <c r="R82" s="455" t="s">
        <v>410</v>
      </c>
      <c r="S82" s="456" t="s">
        <v>410</v>
      </c>
      <c r="T82" s="456" t="s">
        <v>410</v>
      </c>
      <c r="U82" s="456" t="s">
        <v>410</v>
      </c>
      <c r="V82" s="456" t="s">
        <v>410</v>
      </c>
      <c r="W82" s="444" t="s">
        <v>410</v>
      </c>
      <c r="X82" s="444" t="s">
        <v>410</v>
      </c>
      <c r="Y82" s="460" t="s">
        <v>410</v>
      </c>
      <c r="Z82" s="472" t="s">
        <v>410</v>
      </c>
    </row>
    <row r="83" spans="2:26" ht="12.75" customHeight="1">
      <c r="B83" s="328" t="s">
        <v>195</v>
      </c>
      <c r="C83" s="302">
        <v>66</v>
      </c>
      <c r="D83" s="303" t="s">
        <v>196</v>
      </c>
      <c r="E83" s="304" t="s">
        <v>391</v>
      </c>
      <c r="F83" s="305" t="s">
        <v>412</v>
      </c>
      <c r="G83" s="440" t="s">
        <v>410</v>
      </c>
      <c r="H83" s="441">
        <v>25.452999999999999</v>
      </c>
      <c r="I83" s="441">
        <v>41.548333333333332</v>
      </c>
      <c r="J83" s="442">
        <v>14.740666666666666</v>
      </c>
      <c r="K83" s="442">
        <v>25.452999999999999</v>
      </c>
      <c r="L83" s="443">
        <v>41.548333333333332</v>
      </c>
      <c r="M83" s="444" t="s">
        <v>410</v>
      </c>
      <c r="N83" s="445" t="s">
        <v>410</v>
      </c>
      <c r="O83" s="444" t="s">
        <v>410</v>
      </c>
      <c r="P83" s="444" t="s">
        <v>410</v>
      </c>
      <c r="Q83" s="444" t="s">
        <v>410</v>
      </c>
      <c r="R83" s="441">
        <v>14.740666666666666</v>
      </c>
      <c r="S83" s="442">
        <v>41.548333333333332</v>
      </c>
      <c r="T83" s="442">
        <v>25.452999999999999</v>
      </c>
      <c r="U83" s="442" t="s">
        <v>410</v>
      </c>
      <c r="V83" s="442">
        <v>4.9473333333333329</v>
      </c>
      <c r="W83" s="444" t="s">
        <v>410</v>
      </c>
      <c r="X83" s="444" t="s">
        <v>410</v>
      </c>
      <c r="Y83" s="467" t="s">
        <v>410</v>
      </c>
      <c r="Z83" s="447">
        <v>38.337000000000003</v>
      </c>
    </row>
    <row r="84" spans="2:26" ht="12.75" customHeight="1">
      <c r="B84" s="328"/>
      <c r="C84" s="350">
        <v>67</v>
      </c>
      <c r="D84" s="303" t="s">
        <v>460</v>
      </c>
      <c r="E84" s="304" t="s">
        <v>392</v>
      </c>
      <c r="F84" s="305" t="s">
        <v>412</v>
      </c>
      <c r="G84" s="440" t="s">
        <v>410</v>
      </c>
      <c r="H84" s="441">
        <v>328.58499999999998</v>
      </c>
      <c r="I84" s="441" t="s">
        <v>410</v>
      </c>
      <c r="J84" s="442" t="s">
        <v>410</v>
      </c>
      <c r="K84" s="442" t="s">
        <v>410</v>
      </c>
      <c r="L84" s="443">
        <v>6.3209999999999997</v>
      </c>
      <c r="M84" s="444" t="s">
        <v>410</v>
      </c>
      <c r="N84" s="445" t="s">
        <v>410</v>
      </c>
      <c r="O84" s="444" t="s">
        <v>410</v>
      </c>
      <c r="P84" s="444" t="s">
        <v>410</v>
      </c>
      <c r="Q84" s="441">
        <v>339.48399999999998</v>
      </c>
      <c r="R84" s="441" t="s">
        <v>410</v>
      </c>
      <c r="S84" s="442" t="s">
        <v>410</v>
      </c>
      <c r="T84" s="442" t="s">
        <v>410</v>
      </c>
      <c r="U84" s="442" t="s">
        <v>410</v>
      </c>
      <c r="V84" s="442" t="s">
        <v>410</v>
      </c>
      <c r="W84" s="444" t="s">
        <v>410</v>
      </c>
      <c r="X84" s="444" t="s">
        <v>410</v>
      </c>
      <c r="Y84" s="467" t="s">
        <v>410</v>
      </c>
      <c r="Z84" s="447">
        <v>339.48399999999998</v>
      </c>
    </row>
    <row r="85" spans="2:26" ht="12.75" customHeight="1">
      <c r="B85" s="328"/>
      <c r="C85" s="350">
        <v>68</v>
      </c>
      <c r="D85" s="303" t="s">
        <v>198</v>
      </c>
      <c r="E85" s="304"/>
      <c r="F85" s="305" t="s">
        <v>412</v>
      </c>
      <c r="G85" s="440" t="s">
        <v>410</v>
      </c>
      <c r="H85" s="441">
        <v>92.734999999999999</v>
      </c>
      <c r="I85" s="441">
        <v>92.734999999999999</v>
      </c>
      <c r="J85" s="442" t="s">
        <v>410</v>
      </c>
      <c r="K85" s="442">
        <v>92.734999999999999</v>
      </c>
      <c r="L85" s="443">
        <v>385.16</v>
      </c>
      <c r="M85" s="444" t="s">
        <v>410</v>
      </c>
      <c r="N85" s="445">
        <v>1045.2733333333333</v>
      </c>
      <c r="O85" s="444" t="s">
        <v>410</v>
      </c>
      <c r="P85" s="435" t="s">
        <v>410</v>
      </c>
      <c r="Q85" s="435" t="s">
        <v>410</v>
      </c>
      <c r="R85" s="473" t="s">
        <v>410</v>
      </c>
      <c r="S85" s="442">
        <v>1138.0083333333334</v>
      </c>
      <c r="T85" s="442">
        <v>1138.0083333333334</v>
      </c>
      <c r="U85" s="442" t="s">
        <v>410</v>
      </c>
      <c r="V85" s="442">
        <v>329.78666666666669</v>
      </c>
      <c r="W85" s="444" t="s">
        <v>410</v>
      </c>
      <c r="X85" s="444" t="s">
        <v>410</v>
      </c>
      <c r="Y85" s="467" t="s">
        <v>410</v>
      </c>
      <c r="Z85" s="447">
        <v>1430.4333333333334</v>
      </c>
    </row>
    <row r="86" spans="2:26" ht="12.75" customHeight="1" thickBot="1">
      <c r="B86" s="351" t="s">
        <v>461</v>
      </c>
      <c r="C86" s="413">
        <v>69</v>
      </c>
      <c r="D86" s="414" t="s">
        <v>461</v>
      </c>
      <c r="E86" s="415" t="s">
        <v>462</v>
      </c>
      <c r="F86" s="416" t="s">
        <v>412</v>
      </c>
      <c r="G86" s="454">
        <v>54.94</v>
      </c>
      <c r="H86" s="455">
        <v>392.76</v>
      </c>
      <c r="I86" s="455">
        <v>433.7</v>
      </c>
      <c r="J86" s="456">
        <v>378.56</v>
      </c>
      <c r="K86" s="456">
        <v>415.7</v>
      </c>
      <c r="L86" s="470">
        <v>433.7</v>
      </c>
      <c r="M86" s="444" t="s">
        <v>410</v>
      </c>
      <c r="N86" s="471">
        <v>148.76</v>
      </c>
      <c r="O86" s="444" t="s">
        <v>410</v>
      </c>
      <c r="P86" s="444" t="s">
        <v>410</v>
      </c>
      <c r="Q86" s="444" t="s">
        <v>410</v>
      </c>
      <c r="R86" s="455" t="s">
        <v>410</v>
      </c>
      <c r="S86" s="456">
        <v>410.76</v>
      </c>
      <c r="T86" s="456">
        <v>369.82</v>
      </c>
      <c r="U86" s="456" t="s">
        <v>410</v>
      </c>
      <c r="V86" s="456">
        <v>155.74</v>
      </c>
      <c r="W86" s="444" t="s">
        <v>410</v>
      </c>
      <c r="X86" s="444" t="s">
        <v>410</v>
      </c>
      <c r="Y86" s="460">
        <v>60.5</v>
      </c>
      <c r="Z86" s="458">
        <v>415.7</v>
      </c>
    </row>
    <row r="87" spans="2:26" ht="12.75" customHeight="1" thickTop="1" thickBot="1">
      <c r="B87" s="352"/>
      <c r="C87" s="353"/>
      <c r="D87" s="353" t="s">
        <v>463</v>
      </c>
      <c r="E87" s="354"/>
      <c r="F87" s="355"/>
      <c r="G87" s="356" t="s">
        <v>410</v>
      </c>
      <c r="H87" s="357" t="s">
        <v>410</v>
      </c>
      <c r="I87" s="357" t="s">
        <v>410</v>
      </c>
      <c r="J87" s="357" t="s">
        <v>410</v>
      </c>
      <c r="K87" s="357" t="s">
        <v>410</v>
      </c>
      <c r="L87" s="358" t="s">
        <v>410</v>
      </c>
      <c r="M87" s="357" t="s">
        <v>410</v>
      </c>
      <c r="N87" s="357" t="s">
        <v>410</v>
      </c>
      <c r="O87" s="357" t="s">
        <v>410</v>
      </c>
      <c r="P87" s="357" t="s">
        <v>410</v>
      </c>
      <c r="Q87" s="357" t="s">
        <v>410</v>
      </c>
      <c r="R87" s="357" t="s">
        <v>410</v>
      </c>
      <c r="S87" s="357" t="s">
        <v>410</v>
      </c>
      <c r="T87" s="357" t="s">
        <v>410</v>
      </c>
      <c r="U87" s="357" t="s">
        <v>410</v>
      </c>
      <c r="V87" s="357" t="s">
        <v>410</v>
      </c>
      <c r="W87" s="357" t="s">
        <v>410</v>
      </c>
      <c r="X87" s="357" t="s">
        <v>410</v>
      </c>
      <c r="Y87" s="359" t="s">
        <v>410</v>
      </c>
      <c r="Z87" s="360" t="s">
        <v>410</v>
      </c>
    </row>
    <row r="88" spans="2:26" ht="12.75" customHeight="1">
      <c r="D88" s="361"/>
      <c r="E88" s="361"/>
      <c r="F88" s="362"/>
    </row>
    <row r="99" spans="2:26" ht="12.75" thickBot="1">
      <c r="B99" s="1909"/>
      <c r="C99" s="1910"/>
      <c r="D99" s="1910" t="s">
        <v>286</v>
      </c>
      <c r="E99" s="1911"/>
      <c r="F99" s="1911" t="s">
        <v>1460</v>
      </c>
      <c r="G99" s="1911"/>
      <c r="H99" s="1911"/>
      <c r="I99" s="1911"/>
      <c r="J99" s="1911"/>
      <c r="K99" s="1911"/>
      <c r="L99" s="1911"/>
      <c r="M99" s="1911"/>
      <c r="N99" s="1911"/>
      <c r="O99" s="1911"/>
      <c r="P99" s="1912"/>
      <c r="Q99" s="1911"/>
      <c r="R99" s="1911"/>
      <c r="S99" s="1911"/>
      <c r="T99" s="1911"/>
      <c r="U99" s="1911"/>
      <c r="V99" s="1911"/>
      <c r="W99" s="1911"/>
      <c r="X99" s="1911"/>
      <c r="Y99" s="1909" t="s">
        <v>494</v>
      </c>
      <c r="Z99" s="1913"/>
    </row>
    <row r="100" spans="2:26" ht="24.75" thickBot="1">
      <c r="B100" s="1914" t="s">
        <v>288</v>
      </c>
      <c r="C100" s="1915" t="s">
        <v>289</v>
      </c>
      <c r="D100" s="1915" t="s">
        <v>290</v>
      </c>
      <c r="E100" s="1916" t="s">
        <v>291</v>
      </c>
      <c r="F100" s="1917" t="s">
        <v>2</v>
      </c>
      <c r="G100" s="1918" t="s">
        <v>207</v>
      </c>
      <c r="H100" s="1919" t="s">
        <v>208</v>
      </c>
      <c r="I100" s="1919" t="s">
        <v>209</v>
      </c>
      <c r="J100" s="1919" t="s">
        <v>210</v>
      </c>
      <c r="K100" s="1919" t="s">
        <v>211</v>
      </c>
      <c r="L100" s="1920" t="s">
        <v>292</v>
      </c>
      <c r="M100" s="1919" t="s">
        <v>213</v>
      </c>
      <c r="N100" s="1919" t="s">
        <v>214</v>
      </c>
      <c r="O100" s="1919" t="s">
        <v>215</v>
      </c>
      <c r="P100" s="1921" t="s">
        <v>293</v>
      </c>
      <c r="Q100" s="1921" t="s">
        <v>217</v>
      </c>
      <c r="R100" s="1922" t="s">
        <v>218</v>
      </c>
      <c r="S100" s="1923" t="s">
        <v>219</v>
      </c>
      <c r="T100" s="1924" t="s">
        <v>294</v>
      </c>
      <c r="U100" s="1922" t="s">
        <v>220</v>
      </c>
      <c r="V100" s="1922" t="s">
        <v>221</v>
      </c>
      <c r="W100" s="1921" t="s">
        <v>295</v>
      </c>
      <c r="X100" s="1922" t="s">
        <v>223</v>
      </c>
      <c r="Y100" s="1925" t="s">
        <v>224</v>
      </c>
      <c r="Z100" s="1926" t="s">
        <v>225</v>
      </c>
    </row>
    <row r="101" spans="2:26" ht="13.5">
      <c r="B101" s="1927"/>
      <c r="C101" s="1928"/>
      <c r="D101" s="1929" t="s">
        <v>407</v>
      </c>
      <c r="E101" s="1930" t="s">
        <v>408</v>
      </c>
      <c r="F101" s="1931"/>
      <c r="G101" s="2023" t="s">
        <v>410</v>
      </c>
      <c r="H101" s="2024" t="s">
        <v>410</v>
      </c>
      <c r="I101" s="2024" t="s">
        <v>410</v>
      </c>
      <c r="J101" s="2023" t="s">
        <v>410</v>
      </c>
      <c r="K101" s="2023" t="s">
        <v>410</v>
      </c>
      <c r="L101" s="2025" t="s">
        <v>410</v>
      </c>
      <c r="M101" s="2026" t="s">
        <v>410</v>
      </c>
      <c r="N101" s="2027" t="s">
        <v>410</v>
      </c>
      <c r="O101" s="2026" t="s">
        <v>410</v>
      </c>
      <c r="P101" s="2026" t="s">
        <v>410</v>
      </c>
      <c r="Q101" s="2026" t="s">
        <v>410</v>
      </c>
      <c r="R101" s="2024" t="s">
        <v>410</v>
      </c>
      <c r="S101" s="2023" t="s">
        <v>410</v>
      </c>
      <c r="T101" s="2028" t="s">
        <v>410</v>
      </c>
      <c r="U101" s="2023" t="s">
        <v>410</v>
      </c>
      <c r="V101" s="2023" t="s">
        <v>410</v>
      </c>
      <c r="W101" s="2024" t="s">
        <v>410</v>
      </c>
      <c r="X101" s="2024" t="s">
        <v>410</v>
      </c>
      <c r="Y101" s="2029" t="s">
        <v>410</v>
      </c>
      <c r="Z101" s="2030" t="s">
        <v>410</v>
      </c>
    </row>
    <row r="102" spans="2:26" ht="13.5">
      <c r="B102" s="1940"/>
      <c r="C102" s="1941">
        <v>1</v>
      </c>
      <c r="D102" s="1942" t="s">
        <v>6</v>
      </c>
      <c r="E102" s="1943" t="s">
        <v>300</v>
      </c>
      <c r="F102" s="1944" t="s">
        <v>409</v>
      </c>
      <c r="G102" s="2031" t="s">
        <v>410</v>
      </c>
      <c r="H102" s="2032" t="s">
        <v>410</v>
      </c>
      <c r="I102" s="2032">
        <v>135.95099999999999</v>
      </c>
      <c r="J102" s="2033" t="s">
        <v>410</v>
      </c>
      <c r="K102" s="2033" t="s">
        <v>410</v>
      </c>
      <c r="L102" s="2034">
        <v>135.95099999999999</v>
      </c>
      <c r="M102" s="2035" t="s">
        <v>410</v>
      </c>
      <c r="N102" s="2036">
        <v>135.95099999999999</v>
      </c>
      <c r="O102" s="2035" t="s">
        <v>410</v>
      </c>
      <c r="P102" s="2035" t="s">
        <v>410</v>
      </c>
      <c r="Q102" s="2035" t="s">
        <v>410</v>
      </c>
      <c r="R102" s="2032" t="s">
        <v>410</v>
      </c>
      <c r="S102" s="2033" t="s">
        <v>410</v>
      </c>
      <c r="T102" s="2033" t="s">
        <v>410</v>
      </c>
      <c r="U102" s="2033" t="s">
        <v>410</v>
      </c>
      <c r="V102" s="2033" t="s">
        <v>410</v>
      </c>
      <c r="W102" s="2035" t="s">
        <v>410</v>
      </c>
      <c r="X102" s="2035" t="s">
        <v>410</v>
      </c>
      <c r="Y102" s="2037" t="s">
        <v>410</v>
      </c>
      <c r="Z102" s="2038">
        <v>135.95099999999999</v>
      </c>
    </row>
    <row r="103" spans="2:26" ht="13.5">
      <c r="B103" s="1940" t="s">
        <v>411</v>
      </c>
      <c r="C103" s="1941">
        <v>2</v>
      </c>
      <c r="D103" s="1942" t="s">
        <v>9</v>
      </c>
      <c r="E103" s="1943" t="s">
        <v>301</v>
      </c>
      <c r="F103" s="1944" t="s">
        <v>10</v>
      </c>
      <c r="G103" s="2031" t="s">
        <v>410</v>
      </c>
      <c r="H103" s="2039" t="s">
        <v>410</v>
      </c>
      <c r="I103" s="2039" t="s">
        <v>410</v>
      </c>
      <c r="J103" s="2040" t="s">
        <v>410</v>
      </c>
      <c r="K103" s="2040" t="s">
        <v>410</v>
      </c>
      <c r="L103" s="2041">
        <v>28076.189017199016</v>
      </c>
      <c r="M103" s="2042" t="s">
        <v>410</v>
      </c>
      <c r="N103" s="2043">
        <v>18296.34675675676</v>
      </c>
      <c r="O103" s="2042" t="s">
        <v>410</v>
      </c>
      <c r="P103" s="2042" t="s">
        <v>410</v>
      </c>
      <c r="Q103" s="2042" t="s">
        <v>410</v>
      </c>
      <c r="R103" s="2039" t="s">
        <v>410</v>
      </c>
      <c r="S103" s="2040">
        <v>14078.523513513515</v>
      </c>
      <c r="T103" s="2040" t="s">
        <v>410</v>
      </c>
      <c r="U103" s="2040" t="s">
        <v>410</v>
      </c>
      <c r="V103" s="2033">
        <v>14078.523513513515</v>
      </c>
      <c r="W103" s="2032">
        <v>30486.896584766586</v>
      </c>
      <c r="X103" s="2032">
        <v>25384.861842751845</v>
      </c>
      <c r="Y103" s="2037" t="s">
        <v>410</v>
      </c>
      <c r="Z103" s="2044">
        <v>28159.813071253073</v>
      </c>
    </row>
    <row r="104" spans="2:26" ht="13.5">
      <c r="B104" s="1940"/>
      <c r="C104" s="1941">
        <v>3</v>
      </c>
      <c r="D104" s="1942" t="s">
        <v>299</v>
      </c>
      <c r="E104" s="1943" t="s">
        <v>302</v>
      </c>
      <c r="F104" s="1944" t="s">
        <v>412</v>
      </c>
      <c r="G104" s="2031" t="s">
        <v>410</v>
      </c>
      <c r="H104" s="2032" t="s">
        <v>410</v>
      </c>
      <c r="I104" s="2032">
        <v>1.022</v>
      </c>
      <c r="J104" s="2033" t="s">
        <v>410</v>
      </c>
      <c r="K104" s="2033" t="s">
        <v>410</v>
      </c>
      <c r="L104" s="2032">
        <v>2.57</v>
      </c>
      <c r="M104" s="2035" t="s">
        <v>410</v>
      </c>
      <c r="N104" s="2032">
        <v>2.246</v>
      </c>
      <c r="O104" s="2035" t="s">
        <v>410</v>
      </c>
      <c r="P104" s="2035" t="s">
        <v>410</v>
      </c>
      <c r="Q104" s="2035" t="s">
        <v>410</v>
      </c>
      <c r="R104" s="2032" t="s">
        <v>410</v>
      </c>
      <c r="S104" s="2033">
        <v>1.3109999999999999</v>
      </c>
      <c r="T104" s="2033">
        <v>0.28899999999999998</v>
      </c>
      <c r="U104" s="2033" t="s">
        <v>410</v>
      </c>
      <c r="V104" s="2033">
        <v>0.28899999999999998</v>
      </c>
      <c r="W104" s="2035" t="s">
        <v>410</v>
      </c>
      <c r="X104" s="2035" t="s">
        <v>410</v>
      </c>
      <c r="Y104" s="2037" t="s">
        <v>410</v>
      </c>
      <c r="Z104" s="2044">
        <v>2.9670000000000001</v>
      </c>
    </row>
    <row r="105" spans="2:26" ht="13.5">
      <c r="B105" s="1955"/>
      <c r="C105" s="1941">
        <v>4</v>
      </c>
      <c r="D105" s="1942" t="s">
        <v>413</v>
      </c>
      <c r="E105" s="1943"/>
      <c r="F105" s="1944"/>
      <c r="G105" s="2031" t="s">
        <v>410</v>
      </c>
      <c r="H105" s="2032" t="s">
        <v>410</v>
      </c>
      <c r="I105" s="2032" t="s">
        <v>410</v>
      </c>
      <c r="J105" s="2033" t="s">
        <v>410</v>
      </c>
      <c r="K105" s="2033" t="s">
        <v>410</v>
      </c>
      <c r="L105" s="2032" t="s">
        <v>410</v>
      </c>
      <c r="M105" s="2035" t="s">
        <v>410</v>
      </c>
      <c r="N105" s="2032" t="s">
        <v>410</v>
      </c>
      <c r="O105" s="2035" t="s">
        <v>410</v>
      </c>
      <c r="P105" s="2035" t="s">
        <v>410</v>
      </c>
      <c r="Q105" s="2035" t="s">
        <v>410</v>
      </c>
      <c r="R105" s="2032" t="s">
        <v>410</v>
      </c>
      <c r="S105" s="2033" t="s">
        <v>410</v>
      </c>
      <c r="T105" s="2033" t="s">
        <v>410</v>
      </c>
      <c r="U105" s="2033" t="s">
        <v>410</v>
      </c>
      <c r="V105" s="2033" t="s">
        <v>410</v>
      </c>
      <c r="W105" s="2035" t="s">
        <v>410</v>
      </c>
      <c r="X105" s="2035" t="s">
        <v>410</v>
      </c>
      <c r="Y105" s="2037" t="s">
        <v>410</v>
      </c>
      <c r="Z105" s="2044" t="s">
        <v>410</v>
      </c>
    </row>
    <row r="106" spans="2:26" ht="13.5">
      <c r="B106" s="1956"/>
      <c r="C106" s="1957"/>
      <c r="D106" s="1958" t="s">
        <v>303</v>
      </c>
      <c r="E106" s="1959" t="s">
        <v>304</v>
      </c>
      <c r="F106" s="1960"/>
      <c r="G106" s="2045" t="s">
        <v>410</v>
      </c>
      <c r="H106" s="2046" t="s">
        <v>410</v>
      </c>
      <c r="I106" s="2046" t="s">
        <v>410</v>
      </c>
      <c r="J106" s="2047" t="s">
        <v>410</v>
      </c>
      <c r="K106" s="2047" t="s">
        <v>410</v>
      </c>
      <c r="L106" s="2046" t="s">
        <v>410</v>
      </c>
      <c r="M106" s="2035" t="s">
        <v>410</v>
      </c>
      <c r="N106" s="2046" t="s">
        <v>410</v>
      </c>
      <c r="O106" s="2035" t="s">
        <v>410</v>
      </c>
      <c r="P106" s="2035" t="s">
        <v>410</v>
      </c>
      <c r="Q106" s="2035" t="s">
        <v>410</v>
      </c>
      <c r="R106" s="2046" t="s">
        <v>410</v>
      </c>
      <c r="S106" s="2047" t="s">
        <v>410</v>
      </c>
      <c r="T106" s="2047" t="s">
        <v>410</v>
      </c>
      <c r="U106" s="2047" t="s">
        <v>410</v>
      </c>
      <c r="V106" s="2047" t="s">
        <v>410</v>
      </c>
      <c r="W106" s="2035" t="s">
        <v>410</v>
      </c>
      <c r="X106" s="2035" t="s">
        <v>410</v>
      </c>
      <c r="Y106" s="2048" t="s">
        <v>410</v>
      </c>
      <c r="Z106" s="2049" t="s">
        <v>410</v>
      </c>
    </row>
    <row r="107" spans="2:26" ht="13.5">
      <c r="B107" s="1967" t="s">
        <v>128</v>
      </c>
      <c r="C107" s="1941">
        <v>5</v>
      </c>
      <c r="D107" s="1942" t="s">
        <v>414</v>
      </c>
      <c r="E107" s="1943" t="s">
        <v>305</v>
      </c>
      <c r="F107" s="1944" t="s">
        <v>412</v>
      </c>
      <c r="G107" s="2031" t="s">
        <v>410</v>
      </c>
      <c r="H107" s="2032" t="s">
        <v>410</v>
      </c>
      <c r="I107" s="2032">
        <v>0.77300000000000002</v>
      </c>
      <c r="J107" s="2033" t="s">
        <v>410</v>
      </c>
      <c r="K107" s="2033" t="s">
        <v>410</v>
      </c>
      <c r="L107" s="2032">
        <v>0.77300000000000002</v>
      </c>
      <c r="M107" s="2035" t="s">
        <v>410</v>
      </c>
      <c r="N107" s="2032">
        <v>0.77300000000000002</v>
      </c>
      <c r="O107" s="2035" t="s">
        <v>410</v>
      </c>
      <c r="P107" s="2035" t="s">
        <v>410</v>
      </c>
      <c r="Q107" s="2035" t="s">
        <v>410</v>
      </c>
      <c r="R107" s="2032" t="s">
        <v>410</v>
      </c>
      <c r="S107" s="2033">
        <v>0.77300000000000002</v>
      </c>
      <c r="T107" s="2033" t="s">
        <v>410</v>
      </c>
      <c r="U107" s="2033" t="s">
        <v>410</v>
      </c>
      <c r="V107" s="2033" t="s">
        <v>410</v>
      </c>
      <c r="W107" s="2035" t="s">
        <v>410</v>
      </c>
      <c r="X107" s="2035" t="s">
        <v>410</v>
      </c>
      <c r="Y107" s="2037" t="s">
        <v>410</v>
      </c>
      <c r="Z107" s="2044">
        <v>0.77300000000000002</v>
      </c>
    </row>
    <row r="108" spans="2:26" ht="13.5">
      <c r="B108" s="1972"/>
      <c r="C108" s="1941">
        <v>6</v>
      </c>
      <c r="D108" s="1942" t="s">
        <v>129</v>
      </c>
      <c r="E108" s="1943" t="s">
        <v>306</v>
      </c>
      <c r="F108" s="1944" t="s">
        <v>412</v>
      </c>
      <c r="G108" s="2031" t="s">
        <v>410</v>
      </c>
      <c r="H108" s="2032">
        <v>0.13700000000000001</v>
      </c>
      <c r="I108" s="2032" t="s">
        <v>410</v>
      </c>
      <c r="J108" s="2033" t="s">
        <v>410</v>
      </c>
      <c r="K108" s="2033" t="s">
        <v>410</v>
      </c>
      <c r="L108" s="2032" t="s">
        <v>410</v>
      </c>
      <c r="M108" s="2035" t="s">
        <v>410</v>
      </c>
      <c r="N108" s="2032" t="s">
        <v>410</v>
      </c>
      <c r="O108" s="2035" t="s">
        <v>410</v>
      </c>
      <c r="P108" s="2035" t="s">
        <v>410</v>
      </c>
      <c r="Q108" s="2035" t="s">
        <v>410</v>
      </c>
      <c r="R108" s="2032" t="s">
        <v>410</v>
      </c>
      <c r="S108" s="2033" t="s">
        <v>410</v>
      </c>
      <c r="T108" s="2033" t="s">
        <v>410</v>
      </c>
      <c r="U108" s="2033" t="s">
        <v>410</v>
      </c>
      <c r="V108" s="2033" t="s">
        <v>410</v>
      </c>
      <c r="W108" s="2035" t="s">
        <v>410</v>
      </c>
      <c r="X108" s="2035" t="s">
        <v>410</v>
      </c>
      <c r="Y108" s="2037" t="s">
        <v>410</v>
      </c>
      <c r="Z108" s="2044">
        <v>0.13700000000000001</v>
      </c>
    </row>
    <row r="109" spans="2:26" ht="13.5">
      <c r="B109" s="1973" t="s">
        <v>130</v>
      </c>
      <c r="C109" s="1957">
        <v>7</v>
      </c>
      <c r="D109" s="1958" t="s">
        <v>416</v>
      </c>
      <c r="E109" s="1959" t="s">
        <v>308</v>
      </c>
      <c r="F109" s="1974" t="s">
        <v>412</v>
      </c>
      <c r="G109" s="2050">
        <v>0.161</v>
      </c>
      <c r="H109" s="2046">
        <v>9.9343333333333348</v>
      </c>
      <c r="I109" s="2046">
        <v>8.346333333333332</v>
      </c>
      <c r="J109" s="2047">
        <v>2.1349999999999998</v>
      </c>
      <c r="K109" s="2047">
        <v>1.425</v>
      </c>
      <c r="L109" s="2046">
        <v>8.8983333333333334</v>
      </c>
      <c r="M109" s="2035" t="s">
        <v>410</v>
      </c>
      <c r="N109" s="2046">
        <v>3.2090000000000001</v>
      </c>
      <c r="O109" s="2035" t="s">
        <v>410</v>
      </c>
      <c r="P109" s="2035" t="s">
        <v>410</v>
      </c>
      <c r="Q109" s="2035" t="s">
        <v>410</v>
      </c>
      <c r="R109" s="2046">
        <v>3.0739999999999998</v>
      </c>
      <c r="S109" s="2047">
        <v>6.1189999999999998</v>
      </c>
      <c r="T109" s="2047">
        <v>5.0490000000000004</v>
      </c>
      <c r="U109" s="2047">
        <v>0.26800000000000002</v>
      </c>
      <c r="V109" s="2047">
        <v>4.2363333333333335</v>
      </c>
      <c r="W109" s="2035" t="s">
        <v>410</v>
      </c>
      <c r="X109" s="2035" t="s">
        <v>410</v>
      </c>
      <c r="Y109" s="2051">
        <v>0.75733333333333341</v>
      </c>
      <c r="Z109" s="2049">
        <v>10.020333333333333</v>
      </c>
    </row>
    <row r="110" spans="2:26" ht="13.5">
      <c r="B110" s="1973" t="s">
        <v>14</v>
      </c>
      <c r="C110" s="1957">
        <v>8</v>
      </c>
      <c r="D110" s="1958" t="s">
        <v>14</v>
      </c>
      <c r="E110" s="1959" t="s">
        <v>309</v>
      </c>
      <c r="F110" s="1974" t="s">
        <v>465</v>
      </c>
      <c r="G110" s="2050">
        <v>39618.188000000002</v>
      </c>
      <c r="H110" s="2046">
        <v>42971.618999999999</v>
      </c>
      <c r="I110" s="2046">
        <v>39995.839999999997</v>
      </c>
      <c r="J110" s="2047">
        <v>30325.851999999999</v>
      </c>
      <c r="K110" s="2047">
        <v>39553.966</v>
      </c>
      <c r="L110" s="2046">
        <v>39995.839999999997</v>
      </c>
      <c r="M110" s="2046">
        <v>39995.839999999997</v>
      </c>
      <c r="N110" s="2046">
        <v>42971.618999999999</v>
      </c>
      <c r="O110" s="2046">
        <v>39995.839999999997</v>
      </c>
      <c r="P110" s="2035" t="s">
        <v>410</v>
      </c>
      <c r="Q110" s="2035" t="s">
        <v>410</v>
      </c>
      <c r="R110" s="2046">
        <v>24412.427</v>
      </c>
      <c r="S110" s="2047">
        <v>39995.839999999997</v>
      </c>
      <c r="T110" s="2047">
        <v>39995.839999999997</v>
      </c>
      <c r="U110" s="2047">
        <v>37400.243999999999</v>
      </c>
      <c r="V110" s="2047">
        <v>42971.618999999999</v>
      </c>
      <c r="W110" s="2035" t="s">
        <v>410</v>
      </c>
      <c r="X110" s="2035" t="s">
        <v>410</v>
      </c>
      <c r="Y110" s="2051">
        <v>25030.041000000001</v>
      </c>
      <c r="Z110" s="2049">
        <v>42766.764000000003</v>
      </c>
    </row>
    <row r="111" spans="2:26" ht="13.5">
      <c r="B111" s="1976"/>
      <c r="C111" s="1957"/>
      <c r="D111" s="1958" t="s">
        <v>418</v>
      </c>
      <c r="E111" s="1959" t="s">
        <v>311</v>
      </c>
      <c r="F111" s="1974"/>
      <c r="G111" s="2050" t="s">
        <v>410</v>
      </c>
      <c r="H111" s="2046" t="s">
        <v>410</v>
      </c>
      <c r="I111" s="2046" t="s">
        <v>410</v>
      </c>
      <c r="J111" s="2047" t="s">
        <v>410</v>
      </c>
      <c r="K111" s="2047" t="s">
        <v>410</v>
      </c>
      <c r="L111" s="2046" t="s">
        <v>410</v>
      </c>
      <c r="M111" s="2046" t="s">
        <v>410</v>
      </c>
      <c r="N111" s="2046" t="s">
        <v>410</v>
      </c>
      <c r="O111" s="2046" t="s">
        <v>410</v>
      </c>
      <c r="P111" s="2046" t="s">
        <v>410</v>
      </c>
      <c r="Q111" s="2046" t="s">
        <v>410</v>
      </c>
      <c r="R111" s="2046" t="s">
        <v>410</v>
      </c>
      <c r="S111" s="2047" t="s">
        <v>410</v>
      </c>
      <c r="T111" s="2047" t="s">
        <v>410</v>
      </c>
      <c r="U111" s="2047" t="s">
        <v>410</v>
      </c>
      <c r="V111" s="2047" t="s">
        <v>410</v>
      </c>
      <c r="W111" s="2035" t="s">
        <v>410</v>
      </c>
      <c r="X111" s="2035" t="s">
        <v>410</v>
      </c>
      <c r="Y111" s="2051" t="s">
        <v>410</v>
      </c>
      <c r="Z111" s="2049" t="s">
        <v>410</v>
      </c>
    </row>
    <row r="112" spans="2:26" ht="13.5">
      <c r="B112" s="1977"/>
      <c r="C112" s="1941">
        <v>9</v>
      </c>
      <c r="D112" s="1942" t="s">
        <v>131</v>
      </c>
      <c r="E112" s="1943" t="s">
        <v>419</v>
      </c>
      <c r="F112" s="1944" t="s">
        <v>465</v>
      </c>
      <c r="G112" s="2031">
        <v>13796.045410000002</v>
      </c>
      <c r="H112" s="2032">
        <v>14781.409060000002</v>
      </c>
      <c r="I112" s="2032">
        <v>14781.409060000002</v>
      </c>
      <c r="J112" s="2033">
        <v>14781.409060000002</v>
      </c>
      <c r="K112" s="2033">
        <v>13134.778110000003</v>
      </c>
      <c r="L112" s="2032">
        <v>14781.409060000002</v>
      </c>
      <c r="M112" s="2035" t="s">
        <v>410</v>
      </c>
      <c r="N112" s="2032">
        <v>10272.100700000001</v>
      </c>
      <c r="O112" s="2035" t="s">
        <v>410</v>
      </c>
      <c r="P112" s="2032">
        <v>14781.409060000002</v>
      </c>
      <c r="Q112" s="2032">
        <v>4124.1503299999995</v>
      </c>
      <c r="R112" s="2032">
        <v>2420.6079500000001</v>
      </c>
      <c r="S112" s="2033">
        <v>14781.409060000002</v>
      </c>
      <c r="T112" s="2033">
        <v>14781.409060000002</v>
      </c>
      <c r="U112" s="2033">
        <v>1179.12393</v>
      </c>
      <c r="V112" s="2033">
        <v>9792.440990000001</v>
      </c>
      <c r="W112" s="2035" t="s">
        <v>410</v>
      </c>
      <c r="X112" s="2035" t="s">
        <v>410</v>
      </c>
      <c r="Y112" s="2052">
        <v>7975.7641399999984</v>
      </c>
      <c r="Z112" s="2044">
        <v>14781.409060000002</v>
      </c>
    </row>
    <row r="113" spans="2:26" ht="13.5">
      <c r="B113" s="1977"/>
      <c r="C113" s="1941">
        <v>10</v>
      </c>
      <c r="D113" s="1942" t="s">
        <v>132</v>
      </c>
      <c r="E113" s="1943" t="s">
        <v>313</v>
      </c>
      <c r="F113" s="1944" t="s">
        <v>465</v>
      </c>
      <c r="G113" s="2031">
        <v>4416.2026399999995</v>
      </c>
      <c r="H113" s="2032">
        <v>5471.6421399999999</v>
      </c>
      <c r="I113" s="2032">
        <v>5460.6837000000005</v>
      </c>
      <c r="J113" s="2033">
        <v>5258.4377000000004</v>
      </c>
      <c r="K113" s="2033">
        <v>2772.8748199999995</v>
      </c>
      <c r="L113" s="2032">
        <v>5471.6421399999999</v>
      </c>
      <c r="M113" s="2035" t="s">
        <v>410</v>
      </c>
      <c r="N113" s="2032">
        <v>3809.8721600000008</v>
      </c>
      <c r="O113" s="2035" t="s">
        <v>410</v>
      </c>
      <c r="P113" s="2032">
        <v>5471.6421399999999</v>
      </c>
      <c r="Q113" s="2053" t="s">
        <v>410</v>
      </c>
      <c r="R113" s="2032" t="s">
        <v>410</v>
      </c>
      <c r="S113" s="2033">
        <v>5324.6046399999996</v>
      </c>
      <c r="T113" s="2033">
        <v>5471.6421399999999</v>
      </c>
      <c r="U113" s="2033" t="s">
        <v>410</v>
      </c>
      <c r="V113" s="2033">
        <v>1186.60952</v>
      </c>
      <c r="W113" s="2035" t="s">
        <v>410</v>
      </c>
      <c r="X113" s="2035" t="s">
        <v>410</v>
      </c>
      <c r="Y113" s="2052">
        <v>1496.0363599999998</v>
      </c>
      <c r="Z113" s="2044">
        <v>5471.6421399999999</v>
      </c>
    </row>
    <row r="114" spans="2:26" ht="13.5">
      <c r="B114" s="1977"/>
      <c r="C114" s="1941">
        <v>11</v>
      </c>
      <c r="D114" s="1942" t="s">
        <v>133</v>
      </c>
      <c r="E114" s="1943" t="s">
        <v>314</v>
      </c>
      <c r="F114" s="1944" t="s">
        <v>465</v>
      </c>
      <c r="G114" s="2031">
        <v>1866.6474499999999</v>
      </c>
      <c r="H114" s="2032">
        <v>2537.6614899999995</v>
      </c>
      <c r="I114" s="2032">
        <v>2459.9598899999996</v>
      </c>
      <c r="J114" s="2033">
        <v>1627.1904299999999</v>
      </c>
      <c r="K114" s="2033">
        <v>2127.8191500000003</v>
      </c>
      <c r="L114" s="2032">
        <v>2565.2457799999993</v>
      </c>
      <c r="M114" s="2035" t="s">
        <v>410</v>
      </c>
      <c r="N114" s="2032">
        <v>1997.3514000000002</v>
      </c>
      <c r="O114" s="2032">
        <v>2493.5864899999997</v>
      </c>
      <c r="P114" s="2035" t="s">
        <v>410</v>
      </c>
      <c r="Q114" s="2035" t="s">
        <v>410</v>
      </c>
      <c r="R114" s="2032">
        <v>228.02504999999999</v>
      </c>
      <c r="S114" s="2033">
        <v>2542.3000799999995</v>
      </c>
      <c r="T114" s="2033">
        <v>2194.66759</v>
      </c>
      <c r="U114" s="2033" t="s">
        <v>410</v>
      </c>
      <c r="V114" s="2033">
        <v>901.10283000000004</v>
      </c>
      <c r="W114" s="2035" t="s">
        <v>410</v>
      </c>
      <c r="X114" s="2035" t="s">
        <v>410</v>
      </c>
      <c r="Y114" s="2052">
        <v>621.95023000000003</v>
      </c>
      <c r="Z114" s="2044">
        <v>2565.2457799999993</v>
      </c>
    </row>
    <row r="115" spans="2:26" ht="13.5">
      <c r="B115" s="1977"/>
      <c r="C115" s="1941">
        <v>12</v>
      </c>
      <c r="D115" s="1942" t="s">
        <v>134</v>
      </c>
      <c r="E115" s="1943" t="s">
        <v>315</v>
      </c>
      <c r="F115" s="1944" t="s">
        <v>465</v>
      </c>
      <c r="G115" s="2031">
        <v>1425.35528</v>
      </c>
      <c r="H115" s="2032">
        <v>1142.8146400000001</v>
      </c>
      <c r="I115" s="2032">
        <v>1482.91841</v>
      </c>
      <c r="J115" s="2033">
        <v>282.52789000000001</v>
      </c>
      <c r="K115" s="2033">
        <v>521.15575000000001</v>
      </c>
      <c r="L115" s="2032">
        <v>1594.7019599999996</v>
      </c>
      <c r="M115" s="2035" t="s">
        <v>410</v>
      </c>
      <c r="N115" s="2032">
        <v>1550.8059599999997</v>
      </c>
      <c r="O115" s="2035" t="s">
        <v>410</v>
      </c>
      <c r="P115" s="2035" t="s">
        <v>410</v>
      </c>
      <c r="Q115" s="2035" t="s">
        <v>410</v>
      </c>
      <c r="R115" s="2032">
        <v>99.364740000000012</v>
      </c>
      <c r="S115" s="2033">
        <v>1525.1246999999996</v>
      </c>
      <c r="T115" s="2033">
        <v>1514.9518499999999</v>
      </c>
      <c r="U115" s="2033">
        <v>76.953179999999989</v>
      </c>
      <c r="V115" s="2033">
        <v>709.90266000000008</v>
      </c>
      <c r="W115" s="2035" t="s">
        <v>410</v>
      </c>
      <c r="X115" s="2035" t="s">
        <v>410</v>
      </c>
      <c r="Y115" s="2052">
        <v>737.37779999999998</v>
      </c>
      <c r="Z115" s="2044">
        <v>1594.7019599999996</v>
      </c>
    </row>
    <row r="116" spans="2:26" ht="13.5">
      <c r="B116" s="1977"/>
      <c r="C116" s="1941">
        <v>13</v>
      </c>
      <c r="D116" s="1942" t="s">
        <v>135</v>
      </c>
      <c r="E116" s="1943" t="s">
        <v>316</v>
      </c>
      <c r="F116" s="1944" t="s">
        <v>465</v>
      </c>
      <c r="G116" s="2031">
        <v>664.26261999999986</v>
      </c>
      <c r="H116" s="2032">
        <v>871.20799999999997</v>
      </c>
      <c r="I116" s="2032">
        <v>1019.00807</v>
      </c>
      <c r="J116" s="2033">
        <v>481.60136000000006</v>
      </c>
      <c r="K116" s="2033">
        <v>732.01011000000005</v>
      </c>
      <c r="L116" s="2032">
        <v>1207.71416</v>
      </c>
      <c r="M116" s="2035" t="s">
        <v>410</v>
      </c>
      <c r="N116" s="2032">
        <v>1224.29413</v>
      </c>
      <c r="O116" s="2035" t="s">
        <v>410</v>
      </c>
      <c r="P116" s="2035" t="s">
        <v>410</v>
      </c>
      <c r="Q116" s="2035" t="s">
        <v>410</v>
      </c>
      <c r="R116" s="2032">
        <v>86.388019999999997</v>
      </c>
      <c r="S116" s="2033">
        <v>1158.3644799999997</v>
      </c>
      <c r="T116" s="2033">
        <v>1181.7637799999998</v>
      </c>
      <c r="U116" s="2033">
        <v>67.209360000000004</v>
      </c>
      <c r="V116" s="2033">
        <v>366.08460000000002</v>
      </c>
      <c r="W116" s="2035" t="s">
        <v>410</v>
      </c>
      <c r="X116" s="2035" t="s">
        <v>410</v>
      </c>
      <c r="Y116" s="2052">
        <v>32.940400000000004</v>
      </c>
      <c r="Z116" s="2044">
        <v>1224.29413</v>
      </c>
    </row>
    <row r="117" spans="2:26" ht="13.5">
      <c r="B117" s="1977"/>
      <c r="C117" s="1941">
        <v>14</v>
      </c>
      <c r="D117" s="1942" t="s">
        <v>136</v>
      </c>
      <c r="E117" s="1943" t="s">
        <v>317</v>
      </c>
      <c r="F117" s="1944" t="s">
        <v>465</v>
      </c>
      <c r="G117" s="2031">
        <v>4017.9197100000006</v>
      </c>
      <c r="H117" s="2032">
        <v>4536.6543399999991</v>
      </c>
      <c r="I117" s="2032">
        <v>4501.9978599999995</v>
      </c>
      <c r="J117" s="2033">
        <v>3627.7095899999999</v>
      </c>
      <c r="K117" s="2033">
        <v>3949.1548800000005</v>
      </c>
      <c r="L117" s="2032">
        <v>4536.6543399999991</v>
      </c>
      <c r="M117" s="2032">
        <v>4543.2786399999986</v>
      </c>
      <c r="N117" s="2032">
        <v>4508.622159999999</v>
      </c>
      <c r="O117" s="2035" t="s">
        <v>410</v>
      </c>
      <c r="P117" s="2035" t="s">
        <v>410</v>
      </c>
      <c r="Q117" s="2035" t="s">
        <v>410</v>
      </c>
      <c r="R117" s="2032">
        <v>566.90193000000011</v>
      </c>
      <c r="S117" s="2033">
        <v>4501.9978599999995</v>
      </c>
      <c r="T117" s="2033">
        <v>4337.3621999999996</v>
      </c>
      <c r="U117" s="2033">
        <v>1404.6371000000001</v>
      </c>
      <c r="V117" s="2033">
        <v>2488.2984899999997</v>
      </c>
      <c r="W117" s="2035" t="s">
        <v>410</v>
      </c>
      <c r="X117" s="2035" t="s">
        <v>410</v>
      </c>
      <c r="Y117" s="2052">
        <v>3622.4928999999997</v>
      </c>
      <c r="Z117" s="2044">
        <v>4543.2786399999986</v>
      </c>
    </row>
    <row r="118" spans="2:26" ht="13.5">
      <c r="B118" s="1977"/>
      <c r="C118" s="1941">
        <v>15</v>
      </c>
      <c r="D118" s="1942" t="s">
        <v>137</v>
      </c>
      <c r="E118" s="1943" t="s">
        <v>318</v>
      </c>
      <c r="F118" s="1944" t="s">
        <v>465</v>
      </c>
      <c r="G118" s="2031">
        <v>149.12282999999999</v>
      </c>
      <c r="H118" s="2032">
        <v>2192.8942700000002</v>
      </c>
      <c r="I118" s="2032">
        <v>2293.0436199999995</v>
      </c>
      <c r="J118" s="2033">
        <v>2256.7600899999998</v>
      </c>
      <c r="K118" s="2033">
        <v>2256.7600899999998</v>
      </c>
      <c r="L118" s="2032">
        <v>2339.1395400000006</v>
      </c>
      <c r="M118" s="2032">
        <v>2211.12381</v>
      </c>
      <c r="N118" s="2032">
        <v>1834.54864</v>
      </c>
      <c r="O118" s="2035" t="s">
        <v>410</v>
      </c>
      <c r="P118" s="2035" t="s">
        <v>410</v>
      </c>
      <c r="Q118" s="2035" t="s">
        <v>410</v>
      </c>
      <c r="R118" s="2032">
        <v>717.62052000000006</v>
      </c>
      <c r="S118" s="2033">
        <v>2301.62257</v>
      </c>
      <c r="T118" s="2033">
        <v>2068.60394</v>
      </c>
      <c r="U118" s="2033" t="s">
        <v>410</v>
      </c>
      <c r="V118" s="2033" t="s">
        <v>410</v>
      </c>
      <c r="W118" s="2035" t="s">
        <v>410</v>
      </c>
      <c r="X118" s="2035" t="s">
        <v>410</v>
      </c>
      <c r="Y118" s="2052" t="s">
        <v>410</v>
      </c>
      <c r="Z118" s="2044">
        <v>2339.1395400000006</v>
      </c>
    </row>
    <row r="119" spans="2:26" ht="13.5">
      <c r="B119" s="1977"/>
      <c r="C119" s="1941">
        <v>16</v>
      </c>
      <c r="D119" s="1942" t="s">
        <v>138</v>
      </c>
      <c r="E119" s="1943" t="s">
        <v>319</v>
      </c>
      <c r="F119" s="1944" t="s">
        <v>465</v>
      </c>
      <c r="G119" s="2031">
        <v>15523.178430000002</v>
      </c>
      <c r="H119" s="2032">
        <v>17279.825775562138</v>
      </c>
      <c r="I119" s="2032">
        <v>17279.825775562138</v>
      </c>
      <c r="J119" s="2033">
        <v>17270.792615562139</v>
      </c>
      <c r="K119" s="2033">
        <v>17277.712469999999</v>
      </c>
      <c r="L119" s="2032">
        <v>17279.825775562138</v>
      </c>
      <c r="M119" s="2053" t="s">
        <v>410</v>
      </c>
      <c r="N119" s="2032">
        <v>14332.47690556214</v>
      </c>
      <c r="O119" s="2035" t="s">
        <v>410</v>
      </c>
      <c r="P119" s="2032">
        <v>16999.450799999999</v>
      </c>
      <c r="Q119" s="2035" t="s">
        <v>410</v>
      </c>
      <c r="R119" s="2032">
        <v>5487.7665900000002</v>
      </c>
      <c r="S119" s="2033">
        <v>17279.825775562138</v>
      </c>
      <c r="T119" s="2033">
        <v>17277.712469999999</v>
      </c>
      <c r="U119" s="2033">
        <v>5898.011739999999</v>
      </c>
      <c r="V119" s="2033">
        <v>13329.686845562141</v>
      </c>
      <c r="W119" s="2035" t="s">
        <v>410</v>
      </c>
      <c r="X119" s="2035" t="s">
        <v>410</v>
      </c>
      <c r="Y119" s="2052">
        <v>15071.27973</v>
      </c>
      <c r="Z119" s="2044">
        <v>17279.825775562138</v>
      </c>
    </row>
    <row r="120" spans="2:26" ht="13.5">
      <c r="B120" s="1977"/>
      <c r="C120" s="1941">
        <v>17</v>
      </c>
      <c r="D120" s="1942" t="s">
        <v>139</v>
      </c>
      <c r="E120" s="1943" t="s">
        <v>320</v>
      </c>
      <c r="F120" s="1944" t="s">
        <v>465</v>
      </c>
      <c r="G120" s="2031">
        <v>9348.0728299999973</v>
      </c>
      <c r="H120" s="2032">
        <v>14833.731955070325</v>
      </c>
      <c r="I120" s="2032">
        <v>15612.025724704596</v>
      </c>
      <c r="J120" s="2033">
        <v>14974.831115070327</v>
      </c>
      <c r="K120" s="2033">
        <v>15574.489795070323</v>
      </c>
      <c r="L120" s="2032">
        <v>15620.001184704595</v>
      </c>
      <c r="M120" s="2035" t="s">
        <v>410</v>
      </c>
      <c r="N120" s="2032">
        <v>11419.0284447046</v>
      </c>
      <c r="O120" s="2035" t="s">
        <v>410</v>
      </c>
      <c r="P120" s="2053" t="s">
        <v>410</v>
      </c>
      <c r="Q120" s="2035" t="s">
        <v>410</v>
      </c>
      <c r="R120" s="2032">
        <v>993.00651000000005</v>
      </c>
      <c r="S120" s="2033">
        <v>14826.217014704596</v>
      </c>
      <c r="T120" s="2033">
        <v>15597.570325070323</v>
      </c>
      <c r="U120" s="2033">
        <v>2416.8060700000001</v>
      </c>
      <c r="V120" s="2033">
        <v>11753.732674704601</v>
      </c>
      <c r="W120" s="2035" t="s">
        <v>410</v>
      </c>
      <c r="X120" s="2035" t="s">
        <v>410</v>
      </c>
      <c r="Y120" s="2052">
        <v>14922.740795070327</v>
      </c>
      <c r="Z120" s="2044">
        <v>15637.718294704595</v>
      </c>
    </row>
    <row r="121" spans="2:26" ht="13.5">
      <c r="B121" s="1977" t="s">
        <v>18</v>
      </c>
      <c r="C121" s="1941">
        <v>18</v>
      </c>
      <c r="D121" s="1942" t="s">
        <v>140</v>
      </c>
      <c r="E121" s="1943" t="s">
        <v>321</v>
      </c>
      <c r="F121" s="1944" t="s">
        <v>465</v>
      </c>
      <c r="G121" s="2031">
        <v>5633.3293300000005</v>
      </c>
      <c r="H121" s="2032">
        <v>7358.2554999999984</v>
      </c>
      <c r="I121" s="2032">
        <v>7408.0112999999983</v>
      </c>
      <c r="J121" s="2033">
        <v>6135.3907699999991</v>
      </c>
      <c r="K121" s="2033">
        <v>6171.2785099999992</v>
      </c>
      <c r="L121" s="2032">
        <v>7450.5652999999984</v>
      </c>
      <c r="M121" s="2035" t="s">
        <v>410</v>
      </c>
      <c r="N121" s="2032">
        <v>5414.4231899999986</v>
      </c>
      <c r="O121" s="2035" t="s">
        <v>410</v>
      </c>
      <c r="P121" s="2035" t="s">
        <v>410</v>
      </c>
      <c r="Q121" s="2035" t="s">
        <v>410</v>
      </c>
      <c r="R121" s="2032">
        <v>1742.57158</v>
      </c>
      <c r="S121" s="2033">
        <v>7450.5652999999984</v>
      </c>
      <c r="T121" s="2033">
        <v>7327.5230699999984</v>
      </c>
      <c r="U121" s="2033">
        <v>2990.53557</v>
      </c>
      <c r="V121" s="2033">
        <v>3680.2597799999999</v>
      </c>
      <c r="W121" s="2035" t="s">
        <v>410</v>
      </c>
      <c r="X121" s="2035" t="s">
        <v>410</v>
      </c>
      <c r="Y121" s="2052">
        <v>1837.68183</v>
      </c>
      <c r="Z121" s="2044">
        <v>7450.5652999999984</v>
      </c>
    </row>
    <row r="122" spans="2:26" ht="13.5">
      <c r="B122" s="1977"/>
      <c r="C122" s="1941">
        <v>19</v>
      </c>
      <c r="D122" s="1942" t="s">
        <v>141</v>
      </c>
      <c r="E122" s="1943" t="s">
        <v>322</v>
      </c>
      <c r="F122" s="1944" t="s">
        <v>465</v>
      </c>
      <c r="G122" s="2031">
        <v>817.25965000000019</v>
      </c>
      <c r="H122" s="2032">
        <v>2124.1248999999998</v>
      </c>
      <c r="I122" s="2032">
        <v>2143.0293700000002</v>
      </c>
      <c r="J122" s="2033">
        <v>1654.43703</v>
      </c>
      <c r="K122" s="2033">
        <v>1829.06762</v>
      </c>
      <c r="L122" s="2032">
        <v>2149.8454999999999</v>
      </c>
      <c r="M122" s="2035" t="s">
        <v>410</v>
      </c>
      <c r="N122" s="2032">
        <v>1255.3318199999999</v>
      </c>
      <c r="O122" s="2035" t="s">
        <v>410</v>
      </c>
      <c r="P122" s="2035" t="s">
        <v>410</v>
      </c>
      <c r="Q122" s="2035" t="s">
        <v>410</v>
      </c>
      <c r="R122" s="2032">
        <v>1760.13617</v>
      </c>
      <c r="S122" s="2033">
        <v>1879.0595499999997</v>
      </c>
      <c r="T122" s="2033">
        <v>2099.2124800000001</v>
      </c>
      <c r="U122" s="2033" t="s">
        <v>410</v>
      </c>
      <c r="V122" s="2033">
        <v>554.64601999999991</v>
      </c>
      <c r="W122" s="2035" t="s">
        <v>410</v>
      </c>
      <c r="X122" s="2035" t="s">
        <v>410</v>
      </c>
      <c r="Y122" s="2052">
        <v>494.75171999999998</v>
      </c>
      <c r="Z122" s="2044">
        <v>2149.8454999999999</v>
      </c>
    </row>
    <row r="123" spans="2:26" ht="13.5">
      <c r="B123" s="1977"/>
      <c r="C123" s="1941">
        <v>20</v>
      </c>
      <c r="D123" s="1942" t="s">
        <v>142</v>
      </c>
      <c r="E123" s="1943" t="s">
        <v>323</v>
      </c>
      <c r="F123" s="1944" t="s">
        <v>465</v>
      </c>
      <c r="G123" s="2031" t="s">
        <v>410</v>
      </c>
      <c r="H123" s="2032">
        <v>31.858750000000001</v>
      </c>
      <c r="I123" s="2032">
        <v>80.564834929672131</v>
      </c>
      <c r="J123" s="2033" t="s">
        <v>410</v>
      </c>
      <c r="K123" s="2033" t="s">
        <v>410</v>
      </c>
      <c r="L123" s="2032">
        <v>114.41363529539923</v>
      </c>
      <c r="M123" s="2035" t="s">
        <v>410</v>
      </c>
      <c r="N123" s="2032">
        <v>44.512200000000007</v>
      </c>
      <c r="O123" s="2035" t="s">
        <v>410</v>
      </c>
      <c r="P123" s="2035" t="s">
        <v>410</v>
      </c>
      <c r="Q123" s="2035" t="s">
        <v>410</v>
      </c>
      <c r="R123" s="2032" t="s">
        <v>410</v>
      </c>
      <c r="S123" s="2033">
        <v>21.799690000000002</v>
      </c>
      <c r="T123" s="2033" t="s">
        <v>410</v>
      </c>
      <c r="U123" s="2033" t="s">
        <v>410</v>
      </c>
      <c r="V123" s="2033" t="s">
        <v>410</v>
      </c>
      <c r="W123" s="2035" t="s">
        <v>410</v>
      </c>
      <c r="X123" s="2035" t="s">
        <v>410</v>
      </c>
      <c r="Y123" s="2052" t="s">
        <v>410</v>
      </c>
      <c r="Z123" s="2044">
        <v>117.57848529539922</v>
      </c>
    </row>
    <row r="124" spans="2:26" ht="13.5">
      <c r="B124" s="1977"/>
      <c r="C124" s="1941">
        <v>21</v>
      </c>
      <c r="D124" s="1942" t="s">
        <v>143</v>
      </c>
      <c r="E124" s="1943" t="s">
        <v>324</v>
      </c>
      <c r="F124" s="1944" t="s">
        <v>465</v>
      </c>
      <c r="G124" s="2031">
        <v>3715.6246299999998</v>
      </c>
      <c r="H124" s="2032">
        <v>4397.6051699999989</v>
      </c>
      <c r="I124" s="2032">
        <v>4387.0296899999994</v>
      </c>
      <c r="J124" s="2033">
        <v>3394.8509599999998</v>
      </c>
      <c r="K124" s="2033">
        <v>4247.8637299999991</v>
      </c>
      <c r="L124" s="2032">
        <v>4397.6051699999989</v>
      </c>
      <c r="M124" s="2035" t="s">
        <v>410</v>
      </c>
      <c r="N124" s="2032">
        <v>3507.1066500000006</v>
      </c>
      <c r="O124" s="2035" t="s">
        <v>410</v>
      </c>
      <c r="P124" s="2035" t="s">
        <v>410</v>
      </c>
      <c r="Q124" s="2035" t="s">
        <v>410</v>
      </c>
      <c r="R124" s="2032">
        <v>1663.8164999999999</v>
      </c>
      <c r="S124" s="2033">
        <v>4299.1679199999999</v>
      </c>
      <c r="T124" s="2033">
        <v>4397.6051699999989</v>
      </c>
      <c r="U124" s="2033">
        <v>3261.6338899999996</v>
      </c>
      <c r="V124" s="2033">
        <v>3763.16516</v>
      </c>
      <c r="W124" s="2035" t="s">
        <v>410</v>
      </c>
      <c r="X124" s="2035" t="s">
        <v>410</v>
      </c>
      <c r="Y124" s="2052">
        <v>2590.0655599999996</v>
      </c>
      <c r="Z124" s="2044">
        <v>4397.6051699999989</v>
      </c>
    </row>
    <row r="125" spans="2:26" ht="13.5">
      <c r="B125" s="1977"/>
      <c r="C125" s="1941">
        <v>22</v>
      </c>
      <c r="D125" s="1942" t="s">
        <v>144</v>
      </c>
      <c r="E125" s="1943" t="s">
        <v>325</v>
      </c>
      <c r="F125" s="1944" t="s">
        <v>465</v>
      </c>
      <c r="G125" s="2031">
        <v>10365.009769999999</v>
      </c>
      <c r="H125" s="2032">
        <v>12453.246909999998</v>
      </c>
      <c r="I125" s="2032">
        <v>12453.246909999998</v>
      </c>
      <c r="J125" s="2033">
        <v>12096.31718</v>
      </c>
      <c r="K125" s="2033">
        <v>10723.114370000001</v>
      </c>
      <c r="L125" s="2032">
        <v>12469.636289999999</v>
      </c>
      <c r="M125" s="2035" t="s">
        <v>410</v>
      </c>
      <c r="N125" s="2032">
        <v>10555.14373</v>
      </c>
      <c r="O125" s="2035" t="s">
        <v>410</v>
      </c>
      <c r="P125" s="2035" t="s">
        <v>410</v>
      </c>
      <c r="Q125" s="2035" t="s">
        <v>410</v>
      </c>
      <c r="R125" s="2032">
        <v>2491.61256</v>
      </c>
      <c r="S125" s="2033">
        <v>12372.822029999999</v>
      </c>
      <c r="T125" s="2033">
        <v>12359.181709999999</v>
      </c>
      <c r="U125" s="2033">
        <v>12469.636289999999</v>
      </c>
      <c r="V125" s="2033">
        <v>10238.619100000002</v>
      </c>
      <c r="W125" s="2035" t="s">
        <v>410</v>
      </c>
      <c r="X125" s="2035" t="s">
        <v>410</v>
      </c>
      <c r="Y125" s="2052">
        <v>12014.713900000001</v>
      </c>
      <c r="Z125" s="2044">
        <v>12469.636289999999</v>
      </c>
    </row>
    <row r="126" spans="2:26" ht="13.5">
      <c r="B126" s="1977"/>
      <c r="C126" s="1941">
        <v>23</v>
      </c>
      <c r="D126" s="1942" t="s">
        <v>145</v>
      </c>
      <c r="E126" s="1943" t="s">
        <v>326</v>
      </c>
      <c r="F126" s="1944" t="s">
        <v>465</v>
      </c>
      <c r="G126" s="2031">
        <v>3052.5995699999999</v>
      </c>
      <c r="H126" s="2032">
        <v>5094.0169444378598</v>
      </c>
      <c r="I126" s="2032">
        <v>5536.9871444378596</v>
      </c>
      <c r="J126" s="2033">
        <v>5498.5313244378603</v>
      </c>
      <c r="K126" s="2033">
        <v>5521.0821999999989</v>
      </c>
      <c r="L126" s="2032">
        <v>5537.8919805893929</v>
      </c>
      <c r="M126" s="2035" t="s">
        <v>410</v>
      </c>
      <c r="N126" s="2032">
        <v>4767.3515005893942</v>
      </c>
      <c r="O126" s="2035" t="s">
        <v>410</v>
      </c>
      <c r="P126" s="2035" t="s">
        <v>410</v>
      </c>
      <c r="Q126" s="2035" t="s">
        <v>410</v>
      </c>
      <c r="R126" s="2032">
        <v>1542.3832799999998</v>
      </c>
      <c r="S126" s="2033">
        <v>5478.9732061515324</v>
      </c>
      <c r="T126" s="2033">
        <v>5514.6330905893929</v>
      </c>
      <c r="U126" s="2033">
        <v>5459.6748499999994</v>
      </c>
      <c r="V126" s="2033">
        <v>3484.1054305893945</v>
      </c>
      <c r="W126" s="2035" t="s">
        <v>410</v>
      </c>
      <c r="X126" s="2035" t="s">
        <v>410</v>
      </c>
      <c r="Y126" s="2052">
        <v>4251.2894699999997</v>
      </c>
      <c r="Z126" s="2044">
        <v>5537.8919805893929</v>
      </c>
    </row>
    <row r="127" spans="2:26" ht="13.5">
      <c r="B127" s="1977"/>
      <c r="C127" s="1941">
        <v>24</v>
      </c>
      <c r="D127" s="1942" t="s">
        <v>146</v>
      </c>
      <c r="E127" s="1943" t="s">
        <v>327</v>
      </c>
      <c r="F127" s="1944" t="s">
        <v>465</v>
      </c>
      <c r="G127" s="2031">
        <v>5819.4321100000016</v>
      </c>
      <c r="H127" s="2032">
        <v>8585.5928899999999</v>
      </c>
      <c r="I127" s="2032">
        <v>8585.5928899999999</v>
      </c>
      <c r="J127" s="2033">
        <v>8485.6064599999991</v>
      </c>
      <c r="K127" s="2033">
        <v>8520.8243799999982</v>
      </c>
      <c r="L127" s="2032">
        <v>8585.5928899999999</v>
      </c>
      <c r="M127" s="2035" t="s">
        <v>410</v>
      </c>
      <c r="N127" s="2032">
        <v>7231.1054099999992</v>
      </c>
      <c r="O127" s="2035" t="s">
        <v>410</v>
      </c>
      <c r="P127" s="2035" t="s">
        <v>410</v>
      </c>
      <c r="Q127" s="2035" t="s">
        <v>410</v>
      </c>
      <c r="R127" s="2032">
        <v>2397.3561500000005</v>
      </c>
      <c r="S127" s="2033">
        <v>8585.5928899999999</v>
      </c>
      <c r="T127" s="2033">
        <v>8520.8243799999982</v>
      </c>
      <c r="U127" s="2033">
        <v>7665.5387000000001</v>
      </c>
      <c r="V127" s="2033">
        <v>6692.0625999999993</v>
      </c>
      <c r="W127" s="2035" t="s">
        <v>410</v>
      </c>
      <c r="X127" s="2035" t="s">
        <v>410</v>
      </c>
      <c r="Y127" s="2052">
        <v>4703.3107800000007</v>
      </c>
      <c r="Z127" s="2044">
        <v>8585.5928899999999</v>
      </c>
    </row>
    <row r="128" spans="2:26" ht="13.5">
      <c r="B128" s="1977"/>
      <c r="C128" s="1941">
        <v>25</v>
      </c>
      <c r="D128" s="1942" t="s">
        <v>147</v>
      </c>
      <c r="E128" s="1943" t="s">
        <v>328</v>
      </c>
      <c r="F128" s="1944" t="s">
        <v>465</v>
      </c>
      <c r="G128" s="2031">
        <v>1911.38653</v>
      </c>
      <c r="H128" s="2032">
        <v>5976.8248500000009</v>
      </c>
      <c r="I128" s="2032">
        <v>5976.8248500000009</v>
      </c>
      <c r="J128" s="2033">
        <v>5337.5134500000004</v>
      </c>
      <c r="K128" s="2033">
        <v>5273.7503599999991</v>
      </c>
      <c r="L128" s="2032">
        <v>5743.2452400000002</v>
      </c>
      <c r="M128" s="2035" t="s">
        <v>410</v>
      </c>
      <c r="N128" s="2032">
        <v>4705.83889</v>
      </c>
      <c r="O128" s="2035" t="s">
        <v>410</v>
      </c>
      <c r="P128" s="2035" t="s">
        <v>410</v>
      </c>
      <c r="Q128" s="2035" t="s">
        <v>410</v>
      </c>
      <c r="R128" s="2032">
        <v>1472.2648000000002</v>
      </c>
      <c r="S128" s="2033">
        <v>5689.099290000001</v>
      </c>
      <c r="T128" s="2033">
        <v>5732.0028900000007</v>
      </c>
      <c r="U128" s="2033">
        <v>2181.5383299999999</v>
      </c>
      <c r="V128" s="2033">
        <v>2434.7625899999998</v>
      </c>
      <c r="W128" s="2035" t="s">
        <v>410</v>
      </c>
      <c r="X128" s="2035" t="s">
        <v>410</v>
      </c>
      <c r="Y128" s="2052">
        <v>2129.6002399999998</v>
      </c>
      <c r="Z128" s="2044">
        <v>5976.8248500000009</v>
      </c>
    </row>
    <row r="129" spans="2:26" ht="13.5">
      <c r="B129" s="1977"/>
      <c r="C129" s="1941">
        <v>26</v>
      </c>
      <c r="D129" s="1942" t="s">
        <v>148</v>
      </c>
      <c r="E129" s="1943" t="s">
        <v>329</v>
      </c>
      <c r="F129" s="1944" t="s">
        <v>465</v>
      </c>
      <c r="G129" s="2031">
        <v>6769.073269999999</v>
      </c>
      <c r="H129" s="2032">
        <v>10252.264300000001</v>
      </c>
      <c r="I129" s="2032">
        <v>10350.7124</v>
      </c>
      <c r="J129" s="2033">
        <v>10063.849460000001</v>
      </c>
      <c r="K129" s="2033">
        <v>10149.444740000003</v>
      </c>
      <c r="L129" s="2032">
        <v>10350.7124</v>
      </c>
      <c r="M129" s="2035" t="s">
        <v>410</v>
      </c>
      <c r="N129" s="2032">
        <v>8732.3275199999989</v>
      </c>
      <c r="O129" s="2035" t="s">
        <v>410</v>
      </c>
      <c r="P129" s="2035" t="s">
        <v>410</v>
      </c>
      <c r="Q129" s="2035" t="s">
        <v>410</v>
      </c>
      <c r="R129" s="2032">
        <v>3985.0640300000005</v>
      </c>
      <c r="S129" s="2033">
        <v>10190.851530000002</v>
      </c>
      <c r="T129" s="2033">
        <v>10222.768550000001</v>
      </c>
      <c r="U129" s="2033">
        <v>7832.6867399999992</v>
      </c>
      <c r="V129" s="2033">
        <v>6369.8303699999997</v>
      </c>
      <c r="W129" s="2035" t="s">
        <v>410</v>
      </c>
      <c r="X129" s="2035" t="s">
        <v>410</v>
      </c>
      <c r="Y129" s="2052">
        <v>2206.3644399999998</v>
      </c>
      <c r="Z129" s="2044">
        <v>10518.039150000001</v>
      </c>
    </row>
    <row r="130" spans="2:26" ht="13.5">
      <c r="B130" s="1977"/>
      <c r="C130" s="1941">
        <v>27</v>
      </c>
      <c r="D130" s="1942" t="s">
        <v>149</v>
      </c>
      <c r="E130" s="1943" t="s">
        <v>330</v>
      </c>
      <c r="F130" s="1944" t="s">
        <v>465</v>
      </c>
      <c r="G130" s="2031">
        <v>1688.8264199999999</v>
      </c>
      <c r="H130" s="2032">
        <v>3647.7793799999995</v>
      </c>
      <c r="I130" s="2032">
        <v>3647.7793799999995</v>
      </c>
      <c r="J130" s="2033">
        <v>3449.5424999999996</v>
      </c>
      <c r="K130" s="2033">
        <v>3336.0676499999995</v>
      </c>
      <c r="L130" s="2032">
        <v>3568.8231299999993</v>
      </c>
      <c r="M130" s="2035" t="s">
        <v>410</v>
      </c>
      <c r="N130" s="2032">
        <v>2763.9300599999997</v>
      </c>
      <c r="O130" s="2035" t="s">
        <v>410</v>
      </c>
      <c r="P130" s="2035" t="s">
        <v>410</v>
      </c>
      <c r="Q130" s="2035" t="s">
        <v>410</v>
      </c>
      <c r="R130" s="2032">
        <v>142.29392999999999</v>
      </c>
      <c r="S130" s="2033">
        <v>3568.8231299999993</v>
      </c>
      <c r="T130" s="2033">
        <v>3568.8231299999993</v>
      </c>
      <c r="U130" s="2033">
        <v>1755.3258700000001</v>
      </c>
      <c r="V130" s="2033">
        <v>192.11159999999998</v>
      </c>
      <c r="W130" s="2035" t="s">
        <v>410</v>
      </c>
      <c r="X130" s="2035" t="s">
        <v>410</v>
      </c>
      <c r="Y130" s="2052">
        <v>125.67612</v>
      </c>
      <c r="Z130" s="2044">
        <v>3647.7793799999995</v>
      </c>
    </row>
    <row r="131" spans="2:26" ht="13.5">
      <c r="B131" s="1977"/>
      <c r="C131" s="1941">
        <v>28</v>
      </c>
      <c r="D131" s="1942" t="s">
        <v>150</v>
      </c>
      <c r="E131" s="1943" t="s">
        <v>331</v>
      </c>
      <c r="F131" s="1944" t="s">
        <v>465</v>
      </c>
      <c r="G131" s="2031">
        <v>1418.77791</v>
      </c>
      <c r="H131" s="2032">
        <v>8584.5788599999996</v>
      </c>
      <c r="I131" s="2032">
        <v>6641.2174299999997</v>
      </c>
      <c r="J131" s="2033">
        <v>8584.5788599999996</v>
      </c>
      <c r="K131" s="2033">
        <v>8445.4503899999982</v>
      </c>
      <c r="L131" s="2032">
        <v>8597.7890200000002</v>
      </c>
      <c r="M131" s="2035" t="s">
        <v>410</v>
      </c>
      <c r="N131" s="2032">
        <v>7244.3009499999989</v>
      </c>
      <c r="O131" s="2035" t="s">
        <v>410</v>
      </c>
      <c r="P131" s="2035" t="s">
        <v>410</v>
      </c>
      <c r="Q131" s="2035" t="s">
        <v>410</v>
      </c>
      <c r="R131" s="2032">
        <v>875.96334000000002</v>
      </c>
      <c r="S131" s="2033">
        <v>8597.7890200000002</v>
      </c>
      <c r="T131" s="2033">
        <v>8597.7890200000002</v>
      </c>
      <c r="U131" s="2033">
        <v>1277.3433599999998</v>
      </c>
      <c r="V131" s="2033">
        <v>4021.5157500000005</v>
      </c>
      <c r="W131" s="2035" t="s">
        <v>410</v>
      </c>
      <c r="X131" s="2035" t="s">
        <v>410</v>
      </c>
      <c r="Y131" s="2052" t="s">
        <v>410</v>
      </c>
      <c r="Z131" s="2044">
        <v>8597.7890200000002</v>
      </c>
    </row>
    <row r="132" spans="2:26" ht="13.5">
      <c r="B132" s="1977"/>
      <c r="C132" s="1941">
        <v>29</v>
      </c>
      <c r="D132" s="1942" t="s">
        <v>151</v>
      </c>
      <c r="E132" s="1943" t="s">
        <v>332</v>
      </c>
      <c r="F132" s="1944" t="s">
        <v>465</v>
      </c>
      <c r="G132" s="2031">
        <v>2927.4143400000003</v>
      </c>
      <c r="H132" s="2032">
        <v>10542.992149999998</v>
      </c>
      <c r="I132" s="2032">
        <v>10679.121599999999</v>
      </c>
      <c r="J132" s="2033">
        <v>10394.072119999999</v>
      </c>
      <c r="K132" s="2033">
        <v>10679.121599999999</v>
      </c>
      <c r="L132" s="2032">
        <v>10679.121599999999</v>
      </c>
      <c r="M132" s="2035" t="s">
        <v>410</v>
      </c>
      <c r="N132" s="2032">
        <v>6617.8345500000005</v>
      </c>
      <c r="O132" s="2035" t="s">
        <v>410</v>
      </c>
      <c r="P132" s="2035" t="s">
        <v>410</v>
      </c>
      <c r="Q132" s="2035" t="s">
        <v>410</v>
      </c>
      <c r="R132" s="2032">
        <v>1807.22525</v>
      </c>
      <c r="S132" s="2033">
        <v>10679.121599999999</v>
      </c>
      <c r="T132" s="2033">
        <v>10679.121599999999</v>
      </c>
      <c r="U132" s="2033">
        <v>5234.6405100000002</v>
      </c>
      <c r="V132" s="2033">
        <v>4507.3275300000005</v>
      </c>
      <c r="W132" s="2035" t="s">
        <v>410</v>
      </c>
      <c r="X132" s="2035" t="s">
        <v>410</v>
      </c>
      <c r="Y132" s="2052">
        <v>197.59676999999999</v>
      </c>
      <c r="Z132" s="2044">
        <v>10679.121599999999</v>
      </c>
    </row>
    <row r="133" spans="2:26" ht="13.5">
      <c r="B133" s="1977"/>
      <c r="C133" s="1941">
        <v>30</v>
      </c>
      <c r="D133" s="1942" t="s">
        <v>152</v>
      </c>
      <c r="E133" s="1943" t="s">
        <v>333</v>
      </c>
      <c r="F133" s="1979" t="s">
        <v>465</v>
      </c>
      <c r="G133" s="2054" t="s">
        <v>410</v>
      </c>
      <c r="H133" s="2032">
        <v>4181.4610599999996</v>
      </c>
      <c r="I133" s="2032">
        <v>4191.7509099999997</v>
      </c>
      <c r="J133" s="2033">
        <v>3204.0375900000004</v>
      </c>
      <c r="K133" s="2033">
        <v>3031.7779700000001</v>
      </c>
      <c r="L133" s="2032">
        <v>4262.3934100000006</v>
      </c>
      <c r="M133" s="2035" t="s">
        <v>410</v>
      </c>
      <c r="N133" s="2032">
        <v>3317.9318800000001</v>
      </c>
      <c r="O133" s="2035" t="s">
        <v>410</v>
      </c>
      <c r="P133" s="2035" t="s">
        <v>410</v>
      </c>
      <c r="Q133" s="2035" t="s">
        <v>410</v>
      </c>
      <c r="R133" s="2032">
        <v>182.29410999999999</v>
      </c>
      <c r="S133" s="2033">
        <v>3333.4450695253613</v>
      </c>
      <c r="T133" s="2033">
        <v>4064.8786500000006</v>
      </c>
      <c r="U133" s="2033">
        <v>21.39819</v>
      </c>
      <c r="V133" s="2033">
        <v>886.63879000000009</v>
      </c>
      <c r="W133" s="2035" t="s">
        <v>410</v>
      </c>
      <c r="X133" s="2035" t="s">
        <v>410</v>
      </c>
      <c r="Y133" s="2055" t="s">
        <v>410</v>
      </c>
      <c r="Z133" s="2056">
        <v>4264.016129525362</v>
      </c>
    </row>
    <row r="134" spans="2:26" ht="13.5">
      <c r="B134" s="1977"/>
      <c r="C134" s="1941">
        <v>31</v>
      </c>
      <c r="D134" s="1942" t="s">
        <v>153</v>
      </c>
      <c r="E134" s="1943" t="s">
        <v>334</v>
      </c>
      <c r="F134" s="1979" t="s">
        <v>465</v>
      </c>
      <c r="G134" s="2054">
        <v>34727.097959999999</v>
      </c>
      <c r="H134" s="2032">
        <v>45388.411910000003</v>
      </c>
      <c r="I134" s="2032">
        <v>45388.411910000003</v>
      </c>
      <c r="J134" s="2033">
        <v>44595.53656</v>
      </c>
      <c r="K134" s="2033">
        <v>45187.844990000005</v>
      </c>
      <c r="L134" s="2032">
        <v>45388.411910000003</v>
      </c>
      <c r="M134" s="2035" t="s">
        <v>410</v>
      </c>
      <c r="N134" s="2032">
        <v>38878.936929999996</v>
      </c>
      <c r="O134" s="2035" t="s">
        <v>410</v>
      </c>
      <c r="P134" s="2035" t="s">
        <v>410</v>
      </c>
      <c r="Q134" s="2035" t="s">
        <v>410</v>
      </c>
      <c r="R134" s="2032">
        <v>25800.291289999997</v>
      </c>
      <c r="S134" s="2033">
        <v>45368.767860000007</v>
      </c>
      <c r="T134" s="2057">
        <v>45386.382440000009</v>
      </c>
      <c r="U134" s="2033">
        <v>45164.529139999999</v>
      </c>
      <c r="V134" s="2033">
        <v>35835.101630000005</v>
      </c>
      <c r="W134" s="2035" t="s">
        <v>410</v>
      </c>
      <c r="X134" s="2035" t="s">
        <v>410</v>
      </c>
      <c r="Y134" s="2055">
        <v>38798.911520000001</v>
      </c>
      <c r="Z134" s="2038">
        <v>45406.026490000004</v>
      </c>
    </row>
    <row r="135" spans="2:26" ht="13.5">
      <c r="B135" s="1977"/>
      <c r="C135" s="1941">
        <v>32</v>
      </c>
      <c r="D135" s="1942" t="s">
        <v>154</v>
      </c>
      <c r="E135" s="1943" t="s">
        <v>335</v>
      </c>
      <c r="F135" s="1944" t="s">
        <v>465</v>
      </c>
      <c r="G135" s="2031">
        <v>1058.9281899999999</v>
      </c>
      <c r="H135" s="2032">
        <v>2171.4296899999999</v>
      </c>
      <c r="I135" s="2032">
        <v>2092.9025799999999</v>
      </c>
      <c r="J135" s="2033">
        <v>1884.6824400000003</v>
      </c>
      <c r="K135" s="2033">
        <v>1995.634</v>
      </c>
      <c r="L135" s="2032">
        <v>2183.1461899999999</v>
      </c>
      <c r="M135" s="2035" t="s">
        <v>410</v>
      </c>
      <c r="N135" s="2032">
        <v>1400.87221</v>
      </c>
      <c r="O135" s="2035" t="s">
        <v>410</v>
      </c>
      <c r="P135" s="2035" t="s">
        <v>410</v>
      </c>
      <c r="Q135" s="2035" t="s">
        <v>410</v>
      </c>
      <c r="R135" s="2032">
        <v>986.99880999999993</v>
      </c>
      <c r="S135" s="2033">
        <v>2183.1461899999999</v>
      </c>
      <c r="T135" s="2033">
        <v>2183.1461899999999</v>
      </c>
      <c r="U135" s="2033">
        <v>1191.33772</v>
      </c>
      <c r="V135" s="2033">
        <v>1362.4349500000003</v>
      </c>
      <c r="W135" s="2035" t="s">
        <v>410</v>
      </c>
      <c r="X135" s="2035" t="s">
        <v>410</v>
      </c>
      <c r="Y135" s="2052">
        <v>1349.2084</v>
      </c>
      <c r="Z135" s="2044">
        <v>2183.1461899999999</v>
      </c>
    </row>
    <row r="136" spans="2:26" ht="13.5">
      <c r="B136" s="1976"/>
      <c r="C136" s="1957"/>
      <c r="D136" s="1985" t="s">
        <v>420</v>
      </c>
      <c r="E136" s="1959" t="s">
        <v>338</v>
      </c>
      <c r="F136" s="1960"/>
      <c r="G136" s="2045" t="s">
        <v>410</v>
      </c>
      <c r="H136" s="2046" t="s">
        <v>410</v>
      </c>
      <c r="I136" s="2046" t="s">
        <v>410</v>
      </c>
      <c r="J136" s="2047" t="s">
        <v>410</v>
      </c>
      <c r="K136" s="2047" t="s">
        <v>410</v>
      </c>
      <c r="L136" s="2046" t="s">
        <v>410</v>
      </c>
      <c r="M136" s="2035" t="s">
        <v>410</v>
      </c>
      <c r="N136" s="2046" t="s">
        <v>410</v>
      </c>
      <c r="O136" s="2035" t="s">
        <v>410</v>
      </c>
      <c r="P136" s="2035" t="s">
        <v>410</v>
      </c>
      <c r="Q136" s="2035" t="s">
        <v>410</v>
      </c>
      <c r="R136" s="2046" t="s">
        <v>410</v>
      </c>
      <c r="S136" s="2047" t="s">
        <v>410</v>
      </c>
      <c r="T136" s="2047" t="s">
        <v>410</v>
      </c>
      <c r="U136" s="2047" t="s">
        <v>410</v>
      </c>
      <c r="V136" s="2047" t="s">
        <v>410</v>
      </c>
      <c r="W136" s="2035" t="s">
        <v>410</v>
      </c>
      <c r="X136" s="2035" t="s">
        <v>410</v>
      </c>
      <c r="Y136" s="2051" t="s">
        <v>410</v>
      </c>
      <c r="Z136" s="2049" t="s">
        <v>410</v>
      </c>
    </row>
    <row r="137" spans="2:26" ht="13.5">
      <c r="B137" s="1977" t="s">
        <v>336</v>
      </c>
      <c r="C137" s="1941">
        <v>33</v>
      </c>
      <c r="D137" s="1942" t="s">
        <v>156</v>
      </c>
      <c r="E137" s="1943" t="s">
        <v>340</v>
      </c>
      <c r="F137" s="1944" t="s">
        <v>412</v>
      </c>
      <c r="G137" s="2031">
        <v>51.597000000000001</v>
      </c>
      <c r="H137" s="2032">
        <v>70.463999999999999</v>
      </c>
      <c r="I137" s="2032">
        <v>67.200999999999993</v>
      </c>
      <c r="J137" s="2033">
        <v>52.104999999999997</v>
      </c>
      <c r="K137" s="2033">
        <v>46.704000000000001</v>
      </c>
      <c r="L137" s="2032">
        <v>71.531999999999996</v>
      </c>
      <c r="M137" s="2035" t="s">
        <v>410</v>
      </c>
      <c r="N137" s="2032">
        <v>55.668999999999997</v>
      </c>
      <c r="O137" s="2035" t="s">
        <v>410</v>
      </c>
      <c r="P137" s="2035" t="s">
        <v>410</v>
      </c>
      <c r="Q137" s="2035" t="s">
        <v>410</v>
      </c>
      <c r="R137" s="2032">
        <v>28.251999999999999</v>
      </c>
      <c r="S137" s="2033">
        <v>70.41</v>
      </c>
      <c r="T137" s="2033">
        <v>71.308999999999997</v>
      </c>
      <c r="U137" s="2033">
        <v>26.321000000000002</v>
      </c>
      <c r="V137" s="2033">
        <v>55.613999999999997</v>
      </c>
      <c r="W137" s="2035" t="s">
        <v>410</v>
      </c>
      <c r="X137" s="2035" t="s">
        <v>410</v>
      </c>
      <c r="Y137" s="2052">
        <v>52.719000000000001</v>
      </c>
      <c r="Z137" s="2044">
        <v>72.570999999999998</v>
      </c>
    </row>
    <row r="138" spans="2:26" ht="13.5">
      <c r="B138" s="1977" t="s">
        <v>339</v>
      </c>
      <c r="C138" s="1941">
        <v>34</v>
      </c>
      <c r="D138" s="1942" t="s">
        <v>157</v>
      </c>
      <c r="E138" s="1943" t="s">
        <v>342</v>
      </c>
      <c r="F138" s="1944" t="s">
        <v>412</v>
      </c>
      <c r="G138" s="2031" t="s">
        <v>410</v>
      </c>
      <c r="H138" s="2032">
        <v>12.25</v>
      </c>
      <c r="I138" s="2032">
        <v>12.063000000000001</v>
      </c>
      <c r="J138" s="2033">
        <v>6.8540000000000001</v>
      </c>
      <c r="K138" s="2033">
        <v>9.3330000000000002</v>
      </c>
      <c r="L138" s="2032">
        <v>13.178000000000001</v>
      </c>
      <c r="M138" s="2035" t="s">
        <v>410</v>
      </c>
      <c r="N138" s="2032">
        <v>5.2450000000000001</v>
      </c>
      <c r="O138" s="2035" t="s">
        <v>410</v>
      </c>
      <c r="P138" s="2035" t="s">
        <v>410</v>
      </c>
      <c r="Q138" s="2035" t="s">
        <v>410</v>
      </c>
      <c r="R138" s="2032">
        <v>3.919</v>
      </c>
      <c r="S138" s="2033">
        <v>13.132</v>
      </c>
      <c r="T138" s="2033">
        <v>12.143000000000001</v>
      </c>
      <c r="U138" s="2033" t="s">
        <v>410</v>
      </c>
      <c r="V138" s="2033">
        <v>9.0850000000000009</v>
      </c>
      <c r="W138" s="2035" t="s">
        <v>410</v>
      </c>
      <c r="X138" s="2035" t="s">
        <v>410</v>
      </c>
      <c r="Y138" s="2052" t="s">
        <v>410</v>
      </c>
      <c r="Z138" s="2044">
        <v>13.178000000000001</v>
      </c>
    </row>
    <row r="139" spans="2:26" ht="13.5">
      <c r="B139" s="1977" t="s">
        <v>341</v>
      </c>
      <c r="C139" s="1941">
        <v>35</v>
      </c>
      <c r="D139" s="1942" t="s">
        <v>158</v>
      </c>
      <c r="E139" s="1943" t="s">
        <v>343</v>
      </c>
      <c r="F139" s="1944" t="s">
        <v>412</v>
      </c>
      <c r="G139" s="2031">
        <v>0.223</v>
      </c>
      <c r="H139" s="2032">
        <v>0.13500000000000001</v>
      </c>
      <c r="I139" s="2032">
        <v>0.35699999999999998</v>
      </c>
      <c r="J139" s="2033">
        <v>0</v>
      </c>
      <c r="K139" s="2033">
        <v>9.7000000000000003E-2</v>
      </c>
      <c r="L139" s="2032">
        <v>0.249</v>
      </c>
      <c r="M139" s="2035" t="s">
        <v>410</v>
      </c>
      <c r="N139" s="2032" t="s">
        <v>410</v>
      </c>
      <c r="O139" s="2035" t="s">
        <v>410</v>
      </c>
      <c r="P139" s="2035" t="s">
        <v>410</v>
      </c>
      <c r="Q139" s="2035" t="s">
        <v>410</v>
      </c>
      <c r="R139" s="2032" t="s">
        <v>410</v>
      </c>
      <c r="S139" s="2033">
        <v>0.42099999999999999</v>
      </c>
      <c r="T139" s="2033">
        <v>0.20300000000000001</v>
      </c>
      <c r="U139" s="2033" t="s">
        <v>410</v>
      </c>
      <c r="V139" s="2033">
        <v>0.22800000000000001</v>
      </c>
      <c r="W139" s="2035" t="s">
        <v>410</v>
      </c>
      <c r="X139" s="2035" t="s">
        <v>410</v>
      </c>
      <c r="Y139" s="2052">
        <v>4.5999999999999999E-2</v>
      </c>
      <c r="Z139" s="2044">
        <v>0.53800000000000003</v>
      </c>
    </row>
    <row r="140" spans="2:26" ht="13.5">
      <c r="B140" s="1977"/>
      <c r="C140" s="1941">
        <v>36</v>
      </c>
      <c r="D140" s="1942" t="s">
        <v>22</v>
      </c>
      <c r="E140" s="1943" t="s">
        <v>344</v>
      </c>
      <c r="F140" s="1944" t="s">
        <v>412</v>
      </c>
      <c r="G140" s="2031">
        <v>5893.8059999999996</v>
      </c>
      <c r="H140" s="2032">
        <v>64428.576000000001</v>
      </c>
      <c r="I140" s="2032">
        <v>53330.076999999997</v>
      </c>
      <c r="J140" s="2033">
        <v>56082.873</v>
      </c>
      <c r="K140" s="2033">
        <v>38981.712</v>
      </c>
      <c r="L140" s="2032">
        <v>57195.733</v>
      </c>
      <c r="M140" s="2035" t="s">
        <v>410</v>
      </c>
      <c r="N140" s="2032">
        <v>19972.303</v>
      </c>
      <c r="O140" s="2035" t="s">
        <v>410</v>
      </c>
      <c r="P140" s="2035" t="s">
        <v>410</v>
      </c>
      <c r="Q140" s="2035" t="s">
        <v>410</v>
      </c>
      <c r="R140" s="2032" t="s">
        <v>410</v>
      </c>
      <c r="S140" s="2033">
        <v>54994.771999999997</v>
      </c>
      <c r="T140" s="2033">
        <v>53330.076999999997</v>
      </c>
      <c r="U140" s="2033" t="s">
        <v>410</v>
      </c>
      <c r="V140" s="2033">
        <v>35891.43</v>
      </c>
      <c r="W140" s="2035" t="s">
        <v>410</v>
      </c>
      <c r="X140" s="2035" t="s">
        <v>410</v>
      </c>
      <c r="Y140" s="2052" t="s">
        <v>410</v>
      </c>
      <c r="Z140" s="2044">
        <v>64428.576000000001</v>
      </c>
    </row>
    <row r="141" spans="2:26" ht="13.5">
      <c r="B141" s="1977"/>
      <c r="C141" s="1941">
        <v>37</v>
      </c>
      <c r="D141" s="1942" t="s">
        <v>159</v>
      </c>
      <c r="E141" s="1943" t="s">
        <v>345</v>
      </c>
      <c r="F141" s="1944" t="s">
        <v>412</v>
      </c>
      <c r="G141" s="2031">
        <v>16914</v>
      </c>
      <c r="H141" s="2032">
        <v>51236</v>
      </c>
      <c r="I141" s="2032">
        <v>26852</v>
      </c>
      <c r="J141" s="2033">
        <v>15600</v>
      </c>
      <c r="K141" s="2033">
        <v>9790</v>
      </c>
      <c r="L141" s="2032">
        <v>27824</v>
      </c>
      <c r="M141" s="2035" t="s">
        <v>410</v>
      </c>
      <c r="N141" s="2032">
        <v>5967</v>
      </c>
      <c r="O141" s="2035" t="s">
        <v>410</v>
      </c>
      <c r="P141" s="2035" t="s">
        <v>410</v>
      </c>
      <c r="Q141" s="2035" t="s">
        <v>410</v>
      </c>
      <c r="R141" s="2032" t="s">
        <v>410</v>
      </c>
      <c r="S141" s="2033">
        <v>26232</v>
      </c>
      <c r="T141" s="2033">
        <v>25736</v>
      </c>
      <c r="U141" s="2033" t="s">
        <v>410</v>
      </c>
      <c r="V141" s="2033">
        <v>9997</v>
      </c>
      <c r="W141" s="2035" t="s">
        <v>410</v>
      </c>
      <c r="X141" s="2035" t="s">
        <v>410</v>
      </c>
      <c r="Y141" s="2052">
        <v>9071</v>
      </c>
      <c r="Z141" s="2044">
        <v>51236</v>
      </c>
    </row>
    <row r="142" spans="2:26" ht="13.5">
      <c r="B142" s="1986"/>
      <c r="C142" s="1957"/>
      <c r="D142" s="1958" t="s">
        <v>421</v>
      </c>
      <c r="E142" s="1959" t="s">
        <v>347</v>
      </c>
      <c r="F142" s="1960"/>
      <c r="G142" s="2045" t="s">
        <v>410</v>
      </c>
      <c r="H142" s="2046" t="s">
        <v>410</v>
      </c>
      <c r="I142" s="2046" t="s">
        <v>410</v>
      </c>
      <c r="J142" s="2047" t="s">
        <v>410</v>
      </c>
      <c r="K142" s="2047" t="s">
        <v>410</v>
      </c>
      <c r="L142" s="2046" t="s">
        <v>410</v>
      </c>
      <c r="M142" s="2046" t="s">
        <v>410</v>
      </c>
      <c r="N142" s="2046" t="s">
        <v>410</v>
      </c>
      <c r="O142" s="2035" t="s">
        <v>410</v>
      </c>
      <c r="P142" s="2035" t="s">
        <v>410</v>
      </c>
      <c r="Q142" s="2035" t="s">
        <v>410</v>
      </c>
      <c r="R142" s="2046" t="s">
        <v>410</v>
      </c>
      <c r="S142" s="2047" t="s">
        <v>410</v>
      </c>
      <c r="T142" s="2047" t="s">
        <v>410</v>
      </c>
      <c r="U142" s="2047" t="s">
        <v>410</v>
      </c>
      <c r="V142" s="2047" t="s">
        <v>410</v>
      </c>
      <c r="W142" s="2035" t="s">
        <v>410</v>
      </c>
      <c r="X142" s="2035" t="s">
        <v>410</v>
      </c>
      <c r="Y142" s="2051" t="s">
        <v>410</v>
      </c>
      <c r="Z142" s="2049" t="s">
        <v>410</v>
      </c>
    </row>
    <row r="143" spans="2:26" ht="13.5">
      <c r="B143" s="1977"/>
      <c r="C143" s="1941">
        <v>38</v>
      </c>
      <c r="D143" s="1942" t="s">
        <v>422</v>
      </c>
      <c r="E143" s="1943" t="s">
        <v>348</v>
      </c>
      <c r="F143" s="1944" t="s">
        <v>412</v>
      </c>
      <c r="G143" s="2031" t="s">
        <v>410</v>
      </c>
      <c r="H143" s="2032">
        <v>21.148</v>
      </c>
      <c r="I143" s="2032" t="s">
        <v>410</v>
      </c>
      <c r="J143" s="2033" t="s">
        <v>410</v>
      </c>
      <c r="K143" s="2033" t="s">
        <v>410</v>
      </c>
      <c r="L143" s="2032">
        <v>25.634</v>
      </c>
      <c r="M143" s="2035" t="s">
        <v>410</v>
      </c>
      <c r="N143" s="2032" t="s">
        <v>410</v>
      </c>
      <c r="O143" s="2035" t="s">
        <v>410</v>
      </c>
      <c r="P143" s="2035" t="s">
        <v>410</v>
      </c>
      <c r="Q143" s="2035" t="s">
        <v>410</v>
      </c>
      <c r="R143" s="2032" t="s">
        <v>410</v>
      </c>
      <c r="S143" s="2033">
        <v>25.634</v>
      </c>
      <c r="T143" s="2033" t="s">
        <v>410</v>
      </c>
      <c r="U143" s="2033" t="s">
        <v>410</v>
      </c>
      <c r="V143" s="2033">
        <v>1.1679999999999999</v>
      </c>
      <c r="W143" s="2035" t="s">
        <v>410</v>
      </c>
      <c r="X143" s="2035" t="s">
        <v>410</v>
      </c>
      <c r="Y143" s="2052" t="s">
        <v>410</v>
      </c>
      <c r="Z143" s="2044">
        <v>25.634</v>
      </c>
    </row>
    <row r="144" spans="2:26" ht="13.5">
      <c r="B144" s="1977" t="s">
        <v>160</v>
      </c>
      <c r="C144" s="1941">
        <v>39</v>
      </c>
      <c r="D144" s="1942" t="s">
        <v>423</v>
      </c>
      <c r="E144" s="1943" t="s">
        <v>349</v>
      </c>
      <c r="F144" s="1944" t="s">
        <v>412</v>
      </c>
      <c r="G144" s="2031" t="s">
        <v>410</v>
      </c>
      <c r="H144" s="2032">
        <v>1.087</v>
      </c>
      <c r="I144" s="2032" t="s">
        <v>410</v>
      </c>
      <c r="J144" s="2033" t="s">
        <v>410</v>
      </c>
      <c r="K144" s="2033">
        <v>0.496</v>
      </c>
      <c r="L144" s="2032">
        <v>3.597</v>
      </c>
      <c r="M144" s="2035" t="s">
        <v>410</v>
      </c>
      <c r="N144" s="2032">
        <v>1.087</v>
      </c>
      <c r="O144" s="2035" t="s">
        <v>410</v>
      </c>
      <c r="P144" s="2035" t="s">
        <v>410</v>
      </c>
      <c r="Q144" s="2035" t="s">
        <v>410</v>
      </c>
      <c r="R144" s="2032" t="s">
        <v>410</v>
      </c>
      <c r="S144" s="2033">
        <v>3.597</v>
      </c>
      <c r="T144" s="2033">
        <v>3.101</v>
      </c>
      <c r="U144" s="2033" t="s">
        <v>410</v>
      </c>
      <c r="V144" s="2033">
        <v>2.1139999999999999</v>
      </c>
      <c r="W144" s="2035" t="s">
        <v>410</v>
      </c>
      <c r="X144" s="2035" t="s">
        <v>410</v>
      </c>
      <c r="Y144" s="2052" t="s">
        <v>410</v>
      </c>
      <c r="Z144" s="2044">
        <v>3.597</v>
      </c>
    </row>
    <row r="145" spans="2:26" ht="13.5">
      <c r="B145" s="1977"/>
      <c r="C145" s="1941">
        <v>40</v>
      </c>
      <c r="D145" s="1942" t="s">
        <v>424</v>
      </c>
      <c r="E145" s="1943" t="s">
        <v>350</v>
      </c>
      <c r="F145" s="1944" t="s">
        <v>412</v>
      </c>
      <c r="G145" s="2031" t="s">
        <v>410</v>
      </c>
      <c r="H145" s="2032" t="s">
        <v>410</v>
      </c>
      <c r="I145" s="2032" t="s">
        <v>410</v>
      </c>
      <c r="J145" s="2033" t="s">
        <v>410</v>
      </c>
      <c r="K145" s="2033" t="s">
        <v>410</v>
      </c>
      <c r="L145" s="2032">
        <v>28.859000000000002</v>
      </c>
      <c r="M145" s="2035" t="s">
        <v>410</v>
      </c>
      <c r="N145" s="2032">
        <v>21.277000000000001</v>
      </c>
      <c r="O145" s="2035" t="s">
        <v>410</v>
      </c>
      <c r="P145" s="2035" t="s">
        <v>410</v>
      </c>
      <c r="Q145" s="2035" t="s">
        <v>410</v>
      </c>
      <c r="R145" s="2032" t="s">
        <v>410</v>
      </c>
      <c r="S145" s="2033">
        <v>28.859000000000002</v>
      </c>
      <c r="T145" s="2033">
        <v>3.4470000000000001</v>
      </c>
      <c r="U145" s="2033" t="s">
        <v>410</v>
      </c>
      <c r="V145" s="2033" t="s">
        <v>410</v>
      </c>
      <c r="W145" s="2035" t="s">
        <v>410</v>
      </c>
      <c r="X145" s="2035" t="s">
        <v>410</v>
      </c>
      <c r="Y145" s="2052" t="s">
        <v>410</v>
      </c>
      <c r="Z145" s="2044">
        <v>28.859000000000002</v>
      </c>
    </row>
    <row r="146" spans="2:26" ht="13.5">
      <c r="B146" s="1977"/>
      <c r="C146" s="1941">
        <v>41</v>
      </c>
      <c r="D146" s="1942" t="s">
        <v>425</v>
      </c>
      <c r="E146" s="1943" t="s">
        <v>351</v>
      </c>
      <c r="F146" s="1944" t="s">
        <v>412</v>
      </c>
      <c r="G146" s="2031" t="s">
        <v>410</v>
      </c>
      <c r="H146" s="2032" t="s">
        <v>410</v>
      </c>
      <c r="I146" s="2032" t="s">
        <v>410</v>
      </c>
      <c r="J146" s="2033" t="s">
        <v>410</v>
      </c>
      <c r="K146" s="2033" t="s">
        <v>410</v>
      </c>
      <c r="L146" s="2032">
        <v>0.113</v>
      </c>
      <c r="M146" s="2035" t="s">
        <v>410</v>
      </c>
      <c r="N146" s="2032" t="s">
        <v>410</v>
      </c>
      <c r="O146" s="2035" t="s">
        <v>410</v>
      </c>
      <c r="P146" s="2035" t="s">
        <v>410</v>
      </c>
      <c r="Q146" s="2035" t="s">
        <v>410</v>
      </c>
      <c r="R146" s="2032" t="s">
        <v>410</v>
      </c>
      <c r="S146" s="2033" t="s">
        <v>410</v>
      </c>
      <c r="T146" s="2033" t="s">
        <v>410</v>
      </c>
      <c r="U146" s="2033" t="s">
        <v>410</v>
      </c>
      <c r="V146" s="2033" t="s">
        <v>410</v>
      </c>
      <c r="W146" s="2035" t="s">
        <v>410</v>
      </c>
      <c r="X146" s="2035" t="s">
        <v>410</v>
      </c>
      <c r="Y146" s="2052" t="s">
        <v>410</v>
      </c>
      <c r="Z146" s="2044">
        <v>0.113</v>
      </c>
    </row>
    <row r="147" spans="2:26" ht="13.5">
      <c r="B147" s="1977"/>
      <c r="C147" s="1941">
        <v>42</v>
      </c>
      <c r="D147" s="1942" t="s">
        <v>426</v>
      </c>
      <c r="E147" s="1943" t="s">
        <v>352</v>
      </c>
      <c r="F147" s="1944" t="s">
        <v>412</v>
      </c>
      <c r="G147" s="2031" t="s">
        <v>410</v>
      </c>
      <c r="H147" s="2032">
        <v>1.4390000000000001</v>
      </c>
      <c r="I147" s="2032">
        <v>21.864999999999998</v>
      </c>
      <c r="J147" s="2033">
        <v>2.3530000000000002</v>
      </c>
      <c r="K147" s="2033">
        <v>5.415</v>
      </c>
      <c r="L147" s="2032">
        <v>26.683</v>
      </c>
      <c r="M147" s="2032">
        <v>21.908000000000001</v>
      </c>
      <c r="N147" s="2032" t="s">
        <v>410</v>
      </c>
      <c r="O147" s="2035" t="s">
        <v>410</v>
      </c>
      <c r="P147" s="2035" t="s">
        <v>410</v>
      </c>
      <c r="Q147" s="2035" t="s">
        <v>410</v>
      </c>
      <c r="R147" s="2032" t="s">
        <v>410</v>
      </c>
      <c r="S147" s="2033">
        <v>20.425999999999998</v>
      </c>
      <c r="T147" s="2033">
        <v>20.425999999999998</v>
      </c>
      <c r="U147" s="2033" t="s">
        <v>410</v>
      </c>
      <c r="V147" s="2033" t="s">
        <v>410</v>
      </c>
      <c r="W147" s="2035" t="s">
        <v>410</v>
      </c>
      <c r="X147" s="2035" t="s">
        <v>410</v>
      </c>
      <c r="Y147" s="2052" t="s">
        <v>410</v>
      </c>
      <c r="Z147" s="2044">
        <v>26.683</v>
      </c>
    </row>
    <row r="148" spans="2:26" ht="13.5">
      <c r="B148" s="1976"/>
      <c r="C148" s="1957"/>
      <c r="D148" s="1958" t="s">
        <v>427</v>
      </c>
      <c r="E148" s="1959" t="s">
        <v>354</v>
      </c>
      <c r="F148" s="1960"/>
      <c r="G148" s="2045" t="s">
        <v>410</v>
      </c>
      <c r="H148" s="2046" t="s">
        <v>410</v>
      </c>
      <c r="I148" s="2046" t="s">
        <v>410</v>
      </c>
      <c r="J148" s="2047" t="s">
        <v>410</v>
      </c>
      <c r="K148" s="2047" t="s">
        <v>410</v>
      </c>
      <c r="L148" s="2046" t="s">
        <v>410</v>
      </c>
      <c r="M148" s="2035" t="s">
        <v>410</v>
      </c>
      <c r="N148" s="2046" t="s">
        <v>410</v>
      </c>
      <c r="O148" s="2035" t="s">
        <v>410</v>
      </c>
      <c r="P148" s="2035" t="s">
        <v>410</v>
      </c>
      <c r="Q148" s="2035" t="s">
        <v>410</v>
      </c>
      <c r="R148" s="2046" t="s">
        <v>410</v>
      </c>
      <c r="S148" s="2047" t="s">
        <v>410</v>
      </c>
      <c r="T148" s="2047" t="s">
        <v>410</v>
      </c>
      <c r="U148" s="2047" t="s">
        <v>410</v>
      </c>
      <c r="V148" s="2047" t="s">
        <v>410</v>
      </c>
      <c r="W148" s="2035" t="s">
        <v>410</v>
      </c>
      <c r="X148" s="2035" t="s">
        <v>410</v>
      </c>
      <c r="Y148" s="2051" t="s">
        <v>410</v>
      </c>
      <c r="Z148" s="2049" t="s">
        <v>410</v>
      </c>
    </row>
    <row r="149" spans="2:26" ht="13.5">
      <c r="B149" s="1977" t="s">
        <v>428</v>
      </c>
      <c r="C149" s="1941">
        <v>43</v>
      </c>
      <c r="D149" s="1942" t="s">
        <v>167</v>
      </c>
      <c r="E149" s="1943" t="s">
        <v>355</v>
      </c>
      <c r="F149" s="1944" t="s">
        <v>412</v>
      </c>
      <c r="G149" s="2031">
        <v>11.28</v>
      </c>
      <c r="H149" s="2032">
        <v>39.197000000000003</v>
      </c>
      <c r="I149" s="2032">
        <v>49.5</v>
      </c>
      <c r="J149" s="2033">
        <v>29.707000000000001</v>
      </c>
      <c r="K149" s="2033">
        <v>42.371000000000002</v>
      </c>
      <c r="L149" s="2032">
        <v>49.5</v>
      </c>
      <c r="M149" s="2035" t="s">
        <v>410</v>
      </c>
      <c r="N149" s="2032">
        <v>39.197000000000003</v>
      </c>
      <c r="O149" s="2035" t="s">
        <v>410</v>
      </c>
      <c r="P149" s="2035" t="s">
        <v>410</v>
      </c>
      <c r="Q149" s="2035" t="s">
        <v>410</v>
      </c>
      <c r="R149" s="2032">
        <v>26.658000000000001</v>
      </c>
      <c r="S149" s="2033">
        <v>49.5</v>
      </c>
      <c r="T149" s="2033">
        <v>39.197000000000003</v>
      </c>
      <c r="U149" s="2033">
        <v>24.867999999999999</v>
      </c>
      <c r="V149" s="2033">
        <v>39.197000000000003</v>
      </c>
      <c r="W149" s="2035" t="s">
        <v>410</v>
      </c>
      <c r="X149" s="2035" t="s">
        <v>410</v>
      </c>
      <c r="Y149" s="2052" t="s">
        <v>410</v>
      </c>
      <c r="Z149" s="2044">
        <v>49.5</v>
      </c>
    </row>
    <row r="150" spans="2:26" ht="13.5">
      <c r="B150" s="1977" t="s">
        <v>429</v>
      </c>
      <c r="C150" s="1941">
        <v>44</v>
      </c>
      <c r="D150" s="1942" t="s">
        <v>168</v>
      </c>
      <c r="E150" s="1943" t="s">
        <v>356</v>
      </c>
      <c r="F150" s="1944" t="s">
        <v>412</v>
      </c>
      <c r="G150" s="2031" t="s">
        <v>410</v>
      </c>
      <c r="H150" s="2032">
        <v>101.718</v>
      </c>
      <c r="I150" s="2032">
        <v>112.214</v>
      </c>
      <c r="J150" s="2033" t="s">
        <v>410</v>
      </c>
      <c r="K150" s="2033">
        <v>66.897999999999996</v>
      </c>
      <c r="L150" s="2032">
        <v>112.214</v>
      </c>
      <c r="M150" s="2035" t="s">
        <v>410</v>
      </c>
      <c r="N150" s="2032">
        <v>33.762</v>
      </c>
      <c r="O150" s="2035" t="s">
        <v>410</v>
      </c>
      <c r="P150" s="2035" t="s">
        <v>410</v>
      </c>
      <c r="Q150" s="2035" t="s">
        <v>410</v>
      </c>
      <c r="R150" s="2032">
        <v>7.476</v>
      </c>
      <c r="S150" s="2033">
        <v>107.28400000000001</v>
      </c>
      <c r="T150" s="2033">
        <v>101.718</v>
      </c>
      <c r="U150" s="2033" t="s">
        <v>410</v>
      </c>
      <c r="V150" s="2033">
        <v>5.5659999999999998</v>
      </c>
      <c r="W150" s="2035" t="s">
        <v>410</v>
      </c>
      <c r="X150" s="2035" t="s">
        <v>410</v>
      </c>
      <c r="Y150" s="2052" t="s">
        <v>410</v>
      </c>
      <c r="Z150" s="2044">
        <v>112.214</v>
      </c>
    </row>
    <row r="151" spans="2:26" ht="13.5">
      <c r="B151" s="1977"/>
      <c r="C151" s="1941">
        <v>45</v>
      </c>
      <c r="D151" s="1942" t="s">
        <v>169</v>
      </c>
      <c r="E151" s="1943" t="s">
        <v>357</v>
      </c>
      <c r="F151" s="1944" t="s">
        <v>412</v>
      </c>
      <c r="G151" s="2031" t="s">
        <v>410</v>
      </c>
      <c r="H151" s="2032">
        <v>354.78699999999998</v>
      </c>
      <c r="I151" s="2032">
        <v>354.78699999999998</v>
      </c>
      <c r="J151" s="2033">
        <v>98.81</v>
      </c>
      <c r="K151" s="2033">
        <v>82.683999999999997</v>
      </c>
      <c r="L151" s="2032">
        <v>354.78699999999998</v>
      </c>
      <c r="M151" s="2035" t="s">
        <v>410</v>
      </c>
      <c r="N151" s="2032">
        <v>354.78699999999998</v>
      </c>
      <c r="O151" s="2035" t="s">
        <v>410</v>
      </c>
      <c r="P151" s="2035" t="s">
        <v>410</v>
      </c>
      <c r="Q151" s="2035" t="s">
        <v>410</v>
      </c>
      <c r="R151" s="2032">
        <v>148.51300000000001</v>
      </c>
      <c r="S151" s="2033">
        <v>354.78699999999998</v>
      </c>
      <c r="T151" s="2033">
        <v>343.67599999999999</v>
      </c>
      <c r="U151" s="2033" t="s">
        <v>410</v>
      </c>
      <c r="V151" s="2033">
        <v>354.78699999999998</v>
      </c>
      <c r="W151" s="2035" t="s">
        <v>410</v>
      </c>
      <c r="X151" s="2035" t="s">
        <v>410</v>
      </c>
      <c r="Y151" s="2052" t="s">
        <v>410</v>
      </c>
      <c r="Z151" s="2044">
        <v>354.78699999999998</v>
      </c>
    </row>
    <row r="152" spans="2:26" ht="13.5">
      <c r="B152" s="1977"/>
      <c r="C152" s="1941">
        <v>46</v>
      </c>
      <c r="D152" s="1942" t="s">
        <v>430</v>
      </c>
      <c r="E152" s="1943"/>
      <c r="F152" s="1944" t="s">
        <v>412</v>
      </c>
      <c r="G152" s="2031" t="s">
        <v>410</v>
      </c>
      <c r="H152" s="2032">
        <v>139.26499999999999</v>
      </c>
      <c r="I152" s="2032">
        <v>84.49</v>
      </c>
      <c r="J152" s="2033">
        <v>66.156999999999996</v>
      </c>
      <c r="K152" s="2033">
        <v>120.932</v>
      </c>
      <c r="L152" s="2032">
        <v>139.26499999999999</v>
      </c>
      <c r="M152" s="2035" t="s">
        <v>410</v>
      </c>
      <c r="N152" s="2032">
        <v>73.108000000000004</v>
      </c>
      <c r="O152" s="2035" t="s">
        <v>410</v>
      </c>
      <c r="P152" s="2035" t="s">
        <v>410</v>
      </c>
      <c r="Q152" s="2035" t="s">
        <v>410</v>
      </c>
      <c r="R152" s="2032" t="s">
        <v>410</v>
      </c>
      <c r="S152" s="2033">
        <v>139.26499999999999</v>
      </c>
      <c r="T152" s="2033">
        <v>135.935</v>
      </c>
      <c r="U152" s="2033" t="s">
        <v>410</v>
      </c>
      <c r="V152" s="2033">
        <v>126.348</v>
      </c>
      <c r="W152" s="2035" t="s">
        <v>410</v>
      </c>
      <c r="X152" s="2035" t="s">
        <v>410</v>
      </c>
      <c r="Y152" s="2052" t="s">
        <v>410</v>
      </c>
      <c r="Z152" s="2044">
        <v>139.26499999999999</v>
      </c>
    </row>
    <row r="153" spans="2:26" ht="13.5">
      <c r="B153" s="1976"/>
      <c r="C153" s="1957"/>
      <c r="D153" s="1958" t="s">
        <v>431</v>
      </c>
      <c r="E153" s="1959" t="s">
        <v>359</v>
      </c>
      <c r="F153" s="1960"/>
      <c r="G153" s="2045" t="s">
        <v>410</v>
      </c>
      <c r="H153" s="2046" t="s">
        <v>410</v>
      </c>
      <c r="I153" s="2046" t="s">
        <v>410</v>
      </c>
      <c r="J153" s="2047" t="s">
        <v>410</v>
      </c>
      <c r="K153" s="2047" t="s">
        <v>410</v>
      </c>
      <c r="L153" s="2046" t="s">
        <v>410</v>
      </c>
      <c r="M153" s="2035" t="s">
        <v>410</v>
      </c>
      <c r="N153" s="2046" t="s">
        <v>410</v>
      </c>
      <c r="O153" s="2035" t="s">
        <v>410</v>
      </c>
      <c r="P153" s="2035" t="s">
        <v>410</v>
      </c>
      <c r="Q153" s="2035" t="s">
        <v>410</v>
      </c>
      <c r="R153" s="2046" t="s">
        <v>410</v>
      </c>
      <c r="S153" s="2047" t="s">
        <v>410</v>
      </c>
      <c r="T153" s="2047" t="s">
        <v>410</v>
      </c>
      <c r="U153" s="2047" t="s">
        <v>410</v>
      </c>
      <c r="V153" s="2047" t="s">
        <v>410</v>
      </c>
      <c r="W153" s="2035" t="s">
        <v>410</v>
      </c>
      <c r="X153" s="2035" t="s">
        <v>410</v>
      </c>
      <c r="Y153" s="2051" t="s">
        <v>410</v>
      </c>
      <c r="Z153" s="2049" t="s">
        <v>410</v>
      </c>
    </row>
    <row r="154" spans="2:26" ht="13.5">
      <c r="B154" s="1977"/>
      <c r="C154" s="1987">
        <v>47</v>
      </c>
      <c r="D154" s="1988" t="s">
        <v>172</v>
      </c>
      <c r="E154" s="1943" t="s">
        <v>432</v>
      </c>
      <c r="F154" s="1944" t="s">
        <v>412</v>
      </c>
      <c r="G154" s="2031" t="s">
        <v>410</v>
      </c>
      <c r="H154" s="2032">
        <v>0.193</v>
      </c>
      <c r="I154" s="2032" t="s">
        <v>410</v>
      </c>
      <c r="J154" s="2033" t="s">
        <v>410</v>
      </c>
      <c r="K154" s="2033" t="s">
        <v>410</v>
      </c>
      <c r="L154" s="2032">
        <v>0.88800000000000001</v>
      </c>
      <c r="M154" s="2035" t="s">
        <v>410</v>
      </c>
      <c r="N154" s="2032">
        <v>1.5569999999999999</v>
      </c>
      <c r="O154" s="2035" t="s">
        <v>410</v>
      </c>
      <c r="P154" s="2035" t="s">
        <v>410</v>
      </c>
      <c r="Q154" s="2035" t="s">
        <v>410</v>
      </c>
      <c r="R154" s="2032">
        <v>0.36099999999999999</v>
      </c>
      <c r="S154" s="2033">
        <v>1.3580000000000001</v>
      </c>
      <c r="T154" s="2033">
        <v>1.3580000000000001</v>
      </c>
      <c r="U154" s="2033" t="s">
        <v>410</v>
      </c>
      <c r="V154" s="2033">
        <v>0.55400000000000005</v>
      </c>
      <c r="W154" s="2035" t="s">
        <v>410</v>
      </c>
      <c r="X154" s="2035" t="s">
        <v>410</v>
      </c>
      <c r="Y154" s="2052" t="s">
        <v>410</v>
      </c>
      <c r="Z154" s="2044">
        <v>1.5569999999999999</v>
      </c>
    </row>
    <row r="155" spans="2:26" ht="13.5">
      <c r="B155" s="1977"/>
      <c r="C155" s="1989">
        <v>48</v>
      </c>
      <c r="D155" s="1990" t="s">
        <v>173</v>
      </c>
      <c r="E155" s="1943" t="s">
        <v>361</v>
      </c>
      <c r="F155" s="1944" t="s">
        <v>412</v>
      </c>
      <c r="G155" s="2031" t="s">
        <v>410</v>
      </c>
      <c r="H155" s="2032">
        <v>1.8312367314815492</v>
      </c>
      <c r="I155" s="2032">
        <v>0.78071383241529746</v>
      </c>
      <c r="J155" s="2033" t="s">
        <v>410</v>
      </c>
      <c r="K155" s="2033" t="s">
        <v>410</v>
      </c>
      <c r="L155" s="2032">
        <v>2.0675982578387484</v>
      </c>
      <c r="M155" s="2035" t="s">
        <v>410</v>
      </c>
      <c r="N155" s="2032">
        <v>2.0675982578387484</v>
      </c>
      <c r="O155" s="2035" t="s">
        <v>410</v>
      </c>
      <c r="P155" s="2035" t="s">
        <v>410</v>
      </c>
      <c r="Q155" s="2035" t="s">
        <v>410</v>
      </c>
      <c r="R155" s="2032" t="s">
        <v>410</v>
      </c>
      <c r="S155" s="2033">
        <v>2.0675982578387484</v>
      </c>
      <c r="T155" s="2033">
        <v>2.0675982578387484</v>
      </c>
      <c r="U155" s="2033" t="s">
        <v>410</v>
      </c>
      <c r="V155" s="2033">
        <v>2.0675982578387484</v>
      </c>
      <c r="W155" s="2035" t="s">
        <v>410</v>
      </c>
      <c r="X155" s="2035" t="s">
        <v>410</v>
      </c>
      <c r="Y155" s="2052" t="s">
        <v>410</v>
      </c>
      <c r="Z155" s="2044">
        <v>2.0675982578387484</v>
      </c>
    </row>
    <row r="156" spans="2:26" ht="13.5">
      <c r="B156" s="1940"/>
      <c r="C156" s="1987">
        <v>49</v>
      </c>
      <c r="D156" s="1991" t="s">
        <v>174</v>
      </c>
      <c r="E156" s="1943" t="s">
        <v>362</v>
      </c>
      <c r="F156" s="1944" t="s">
        <v>412</v>
      </c>
      <c r="G156" s="2031" t="s">
        <v>410</v>
      </c>
      <c r="H156" s="2032">
        <v>66.444999999999993</v>
      </c>
      <c r="I156" s="2032">
        <v>66.444999999999993</v>
      </c>
      <c r="J156" s="2033" t="s">
        <v>410</v>
      </c>
      <c r="K156" s="2033">
        <v>26.79</v>
      </c>
      <c r="L156" s="2032">
        <v>66.444999999999993</v>
      </c>
      <c r="M156" s="2035" t="s">
        <v>410</v>
      </c>
      <c r="N156" s="2032">
        <v>34.317999999999998</v>
      </c>
      <c r="O156" s="2035" t="s">
        <v>410</v>
      </c>
      <c r="P156" s="2035" t="s">
        <v>410</v>
      </c>
      <c r="Q156" s="2035" t="s">
        <v>410</v>
      </c>
      <c r="R156" s="2032">
        <v>29.22</v>
      </c>
      <c r="S156" s="2033">
        <v>66.444999999999993</v>
      </c>
      <c r="T156" s="2033">
        <v>66.444999999999993</v>
      </c>
      <c r="U156" s="2033" t="s">
        <v>410</v>
      </c>
      <c r="V156" s="2033">
        <v>6.4459999999999997</v>
      </c>
      <c r="W156" s="2035" t="s">
        <v>410</v>
      </c>
      <c r="X156" s="2035" t="s">
        <v>410</v>
      </c>
      <c r="Y156" s="2052" t="s">
        <v>410</v>
      </c>
      <c r="Z156" s="2044">
        <v>66.444999999999993</v>
      </c>
    </row>
    <row r="157" spans="2:26" ht="13.5">
      <c r="B157" s="1940" t="s">
        <v>433</v>
      </c>
      <c r="C157" s="1989">
        <v>50</v>
      </c>
      <c r="D157" s="1942" t="s">
        <v>175</v>
      </c>
      <c r="E157" s="1943" t="s">
        <v>363</v>
      </c>
      <c r="F157" s="1944" t="s">
        <v>412</v>
      </c>
      <c r="G157" s="2031">
        <v>13.907</v>
      </c>
      <c r="H157" s="2032">
        <v>79.757000000000005</v>
      </c>
      <c r="I157" s="2032">
        <v>79.757000000000005</v>
      </c>
      <c r="J157" s="2033">
        <v>29.798999999999999</v>
      </c>
      <c r="K157" s="2033">
        <v>79.757000000000005</v>
      </c>
      <c r="L157" s="2032">
        <v>79.757000000000005</v>
      </c>
      <c r="M157" s="2035" t="s">
        <v>410</v>
      </c>
      <c r="N157" s="2032">
        <v>42.89</v>
      </c>
      <c r="O157" s="2035" t="s">
        <v>410</v>
      </c>
      <c r="P157" s="2035" t="s">
        <v>410</v>
      </c>
      <c r="Q157" s="2035" t="s">
        <v>410</v>
      </c>
      <c r="R157" s="2032">
        <v>29.798999999999999</v>
      </c>
      <c r="S157" s="2033">
        <v>79.757000000000005</v>
      </c>
      <c r="T157" s="2033">
        <v>73.899000000000001</v>
      </c>
      <c r="U157" s="2033" t="s">
        <v>410</v>
      </c>
      <c r="V157" s="2033">
        <v>5.8579999999999997</v>
      </c>
      <c r="W157" s="2035" t="s">
        <v>410</v>
      </c>
      <c r="X157" s="2035" t="s">
        <v>410</v>
      </c>
      <c r="Y157" s="2052" t="s">
        <v>410</v>
      </c>
      <c r="Z157" s="2044">
        <v>79.757000000000005</v>
      </c>
    </row>
    <row r="158" spans="2:26" ht="13.5">
      <c r="B158" s="1977" t="s">
        <v>434</v>
      </c>
      <c r="C158" s="1987">
        <v>51</v>
      </c>
      <c r="D158" s="1942" t="s">
        <v>176</v>
      </c>
      <c r="E158" s="1943" t="s">
        <v>364</v>
      </c>
      <c r="F158" s="1944" t="s">
        <v>412</v>
      </c>
      <c r="G158" s="2031" t="s">
        <v>410</v>
      </c>
      <c r="H158" s="2032">
        <v>3.1949999999999998</v>
      </c>
      <c r="I158" s="2032">
        <v>11.538</v>
      </c>
      <c r="J158" s="2033" t="s">
        <v>410</v>
      </c>
      <c r="K158" s="2033" t="s">
        <v>410</v>
      </c>
      <c r="L158" s="2032">
        <v>23.186</v>
      </c>
      <c r="M158" s="2035" t="s">
        <v>410</v>
      </c>
      <c r="N158" s="2032">
        <v>17.628</v>
      </c>
      <c r="O158" s="2035" t="s">
        <v>410</v>
      </c>
      <c r="P158" s="2035" t="s">
        <v>410</v>
      </c>
      <c r="Q158" s="2035" t="s">
        <v>410</v>
      </c>
      <c r="R158" s="2032" t="s">
        <v>410</v>
      </c>
      <c r="S158" s="2033">
        <v>23.186</v>
      </c>
      <c r="T158" s="2033">
        <v>23.186</v>
      </c>
      <c r="U158" s="2033" t="s">
        <v>410</v>
      </c>
      <c r="V158" s="2033">
        <v>14.733000000000001</v>
      </c>
      <c r="W158" s="2035" t="s">
        <v>410</v>
      </c>
      <c r="X158" s="2035" t="s">
        <v>410</v>
      </c>
      <c r="Y158" s="2052" t="s">
        <v>410</v>
      </c>
      <c r="Z158" s="2044">
        <v>23.186</v>
      </c>
    </row>
    <row r="159" spans="2:26" ht="13.5">
      <c r="B159" s="1977"/>
      <c r="C159" s="1989">
        <v>52</v>
      </c>
      <c r="D159" s="1942" t="s">
        <v>177</v>
      </c>
      <c r="E159" s="1943" t="s">
        <v>365</v>
      </c>
      <c r="F159" s="1944" t="s">
        <v>412</v>
      </c>
      <c r="G159" s="2031" t="s">
        <v>410</v>
      </c>
      <c r="H159" s="2032">
        <v>4.0819999999999999</v>
      </c>
      <c r="I159" s="2032">
        <v>2.0499999999999998</v>
      </c>
      <c r="J159" s="2033" t="s">
        <v>410</v>
      </c>
      <c r="K159" s="2033" t="s">
        <v>410</v>
      </c>
      <c r="L159" s="2032">
        <v>7.7169999999999996</v>
      </c>
      <c r="M159" s="2035" t="s">
        <v>410</v>
      </c>
      <c r="N159" s="2032">
        <v>7.0439999999999996</v>
      </c>
      <c r="O159" s="2035" t="s">
        <v>410</v>
      </c>
      <c r="P159" s="2035" t="s">
        <v>410</v>
      </c>
      <c r="Q159" s="2035" t="s">
        <v>410</v>
      </c>
      <c r="R159" s="2032" t="s">
        <v>410</v>
      </c>
      <c r="S159" s="2033">
        <v>7.0439999999999996</v>
      </c>
      <c r="T159" s="2033">
        <v>4.9939999999999998</v>
      </c>
      <c r="U159" s="2033" t="s">
        <v>410</v>
      </c>
      <c r="V159" s="2033">
        <v>2.7109999999999999</v>
      </c>
      <c r="W159" s="2035" t="s">
        <v>410</v>
      </c>
      <c r="X159" s="2035" t="s">
        <v>410</v>
      </c>
      <c r="Y159" s="2052" t="s">
        <v>410</v>
      </c>
      <c r="Z159" s="2044">
        <v>7.7169999999999996</v>
      </c>
    </row>
    <row r="160" spans="2:26" ht="13.5">
      <c r="B160" s="1977"/>
      <c r="C160" s="1987">
        <v>53</v>
      </c>
      <c r="D160" s="1942" t="s">
        <v>178</v>
      </c>
      <c r="E160" s="1943" t="s">
        <v>366</v>
      </c>
      <c r="F160" s="1944" t="s">
        <v>412</v>
      </c>
      <c r="G160" s="2031" t="s">
        <v>410</v>
      </c>
      <c r="H160" s="2032" t="s">
        <v>410</v>
      </c>
      <c r="I160" s="2032" t="s">
        <v>410</v>
      </c>
      <c r="J160" s="2033" t="s">
        <v>410</v>
      </c>
      <c r="K160" s="2033" t="s">
        <v>410</v>
      </c>
      <c r="L160" s="2032">
        <v>2.472</v>
      </c>
      <c r="M160" s="2035" t="s">
        <v>410</v>
      </c>
      <c r="N160" s="2032">
        <v>3.4430000000000001</v>
      </c>
      <c r="O160" s="2035" t="s">
        <v>410</v>
      </c>
      <c r="P160" s="2035" t="s">
        <v>410</v>
      </c>
      <c r="Q160" s="2035" t="s">
        <v>410</v>
      </c>
      <c r="R160" s="2032" t="s">
        <v>410</v>
      </c>
      <c r="S160" s="2033">
        <v>2.472</v>
      </c>
      <c r="T160" s="2033">
        <v>2.633</v>
      </c>
      <c r="U160" s="2033" t="s">
        <v>410</v>
      </c>
      <c r="V160" s="2033" t="s">
        <v>410</v>
      </c>
      <c r="W160" s="2035" t="s">
        <v>410</v>
      </c>
      <c r="X160" s="2035" t="s">
        <v>410</v>
      </c>
      <c r="Y160" s="2052" t="s">
        <v>410</v>
      </c>
      <c r="Z160" s="2044">
        <v>4.1239999999999997</v>
      </c>
    </row>
    <row r="161" spans="2:26" ht="13.5">
      <c r="B161" s="1977"/>
      <c r="C161" s="1989">
        <v>54</v>
      </c>
      <c r="D161" s="1942" t="s">
        <v>179</v>
      </c>
      <c r="E161" s="1943" t="s">
        <v>435</v>
      </c>
      <c r="F161" s="1944" t="s">
        <v>412</v>
      </c>
      <c r="G161" s="2031" t="s">
        <v>410</v>
      </c>
      <c r="H161" s="2032">
        <v>42.741999999999997</v>
      </c>
      <c r="I161" s="2032">
        <v>42.741999999999997</v>
      </c>
      <c r="J161" s="2033" t="s">
        <v>410</v>
      </c>
      <c r="K161" s="2033">
        <v>8.9640000000000004</v>
      </c>
      <c r="L161" s="2032">
        <v>42.741999999999997</v>
      </c>
      <c r="M161" s="2035" t="s">
        <v>410</v>
      </c>
      <c r="N161" s="2032">
        <v>26.724</v>
      </c>
      <c r="O161" s="2035" t="s">
        <v>410</v>
      </c>
      <c r="P161" s="2035" t="s">
        <v>410</v>
      </c>
      <c r="Q161" s="2035" t="s">
        <v>410</v>
      </c>
      <c r="R161" s="2032" t="s">
        <v>410</v>
      </c>
      <c r="S161" s="2033">
        <v>42.741999999999997</v>
      </c>
      <c r="T161" s="2033">
        <v>18.434999999999999</v>
      </c>
      <c r="U161" s="2033" t="s">
        <v>410</v>
      </c>
      <c r="V161" s="2033">
        <v>29.888000000000002</v>
      </c>
      <c r="W161" s="2035" t="s">
        <v>410</v>
      </c>
      <c r="X161" s="2035" t="s">
        <v>410</v>
      </c>
      <c r="Y161" s="2052" t="s">
        <v>410</v>
      </c>
      <c r="Z161" s="2044">
        <v>42.741999999999997</v>
      </c>
    </row>
    <row r="162" spans="2:26" ht="13.5">
      <c r="B162" s="1992"/>
      <c r="C162" s="1987">
        <v>55</v>
      </c>
      <c r="D162" s="1942" t="s">
        <v>436</v>
      </c>
      <c r="E162" s="1943"/>
      <c r="F162" s="1944" t="s">
        <v>412</v>
      </c>
      <c r="G162" s="2031">
        <v>989.87512131253345</v>
      </c>
      <c r="H162" s="2032">
        <v>1549.8098335949289</v>
      </c>
      <c r="I162" s="2032">
        <v>1549.8098335949289</v>
      </c>
      <c r="J162" s="2033">
        <v>1087.2697180203525</v>
      </c>
      <c r="K162" s="2033">
        <v>1452.41523688711</v>
      </c>
      <c r="L162" s="2032">
        <v>1549.8098335949289</v>
      </c>
      <c r="M162" s="2035" t="s">
        <v>410</v>
      </c>
      <c r="N162" s="2032">
        <v>649.83540174216114</v>
      </c>
      <c r="O162" s="2035" t="s">
        <v>410</v>
      </c>
      <c r="P162" s="2035" t="s">
        <v>410</v>
      </c>
      <c r="Q162" s="2035" t="s">
        <v>410</v>
      </c>
      <c r="R162" s="2032" t="s">
        <v>410</v>
      </c>
      <c r="S162" s="2033">
        <v>1549.8098335949289</v>
      </c>
      <c r="T162" s="2033">
        <v>1549.8098335949289</v>
      </c>
      <c r="U162" s="2033" t="s">
        <v>410</v>
      </c>
      <c r="V162" s="2033">
        <v>1184.0943564939953</v>
      </c>
      <c r="W162" s="2035" t="s">
        <v>410</v>
      </c>
      <c r="X162" s="2035" t="s">
        <v>410</v>
      </c>
      <c r="Y162" s="2058">
        <v>899.97443185276768</v>
      </c>
      <c r="Z162" s="2038">
        <v>1549.8098335949289</v>
      </c>
    </row>
    <row r="163" spans="2:26" ht="13.5">
      <c r="B163" s="1977" t="s">
        <v>437</v>
      </c>
      <c r="C163" s="1957"/>
      <c r="D163" s="1958" t="s">
        <v>438</v>
      </c>
      <c r="E163" s="1959" t="s">
        <v>370</v>
      </c>
      <c r="F163" s="1960"/>
      <c r="G163" s="2045" t="s">
        <v>410</v>
      </c>
      <c r="H163" s="2046" t="s">
        <v>410</v>
      </c>
      <c r="I163" s="2046" t="s">
        <v>410</v>
      </c>
      <c r="J163" s="2047" t="s">
        <v>410</v>
      </c>
      <c r="K163" s="2047" t="s">
        <v>410</v>
      </c>
      <c r="L163" s="2046" t="s">
        <v>410</v>
      </c>
      <c r="M163" s="2035" t="s">
        <v>410</v>
      </c>
      <c r="N163" s="2046" t="s">
        <v>410</v>
      </c>
      <c r="O163" s="2035" t="s">
        <v>410</v>
      </c>
      <c r="P163" s="2035" t="s">
        <v>410</v>
      </c>
      <c r="Q163" s="2035" t="s">
        <v>410</v>
      </c>
      <c r="R163" s="2046" t="s">
        <v>410</v>
      </c>
      <c r="S163" s="2047" t="s">
        <v>410</v>
      </c>
      <c r="T163" s="2047" t="s">
        <v>410</v>
      </c>
      <c r="U163" s="2047" t="s">
        <v>410</v>
      </c>
      <c r="V163" s="2047" t="s">
        <v>410</v>
      </c>
      <c r="W163" s="2035" t="s">
        <v>410</v>
      </c>
      <c r="X163" s="2035" t="s">
        <v>410</v>
      </c>
      <c r="Y163" s="2051" t="s">
        <v>410</v>
      </c>
      <c r="Z163" s="2049" t="s">
        <v>410</v>
      </c>
    </row>
    <row r="164" spans="2:26" ht="13.5">
      <c r="B164" s="1994" t="s">
        <v>439</v>
      </c>
      <c r="C164" s="1941">
        <v>56</v>
      </c>
      <c r="D164" s="1942" t="s">
        <v>439</v>
      </c>
      <c r="E164" s="1943" t="s">
        <v>371</v>
      </c>
      <c r="F164" s="1944" t="s">
        <v>412</v>
      </c>
      <c r="G164" s="2031" t="s">
        <v>410</v>
      </c>
      <c r="H164" s="2032">
        <v>48.401000000000003</v>
      </c>
      <c r="I164" s="2032">
        <v>51.155999999999999</v>
      </c>
      <c r="J164" s="2033" t="s">
        <v>410</v>
      </c>
      <c r="K164" s="2033">
        <v>28.622</v>
      </c>
      <c r="L164" s="2032">
        <v>51.155999999999999</v>
      </c>
      <c r="M164" s="2035" t="s">
        <v>410</v>
      </c>
      <c r="N164" s="2032">
        <v>51.155999999999999</v>
      </c>
      <c r="O164" s="2035" t="s">
        <v>410</v>
      </c>
      <c r="P164" s="2035" t="s">
        <v>410</v>
      </c>
      <c r="Q164" s="2035" t="s">
        <v>410</v>
      </c>
      <c r="R164" s="2032">
        <v>12.744</v>
      </c>
      <c r="S164" s="2033">
        <v>51.155999999999999</v>
      </c>
      <c r="T164" s="2033">
        <v>51.155999999999999</v>
      </c>
      <c r="U164" s="2033" t="s">
        <v>410</v>
      </c>
      <c r="V164" s="2033">
        <v>23.93</v>
      </c>
      <c r="W164" s="2035" t="s">
        <v>410</v>
      </c>
      <c r="X164" s="2035" t="s">
        <v>410</v>
      </c>
      <c r="Y164" s="2058">
        <v>3.738</v>
      </c>
      <c r="Z164" s="2038">
        <v>51.155999999999999</v>
      </c>
    </row>
    <row r="165" spans="2:26" ht="13.5">
      <c r="B165" s="1977" t="s">
        <v>440</v>
      </c>
      <c r="C165" s="1995"/>
      <c r="D165" s="1996" t="s">
        <v>441</v>
      </c>
      <c r="E165" s="1930" t="s">
        <v>373</v>
      </c>
      <c r="F165" s="1997"/>
      <c r="G165" s="2045" t="s">
        <v>410</v>
      </c>
      <c r="H165" s="2046" t="s">
        <v>410</v>
      </c>
      <c r="I165" s="2046" t="s">
        <v>410</v>
      </c>
      <c r="J165" s="2047" t="s">
        <v>410</v>
      </c>
      <c r="K165" s="2047" t="s">
        <v>410</v>
      </c>
      <c r="L165" s="2046" t="s">
        <v>410</v>
      </c>
      <c r="M165" s="2035" t="s">
        <v>410</v>
      </c>
      <c r="N165" s="2046" t="s">
        <v>410</v>
      </c>
      <c r="O165" s="2035" t="s">
        <v>410</v>
      </c>
      <c r="P165" s="2035" t="s">
        <v>410</v>
      </c>
      <c r="Q165" s="2035" t="s">
        <v>410</v>
      </c>
      <c r="R165" s="2046" t="s">
        <v>410</v>
      </c>
      <c r="S165" s="2047" t="s">
        <v>410</v>
      </c>
      <c r="T165" s="2047" t="s">
        <v>410</v>
      </c>
      <c r="U165" s="2047" t="s">
        <v>410</v>
      </c>
      <c r="V165" s="2047" t="s">
        <v>410</v>
      </c>
      <c r="W165" s="2035" t="s">
        <v>410</v>
      </c>
      <c r="X165" s="2035" t="s">
        <v>410</v>
      </c>
      <c r="Y165" s="2051" t="s">
        <v>410</v>
      </c>
      <c r="Z165" s="2049" t="s">
        <v>410</v>
      </c>
    </row>
    <row r="166" spans="2:26" ht="13.5">
      <c r="B166" s="1977" t="s">
        <v>442</v>
      </c>
      <c r="C166" s="1941">
        <v>57</v>
      </c>
      <c r="D166" s="1942" t="s">
        <v>443</v>
      </c>
      <c r="E166" s="1943" t="s">
        <v>374</v>
      </c>
      <c r="F166" s="1944" t="s">
        <v>412</v>
      </c>
      <c r="G166" s="2031">
        <v>16.152999999999999</v>
      </c>
      <c r="H166" s="2032">
        <v>28.196000000000002</v>
      </c>
      <c r="I166" s="2032">
        <v>27.975999999999999</v>
      </c>
      <c r="J166" s="2033">
        <v>27.44</v>
      </c>
      <c r="K166" s="2033">
        <v>27.66</v>
      </c>
      <c r="L166" s="2032">
        <v>28.196000000000002</v>
      </c>
      <c r="M166" s="2035" t="s">
        <v>410</v>
      </c>
      <c r="N166" s="2032">
        <v>27.975999999999999</v>
      </c>
      <c r="O166" s="2035" t="s">
        <v>410</v>
      </c>
      <c r="P166" s="2035" t="s">
        <v>410</v>
      </c>
      <c r="Q166" s="2035" t="s">
        <v>410</v>
      </c>
      <c r="R166" s="2032" t="s">
        <v>410</v>
      </c>
      <c r="S166" s="2033">
        <v>27.64</v>
      </c>
      <c r="T166" s="2033">
        <v>28.196000000000002</v>
      </c>
      <c r="U166" s="2033">
        <v>12.426</v>
      </c>
      <c r="V166" s="2033">
        <v>27.64</v>
      </c>
      <c r="W166" s="2035" t="s">
        <v>410</v>
      </c>
      <c r="X166" s="2035" t="s">
        <v>410</v>
      </c>
      <c r="Y166" s="2058" t="s">
        <v>410</v>
      </c>
      <c r="Z166" s="2038">
        <v>28.196000000000002</v>
      </c>
    </row>
    <row r="167" spans="2:26" ht="13.5">
      <c r="B167" s="1977"/>
      <c r="C167" s="1941">
        <v>58</v>
      </c>
      <c r="D167" s="1942" t="s">
        <v>185</v>
      </c>
      <c r="E167" s="1943" t="s">
        <v>375</v>
      </c>
      <c r="F167" s="1944" t="s">
        <v>412</v>
      </c>
      <c r="G167" s="2031" t="s">
        <v>410</v>
      </c>
      <c r="H167" s="2032" t="s">
        <v>410</v>
      </c>
      <c r="I167" s="2032" t="s">
        <v>410</v>
      </c>
      <c r="J167" s="2033">
        <v>7.0449999999999999</v>
      </c>
      <c r="K167" s="2033">
        <v>7.0449999999999999</v>
      </c>
      <c r="L167" s="2032">
        <v>3.3769999999999998</v>
      </c>
      <c r="M167" s="2035" t="s">
        <v>410</v>
      </c>
      <c r="N167" s="2032">
        <v>2.3740000000000001</v>
      </c>
      <c r="O167" s="2035" t="s">
        <v>410</v>
      </c>
      <c r="P167" s="2035" t="s">
        <v>410</v>
      </c>
      <c r="Q167" s="2035" t="s">
        <v>410</v>
      </c>
      <c r="R167" s="2032" t="s">
        <v>410</v>
      </c>
      <c r="S167" s="2033" t="s">
        <v>410</v>
      </c>
      <c r="T167" s="2033" t="s">
        <v>410</v>
      </c>
      <c r="U167" s="2033" t="s">
        <v>410</v>
      </c>
      <c r="V167" s="2033" t="s">
        <v>410</v>
      </c>
      <c r="W167" s="2035" t="s">
        <v>410</v>
      </c>
      <c r="X167" s="2035" t="s">
        <v>410</v>
      </c>
      <c r="Y167" s="2058" t="s">
        <v>410</v>
      </c>
      <c r="Z167" s="2038">
        <v>7.5309999999999997</v>
      </c>
    </row>
    <row r="168" spans="2:26" ht="13.5">
      <c r="B168" s="1998" t="s">
        <v>444</v>
      </c>
      <c r="C168" s="1957"/>
      <c r="D168" s="1958" t="s">
        <v>445</v>
      </c>
      <c r="E168" s="1959" t="s">
        <v>446</v>
      </c>
      <c r="F168" s="1997"/>
      <c r="G168" s="2059" t="s">
        <v>410</v>
      </c>
      <c r="H168" s="2046" t="s">
        <v>410</v>
      </c>
      <c r="I168" s="2046" t="s">
        <v>410</v>
      </c>
      <c r="J168" s="2047" t="s">
        <v>410</v>
      </c>
      <c r="K168" s="2047" t="s">
        <v>410</v>
      </c>
      <c r="L168" s="2046" t="s">
        <v>410</v>
      </c>
      <c r="M168" s="2035" t="s">
        <v>410</v>
      </c>
      <c r="N168" s="2046" t="s">
        <v>410</v>
      </c>
      <c r="O168" s="2035" t="s">
        <v>410</v>
      </c>
      <c r="P168" s="2035" t="s">
        <v>410</v>
      </c>
      <c r="Q168" s="2035" t="s">
        <v>410</v>
      </c>
      <c r="R168" s="2046" t="s">
        <v>410</v>
      </c>
      <c r="S168" s="2047" t="s">
        <v>410</v>
      </c>
      <c r="T168" s="2047" t="s">
        <v>410</v>
      </c>
      <c r="U168" s="2047" t="s">
        <v>410</v>
      </c>
      <c r="V168" s="2047" t="s">
        <v>410</v>
      </c>
      <c r="W168" s="2035" t="s">
        <v>410</v>
      </c>
      <c r="X168" s="2035" t="s">
        <v>410</v>
      </c>
      <c r="Y168" s="2051" t="s">
        <v>410</v>
      </c>
      <c r="Z168" s="2049" t="s">
        <v>410</v>
      </c>
    </row>
    <row r="169" spans="2:26" ht="13.5">
      <c r="B169" s="2000" t="s">
        <v>195</v>
      </c>
      <c r="C169" s="1941">
        <v>59</v>
      </c>
      <c r="D169" s="1942" t="s">
        <v>447</v>
      </c>
      <c r="E169" s="1943" t="s">
        <v>378</v>
      </c>
      <c r="F169" s="1979" t="s">
        <v>412</v>
      </c>
      <c r="G169" s="2054" t="s">
        <v>410</v>
      </c>
      <c r="H169" s="2032">
        <v>289.017</v>
      </c>
      <c r="I169" s="2032">
        <v>289.017</v>
      </c>
      <c r="J169" s="2033" t="s">
        <v>410</v>
      </c>
      <c r="K169" s="2033" t="s">
        <v>410</v>
      </c>
      <c r="L169" s="2032">
        <v>289.017</v>
      </c>
      <c r="M169" s="2035" t="s">
        <v>410</v>
      </c>
      <c r="N169" s="2032">
        <v>42.923000000000002</v>
      </c>
      <c r="O169" s="2035" t="s">
        <v>410</v>
      </c>
      <c r="P169" s="2035" t="s">
        <v>410</v>
      </c>
      <c r="Q169" s="2035" t="s">
        <v>410</v>
      </c>
      <c r="R169" s="2032" t="s">
        <v>410</v>
      </c>
      <c r="S169" s="2033">
        <v>251.00899999999999</v>
      </c>
      <c r="T169" s="2033">
        <v>80.912000000000006</v>
      </c>
      <c r="U169" s="2033" t="s">
        <v>410</v>
      </c>
      <c r="V169" s="2033">
        <v>80.930999999999997</v>
      </c>
      <c r="W169" s="2035" t="s">
        <v>410</v>
      </c>
      <c r="X169" s="2035" t="s">
        <v>410</v>
      </c>
      <c r="Y169" s="2060" t="s">
        <v>410</v>
      </c>
      <c r="Z169" s="2038">
        <v>289.017</v>
      </c>
    </row>
    <row r="170" spans="2:26" ht="13.5">
      <c r="B170" s="1992"/>
      <c r="C170" s="1941">
        <v>60</v>
      </c>
      <c r="D170" s="1942" t="s">
        <v>448</v>
      </c>
      <c r="E170" s="1943"/>
      <c r="F170" s="1944" t="s">
        <v>412</v>
      </c>
      <c r="G170" s="2031" t="s">
        <v>410</v>
      </c>
      <c r="H170" s="2032">
        <v>79.039000000000001</v>
      </c>
      <c r="I170" s="2032">
        <v>79.039000000000001</v>
      </c>
      <c r="J170" s="2033" t="s">
        <v>410</v>
      </c>
      <c r="K170" s="2033" t="s">
        <v>410</v>
      </c>
      <c r="L170" s="2032">
        <v>79.039000000000001</v>
      </c>
      <c r="M170" s="2035" t="s">
        <v>410</v>
      </c>
      <c r="N170" s="2032">
        <v>13.311</v>
      </c>
      <c r="O170" s="2035" t="s">
        <v>410</v>
      </c>
      <c r="P170" s="2035" t="s">
        <v>410</v>
      </c>
      <c r="Q170" s="2035" t="s">
        <v>410</v>
      </c>
      <c r="R170" s="2032" t="s">
        <v>410</v>
      </c>
      <c r="S170" s="2033">
        <v>79.039000000000001</v>
      </c>
      <c r="T170" s="2033">
        <v>79.039000000000001</v>
      </c>
      <c r="U170" s="2033" t="s">
        <v>410</v>
      </c>
      <c r="V170" s="2033">
        <v>13.311</v>
      </c>
      <c r="W170" s="2035" t="s">
        <v>410</v>
      </c>
      <c r="X170" s="2035" t="s">
        <v>410</v>
      </c>
      <c r="Y170" s="2058" t="s">
        <v>410</v>
      </c>
      <c r="Z170" s="2038">
        <v>79.039000000000001</v>
      </c>
    </row>
    <row r="171" spans="2:26" ht="13.5">
      <c r="B171" s="2000" t="s">
        <v>449</v>
      </c>
      <c r="C171" s="1957"/>
      <c r="D171" s="1958" t="s">
        <v>450</v>
      </c>
      <c r="E171" s="1959" t="s">
        <v>380</v>
      </c>
      <c r="F171" s="1960"/>
      <c r="G171" s="2045" t="s">
        <v>410</v>
      </c>
      <c r="H171" s="2046" t="s">
        <v>410</v>
      </c>
      <c r="I171" s="2046" t="s">
        <v>410</v>
      </c>
      <c r="J171" s="2047" t="s">
        <v>410</v>
      </c>
      <c r="K171" s="2047" t="s">
        <v>410</v>
      </c>
      <c r="L171" s="2046" t="s">
        <v>410</v>
      </c>
      <c r="M171" s="2035" t="s">
        <v>410</v>
      </c>
      <c r="N171" s="2046" t="s">
        <v>410</v>
      </c>
      <c r="O171" s="2035" t="s">
        <v>410</v>
      </c>
      <c r="P171" s="2035" t="s">
        <v>410</v>
      </c>
      <c r="Q171" s="2035" t="s">
        <v>410</v>
      </c>
      <c r="R171" s="2046" t="s">
        <v>410</v>
      </c>
      <c r="S171" s="2047" t="s">
        <v>410</v>
      </c>
      <c r="T171" s="2047" t="s">
        <v>410</v>
      </c>
      <c r="U171" s="2047" t="s">
        <v>410</v>
      </c>
      <c r="V171" s="2047" t="s">
        <v>410</v>
      </c>
      <c r="W171" s="2035" t="s">
        <v>410</v>
      </c>
      <c r="X171" s="2035" t="s">
        <v>410</v>
      </c>
      <c r="Y171" s="2051" t="s">
        <v>410</v>
      </c>
      <c r="Z171" s="2049" t="s">
        <v>410</v>
      </c>
    </row>
    <row r="172" spans="2:26" ht="13.5">
      <c r="B172" s="2003" t="s">
        <v>451</v>
      </c>
      <c r="C172" s="1941">
        <v>61</v>
      </c>
      <c r="D172" s="1942" t="s">
        <v>190</v>
      </c>
      <c r="E172" s="1943" t="s">
        <v>381</v>
      </c>
      <c r="F172" s="1944" t="s">
        <v>412</v>
      </c>
      <c r="G172" s="2031">
        <v>3.7989999999999999</v>
      </c>
      <c r="H172" s="2032">
        <v>45.372999999999998</v>
      </c>
      <c r="I172" s="2032">
        <v>41.573999999999998</v>
      </c>
      <c r="J172" s="2033" t="s">
        <v>410</v>
      </c>
      <c r="K172" s="2033">
        <v>3.2290000000000001</v>
      </c>
      <c r="L172" s="2032">
        <v>45.372999999999998</v>
      </c>
      <c r="M172" s="2035" t="s">
        <v>410</v>
      </c>
      <c r="N172" s="2032">
        <v>18.478000000000002</v>
      </c>
      <c r="O172" s="2035" t="s">
        <v>410</v>
      </c>
      <c r="P172" s="2035" t="s">
        <v>410</v>
      </c>
      <c r="Q172" s="2035" t="s">
        <v>410</v>
      </c>
      <c r="R172" s="2032" t="s">
        <v>410</v>
      </c>
      <c r="S172" s="2033">
        <v>45.372999999999998</v>
      </c>
      <c r="T172" s="2033">
        <v>35.366</v>
      </c>
      <c r="U172" s="2033" t="s">
        <v>410</v>
      </c>
      <c r="V172" s="2033" t="s">
        <v>410</v>
      </c>
      <c r="W172" s="2035" t="s">
        <v>410</v>
      </c>
      <c r="X172" s="2035" t="s">
        <v>410</v>
      </c>
      <c r="Y172" s="2058" t="s">
        <v>410</v>
      </c>
      <c r="Z172" s="2038">
        <v>45.372999999999998</v>
      </c>
    </row>
    <row r="173" spans="2:26" ht="13.5">
      <c r="B173" s="2004" t="s">
        <v>452</v>
      </c>
      <c r="C173" s="1957">
        <v>62</v>
      </c>
      <c r="D173" s="1958" t="s">
        <v>452</v>
      </c>
      <c r="E173" s="1959" t="s">
        <v>383</v>
      </c>
      <c r="F173" s="1960" t="s">
        <v>412</v>
      </c>
      <c r="G173" s="2045">
        <v>332.9</v>
      </c>
      <c r="H173" s="2046">
        <v>1020.84</v>
      </c>
      <c r="I173" s="2046">
        <v>1020.84</v>
      </c>
      <c r="J173" s="2047">
        <v>1020.84</v>
      </c>
      <c r="K173" s="2047">
        <v>1002.66</v>
      </c>
      <c r="L173" s="2046">
        <v>1020.84</v>
      </c>
      <c r="M173" s="2035" t="s">
        <v>410</v>
      </c>
      <c r="N173" s="2046">
        <v>514.04</v>
      </c>
      <c r="O173" s="2035" t="s">
        <v>410</v>
      </c>
      <c r="P173" s="2035" t="s">
        <v>410</v>
      </c>
      <c r="Q173" s="2035" t="s">
        <v>410</v>
      </c>
      <c r="R173" s="2046">
        <v>434.08</v>
      </c>
      <c r="S173" s="2047">
        <v>1020.84</v>
      </c>
      <c r="T173" s="2047">
        <v>1020.84</v>
      </c>
      <c r="U173" s="2047">
        <v>224.8</v>
      </c>
      <c r="V173" s="2047">
        <v>642.82000000000005</v>
      </c>
      <c r="W173" s="2035" t="s">
        <v>410</v>
      </c>
      <c r="X173" s="2035" t="s">
        <v>410</v>
      </c>
      <c r="Y173" s="2051">
        <v>66.02</v>
      </c>
      <c r="Z173" s="2049">
        <v>1020.84</v>
      </c>
    </row>
    <row r="174" spans="2:26" ht="13.5">
      <c r="B174" s="1986"/>
      <c r="C174" s="1957"/>
      <c r="D174" s="1958" t="s">
        <v>453</v>
      </c>
      <c r="E174" s="1959" t="s">
        <v>385</v>
      </c>
      <c r="F174" s="1960"/>
      <c r="G174" s="2045" t="s">
        <v>410</v>
      </c>
      <c r="H174" s="2046" t="s">
        <v>410</v>
      </c>
      <c r="I174" s="2046" t="s">
        <v>410</v>
      </c>
      <c r="J174" s="2047" t="s">
        <v>410</v>
      </c>
      <c r="K174" s="2047" t="s">
        <v>410</v>
      </c>
      <c r="L174" s="2061" t="s">
        <v>410</v>
      </c>
      <c r="M174" s="2035" t="s">
        <v>410</v>
      </c>
      <c r="N174" s="2062" t="s">
        <v>410</v>
      </c>
      <c r="O174" s="2035" t="s">
        <v>410</v>
      </c>
      <c r="P174" s="2035" t="s">
        <v>410</v>
      </c>
      <c r="Q174" s="2035" t="s">
        <v>410</v>
      </c>
      <c r="R174" s="2046" t="s">
        <v>410</v>
      </c>
      <c r="S174" s="2047" t="s">
        <v>410</v>
      </c>
      <c r="T174" s="2047" t="s">
        <v>410</v>
      </c>
      <c r="U174" s="2047" t="s">
        <v>410</v>
      </c>
      <c r="V174" s="2047" t="s">
        <v>410</v>
      </c>
      <c r="W174" s="2035" t="s">
        <v>410</v>
      </c>
      <c r="X174" s="2035" t="s">
        <v>410</v>
      </c>
      <c r="Y174" s="2051" t="s">
        <v>410</v>
      </c>
      <c r="Z174" s="2049" t="s">
        <v>410</v>
      </c>
    </row>
    <row r="175" spans="2:26" ht="13.5">
      <c r="B175" s="1977" t="s">
        <v>454</v>
      </c>
      <c r="C175" s="1941">
        <v>63</v>
      </c>
      <c r="D175" s="1942" t="s">
        <v>192</v>
      </c>
      <c r="E175" s="1943" t="s">
        <v>386</v>
      </c>
      <c r="F175" s="1944" t="s">
        <v>455</v>
      </c>
      <c r="G175" s="2031">
        <v>110.426</v>
      </c>
      <c r="H175" s="2032">
        <v>287.23</v>
      </c>
      <c r="I175" s="2032">
        <v>287.23</v>
      </c>
      <c r="J175" s="2033">
        <v>287.23</v>
      </c>
      <c r="K175" s="2033">
        <v>287.23</v>
      </c>
      <c r="L175" s="2034">
        <v>287.23</v>
      </c>
      <c r="M175" s="2035" t="s">
        <v>410</v>
      </c>
      <c r="N175" s="2036">
        <v>160.43600000000001</v>
      </c>
      <c r="O175" s="2035" t="s">
        <v>410</v>
      </c>
      <c r="P175" s="2035" t="s">
        <v>410</v>
      </c>
      <c r="Q175" s="2035" t="s">
        <v>410</v>
      </c>
      <c r="R175" s="2032">
        <v>194.548</v>
      </c>
      <c r="S175" s="2033">
        <v>287.23</v>
      </c>
      <c r="T175" s="2033">
        <v>287.23</v>
      </c>
      <c r="U175" s="2033" t="s">
        <v>410</v>
      </c>
      <c r="V175" s="2033">
        <v>167.31</v>
      </c>
      <c r="W175" s="2035" t="s">
        <v>410</v>
      </c>
      <c r="X175" s="2035" t="s">
        <v>410</v>
      </c>
      <c r="Y175" s="2058" t="s">
        <v>410</v>
      </c>
      <c r="Z175" s="2038">
        <v>287.23</v>
      </c>
    </row>
    <row r="176" spans="2:26" ht="13.5">
      <c r="B176" s="1977"/>
      <c r="C176" s="1941">
        <v>64</v>
      </c>
      <c r="D176" s="1942" t="s">
        <v>456</v>
      </c>
      <c r="E176" s="1943"/>
      <c r="F176" s="1944" t="s">
        <v>412</v>
      </c>
      <c r="G176" s="2031">
        <v>86.450999999999993</v>
      </c>
      <c r="H176" s="2032">
        <v>504.72300000000001</v>
      </c>
      <c r="I176" s="2032">
        <v>504.72300000000001</v>
      </c>
      <c r="J176" s="2033">
        <v>585.34100000000001</v>
      </c>
      <c r="K176" s="2033">
        <v>585.34100000000001</v>
      </c>
      <c r="L176" s="2034">
        <v>585.34100000000001</v>
      </c>
      <c r="M176" s="2035" t="s">
        <v>410</v>
      </c>
      <c r="N176" s="2036">
        <v>256.64299999999997</v>
      </c>
      <c r="O176" s="2035" t="s">
        <v>410</v>
      </c>
      <c r="P176" s="2035" t="s">
        <v>410</v>
      </c>
      <c r="Q176" s="2035" t="s">
        <v>410</v>
      </c>
      <c r="R176" s="2032">
        <v>248.08</v>
      </c>
      <c r="S176" s="2033">
        <v>547.70000000000005</v>
      </c>
      <c r="T176" s="2033">
        <v>547.70000000000005</v>
      </c>
      <c r="U176" s="2033" t="s">
        <v>410</v>
      </c>
      <c r="V176" s="2033">
        <v>504.72300000000001</v>
      </c>
      <c r="W176" s="2035" t="s">
        <v>410</v>
      </c>
      <c r="X176" s="2035" t="s">
        <v>410</v>
      </c>
      <c r="Y176" s="2058" t="s">
        <v>410</v>
      </c>
      <c r="Z176" s="2038">
        <v>585.34100000000001</v>
      </c>
    </row>
    <row r="177" spans="2:26" ht="13.5">
      <c r="B177" s="2004" t="s">
        <v>457</v>
      </c>
      <c r="C177" s="1957">
        <v>65</v>
      </c>
      <c r="D177" s="1958" t="s">
        <v>458</v>
      </c>
      <c r="E177" s="1959" t="s">
        <v>388</v>
      </c>
      <c r="F177" s="1960" t="s">
        <v>12</v>
      </c>
      <c r="G177" s="2045">
        <v>25.545000000000002</v>
      </c>
      <c r="H177" s="2046">
        <v>112.28433333333332</v>
      </c>
      <c r="I177" s="2046">
        <v>148.64733333333331</v>
      </c>
      <c r="J177" s="2047">
        <v>132.11433333333335</v>
      </c>
      <c r="K177" s="2047">
        <v>99.450333333333333</v>
      </c>
      <c r="L177" s="2061">
        <v>176.39933333333335</v>
      </c>
      <c r="M177" s="2035" t="s">
        <v>410</v>
      </c>
      <c r="N177" s="2062">
        <v>63.368000000000002</v>
      </c>
      <c r="O177" s="2035" t="s">
        <v>410</v>
      </c>
      <c r="P177" s="2035" t="s">
        <v>410</v>
      </c>
      <c r="Q177" s="2035" t="s">
        <v>410</v>
      </c>
      <c r="R177" s="2046">
        <v>25.545000000000002</v>
      </c>
      <c r="S177" s="2047">
        <v>171.11233333333334</v>
      </c>
      <c r="T177" s="2047">
        <v>93.927333333333323</v>
      </c>
      <c r="U177" s="2047" t="s">
        <v>410</v>
      </c>
      <c r="V177" s="2047">
        <v>58.221333333333327</v>
      </c>
      <c r="W177" s="2035" t="s">
        <v>410</v>
      </c>
      <c r="X177" s="2035" t="s">
        <v>410</v>
      </c>
      <c r="Y177" s="2051" t="s">
        <v>410</v>
      </c>
      <c r="Z177" s="2049">
        <v>176.39933333333335</v>
      </c>
    </row>
    <row r="178" spans="2:26" ht="13.5">
      <c r="B178" s="1986"/>
      <c r="C178" s="1957"/>
      <c r="D178" s="1958" t="s">
        <v>459</v>
      </c>
      <c r="E178" s="1959" t="s">
        <v>390</v>
      </c>
      <c r="F178" s="1960"/>
      <c r="G178" s="2045" t="s">
        <v>410</v>
      </c>
      <c r="H178" s="2046" t="s">
        <v>410</v>
      </c>
      <c r="I178" s="2046" t="s">
        <v>410</v>
      </c>
      <c r="J178" s="2047" t="s">
        <v>410</v>
      </c>
      <c r="K178" s="2047" t="s">
        <v>410</v>
      </c>
      <c r="L178" s="2061" t="s">
        <v>410</v>
      </c>
      <c r="M178" s="2035" t="s">
        <v>410</v>
      </c>
      <c r="N178" s="2062" t="s">
        <v>410</v>
      </c>
      <c r="O178" s="2035" t="s">
        <v>410</v>
      </c>
      <c r="P178" s="2035" t="s">
        <v>410</v>
      </c>
      <c r="Q178" s="2046" t="s">
        <v>410</v>
      </c>
      <c r="R178" s="2046" t="s">
        <v>410</v>
      </c>
      <c r="S178" s="2047" t="s">
        <v>410</v>
      </c>
      <c r="T178" s="2047" t="s">
        <v>410</v>
      </c>
      <c r="U178" s="2047" t="s">
        <v>410</v>
      </c>
      <c r="V178" s="2047" t="s">
        <v>410</v>
      </c>
      <c r="W178" s="2035" t="s">
        <v>410</v>
      </c>
      <c r="X178" s="2035" t="s">
        <v>410</v>
      </c>
      <c r="Y178" s="2051" t="s">
        <v>410</v>
      </c>
      <c r="Z178" s="2063" t="s">
        <v>410</v>
      </c>
    </row>
    <row r="179" spans="2:26" ht="13.5">
      <c r="B179" s="1977" t="s">
        <v>195</v>
      </c>
      <c r="C179" s="1941">
        <v>66</v>
      </c>
      <c r="D179" s="1942" t="s">
        <v>196</v>
      </c>
      <c r="E179" s="1943" t="s">
        <v>391</v>
      </c>
      <c r="F179" s="1944" t="s">
        <v>412</v>
      </c>
      <c r="G179" s="2031" t="s">
        <v>410</v>
      </c>
      <c r="H179" s="2032">
        <v>53.82</v>
      </c>
      <c r="I179" s="2032">
        <v>70.225999999999999</v>
      </c>
      <c r="J179" s="2033">
        <v>15.035</v>
      </c>
      <c r="K179" s="2033">
        <v>50.84</v>
      </c>
      <c r="L179" s="2034">
        <v>70.225999999999999</v>
      </c>
      <c r="M179" s="2035" t="s">
        <v>410</v>
      </c>
      <c r="N179" s="2036">
        <v>35.558</v>
      </c>
      <c r="O179" s="2035" t="s">
        <v>410</v>
      </c>
      <c r="P179" s="2035" t="s">
        <v>410</v>
      </c>
      <c r="Q179" s="2035" t="s">
        <v>410</v>
      </c>
      <c r="R179" s="2032">
        <v>32.396999999999998</v>
      </c>
      <c r="S179" s="2033">
        <v>70.225999999999999</v>
      </c>
      <c r="T179" s="2033">
        <v>53.82</v>
      </c>
      <c r="U179" s="2033" t="s">
        <v>410</v>
      </c>
      <c r="V179" s="2033">
        <v>3.4129999999999998</v>
      </c>
      <c r="W179" s="2035" t="s">
        <v>410</v>
      </c>
      <c r="X179" s="2035" t="s">
        <v>410</v>
      </c>
      <c r="Y179" s="2058" t="s">
        <v>410</v>
      </c>
      <c r="Z179" s="2038">
        <v>70.225999999999999</v>
      </c>
    </row>
    <row r="180" spans="2:26" ht="13.5">
      <c r="B180" s="1977"/>
      <c r="C180" s="2006">
        <v>67</v>
      </c>
      <c r="D180" s="1942" t="s">
        <v>460</v>
      </c>
      <c r="E180" s="1943" t="s">
        <v>392</v>
      </c>
      <c r="F180" s="1944" t="s">
        <v>412</v>
      </c>
      <c r="G180" s="2031" t="s">
        <v>410</v>
      </c>
      <c r="H180" s="2032">
        <v>353.76100000000002</v>
      </c>
      <c r="I180" s="2032" t="s">
        <v>410</v>
      </c>
      <c r="J180" s="2033" t="s">
        <v>410</v>
      </c>
      <c r="K180" s="2033" t="s">
        <v>410</v>
      </c>
      <c r="L180" s="2034">
        <v>6.6059999999999999</v>
      </c>
      <c r="M180" s="2035" t="s">
        <v>410</v>
      </c>
      <c r="N180" s="2036" t="s">
        <v>410</v>
      </c>
      <c r="O180" s="2035" t="s">
        <v>410</v>
      </c>
      <c r="P180" s="2035" t="s">
        <v>410</v>
      </c>
      <c r="Q180" s="2032">
        <v>353.76100000000002</v>
      </c>
      <c r="R180" s="2032" t="s">
        <v>410</v>
      </c>
      <c r="S180" s="2033" t="s">
        <v>410</v>
      </c>
      <c r="T180" s="2033" t="s">
        <v>410</v>
      </c>
      <c r="U180" s="2033" t="s">
        <v>410</v>
      </c>
      <c r="V180" s="2033" t="s">
        <v>410</v>
      </c>
      <c r="W180" s="2035" t="s">
        <v>410</v>
      </c>
      <c r="X180" s="2035" t="s">
        <v>410</v>
      </c>
      <c r="Y180" s="2058" t="s">
        <v>410</v>
      </c>
      <c r="Z180" s="2038">
        <v>353.76100000000002</v>
      </c>
    </row>
    <row r="181" spans="2:26" ht="13.5">
      <c r="B181" s="1977"/>
      <c r="C181" s="2006">
        <v>68</v>
      </c>
      <c r="D181" s="1942" t="s">
        <v>198</v>
      </c>
      <c r="E181" s="1943"/>
      <c r="F181" s="1944" t="s">
        <v>412</v>
      </c>
      <c r="G181" s="2031">
        <v>190.01</v>
      </c>
      <c r="H181" s="2032">
        <v>262.92</v>
      </c>
      <c r="I181" s="2032">
        <v>262.92</v>
      </c>
      <c r="J181" s="2033">
        <v>159.864</v>
      </c>
      <c r="K181" s="2033">
        <v>103.056</v>
      </c>
      <c r="L181" s="2034">
        <v>1267.751</v>
      </c>
      <c r="M181" s="2035" t="s">
        <v>410</v>
      </c>
      <c r="N181" s="2036">
        <v>1267.751</v>
      </c>
      <c r="O181" s="2035" t="s">
        <v>410</v>
      </c>
      <c r="P181" s="2026" t="s">
        <v>410</v>
      </c>
      <c r="Q181" s="2026" t="s">
        <v>410</v>
      </c>
      <c r="R181" s="2064">
        <v>66.944999999999993</v>
      </c>
      <c r="S181" s="2033">
        <v>1267.751</v>
      </c>
      <c r="T181" s="2033">
        <v>1267.751</v>
      </c>
      <c r="U181" s="2033" t="s">
        <v>410</v>
      </c>
      <c r="V181" s="2033">
        <v>262.92</v>
      </c>
      <c r="W181" s="2035" t="s">
        <v>410</v>
      </c>
      <c r="X181" s="2035" t="s">
        <v>410</v>
      </c>
      <c r="Y181" s="2058">
        <v>30.146000000000001</v>
      </c>
      <c r="Z181" s="2038">
        <v>1267.751</v>
      </c>
    </row>
    <row r="182" spans="2:26" ht="14.25" thickBot="1">
      <c r="B182" s="2011" t="s">
        <v>461</v>
      </c>
      <c r="C182" s="1957">
        <v>69</v>
      </c>
      <c r="D182" s="1958" t="s">
        <v>461</v>
      </c>
      <c r="E182" s="1959" t="s">
        <v>462</v>
      </c>
      <c r="F182" s="1960" t="s">
        <v>412</v>
      </c>
      <c r="G182" s="2045">
        <v>92.8</v>
      </c>
      <c r="H182" s="2046">
        <v>502.66</v>
      </c>
      <c r="I182" s="2046">
        <v>481.82</v>
      </c>
      <c r="J182" s="2047">
        <v>502.66</v>
      </c>
      <c r="K182" s="2047">
        <v>477.82</v>
      </c>
      <c r="L182" s="2061">
        <v>520.86</v>
      </c>
      <c r="M182" s="2035" t="s">
        <v>410</v>
      </c>
      <c r="N182" s="2062">
        <v>218.14</v>
      </c>
      <c r="O182" s="2035" t="s">
        <v>410</v>
      </c>
      <c r="P182" s="2035" t="s">
        <v>410</v>
      </c>
      <c r="Q182" s="2035" t="s">
        <v>410</v>
      </c>
      <c r="R182" s="2046" t="s">
        <v>410</v>
      </c>
      <c r="S182" s="2047">
        <v>520.86</v>
      </c>
      <c r="T182" s="2047">
        <v>520.86</v>
      </c>
      <c r="U182" s="2047" t="s">
        <v>410</v>
      </c>
      <c r="V182" s="2047">
        <v>289.52</v>
      </c>
      <c r="W182" s="2035" t="s">
        <v>410</v>
      </c>
      <c r="X182" s="2035" t="s">
        <v>410</v>
      </c>
      <c r="Y182" s="2051">
        <v>59.4</v>
      </c>
      <c r="Z182" s="2049">
        <v>520.86</v>
      </c>
    </row>
    <row r="183" spans="2:26" ht="15" thickTop="1" thickBot="1">
      <c r="B183" s="2014"/>
      <c r="C183" s="2015"/>
      <c r="D183" s="2015" t="s">
        <v>463</v>
      </c>
      <c r="E183" s="2016"/>
      <c r="F183" s="2017"/>
      <c r="G183" s="2018" t="s">
        <v>410</v>
      </c>
      <c r="H183" s="2019" t="s">
        <v>410</v>
      </c>
      <c r="I183" s="2019" t="s">
        <v>410</v>
      </c>
      <c r="J183" s="2019" t="s">
        <v>410</v>
      </c>
      <c r="K183" s="2019" t="s">
        <v>410</v>
      </c>
      <c r="L183" s="2020" t="s">
        <v>410</v>
      </c>
      <c r="M183" s="2019" t="s">
        <v>410</v>
      </c>
      <c r="N183" s="2019" t="s">
        <v>410</v>
      </c>
      <c r="O183" s="2019" t="s">
        <v>410</v>
      </c>
      <c r="P183" s="2019" t="s">
        <v>410</v>
      </c>
      <c r="Q183" s="2019" t="s">
        <v>410</v>
      </c>
      <c r="R183" s="2019" t="s">
        <v>410</v>
      </c>
      <c r="S183" s="2019" t="s">
        <v>410</v>
      </c>
      <c r="T183" s="2019" t="s">
        <v>410</v>
      </c>
      <c r="U183" s="2019" t="s">
        <v>410</v>
      </c>
      <c r="V183" s="2019" t="s">
        <v>410</v>
      </c>
      <c r="W183" s="2019" t="s">
        <v>410</v>
      </c>
      <c r="X183" s="2019" t="s">
        <v>410</v>
      </c>
      <c r="Y183" s="2021" t="s">
        <v>410</v>
      </c>
      <c r="Z183" s="2022" t="s">
        <v>410</v>
      </c>
    </row>
  </sheetData>
  <mergeCells count="1">
    <mergeCell ref="B1:Z1"/>
  </mergeCells>
  <phoneticPr fontId="15"/>
  <printOptions horizontalCentered="1"/>
  <pageMargins left="0.23622047244094491" right="0.23622047244094491" top="0.59055118110236227" bottom="0.19685039370078741" header="0.31496062992125984" footer="0.31496062992125984"/>
  <pageSetup paperSize="9" scale="5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theme="9" tint="-0.249977111117893"/>
    <pageSetUpPr fitToPage="1"/>
  </sheetPr>
  <dimension ref="A1:BA103"/>
  <sheetViews>
    <sheetView showGridLines="0" topLeftCell="Q27" zoomScale="70" zoomScaleNormal="70" zoomScaleSheetLayoutView="70" workbookViewId="0">
      <selection activeCell="AB60" sqref="AB60:AB61"/>
    </sheetView>
  </sheetViews>
  <sheetFormatPr defaultColWidth="11" defaultRowHeight="14.25"/>
  <cols>
    <col min="1" max="1" width="1.625" style="548" customWidth="1"/>
    <col min="2" max="2" width="28.375" style="548" customWidth="1"/>
    <col min="3" max="3" width="17.875" style="549" customWidth="1"/>
    <col min="4" max="7" width="17.875" style="548" customWidth="1"/>
    <col min="8" max="10" width="17.875" style="549" customWidth="1"/>
    <col min="11" max="11" width="17.875" style="548" customWidth="1"/>
    <col min="12" max="12" width="17.875" style="549" customWidth="1"/>
    <col min="13" max="13" width="2.125" style="548" customWidth="1"/>
    <col min="14" max="15" width="11" style="548"/>
    <col min="16" max="16" width="12.875" style="548" bestFit="1" customWidth="1"/>
    <col min="17" max="17" width="11.625" style="548" bestFit="1" customWidth="1"/>
    <col min="18" max="18" width="11.125" style="548" bestFit="1" customWidth="1"/>
    <col min="19" max="21" width="12.875" style="548" bestFit="1" customWidth="1"/>
    <col min="22" max="22" width="11.125" style="548" bestFit="1" customWidth="1"/>
    <col min="23" max="24" width="12.875" style="548" bestFit="1" customWidth="1"/>
    <col min="25" max="25" width="11.625" style="548" bestFit="1" customWidth="1"/>
    <col min="26" max="27" width="12.875" style="548" bestFit="1" customWidth="1"/>
    <col min="28" max="28" width="11.625" style="548" bestFit="1" customWidth="1"/>
    <col min="29" max="207" width="11" style="548"/>
    <col min="208" max="208" width="1.625" style="548" customWidth="1"/>
    <col min="209" max="209" width="17.75" style="548" customWidth="1"/>
    <col min="210" max="210" width="11.25" style="548" customWidth="1"/>
    <col min="211" max="229" width="8.375" style="548" customWidth="1"/>
    <col min="230" max="230" width="9.5" style="548" customWidth="1"/>
    <col min="231" max="231" width="10.375" style="548" customWidth="1"/>
    <col min="232" max="232" width="10.75" style="548" bestFit="1" customWidth="1"/>
    <col min="233" max="233" width="9.5" style="548" bestFit="1" customWidth="1"/>
    <col min="234" max="234" width="10.375" style="548" customWidth="1"/>
    <col min="235" max="235" width="8" style="548" bestFit="1" customWidth="1"/>
    <col min="236" max="236" width="15.75" style="548" bestFit="1" customWidth="1"/>
    <col min="237" max="237" width="1.625" style="548" customWidth="1"/>
    <col min="238" max="238" width="5.375" style="548" customWidth="1"/>
    <col min="239" max="463" width="11" style="548"/>
    <col min="464" max="464" width="1.625" style="548" customWidth="1"/>
    <col min="465" max="465" width="17.75" style="548" customWidth="1"/>
    <col min="466" max="466" width="11.25" style="548" customWidth="1"/>
    <col min="467" max="485" width="8.375" style="548" customWidth="1"/>
    <col min="486" max="486" width="9.5" style="548" customWidth="1"/>
    <col min="487" max="487" width="10.375" style="548" customWidth="1"/>
    <col min="488" max="488" width="10.75" style="548" bestFit="1" customWidth="1"/>
    <col min="489" max="489" width="9.5" style="548" bestFit="1" customWidth="1"/>
    <col min="490" max="490" width="10.375" style="548" customWidth="1"/>
    <col min="491" max="491" width="8" style="548" bestFit="1" customWidth="1"/>
    <col min="492" max="492" width="15.75" style="548" bestFit="1" customWidth="1"/>
    <col min="493" max="493" width="1.625" style="548" customWidth="1"/>
    <col min="494" max="494" width="5.375" style="548" customWidth="1"/>
    <col min="495" max="719" width="11" style="548"/>
    <col min="720" max="720" width="1.625" style="548" customWidth="1"/>
    <col min="721" max="721" width="17.75" style="548" customWidth="1"/>
    <col min="722" max="722" width="11.25" style="548" customWidth="1"/>
    <col min="723" max="741" width="8.375" style="548" customWidth="1"/>
    <col min="742" max="742" width="9.5" style="548" customWidth="1"/>
    <col min="743" max="743" width="10.375" style="548" customWidth="1"/>
    <col min="744" max="744" width="10.75" style="548" bestFit="1" customWidth="1"/>
    <col min="745" max="745" width="9.5" style="548" bestFit="1" customWidth="1"/>
    <col min="746" max="746" width="10.375" style="548" customWidth="1"/>
    <col min="747" max="747" width="8" style="548" bestFit="1" customWidth="1"/>
    <col min="748" max="748" width="15.75" style="548" bestFit="1" customWidth="1"/>
    <col min="749" max="749" width="1.625" style="548" customWidth="1"/>
    <col min="750" max="750" width="5.375" style="548" customWidth="1"/>
    <col min="751" max="975" width="11" style="548"/>
    <col min="976" max="976" width="1.625" style="548" customWidth="1"/>
    <col min="977" max="977" width="17.75" style="548" customWidth="1"/>
    <col min="978" max="978" width="11.25" style="548" customWidth="1"/>
    <col min="979" max="997" width="8.375" style="548" customWidth="1"/>
    <col min="998" max="998" width="9.5" style="548" customWidth="1"/>
    <col min="999" max="999" width="10.375" style="548" customWidth="1"/>
    <col min="1000" max="1000" width="10.75" style="548" bestFit="1" customWidth="1"/>
    <col min="1001" max="1001" width="9.5" style="548" bestFit="1" customWidth="1"/>
    <col min="1002" max="1002" width="10.375" style="548" customWidth="1"/>
    <col min="1003" max="1003" width="8" style="548" bestFit="1" customWidth="1"/>
    <col min="1004" max="1004" width="15.75" style="548" bestFit="1" customWidth="1"/>
    <col min="1005" max="1005" width="1.625" style="548" customWidth="1"/>
    <col min="1006" max="1006" width="5.375" style="548" customWidth="1"/>
    <col min="1007" max="1231" width="11" style="548"/>
    <col min="1232" max="1232" width="1.625" style="548" customWidth="1"/>
    <col min="1233" max="1233" width="17.75" style="548" customWidth="1"/>
    <col min="1234" max="1234" width="11.25" style="548" customWidth="1"/>
    <col min="1235" max="1253" width="8.375" style="548" customWidth="1"/>
    <col min="1254" max="1254" width="9.5" style="548" customWidth="1"/>
    <col min="1255" max="1255" width="10.375" style="548" customWidth="1"/>
    <col min="1256" max="1256" width="10.75" style="548" bestFit="1" customWidth="1"/>
    <col min="1257" max="1257" width="9.5" style="548" bestFit="1" customWidth="1"/>
    <col min="1258" max="1258" width="10.375" style="548" customWidth="1"/>
    <col min="1259" max="1259" width="8" style="548" bestFit="1" customWidth="1"/>
    <col min="1260" max="1260" width="15.75" style="548" bestFit="1" customWidth="1"/>
    <col min="1261" max="1261" width="1.625" style="548" customWidth="1"/>
    <col min="1262" max="1262" width="5.375" style="548" customWidth="1"/>
    <col min="1263" max="1487" width="11" style="548"/>
    <col min="1488" max="1488" width="1.625" style="548" customWidth="1"/>
    <col min="1489" max="1489" width="17.75" style="548" customWidth="1"/>
    <col min="1490" max="1490" width="11.25" style="548" customWidth="1"/>
    <col min="1491" max="1509" width="8.375" style="548" customWidth="1"/>
    <col min="1510" max="1510" width="9.5" style="548" customWidth="1"/>
    <col min="1511" max="1511" width="10.375" style="548" customWidth="1"/>
    <col min="1512" max="1512" width="10.75" style="548" bestFit="1" customWidth="1"/>
    <col min="1513" max="1513" width="9.5" style="548" bestFit="1" customWidth="1"/>
    <col min="1514" max="1514" width="10.375" style="548" customWidth="1"/>
    <col min="1515" max="1515" width="8" style="548" bestFit="1" customWidth="1"/>
    <col min="1516" max="1516" width="15.75" style="548" bestFit="1" customWidth="1"/>
    <col min="1517" max="1517" width="1.625" style="548" customWidth="1"/>
    <col min="1518" max="1518" width="5.375" style="548" customWidth="1"/>
    <col min="1519" max="1743" width="11" style="548"/>
    <col min="1744" max="1744" width="1.625" style="548" customWidth="1"/>
    <col min="1745" max="1745" width="17.75" style="548" customWidth="1"/>
    <col min="1746" max="1746" width="11.25" style="548" customWidth="1"/>
    <col min="1747" max="1765" width="8.375" style="548" customWidth="1"/>
    <col min="1766" max="1766" width="9.5" style="548" customWidth="1"/>
    <col min="1767" max="1767" width="10.375" style="548" customWidth="1"/>
    <col min="1768" max="1768" width="10.75" style="548" bestFit="1" customWidth="1"/>
    <col min="1769" max="1769" width="9.5" style="548" bestFit="1" customWidth="1"/>
    <col min="1770" max="1770" width="10.375" style="548" customWidth="1"/>
    <col min="1771" max="1771" width="8" style="548" bestFit="1" customWidth="1"/>
    <col min="1772" max="1772" width="15.75" style="548" bestFit="1" customWidth="1"/>
    <col min="1773" max="1773" width="1.625" style="548" customWidth="1"/>
    <col min="1774" max="1774" width="5.375" style="548" customWidth="1"/>
    <col min="1775" max="1999" width="11" style="548"/>
    <col min="2000" max="2000" width="1.625" style="548" customWidth="1"/>
    <col min="2001" max="2001" width="17.75" style="548" customWidth="1"/>
    <col min="2002" max="2002" width="11.25" style="548" customWidth="1"/>
    <col min="2003" max="2021" width="8.375" style="548" customWidth="1"/>
    <col min="2022" max="2022" width="9.5" style="548" customWidth="1"/>
    <col min="2023" max="2023" width="10.375" style="548" customWidth="1"/>
    <col min="2024" max="2024" width="10.75" style="548" bestFit="1" customWidth="1"/>
    <col min="2025" max="2025" width="9.5" style="548" bestFit="1" customWidth="1"/>
    <col min="2026" max="2026" width="10.375" style="548" customWidth="1"/>
    <col min="2027" max="2027" width="8" style="548" bestFit="1" customWidth="1"/>
    <col min="2028" max="2028" width="15.75" style="548" bestFit="1" customWidth="1"/>
    <col min="2029" max="2029" width="1.625" style="548" customWidth="1"/>
    <col min="2030" max="2030" width="5.375" style="548" customWidth="1"/>
    <col min="2031" max="2255" width="11" style="548"/>
    <col min="2256" max="2256" width="1.625" style="548" customWidth="1"/>
    <col min="2257" max="2257" width="17.75" style="548" customWidth="1"/>
    <col min="2258" max="2258" width="11.25" style="548" customWidth="1"/>
    <col min="2259" max="2277" width="8.375" style="548" customWidth="1"/>
    <col min="2278" max="2278" width="9.5" style="548" customWidth="1"/>
    <col min="2279" max="2279" width="10.375" style="548" customWidth="1"/>
    <col min="2280" max="2280" width="10.75" style="548" bestFit="1" customWidth="1"/>
    <col min="2281" max="2281" width="9.5" style="548" bestFit="1" customWidth="1"/>
    <col min="2282" max="2282" width="10.375" style="548" customWidth="1"/>
    <col min="2283" max="2283" width="8" style="548" bestFit="1" customWidth="1"/>
    <col min="2284" max="2284" width="15.75" style="548" bestFit="1" customWidth="1"/>
    <col min="2285" max="2285" width="1.625" style="548" customWidth="1"/>
    <col min="2286" max="2286" width="5.375" style="548" customWidth="1"/>
    <col min="2287" max="2511" width="11" style="548"/>
    <col min="2512" max="2512" width="1.625" style="548" customWidth="1"/>
    <col min="2513" max="2513" width="17.75" style="548" customWidth="1"/>
    <col min="2514" max="2514" width="11.25" style="548" customWidth="1"/>
    <col min="2515" max="2533" width="8.375" style="548" customWidth="1"/>
    <col min="2534" max="2534" width="9.5" style="548" customWidth="1"/>
    <col min="2535" max="2535" width="10.375" style="548" customWidth="1"/>
    <col min="2536" max="2536" width="10.75" style="548" bestFit="1" customWidth="1"/>
    <col min="2537" max="2537" width="9.5" style="548" bestFit="1" customWidth="1"/>
    <col min="2538" max="2538" width="10.375" style="548" customWidth="1"/>
    <col min="2539" max="2539" width="8" style="548" bestFit="1" customWidth="1"/>
    <col min="2540" max="2540" width="15.75" style="548" bestFit="1" customWidth="1"/>
    <col min="2541" max="2541" width="1.625" style="548" customWidth="1"/>
    <col min="2542" max="2542" width="5.375" style="548" customWidth="1"/>
    <col min="2543" max="2767" width="11" style="548"/>
    <col min="2768" max="2768" width="1.625" style="548" customWidth="1"/>
    <col min="2769" max="2769" width="17.75" style="548" customWidth="1"/>
    <col min="2770" max="2770" width="11.25" style="548" customWidth="1"/>
    <col min="2771" max="2789" width="8.375" style="548" customWidth="1"/>
    <col min="2790" max="2790" width="9.5" style="548" customWidth="1"/>
    <col min="2791" max="2791" width="10.375" style="548" customWidth="1"/>
    <col min="2792" max="2792" width="10.75" style="548" bestFit="1" customWidth="1"/>
    <col min="2793" max="2793" width="9.5" style="548" bestFit="1" customWidth="1"/>
    <col min="2794" max="2794" width="10.375" style="548" customWidth="1"/>
    <col min="2795" max="2795" width="8" style="548" bestFit="1" customWidth="1"/>
    <col min="2796" max="2796" width="15.75" style="548" bestFit="1" customWidth="1"/>
    <col min="2797" max="2797" width="1.625" style="548" customWidth="1"/>
    <col min="2798" max="2798" width="5.375" style="548" customWidth="1"/>
    <col min="2799" max="3023" width="11" style="548"/>
    <col min="3024" max="3024" width="1.625" style="548" customWidth="1"/>
    <col min="3025" max="3025" width="17.75" style="548" customWidth="1"/>
    <col min="3026" max="3026" width="11.25" style="548" customWidth="1"/>
    <col min="3027" max="3045" width="8.375" style="548" customWidth="1"/>
    <col min="3046" max="3046" width="9.5" style="548" customWidth="1"/>
    <col min="3047" max="3047" width="10.375" style="548" customWidth="1"/>
    <col min="3048" max="3048" width="10.75" style="548" bestFit="1" customWidth="1"/>
    <col min="3049" max="3049" width="9.5" style="548" bestFit="1" customWidth="1"/>
    <col min="3050" max="3050" width="10.375" style="548" customWidth="1"/>
    <col min="3051" max="3051" width="8" style="548" bestFit="1" customWidth="1"/>
    <col min="3052" max="3052" width="15.75" style="548" bestFit="1" customWidth="1"/>
    <col min="3053" max="3053" width="1.625" style="548" customWidth="1"/>
    <col min="3054" max="3054" width="5.375" style="548" customWidth="1"/>
    <col min="3055" max="3279" width="11" style="548"/>
    <col min="3280" max="3280" width="1.625" style="548" customWidth="1"/>
    <col min="3281" max="3281" width="17.75" style="548" customWidth="1"/>
    <col min="3282" max="3282" width="11.25" style="548" customWidth="1"/>
    <col min="3283" max="3301" width="8.375" style="548" customWidth="1"/>
    <col min="3302" max="3302" width="9.5" style="548" customWidth="1"/>
    <col min="3303" max="3303" width="10.375" style="548" customWidth="1"/>
    <col min="3304" max="3304" width="10.75" style="548" bestFit="1" customWidth="1"/>
    <col min="3305" max="3305" width="9.5" style="548" bestFit="1" customWidth="1"/>
    <col min="3306" max="3306" width="10.375" style="548" customWidth="1"/>
    <col min="3307" max="3307" width="8" style="548" bestFit="1" customWidth="1"/>
    <col min="3308" max="3308" width="15.75" style="548" bestFit="1" customWidth="1"/>
    <col min="3309" max="3309" width="1.625" style="548" customWidth="1"/>
    <col min="3310" max="3310" width="5.375" style="548" customWidth="1"/>
    <col min="3311" max="3535" width="11" style="548"/>
    <col min="3536" max="3536" width="1.625" style="548" customWidth="1"/>
    <col min="3537" max="3537" width="17.75" style="548" customWidth="1"/>
    <col min="3538" max="3538" width="11.25" style="548" customWidth="1"/>
    <col min="3539" max="3557" width="8.375" style="548" customWidth="1"/>
    <col min="3558" max="3558" width="9.5" style="548" customWidth="1"/>
    <col min="3559" max="3559" width="10.375" style="548" customWidth="1"/>
    <col min="3560" max="3560" width="10.75" style="548" bestFit="1" customWidth="1"/>
    <col min="3561" max="3561" width="9.5" style="548" bestFit="1" customWidth="1"/>
    <col min="3562" max="3562" width="10.375" style="548" customWidth="1"/>
    <col min="3563" max="3563" width="8" style="548" bestFit="1" customWidth="1"/>
    <col min="3564" max="3564" width="15.75" style="548" bestFit="1" customWidth="1"/>
    <col min="3565" max="3565" width="1.625" style="548" customWidth="1"/>
    <col min="3566" max="3566" width="5.375" style="548" customWidth="1"/>
    <col min="3567" max="3791" width="11" style="548"/>
    <col min="3792" max="3792" width="1.625" style="548" customWidth="1"/>
    <col min="3793" max="3793" width="17.75" style="548" customWidth="1"/>
    <col min="3794" max="3794" width="11.25" style="548" customWidth="1"/>
    <col min="3795" max="3813" width="8.375" style="548" customWidth="1"/>
    <col min="3814" max="3814" width="9.5" style="548" customWidth="1"/>
    <col min="3815" max="3815" width="10.375" style="548" customWidth="1"/>
    <col min="3816" max="3816" width="10.75" style="548" bestFit="1" customWidth="1"/>
    <col min="3817" max="3817" width="9.5" style="548" bestFit="1" customWidth="1"/>
    <col min="3818" max="3818" width="10.375" style="548" customWidth="1"/>
    <col min="3819" max="3819" width="8" style="548" bestFit="1" customWidth="1"/>
    <col min="3820" max="3820" width="15.75" style="548" bestFit="1" customWidth="1"/>
    <col min="3821" max="3821" width="1.625" style="548" customWidth="1"/>
    <col min="3822" max="3822" width="5.375" style="548" customWidth="1"/>
    <col min="3823" max="4047" width="11" style="548"/>
    <col min="4048" max="4048" width="1.625" style="548" customWidth="1"/>
    <col min="4049" max="4049" width="17.75" style="548" customWidth="1"/>
    <col min="4050" max="4050" width="11.25" style="548" customWidth="1"/>
    <col min="4051" max="4069" width="8.375" style="548" customWidth="1"/>
    <col min="4070" max="4070" width="9.5" style="548" customWidth="1"/>
    <col min="4071" max="4071" width="10.375" style="548" customWidth="1"/>
    <col min="4072" max="4072" width="10.75" style="548" bestFit="1" customWidth="1"/>
    <col min="4073" max="4073" width="9.5" style="548" bestFit="1" customWidth="1"/>
    <col min="4074" max="4074" width="10.375" style="548" customWidth="1"/>
    <col min="4075" max="4075" width="8" style="548" bestFit="1" customWidth="1"/>
    <col min="4076" max="4076" width="15.75" style="548" bestFit="1" customWidth="1"/>
    <col min="4077" max="4077" width="1.625" style="548" customWidth="1"/>
    <col min="4078" max="4078" width="5.375" style="548" customWidth="1"/>
    <col min="4079" max="4303" width="11" style="548"/>
    <col min="4304" max="4304" width="1.625" style="548" customWidth="1"/>
    <col min="4305" max="4305" width="17.75" style="548" customWidth="1"/>
    <col min="4306" max="4306" width="11.25" style="548" customWidth="1"/>
    <col min="4307" max="4325" width="8.375" style="548" customWidth="1"/>
    <col min="4326" max="4326" width="9.5" style="548" customWidth="1"/>
    <col min="4327" max="4327" width="10.375" style="548" customWidth="1"/>
    <col min="4328" max="4328" width="10.75" style="548" bestFit="1" customWidth="1"/>
    <col min="4329" max="4329" width="9.5" style="548" bestFit="1" customWidth="1"/>
    <col min="4330" max="4330" width="10.375" style="548" customWidth="1"/>
    <col min="4331" max="4331" width="8" style="548" bestFit="1" customWidth="1"/>
    <col min="4332" max="4332" width="15.75" style="548" bestFit="1" customWidth="1"/>
    <col min="4333" max="4333" width="1.625" style="548" customWidth="1"/>
    <col min="4334" max="4334" width="5.375" style="548" customWidth="1"/>
    <col min="4335" max="4559" width="11" style="548"/>
    <col min="4560" max="4560" width="1.625" style="548" customWidth="1"/>
    <col min="4561" max="4561" width="17.75" style="548" customWidth="1"/>
    <col min="4562" max="4562" width="11.25" style="548" customWidth="1"/>
    <col min="4563" max="4581" width="8.375" style="548" customWidth="1"/>
    <col min="4582" max="4582" width="9.5" style="548" customWidth="1"/>
    <col min="4583" max="4583" width="10.375" style="548" customWidth="1"/>
    <col min="4584" max="4584" width="10.75" style="548" bestFit="1" customWidth="1"/>
    <col min="4585" max="4585" width="9.5" style="548" bestFit="1" customWidth="1"/>
    <col min="4586" max="4586" width="10.375" style="548" customWidth="1"/>
    <col min="4587" max="4587" width="8" style="548" bestFit="1" customWidth="1"/>
    <col min="4588" max="4588" width="15.75" style="548" bestFit="1" customWidth="1"/>
    <col min="4589" max="4589" width="1.625" style="548" customWidth="1"/>
    <col min="4590" max="4590" width="5.375" style="548" customWidth="1"/>
    <col min="4591" max="4815" width="11" style="548"/>
    <col min="4816" max="4816" width="1.625" style="548" customWidth="1"/>
    <col min="4817" max="4817" width="17.75" style="548" customWidth="1"/>
    <col min="4818" max="4818" width="11.25" style="548" customWidth="1"/>
    <col min="4819" max="4837" width="8.375" style="548" customWidth="1"/>
    <col min="4838" max="4838" width="9.5" style="548" customWidth="1"/>
    <col min="4839" max="4839" width="10.375" style="548" customWidth="1"/>
    <col min="4840" max="4840" width="10.75" style="548" bestFit="1" customWidth="1"/>
    <col min="4841" max="4841" width="9.5" style="548" bestFit="1" customWidth="1"/>
    <col min="4842" max="4842" width="10.375" style="548" customWidth="1"/>
    <col min="4843" max="4843" width="8" style="548" bestFit="1" customWidth="1"/>
    <col min="4844" max="4844" width="15.75" style="548" bestFit="1" customWidth="1"/>
    <col min="4845" max="4845" width="1.625" style="548" customWidth="1"/>
    <col min="4846" max="4846" width="5.375" style="548" customWidth="1"/>
    <col min="4847" max="5071" width="11" style="548"/>
    <col min="5072" max="5072" width="1.625" style="548" customWidth="1"/>
    <col min="5073" max="5073" width="17.75" style="548" customWidth="1"/>
    <col min="5074" max="5074" width="11.25" style="548" customWidth="1"/>
    <col min="5075" max="5093" width="8.375" style="548" customWidth="1"/>
    <col min="5094" max="5094" width="9.5" style="548" customWidth="1"/>
    <col min="5095" max="5095" width="10.375" style="548" customWidth="1"/>
    <col min="5096" max="5096" width="10.75" style="548" bestFit="1" customWidth="1"/>
    <col min="5097" max="5097" width="9.5" style="548" bestFit="1" customWidth="1"/>
    <col min="5098" max="5098" width="10.375" style="548" customWidth="1"/>
    <col min="5099" max="5099" width="8" style="548" bestFit="1" customWidth="1"/>
    <col min="5100" max="5100" width="15.75" style="548" bestFit="1" customWidth="1"/>
    <col min="5101" max="5101" width="1.625" style="548" customWidth="1"/>
    <col min="5102" max="5102" width="5.375" style="548" customWidth="1"/>
    <col min="5103" max="5327" width="11" style="548"/>
    <col min="5328" max="5328" width="1.625" style="548" customWidth="1"/>
    <col min="5329" max="5329" width="17.75" style="548" customWidth="1"/>
    <col min="5330" max="5330" width="11.25" style="548" customWidth="1"/>
    <col min="5331" max="5349" width="8.375" style="548" customWidth="1"/>
    <col min="5350" max="5350" width="9.5" style="548" customWidth="1"/>
    <col min="5351" max="5351" width="10.375" style="548" customWidth="1"/>
    <col min="5352" max="5352" width="10.75" style="548" bestFit="1" customWidth="1"/>
    <col min="5353" max="5353" width="9.5" style="548" bestFit="1" customWidth="1"/>
    <col min="5354" max="5354" width="10.375" style="548" customWidth="1"/>
    <col min="5355" max="5355" width="8" style="548" bestFit="1" customWidth="1"/>
    <col min="5356" max="5356" width="15.75" style="548" bestFit="1" customWidth="1"/>
    <col min="5357" max="5357" width="1.625" style="548" customWidth="1"/>
    <col min="5358" max="5358" width="5.375" style="548" customWidth="1"/>
    <col min="5359" max="5583" width="11" style="548"/>
    <col min="5584" max="5584" width="1.625" style="548" customWidth="1"/>
    <col min="5585" max="5585" width="17.75" style="548" customWidth="1"/>
    <col min="5586" max="5586" width="11.25" style="548" customWidth="1"/>
    <col min="5587" max="5605" width="8.375" style="548" customWidth="1"/>
    <col min="5606" max="5606" width="9.5" style="548" customWidth="1"/>
    <col min="5607" max="5607" width="10.375" style="548" customWidth="1"/>
    <col min="5608" max="5608" width="10.75" style="548" bestFit="1" customWidth="1"/>
    <col min="5609" max="5609" width="9.5" style="548" bestFit="1" customWidth="1"/>
    <col min="5610" max="5610" width="10.375" style="548" customWidth="1"/>
    <col min="5611" max="5611" width="8" style="548" bestFit="1" customWidth="1"/>
    <col min="5612" max="5612" width="15.75" style="548" bestFit="1" customWidth="1"/>
    <col min="5613" max="5613" width="1.625" style="548" customWidth="1"/>
    <col min="5614" max="5614" width="5.375" style="548" customWidth="1"/>
    <col min="5615" max="5839" width="11" style="548"/>
    <col min="5840" max="5840" width="1.625" style="548" customWidth="1"/>
    <col min="5841" max="5841" width="17.75" style="548" customWidth="1"/>
    <col min="5842" max="5842" width="11.25" style="548" customWidth="1"/>
    <col min="5843" max="5861" width="8.375" style="548" customWidth="1"/>
    <col min="5862" max="5862" width="9.5" style="548" customWidth="1"/>
    <col min="5863" max="5863" width="10.375" style="548" customWidth="1"/>
    <col min="5864" max="5864" width="10.75" style="548" bestFit="1" customWidth="1"/>
    <col min="5865" max="5865" width="9.5" style="548" bestFit="1" customWidth="1"/>
    <col min="5866" max="5866" width="10.375" style="548" customWidth="1"/>
    <col min="5867" max="5867" width="8" style="548" bestFit="1" customWidth="1"/>
    <col min="5868" max="5868" width="15.75" style="548" bestFit="1" customWidth="1"/>
    <col min="5869" max="5869" width="1.625" style="548" customWidth="1"/>
    <col min="5870" max="5870" width="5.375" style="548" customWidth="1"/>
    <col min="5871" max="6095" width="11" style="548"/>
    <col min="6096" max="6096" width="1.625" style="548" customWidth="1"/>
    <col min="6097" max="6097" width="17.75" style="548" customWidth="1"/>
    <col min="6098" max="6098" width="11.25" style="548" customWidth="1"/>
    <col min="6099" max="6117" width="8.375" style="548" customWidth="1"/>
    <col min="6118" max="6118" width="9.5" style="548" customWidth="1"/>
    <col min="6119" max="6119" width="10.375" style="548" customWidth="1"/>
    <col min="6120" max="6120" width="10.75" style="548" bestFit="1" customWidth="1"/>
    <col min="6121" max="6121" width="9.5" style="548" bestFit="1" customWidth="1"/>
    <col min="6122" max="6122" width="10.375" style="548" customWidth="1"/>
    <col min="6123" max="6123" width="8" style="548" bestFit="1" customWidth="1"/>
    <col min="6124" max="6124" width="15.75" style="548" bestFit="1" customWidth="1"/>
    <col min="6125" max="6125" width="1.625" style="548" customWidth="1"/>
    <col min="6126" max="6126" width="5.375" style="548" customWidth="1"/>
    <col min="6127" max="6351" width="11" style="548"/>
    <col min="6352" max="6352" width="1.625" style="548" customWidth="1"/>
    <col min="6353" max="6353" width="17.75" style="548" customWidth="1"/>
    <col min="6354" max="6354" width="11.25" style="548" customWidth="1"/>
    <col min="6355" max="6373" width="8.375" style="548" customWidth="1"/>
    <col min="6374" max="6374" width="9.5" style="548" customWidth="1"/>
    <col min="6375" max="6375" width="10.375" style="548" customWidth="1"/>
    <col min="6376" max="6376" width="10.75" style="548" bestFit="1" customWidth="1"/>
    <col min="6377" max="6377" width="9.5" style="548" bestFit="1" customWidth="1"/>
    <col min="6378" max="6378" width="10.375" style="548" customWidth="1"/>
    <col min="6379" max="6379" width="8" style="548" bestFit="1" customWidth="1"/>
    <col min="6380" max="6380" width="15.75" style="548" bestFit="1" customWidth="1"/>
    <col min="6381" max="6381" width="1.625" style="548" customWidth="1"/>
    <col min="6382" max="6382" width="5.375" style="548" customWidth="1"/>
    <col min="6383" max="6607" width="11" style="548"/>
    <col min="6608" max="6608" width="1.625" style="548" customWidth="1"/>
    <col min="6609" max="6609" width="17.75" style="548" customWidth="1"/>
    <col min="6610" max="6610" width="11.25" style="548" customWidth="1"/>
    <col min="6611" max="6629" width="8.375" style="548" customWidth="1"/>
    <col min="6630" max="6630" width="9.5" style="548" customWidth="1"/>
    <col min="6631" max="6631" width="10.375" style="548" customWidth="1"/>
    <col min="6632" max="6632" width="10.75" style="548" bestFit="1" customWidth="1"/>
    <col min="6633" max="6633" width="9.5" style="548" bestFit="1" customWidth="1"/>
    <col min="6634" max="6634" width="10.375" style="548" customWidth="1"/>
    <col min="6635" max="6635" width="8" style="548" bestFit="1" customWidth="1"/>
    <col min="6636" max="6636" width="15.75" style="548" bestFit="1" customWidth="1"/>
    <col min="6637" max="6637" width="1.625" style="548" customWidth="1"/>
    <col min="6638" max="6638" width="5.375" style="548" customWidth="1"/>
    <col min="6639" max="6863" width="11" style="548"/>
    <col min="6864" max="6864" width="1.625" style="548" customWidth="1"/>
    <col min="6865" max="6865" width="17.75" style="548" customWidth="1"/>
    <col min="6866" max="6866" width="11.25" style="548" customWidth="1"/>
    <col min="6867" max="6885" width="8.375" style="548" customWidth="1"/>
    <col min="6886" max="6886" width="9.5" style="548" customWidth="1"/>
    <col min="6887" max="6887" width="10.375" style="548" customWidth="1"/>
    <col min="6888" max="6888" width="10.75" style="548" bestFit="1" customWidth="1"/>
    <col min="6889" max="6889" width="9.5" style="548" bestFit="1" customWidth="1"/>
    <col min="6890" max="6890" width="10.375" style="548" customWidth="1"/>
    <col min="6891" max="6891" width="8" style="548" bestFit="1" customWidth="1"/>
    <col min="6892" max="6892" width="15.75" style="548" bestFit="1" customWidth="1"/>
    <col min="6893" max="6893" width="1.625" style="548" customWidth="1"/>
    <col min="6894" max="6894" width="5.375" style="548" customWidth="1"/>
    <col min="6895" max="7119" width="11" style="548"/>
    <col min="7120" max="7120" width="1.625" style="548" customWidth="1"/>
    <col min="7121" max="7121" width="17.75" style="548" customWidth="1"/>
    <col min="7122" max="7122" width="11.25" style="548" customWidth="1"/>
    <col min="7123" max="7141" width="8.375" style="548" customWidth="1"/>
    <col min="7142" max="7142" width="9.5" style="548" customWidth="1"/>
    <col min="7143" max="7143" width="10.375" style="548" customWidth="1"/>
    <col min="7144" max="7144" width="10.75" style="548" bestFit="1" customWidth="1"/>
    <col min="7145" max="7145" width="9.5" style="548" bestFit="1" customWidth="1"/>
    <col min="7146" max="7146" width="10.375" style="548" customWidth="1"/>
    <col min="7147" max="7147" width="8" style="548" bestFit="1" customWidth="1"/>
    <col min="7148" max="7148" width="15.75" style="548" bestFit="1" customWidth="1"/>
    <col min="7149" max="7149" width="1.625" style="548" customWidth="1"/>
    <col min="7150" max="7150" width="5.375" style="548" customWidth="1"/>
    <col min="7151" max="7375" width="11" style="548"/>
    <col min="7376" max="7376" width="1.625" style="548" customWidth="1"/>
    <col min="7377" max="7377" width="17.75" style="548" customWidth="1"/>
    <col min="7378" max="7378" width="11.25" style="548" customWidth="1"/>
    <col min="7379" max="7397" width="8.375" style="548" customWidth="1"/>
    <col min="7398" max="7398" width="9.5" style="548" customWidth="1"/>
    <col min="7399" max="7399" width="10.375" style="548" customWidth="1"/>
    <col min="7400" max="7400" width="10.75" style="548" bestFit="1" customWidth="1"/>
    <col min="7401" max="7401" width="9.5" style="548" bestFit="1" customWidth="1"/>
    <col min="7402" max="7402" width="10.375" style="548" customWidth="1"/>
    <col min="7403" max="7403" width="8" style="548" bestFit="1" customWidth="1"/>
    <col min="7404" max="7404" width="15.75" style="548" bestFit="1" customWidth="1"/>
    <col min="7405" max="7405" width="1.625" style="548" customWidth="1"/>
    <col min="7406" max="7406" width="5.375" style="548" customWidth="1"/>
    <col min="7407" max="7631" width="11" style="548"/>
    <col min="7632" max="7632" width="1.625" style="548" customWidth="1"/>
    <col min="7633" max="7633" width="17.75" style="548" customWidth="1"/>
    <col min="7634" max="7634" width="11.25" style="548" customWidth="1"/>
    <col min="7635" max="7653" width="8.375" style="548" customWidth="1"/>
    <col min="7654" max="7654" width="9.5" style="548" customWidth="1"/>
    <col min="7655" max="7655" width="10.375" style="548" customWidth="1"/>
    <col min="7656" max="7656" width="10.75" style="548" bestFit="1" customWidth="1"/>
    <col min="7657" max="7657" width="9.5" style="548" bestFit="1" customWidth="1"/>
    <col min="7658" max="7658" width="10.375" style="548" customWidth="1"/>
    <col min="7659" max="7659" width="8" style="548" bestFit="1" customWidth="1"/>
    <col min="7660" max="7660" width="15.75" style="548" bestFit="1" customWidth="1"/>
    <col min="7661" max="7661" width="1.625" style="548" customWidth="1"/>
    <col min="7662" max="7662" width="5.375" style="548" customWidth="1"/>
    <col min="7663" max="7887" width="11" style="548"/>
    <col min="7888" max="7888" width="1.625" style="548" customWidth="1"/>
    <col min="7889" max="7889" width="17.75" style="548" customWidth="1"/>
    <col min="7890" max="7890" width="11.25" style="548" customWidth="1"/>
    <col min="7891" max="7909" width="8.375" style="548" customWidth="1"/>
    <col min="7910" max="7910" width="9.5" style="548" customWidth="1"/>
    <col min="7911" max="7911" width="10.375" style="548" customWidth="1"/>
    <col min="7912" max="7912" width="10.75" style="548" bestFit="1" customWidth="1"/>
    <col min="7913" max="7913" width="9.5" style="548" bestFit="1" customWidth="1"/>
    <col min="7914" max="7914" width="10.375" style="548" customWidth="1"/>
    <col min="7915" max="7915" width="8" style="548" bestFit="1" customWidth="1"/>
    <col min="7916" max="7916" width="15.75" style="548" bestFit="1" customWidth="1"/>
    <col min="7917" max="7917" width="1.625" style="548" customWidth="1"/>
    <col min="7918" max="7918" width="5.375" style="548" customWidth="1"/>
    <col min="7919" max="8143" width="11" style="548"/>
    <col min="8144" max="8144" width="1.625" style="548" customWidth="1"/>
    <col min="8145" max="8145" width="17.75" style="548" customWidth="1"/>
    <col min="8146" max="8146" width="11.25" style="548" customWidth="1"/>
    <col min="8147" max="8165" width="8.375" style="548" customWidth="1"/>
    <col min="8166" max="8166" width="9.5" style="548" customWidth="1"/>
    <col min="8167" max="8167" width="10.375" style="548" customWidth="1"/>
    <col min="8168" max="8168" width="10.75" style="548" bestFit="1" customWidth="1"/>
    <col min="8169" max="8169" width="9.5" style="548" bestFit="1" customWidth="1"/>
    <col min="8170" max="8170" width="10.375" style="548" customWidth="1"/>
    <col min="8171" max="8171" width="8" style="548" bestFit="1" customWidth="1"/>
    <col min="8172" max="8172" width="15.75" style="548" bestFit="1" customWidth="1"/>
    <col min="8173" max="8173" width="1.625" style="548" customWidth="1"/>
    <col min="8174" max="8174" width="5.375" style="548" customWidth="1"/>
    <col min="8175" max="8399" width="11" style="548"/>
    <col min="8400" max="8400" width="1.625" style="548" customWidth="1"/>
    <col min="8401" max="8401" width="17.75" style="548" customWidth="1"/>
    <col min="8402" max="8402" width="11.25" style="548" customWidth="1"/>
    <col min="8403" max="8421" width="8.375" style="548" customWidth="1"/>
    <col min="8422" max="8422" width="9.5" style="548" customWidth="1"/>
    <col min="8423" max="8423" width="10.375" style="548" customWidth="1"/>
    <col min="8424" max="8424" width="10.75" style="548" bestFit="1" customWidth="1"/>
    <col min="8425" max="8425" width="9.5" style="548" bestFit="1" customWidth="1"/>
    <col min="8426" max="8426" width="10.375" style="548" customWidth="1"/>
    <col min="8427" max="8427" width="8" style="548" bestFit="1" customWidth="1"/>
    <col min="8428" max="8428" width="15.75" style="548" bestFit="1" customWidth="1"/>
    <col min="8429" max="8429" width="1.625" style="548" customWidth="1"/>
    <col min="8430" max="8430" width="5.375" style="548" customWidth="1"/>
    <col min="8431" max="8655" width="11" style="548"/>
    <col min="8656" max="8656" width="1.625" style="548" customWidth="1"/>
    <col min="8657" max="8657" width="17.75" style="548" customWidth="1"/>
    <col min="8658" max="8658" width="11.25" style="548" customWidth="1"/>
    <col min="8659" max="8677" width="8.375" style="548" customWidth="1"/>
    <col min="8678" max="8678" width="9.5" style="548" customWidth="1"/>
    <col min="8679" max="8679" width="10.375" style="548" customWidth="1"/>
    <col min="8680" max="8680" width="10.75" style="548" bestFit="1" customWidth="1"/>
    <col min="8681" max="8681" width="9.5" style="548" bestFit="1" customWidth="1"/>
    <col min="8682" max="8682" width="10.375" style="548" customWidth="1"/>
    <col min="8683" max="8683" width="8" style="548" bestFit="1" customWidth="1"/>
    <col min="8684" max="8684" width="15.75" style="548" bestFit="1" customWidth="1"/>
    <col min="8685" max="8685" width="1.625" style="548" customWidth="1"/>
    <col min="8686" max="8686" width="5.375" style="548" customWidth="1"/>
    <col min="8687" max="8911" width="11" style="548"/>
    <col min="8912" max="8912" width="1.625" style="548" customWidth="1"/>
    <col min="8913" max="8913" width="17.75" style="548" customWidth="1"/>
    <col min="8914" max="8914" width="11.25" style="548" customWidth="1"/>
    <col min="8915" max="8933" width="8.375" style="548" customWidth="1"/>
    <col min="8934" max="8934" width="9.5" style="548" customWidth="1"/>
    <col min="8935" max="8935" width="10.375" style="548" customWidth="1"/>
    <col min="8936" max="8936" width="10.75" style="548" bestFit="1" customWidth="1"/>
    <col min="8937" max="8937" width="9.5" style="548" bestFit="1" customWidth="1"/>
    <col min="8938" max="8938" width="10.375" style="548" customWidth="1"/>
    <col min="8939" max="8939" width="8" style="548" bestFit="1" customWidth="1"/>
    <col min="8940" max="8940" width="15.75" style="548" bestFit="1" customWidth="1"/>
    <col min="8941" max="8941" width="1.625" style="548" customWidth="1"/>
    <col min="8942" max="8942" width="5.375" style="548" customWidth="1"/>
    <col min="8943" max="9167" width="11" style="548"/>
    <col min="9168" max="9168" width="1.625" style="548" customWidth="1"/>
    <col min="9169" max="9169" width="17.75" style="548" customWidth="1"/>
    <col min="9170" max="9170" width="11.25" style="548" customWidth="1"/>
    <col min="9171" max="9189" width="8.375" style="548" customWidth="1"/>
    <col min="9190" max="9190" width="9.5" style="548" customWidth="1"/>
    <col min="9191" max="9191" width="10.375" style="548" customWidth="1"/>
    <col min="9192" max="9192" width="10.75" style="548" bestFit="1" customWidth="1"/>
    <col min="9193" max="9193" width="9.5" style="548" bestFit="1" customWidth="1"/>
    <col min="9194" max="9194" width="10.375" style="548" customWidth="1"/>
    <col min="9195" max="9195" width="8" style="548" bestFit="1" customWidth="1"/>
    <col min="9196" max="9196" width="15.75" style="548" bestFit="1" customWidth="1"/>
    <col min="9197" max="9197" width="1.625" style="548" customWidth="1"/>
    <col min="9198" max="9198" width="5.375" style="548" customWidth="1"/>
    <col min="9199" max="9423" width="11" style="548"/>
    <col min="9424" max="9424" width="1.625" style="548" customWidth="1"/>
    <col min="9425" max="9425" width="17.75" style="548" customWidth="1"/>
    <col min="9426" max="9426" width="11.25" style="548" customWidth="1"/>
    <col min="9427" max="9445" width="8.375" style="548" customWidth="1"/>
    <col min="9446" max="9446" width="9.5" style="548" customWidth="1"/>
    <col min="9447" max="9447" width="10.375" style="548" customWidth="1"/>
    <col min="9448" max="9448" width="10.75" style="548" bestFit="1" customWidth="1"/>
    <col min="9449" max="9449" width="9.5" style="548" bestFit="1" customWidth="1"/>
    <col min="9450" max="9450" width="10.375" style="548" customWidth="1"/>
    <col min="9451" max="9451" width="8" style="548" bestFit="1" customWidth="1"/>
    <col min="9452" max="9452" width="15.75" style="548" bestFit="1" customWidth="1"/>
    <col min="9453" max="9453" width="1.625" style="548" customWidth="1"/>
    <col min="9454" max="9454" width="5.375" style="548" customWidth="1"/>
    <col min="9455" max="9679" width="11" style="548"/>
    <col min="9680" max="9680" width="1.625" style="548" customWidth="1"/>
    <col min="9681" max="9681" width="17.75" style="548" customWidth="1"/>
    <col min="9682" max="9682" width="11.25" style="548" customWidth="1"/>
    <col min="9683" max="9701" width="8.375" style="548" customWidth="1"/>
    <col min="9702" max="9702" width="9.5" style="548" customWidth="1"/>
    <col min="9703" max="9703" width="10.375" style="548" customWidth="1"/>
    <col min="9704" max="9704" width="10.75" style="548" bestFit="1" customWidth="1"/>
    <col min="9705" max="9705" width="9.5" style="548" bestFit="1" customWidth="1"/>
    <col min="9706" max="9706" width="10.375" style="548" customWidth="1"/>
    <col min="9707" max="9707" width="8" style="548" bestFit="1" customWidth="1"/>
    <col min="9708" max="9708" width="15.75" style="548" bestFit="1" customWidth="1"/>
    <col min="9709" max="9709" width="1.625" style="548" customWidth="1"/>
    <col min="9710" max="9710" width="5.375" style="548" customWidth="1"/>
    <col min="9711" max="9935" width="11" style="548"/>
    <col min="9936" max="9936" width="1.625" style="548" customWidth="1"/>
    <col min="9937" max="9937" width="17.75" style="548" customWidth="1"/>
    <col min="9938" max="9938" width="11.25" style="548" customWidth="1"/>
    <col min="9939" max="9957" width="8.375" style="548" customWidth="1"/>
    <col min="9958" max="9958" width="9.5" style="548" customWidth="1"/>
    <col min="9959" max="9959" width="10.375" style="548" customWidth="1"/>
    <col min="9960" max="9960" width="10.75" style="548" bestFit="1" customWidth="1"/>
    <col min="9961" max="9961" width="9.5" style="548" bestFit="1" customWidth="1"/>
    <col min="9962" max="9962" width="10.375" style="548" customWidth="1"/>
    <col min="9963" max="9963" width="8" style="548" bestFit="1" customWidth="1"/>
    <col min="9964" max="9964" width="15.75" style="548" bestFit="1" customWidth="1"/>
    <col min="9965" max="9965" width="1.625" style="548" customWidth="1"/>
    <col min="9966" max="9966" width="5.375" style="548" customWidth="1"/>
    <col min="9967" max="10191" width="11" style="548"/>
    <col min="10192" max="10192" width="1.625" style="548" customWidth="1"/>
    <col min="10193" max="10193" width="17.75" style="548" customWidth="1"/>
    <col min="10194" max="10194" width="11.25" style="548" customWidth="1"/>
    <col min="10195" max="10213" width="8.375" style="548" customWidth="1"/>
    <col min="10214" max="10214" width="9.5" style="548" customWidth="1"/>
    <col min="10215" max="10215" width="10.375" style="548" customWidth="1"/>
    <col min="10216" max="10216" width="10.75" style="548" bestFit="1" customWidth="1"/>
    <col min="10217" max="10217" width="9.5" style="548" bestFit="1" customWidth="1"/>
    <col min="10218" max="10218" width="10.375" style="548" customWidth="1"/>
    <col min="10219" max="10219" width="8" style="548" bestFit="1" customWidth="1"/>
    <col min="10220" max="10220" width="15.75" style="548" bestFit="1" customWidth="1"/>
    <col min="10221" max="10221" width="1.625" style="548" customWidth="1"/>
    <col min="10222" max="10222" width="5.375" style="548" customWidth="1"/>
    <col min="10223" max="10447" width="11" style="548"/>
    <col min="10448" max="10448" width="1.625" style="548" customWidth="1"/>
    <col min="10449" max="10449" width="17.75" style="548" customWidth="1"/>
    <col min="10450" max="10450" width="11.25" style="548" customWidth="1"/>
    <col min="10451" max="10469" width="8.375" style="548" customWidth="1"/>
    <col min="10470" max="10470" width="9.5" style="548" customWidth="1"/>
    <col min="10471" max="10471" width="10.375" style="548" customWidth="1"/>
    <col min="10472" max="10472" width="10.75" style="548" bestFit="1" customWidth="1"/>
    <col min="10473" max="10473" width="9.5" style="548" bestFit="1" customWidth="1"/>
    <col min="10474" max="10474" width="10.375" style="548" customWidth="1"/>
    <col min="10475" max="10475" width="8" style="548" bestFit="1" customWidth="1"/>
    <col min="10476" max="10476" width="15.75" style="548" bestFit="1" customWidth="1"/>
    <col min="10477" max="10477" width="1.625" style="548" customWidth="1"/>
    <col min="10478" max="10478" width="5.375" style="548" customWidth="1"/>
    <col min="10479" max="10703" width="11" style="548"/>
    <col min="10704" max="10704" width="1.625" style="548" customWidth="1"/>
    <col min="10705" max="10705" width="17.75" style="548" customWidth="1"/>
    <col min="10706" max="10706" width="11.25" style="548" customWidth="1"/>
    <col min="10707" max="10725" width="8.375" style="548" customWidth="1"/>
    <col min="10726" max="10726" width="9.5" style="548" customWidth="1"/>
    <col min="10727" max="10727" width="10.375" style="548" customWidth="1"/>
    <col min="10728" max="10728" width="10.75" style="548" bestFit="1" customWidth="1"/>
    <col min="10729" max="10729" width="9.5" style="548" bestFit="1" customWidth="1"/>
    <col min="10730" max="10730" width="10.375" style="548" customWidth="1"/>
    <col min="10731" max="10731" width="8" style="548" bestFit="1" customWidth="1"/>
    <col min="10732" max="10732" width="15.75" style="548" bestFit="1" customWidth="1"/>
    <col min="10733" max="10733" width="1.625" style="548" customWidth="1"/>
    <col min="10734" max="10734" width="5.375" style="548" customWidth="1"/>
    <col min="10735" max="10959" width="11" style="548"/>
    <col min="10960" max="10960" width="1.625" style="548" customWidth="1"/>
    <col min="10961" max="10961" width="17.75" style="548" customWidth="1"/>
    <col min="10962" max="10962" width="11.25" style="548" customWidth="1"/>
    <col min="10963" max="10981" width="8.375" style="548" customWidth="1"/>
    <col min="10982" max="10982" width="9.5" style="548" customWidth="1"/>
    <col min="10983" max="10983" width="10.375" style="548" customWidth="1"/>
    <col min="10984" max="10984" width="10.75" style="548" bestFit="1" customWidth="1"/>
    <col min="10985" max="10985" width="9.5" style="548" bestFit="1" customWidth="1"/>
    <col min="10986" max="10986" width="10.375" style="548" customWidth="1"/>
    <col min="10987" max="10987" width="8" style="548" bestFit="1" customWidth="1"/>
    <col min="10988" max="10988" width="15.75" style="548" bestFit="1" customWidth="1"/>
    <col min="10989" max="10989" width="1.625" style="548" customWidth="1"/>
    <col min="10990" max="10990" width="5.375" style="548" customWidth="1"/>
    <col min="10991" max="11215" width="11" style="548"/>
    <col min="11216" max="11216" width="1.625" style="548" customWidth="1"/>
    <col min="11217" max="11217" width="17.75" style="548" customWidth="1"/>
    <col min="11218" max="11218" width="11.25" style="548" customWidth="1"/>
    <col min="11219" max="11237" width="8.375" style="548" customWidth="1"/>
    <col min="11238" max="11238" width="9.5" style="548" customWidth="1"/>
    <col min="11239" max="11239" width="10.375" style="548" customWidth="1"/>
    <col min="11240" max="11240" width="10.75" style="548" bestFit="1" customWidth="1"/>
    <col min="11241" max="11241" width="9.5" style="548" bestFit="1" customWidth="1"/>
    <col min="11242" max="11242" width="10.375" style="548" customWidth="1"/>
    <col min="11243" max="11243" width="8" style="548" bestFit="1" customWidth="1"/>
    <col min="11244" max="11244" width="15.75" style="548" bestFit="1" customWidth="1"/>
    <col min="11245" max="11245" width="1.625" style="548" customWidth="1"/>
    <col min="11246" max="11246" width="5.375" style="548" customWidth="1"/>
    <col min="11247" max="11471" width="11" style="548"/>
    <col min="11472" max="11472" width="1.625" style="548" customWidth="1"/>
    <col min="11473" max="11473" width="17.75" style="548" customWidth="1"/>
    <col min="11474" max="11474" width="11.25" style="548" customWidth="1"/>
    <col min="11475" max="11493" width="8.375" style="548" customWidth="1"/>
    <col min="11494" max="11494" width="9.5" style="548" customWidth="1"/>
    <col min="11495" max="11495" width="10.375" style="548" customWidth="1"/>
    <col min="11496" max="11496" width="10.75" style="548" bestFit="1" customWidth="1"/>
    <col min="11497" max="11497" width="9.5" style="548" bestFit="1" customWidth="1"/>
    <col min="11498" max="11498" width="10.375" style="548" customWidth="1"/>
    <col min="11499" max="11499" width="8" style="548" bestFit="1" customWidth="1"/>
    <col min="11500" max="11500" width="15.75" style="548" bestFit="1" customWidth="1"/>
    <col min="11501" max="11501" width="1.625" style="548" customWidth="1"/>
    <col min="11502" max="11502" width="5.375" style="548" customWidth="1"/>
    <col min="11503" max="11727" width="11" style="548"/>
    <col min="11728" max="11728" width="1.625" style="548" customWidth="1"/>
    <col min="11729" max="11729" width="17.75" style="548" customWidth="1"/>
    <col min="11730" max="11730" width="11.25" style="548" customWidth="1"/>
    <col min="11731" max="11749" width="8.375" style="548" customWidth="1"/>
    <col min="11750" max="11750" width="9.5" style="548" customWidth="1"/>
    <col min="11751" max="11751" width="10.375" style="548" customWidth="1"/>
    <col min="11752" max="11752" width="10.75" style="548" bestFit="1" customWidth="1"/>
    <col min="11753" max="11753" width="9.5" style="548" bestFit="1" customWidth="1"/>
    <col min="11754" max="11754" width="10.375" style="548" customWidth="1"/>
    <col min="11755" max="11755" width="8" style="548" bestFit="1" customWidth="1"/>
    <col min="11756" max="11756" width="15.75" style="548" bestFit="1" customWidth="1"/>
    <col min="11757" max="11757" width="1.625" style="548" customWidth="1"/>
    <col min="11758" max="11758" width="5.375" style="548" customWidth="1"/>
    <col min="11759" max="11983" width="11" style="548"/>
    <col min="11984" max="11984" width="1.625" style="548" customWidth="1"/>
    <col min="11985" max="11985" width="17.75" style="548" customWidth="1"/>
    <col min="11986" max="11986" width="11.25" style="548" customWidth="1"/>
    <col min="11987" max="12005" width="8.375" style="548" customWidth="1"/>
    <col min="12006" max="12006" width="9.5" style="548" customWidth="1"/>
    <col min="12007" max="12007" width="10.375" style="548" customWidth="1"/>
    <col min="12008" max="12008" width="10.75" style="548" bestFit="1" customWidth="1"/>
    <col min="12009" max="12009" width="9.5" style="548" bestFit="1" customWidth="1"/>
    <col min="12010" max="12010" width="10.375" style="548" customWidth="1"/>
    <col min="12011" max="12011" width="8" style="548" bestFit="1" customWidth="1"/>
    <col min="12012" max="12012" width="15.75" style="548" bestFit="1" customWidth="1"/>
    <col min="12013" max="12013" width="1.625" style="548" customWidth="1"/>
    <col min="12014" max="12014" width="5.375" style="548" customWidth="1"/>
    <col min="12015" max="12239" width="11" style="548"/>
    <col min="12240" max="12240" width="1.625" style="548" customWidth="1"/>
    <col min="12241" max="12241" width="17.75" style="548" customWidth="1"/>
    <col min="12242" max="12242" width="11.25" style="548" customWidth="1"/>
    <col min="12243" max="12261" width="8.375" style="548" customWidth="1"/>
    <col min="12262" max="12262" width="9.5" style="548" customWidth="1"/>
    <col min="12263" max="12263" width="10.375" style="548" customWidth="1"/>
    <col min="12264" max="12264" width="10.75" style="548" bestFit="1" customWidth="1"/>
    <col min="12265" max="12265" width="9.5" style="548" bestFit="1" customWidth="1"/>
    <col min="12266" max="12266" width="10.375" style="548" customWidth="1"/>
    <col min="12267" max="12267" width="8" style="548" bestFit="1" customWidth="1"/>
    <col min="12268" max="12268" width="15.75" style="548" bestFit="1" customWidth="1"/>
    <col min="12269" max="12269" width="1.625" style="548" customWidth="1"/>
    <col min="12270" max="12270" width="5.375" style="548" customWidth="1"/>
    <col min="12271" max="12495" width="11" style="548"/>
    <col min="12496" max="12496" width="1.625" style="548" customWidth="1"/>
    <col min="12497" max="12497" width="17.75" style="548" customWidth="1"/>
    <col min="12498" max="12498" width="11.25" style="548" customWidth="1"/>
    <col min="12499" max="12517" width="8.375" style="548" customWidth="1"/>
    <col min="12518" max="12518" width="9.5" style="548" customWidth="1"/>
    <col min="12519" max="12519" width="10.375" style="548" customWidth="1"/>
    <col min="12520" max="12520" width="10.75" style="548" bestFit="1" customWidth="1"/>
    <col min="12521" max="12521" width="9.5" style="548" bestFit="1" customWidth="1"/>
    <col min="12522" max="12522" width="10.375" style="548" customWidth="1"/>
    <col min="12523" max="12523" width="8" style="548" bestFit="1" customWidth="1"/>
    <col min="12524" max="12524" width="15.75" style="548" bestFit="1" customWidth="1"/>
    <col min="12525" max="12525" width="1.625" style="548" customWidth="1"/>
    <col min="12526" max="12526" width="5.375" style="548" customWidth="1"/>
    <col min="12527" max="12751" width="11" style="548"/>
    <col min="12752" max="12752" width="1.625" style="548" customWidth="1"/>
    <col min="12753" max="12753" width="17.75" style="548" customWidth="1"/>
    <col min="12754" max="12754" width="11.25" style="548" customWidth="1"/>
    <col min="12755" max="12773" width="8.375" style="548" customWidth="1"/>
    <col min="12774" max="12774" width="9.5" style="548" customWidth="1"/>
    <col min="12775" max="12775" width="10.375" style="548" customWidth="1"/>
    <col min="12776" max="12776" width="10.75" style="548" bestFit="1" customWidth="1"/>
    <col min="12777" max="12777" width="9.5" style="548" bestFit="1" customWidth="1"/>
    <col min="12778" max="12778" width="10.375" style="548" customWidth="1"/>
    <col min="12779" max="12779" width="8" style="548" bestFit="1" customWidth="1"/>
    <col min="12780" max="12780" width="15.75" style="548" bestFit="1" customWidth="1"/>
    <col min="12781" max="12781" width="1.625" style="548" customWidth="1"/>
    <col min="12782" max="12782" width="5.375" style="548" customWidth="1"/>
    <col min="12783" max="13007" width="11" style="548"/>
    <col min="13008" max="13008" width="1.625" style="548" customWidth="1"/>
    <col min="13009" max="13009" width="17.75" style="548" customWidth="1"/>
    <col min="13010" max="13010" width="11.25" style="548" customWidth="1"/>
    <col min="13011" max="13029" width="8.375" style="548" customWidth="1"/>
    <col min="13030" max="13030" width="9.5" style="548" customWidth="1"/>
    <col min="13031" max="13031" width="10.375" style="548" customWidth="1"/>
    <col min="13032" max="13032" width="10.75" style="548" bestFit="1" customWidth="1"/>
    <col min="13033" max="13033" width="9.5" style="548" bestFit="1" customWidth="1"/>
    <col min="13034" max="13034" width="10.375" style="548" customWidth="1"/>
    <col min="13035" max="13035" width="8" style="548" bestFit="1" customWidth="1"/>
    <col min="13036" max="13036" width="15.75" style="548" bestFit="1" customWidth="1"/>
    <col min="13037" max="13037" width="1.625" style="548" customWidth="1"/>
    <col min="13038" max="13038" width="5.375" style="548" customWidth="1"/>
    <col min="13039" max="13263" width="11" style="548"/>
    <col min="13264" max="13264" width="1.625" style="548" customWidth="1"/>
    <col min="13265" max="13265" width="17.75" style="548" customWidth="1"/>
    <col min="13266" max="13266" width="11.25" style="548" customWidth="1"/>
    <col min="13267" max="13285" width="8.375" style="548" customWidth="1"/>
    <col min="13286" max="13286" width="9.5" style="548" customWidth="1"/>
    <col min="13287" max="13287" width="10.375" style="548" customWidth="1"/>
    <col min="13288" max="13288" width="10.75" style="548" bestFit="1" customWidth="1"/>
    <col min="13289" max="13289" width="9.5" style="548" bestFit="1" customWidth="1"/>
    <col min="13290" max="13290" width="10.375" style="548" customWidth="1"/>
    <col min="13291" max="13291" width="8" style="548" bestFit="1" customWidth="1"/>
    <col min="13292" max="13292" width="15.75" style="548" bestFit="1" customWidth="1"/>
    <col min="13293" max="13293" width="1.625" style="548" customWidth="1"/>
    <col min="13294" max="13294" width="5.375" style="548" customWidth="1"/>
    <col min="13295" max="13519" width="11" style="548"/>
    <col min="13520" max="13520" width="1.625" style="548" customWidth="1"/>
    <col min="13521" max="13521" width="17.75" style="548" customWidth="1"/>
    <col min="13522" max="13522" width="11.25" style="548" customWidth="1"/>
    <col min="13523" max="13541" width="8.375" style="548" customWidth="1"/>
    <col min="13542" max="13542" width="9.5" style="548" customWidth="1"/>
    <col min="13543" max="13543" width="10.375" style="548" customWidth="1"/>
    <col min="13544" max="13544" width="10.75" style="548" bestFit="1" customWidth="1"/>
    <col min="13545" max="13545" width="9.5" style="548" bestFit="1" customWidth="1"/>
    <col min="13546" max="13546" width="10.375" style="548" customWidth="1"/>
    <col min="13547" max="13547" width="8" style="548" bestFit="1" customWidth="1"/>
    <col min="13548" max="13548" width="15.75" style="548" bestFit="1" customWidth="1"/>
    <col min="13549" max="13549" width="1.625" style="548" customWidth="1"/>
    <col min="13550" max="13550" width="5.375" style="548" customWidth="1"/>
    <col min="13551" max="13775" width="11" style="548"/>
    <col min="13776" max="13776" width="1.625" style="548" customWidth="1"/>
    <col min="13777" max="13777" width="17.75" style="548" customWidth="1"/>
    <col min="13778" max="13778" width="11.25" style="548" customWidth="1"/>
    <col min="13779" max="13797" width="8.375" style="548" customWidth="1"/>
    <col min="13798" max="13798" width="9.5" style="548" customWidth="1"/>
    <col min="13799" max="13799" width="10.375" style="548" customWidth="1"/>
    <col min="13800" max="13800" width="10.75" style="548" bestFit="1" customWidth="1"/>
    <col min="13801" max="13801" width="9.5" style="548" bestFit="1" customWidth="1"/>
    <col min="13802" max="13802" width="10.375" style="548" customWidth="1"/>
    <col min="13803" max="13803" width="8" style="548" bestFit="1" customWidth="1"/>
    <col min="13804" max="13804" width="15.75" style="548" bestFit="1" customWidth="1"/>
    <col min="13805" max="13805" width="1.625" style="548" customWidth="1"/>
    <col min="13806" max="13806" width="5.375" style="548" customWidth="1"/>
    <col min="13807" max="14031" width="11" style="548"/>
    <col min="14032" max="14032" width="1.625" style="548" customWidth="1"/>
    <col min="14033" max="14033" width="17.75" style="548" customWidth="1"/>
    <col min="14034" max="14034" width="11.25" style="548" customWidth="1"/>
    <col min="14035" max="14053" width="8.375" style="548" customWidth="1"/>
    <col min="14054" max="14054" width="9.5" style="548" customWidth="1"/>
    <col min="14055" max="14055" width="10.375" style="548" customWidth="1"/>
    <col min="14056" max="14056" width="10.75" style="548" bestFit="1" customWidth="1"/>
    <col min="14057" max="14057" width="9.5" style="548" bestFit="1" customWidth="1"/>
    <col min="14058" max="14058" width="10.375" style="548" customWidth="1"/>
    <col min="14059" max="14059" width="8" style="548" bestFit="1" customWidth="1"/>
    <col min="14060" max="14060" width="15.75" style="548" bestFit="1" customWidth="1"/>
    <col min="14061" max="14061" width="1.625" style="548" customWidth="1"/>
    <col min="14062" max="14062" width="5.375" style="548" customWidth="1"/>
    <col min="14063" max="14287" width="11" style="548"/>
    <col min="14288" max="14288" width="1.625" style="548" customWidth="1"/>
    <col min="14289" max="14289" width="17.75" style="548" customWidth="1"/>
    <col min="14290" max="14290" width="11.25" style="548" customWidth="1"/>
    <col min="14291" max="14309" width="8.375" style="548" customWidth="1"/>
    <col min="14310" max="14310" width="9.5" style="548" customWidth="1"/>
    <col min="14311" max="14311" width="10.375" style="548" customWidth="1"/>
    <col min="14312" max="14312" width="10.75" style="548" bestFit="1" customWidth="1"/>
    <col min="14313" max="14313" width="9.5" style="548" bestFit="1" customWidth="1"/>
    <col min="14314" max="14314" width="10.375" style="548" customWidth="1"/>
    <col min="14315" max="14315" width="8" style="548" bestFit="1" customWidth="1"/>
    <col min="14316" max="14316" width="15.75" style="548" bestFit="1" customWidth="1"/>
    <col min="14317" max="14317" width="1.625" style="548" customWidth="1"/>
    <col min="14318" max="14318" width="5.375" style="548" customWidth="1"/>
    <col min="14319" max="14543" width="11" style="548"/>
    <col min="14544" max="14544" width="1.625" style="548" customWidth="1"/>
    <col min="14545" max="14545" width="17.75" style="548" customWidth="1"/>
    <col min="14546" max="14546" width="11.25" style="548" customWidth="1"/>
    <col min="14547" max="14565" width="8.375" style="548" customWidth="1"/>
    <col min="14566" max="14566" width="9.5" style="548" customWidth="1"/>
    <col min="14567" max="14567" width="10.375" style="548" customWidth="1"/>
    <col min="14568" max="14568" width="10.75" style="548" bestFit="1" customWidth="1"/>
    <col min="14569" max="14569" width="9.5" style="548" bestFit="1" customWidth="1"/>
    <col min="14570" max="14570" width="10.375" style="548" customWidth="1"/>
    <col min="14571" max="14571" width="8" style="548" bestFit="1" customWidth="1"/>
    <col min="14572" max="14572" width="15.75" style="548" bestFit="1" customWidth="1"/>
    <col min="14573" max="14573" width="1.625" style="548" customWidth="1"/>
    <col min="14574" max="14574" width="5.375" style="548" customWidth="1"/>
    <col min="14575" max="14799" width="11" style="548"/>
    <col min="14800" max="14800" width="1.625" style="548" customWidth="1"/>
    <col min="14801" max="14801" width="17.75" style="548" customWidth="1"/>
    <col min="14802" max="14802" width="11.25" style="548" customWidth="1"/>
    <col min="14803" max="14821" width="8.375" style="548" customWidth="1"/>
    <col min="14822" max="14822" width="9.5" style="548" customWidth="1"/>
    <col min="14823" max="14823" width="10.375" style="548" customWidth="1"/>
    <col min="14824" max="14824" width="10.75" style="548" bestFit="1" customWidth="1"/>
    <col min="14825" max="14825" width="9.5" style="548" bestFit="1" customWidth="1"/>
    <col min="14826" max="14826" width="10.375" style="548" customWidth="1"/>
    <col min="14827" max="14827" width="8" style="548" bestFit="1" customWidth="1"/>
    <col min="14828" max="14828" width="15.75" style="548" bestFit="1" customWidth="1"/>
    <col min="14829" max="14829" width="1.625" style="548" customWidth="1"/>
    <col min="14830" max="14830" width="5.375" style="548" customWidth="1"/>
    <col min="14831" max="15055" width="11" style="548"/>
    <col min="15056" max="15056" width="1.625" style="548" customWidth="1"/>
    <col min="15057" max="15057" width="17.75" style="548" customWidth="1"/>
    <col min="15058" max="15058" width="11.25" style="548" customWidth="1"/>
    <col min="15059" max="15077" width="8.375" style="548" customWidth="1"/>
    <col min="15078" max="15078" width="9.5" style="548" customWidth="1"/>
    <col min="15079" max="15079" width="10.375" style="548" customWidth="1"/>
    <col min="15080" max="15080" width="10.75" style="548" bestFit="1" customWidth="1"/>
    <col min="15081" max="15081" width="9.5" style="548" bestFit="1" customWidth="1"/>
    <col min="15082" max="15082" width="10.375" style="548" customWidth="1"/>
    <col min="15083" max="15083" width="8" style="548" bestFit="1" customWidth="1"/>
    <col min="15084" max="15084" width="15.75" style="548" bestFit="1" customWidth="1"/>
    <col min="15085" max="15085" width="1.625" style="548" customWidth="1"/>
    <col min="15086" max="15086" width="5.375" style="548" customWidth="1"/>
    <col min="15087" max="15311" width="11" style="548"/>
    <col min="15312" max="15312" width="1.625" style="548" customWidth="1"/>
    <col min="15313" max="15313" width="17.75" style="548" customWidth="1"/>
    <col min="15314" max="15314" width="11.25" style="548" customWidth="1"/>
    <col min="15315" max="15333" width="8.375" style="548" customWidth="1"/>
    <col min="15334" max="15334" width="9.5" style="548" customWidth="1"/>
    <col min="15335" max="15335" width="10.375" style="548" customWidth="1"/>
    <col min="15336" max="15336" width="10.75" style="548" bestFit="1" customWidth="1"/>
    <col min="15337" max="15337" width="9.5" style="548" bestFit="1" customWidth="1"/>
    <col min="15338" max="15338" width="10.375" style="548" customWidth="1"/>
    <col min="15339" max="15339" width="8" style="548" bestFit="1" customWidth="1"/>
    <col min="15340" max="15340" width="15.75" style="548" bestFit="1" customWidth="1"/>
    <col min="15341" max="15341" width="1.625" style="548" customWidth="1"/>
    <col min="15342" max="15342" width="5.375" style="548" customWidth="1"/>
    <col min="15343" max="15567" width="11" style="548"/>
    <col min="15568" max="15568" width="1.625" style="548" customWidth="1"/>
    <col min="15569" max="15569" width="17.75" style="548" customWidth="1"/>
    <col min="15570" max="15570" width="11.25" style="548" customWidth="1"/>
    <col min="15571" max="15589" width="8.375" style="548" customWidth="1"/>
    <col min="15590" max="15590" width="9.5" style="548" customWidth="1"/>
    <col min="15591" max="15591" width="10.375" style="548" customWidth="1"/>
    <col min="15592" max="15592" width="10.75" style="548" bestFit="1" customWidth="1"/>
    <col min="15593" max="15593" width="9.5" style="548" bestFit="1" customWidth="1"/>
    <col min="15594" max="15594" width="10.375" style="548" customWidth="1"/>
    <col min="15595" max="15595" width="8" style="548" bestFit="1" customWidth="1"/>
    <col min="15596" max="15596" width="15.75" style="548" bestFit="1" customWidth="1"/>
    <col min="15597" max="15597" width="1.625" style="548" customWidth="1"/>
    <col min="15598" max="15598" width="5.375" style="548" customWidth="1"/>
    <col min="15599" max="15823" width="11" style="548"/>
    <col min="15824" max="15824" width="1.625" style="548" customWidth="1"/>
    <col min="15825" max="15825" width="17.75" style="548" customWidth="1"/>
    <col min="15826" max="15826" width="11.25" style="548" customWidth="1"/>
    <col min="15827" max="15845" width="8.375" style="548" customWidth="1"/>
    <col min="15846" max="15846" width="9.5" style="548" customWidth="1"/>
    <col min="15847" max="15847" width="10.375" style="548" customWidth="1"/>
    <col min="15848" max="15848" width="10.75" style="548" bestFit="1" customWidth="1"/>
    <col min="15849" max="15849" width="9.5" style="548" bestFit="1" customWidth="1"/>
    <col min="15850" max="15850" width="10.375" style="548" customWidth="1"/>
    <col min="15851" max="15851" width="8" style="548" bestFit="1" customWidth="1"/>
    <col min="15852" max="15852" width="15.75" style="548" bestFit="1" customWidth="1"/>
    <col min="15853" max="15853" width="1.625" style="548" customWidth="1"/>
    <col min="15854" max="15854" width="5.375" style="548" customWidth="1"/>
    <col min="15855" max="16079" width="11" style="548"/>
    <col min="16080" max="16080" width="1.625" style="548" customWidth="1"/>
    <col min="16081" max="16081" width="17.75" style="548" customWidth="1"/>
    <col min="16082" max="16082" width="11.25" style="548" customWidth="1"/>
    <col min="16083" max="16101" width="8.375" style="548" customWidth="1"/>
    <col min="16102" max="16102" width="9.5" style="548" customWidth="1"/>
    <col min="16103" max="16103" width="10.375" style="548" customWidth="1"/>
    <col min="16104" max="16104" width="10.75" style="548" bestFit="1" customWidth="1"/>
    <col min="16105" max="16105" width="9.5" style="548" bestFit="1" customWidth="1"/>
    <col min="16106" max="16106" width="10.375" style="548" customWidth="1"/>
    <col min="16107" max="16107" width="8" style="548" bestFit="1" customWidth="1"/>
    <col min="16108" max="16108" width="15.75" style="548" bestFit="1" customWidth="1"/>
    <col min="16109" max="16109" width="1.625" style="548" customWidth="1"/>
    <col min="16110" max="16110" width="5.375" style="548" customWidth="1"/>
    <col min="16111" max="16384" width="11" style="548"/>
  </cols>
  <sheetData>
    <row r="1" spans="1:53" ht="20.100000000000001" customHeight="1" thickBot="1">
      <c r="B1" s="2165" t="s">
        <v>1370</v>
      </c>
      <c r="I1" s="548"/>
      <c r="J1" s="548"/>
      <c r="L1" s="548" t="s">
        <v>632</v>
      </c>
      <c r="R1" s="550"/>
    </row>
    <row r="2" spans="1:53" s="552" customFormat="1" ht="20.100000000000001" customHeight="1" thickBot="1">
      <c r="A2" s="551"/>
      <c r="B2" s="2567" t="s">
        <v>633</v>
      </c>
      <c r="C2" s="2570" t="s">
        <v>634</v>
      </c>
      <c r="D2" s="2563" t="s">
        <v>635</v>
      </c>
      <c r="E2" s="2563" t="s">
        <v>636</v>
      </c>
      <c r="F2" s="2572" t="s">
        <v>637</v>
      </c>
      <c r="G2" s="2573"/>
      <c r="H2" s="2573"/>
      <c r="I2" s="2574"/>
      <c r="J2" s="2563" t="s">
        <v>638</v>
      </c>
      <c r="K2" s="2563" t="s">
        <v>639</v>
      </c>
      <c r="L2" s="2565" t="s">
        <v>640</v>
      </c>
      <c r="AF2" s="2423" t="s">
        <v>1483</v>
      </c>
      <c r="AG2" s="2423"/>
      <c r="AH2" s="2423"/>
      <c r="AI2" s="2423"/>
      <c r="AJ2" s="2423"/>
      <c r="AK2" s="2423"/>
      <c r="AL2" s="2423"/>
      <c r="AM2" s="2423"/>
      <c r="AN2" s="2423"/>
      <c r="AO2" s="2423"/>
      <c r="AP2" s="2423"/>
    </row>
    <row r="3" spans="1:53" s="552" customFormat="1" ht="35.25" customHeight="1">
      <c r="B3" s="2568"/>
      <c r="C3" s="2571"/>
      <c r="D3" s="2564"/>
      <c r="E3" s="2564"/>
      <c r="F3" s="553" t="s">
        <v>641</v>
      </c>
      <c r="G3" s="553" t="s">
        <v>642</v>
      </c>
      <c r="H3" s="553" t="s">
        <v>643</v>
      </c>
      <c r="I3" s="553" t="s">
        <v>644</v>
      </c>
      <c r="J3" s="2564"/>
      <c r="K3" s="2564"/>
      <c r="L3" s="2566"/>
      <c r="M3" s="554"/>
      <c r="N3" s="554"/>
      <c r="AF3" s="2546" t="s">
        <v>633</v>
      </c>
      <c r="AG3" s="2549" t="s">
        <v>634</v>
      </c>
      <c r="AH3" s="2541" t="s">
        <v>635</v>
      </c>
      <c r="AI3" s="2541" t="s">
        <v>636</v>
      </c>
      <c r="AJ3" s="2543" t="s">
        <v>637</v>
      </c>
      <c r="AK3" s="2544"/>
      <c r="AL3" s="2544"/>
      <c r="AM3" s="2545"/>
      <c r="AN3" s="2541" t="s">
        <v>638</v>
      </c>
      <c r="AO3" s="2541" t="s">
        <v>639</v>
      </c>
      <c r="AP3" s="2539" t="s">
        <v>640</v>
      </c>
      <c r="AQ3" s="2546" t="s">
        <v>633</v>
      </c>
      <c r="AR3" s="2549" t="s">
        <v>634</v>
      </c>
      <c r="AS3" s="2541" t="s">
        <v>635</v>
      </c>
      <c r="AT3" s="2541" t="s">
        <v>636</v>
      </c>
      <c r="AU3" s="2543" t="s">
        <v>637</v>
      </c>
      <c r="AV3" s="2544"/>
      <c r="AW3" s="2544"/>
      <c r="AX3" s="2545"/>
      <c r="AY3" s="2541" t="s">
        <v>638</v>
      </c>
      <c r="AZ3" s="2541" t="s">
        <v>639</v>
      </c>
      <c r="BA3" s="2539" t="s">
        <v>640</v>
      </c>
    </row>
    <row r="4" spans="1:53" s="554" customFormat="1" ht="29.25" thickBot="1">
      <c r="B4" s="2569"/>
      <c r="C4" s="555" t="s">
        <v>645</v>
      </c>
      <c r="D4" s="556" t="s">
        <v>646</v>
      </c>
      <c r="E4" s="556" t="s">
        <v>647</v>
      </c>
      <c r="F4" s="556" t="s">
        <v>648</v>
      </c>
      <c r="G4" s="556" t="s">
        <v>649</v>
      </c>
      <c r="H4" s="556" t="s">
        <v>650</v>
      </c>
      <c r="I4" s="556" t="s">
        <v>651</v>
      </c>
      <c r="J4" s="556" t="s">
        <v>652</v>
      </c>
      <c r="K4" s="556" t="s">
        <v>653</v>
      </c>
      <c r="L4" s="557" t="s">
        <v>654</v>
      </c>
      <c r="M4" s="548"/>
      <c r="N4" s="548"/>
      <c r="AF4" s="2547"/>
      <c r="AG4" s="2550"/>
      <c r="AH4" s="2542"/>
      <c r="AI4" s="2542"/>
      <c r="AJ4" s="2424" t="s">
        <v>641</v>
      </c>
      <c r="AK4" s="2424" t="s">
        <v>642</v>
      </c>
      <c r="AL4" s="2424" t="s">
        <v>643</v>
      </c>
      <c r="AM4" s="2424" t="s">
        <v>644</v>
      </c>
      <c r="AN4" s="2542"/>
      <c r="AO4" s="2542"/>
      <c r="AP4" s="2540"/>
      <c r="AQ4" s="2547"/>
      <c r="AR4" s="2550"/>
      <c r="AS4" s="2542"/>
      <c r="AT4" s="2542"/>
      <c r="AU4" s="2424" t="s">
        <v>641</v>
      </c>
      <c r="AV4" s="2424" t="s">
        <v>642</v>
      </c>
      <c r="AW4" s="2424" t="s">
        <v>643</v>
      </c>
      <c r="AX4" s="2424" t="s">
        <v>644</v>
      </c>
      <c r="AY4" s="2542"/>
      <c r="AZ4" s="2542"/>
      <c r="BA4" s="2540"/>
    </row>
    <row r="5" spans="1:53" ht="20.100000000000001" customHeight="1" thickBot="1">
      <c r="B5" s="558" t="s">
        <v>561</v>
      </c>
      <c r="C5" s="559">
        <f>P7</f>
        <v>1912.0211128530646</v>
      </c>
      <c r="D5" s="560">
        <f t="shared" ref="D5:L5" si="0">Q7</f>
        <v>105.64483833389637</v>
      </c>
      <c r="E5" s="560">
        <f t="shared" si="0"/>
        <v>323.6077885869546</v>
      </c>
      <c r="F5" s="560">
        <f t="shared" si="0"/>
        <v>1482.7684859322137</v>
      </c>
      <c r="G5" s="560">
        <f t="shared" si="0"/>
        <v>1322.4811325621872</v>
      </c>
      <c r="H5" s="560">
        <f t="shared" si="0"/>
        <v>1252.6514137452452</v>
      </c>
      <c r="I5" s="560">
        <f t="shared" si="0"/>
        <v>69.829718816941877</v>
      </c>
      <c r="J5" s="560">
        <f t="shared" si="0"/>
        <v>1358.2962520791423</v>
      </c>
      <c r="K5" s="560">
        <f t="shared" si="0"/>
        <v>160.28735337002647</v>
      </c>
      <c r="L5" s="561">
        <f t="shared" si="0"/>
        <v>393.43750740389652</v>
      </c>
      <c r="P5" s="548" t="s">
        <v>617</v>
      </c>
      <c r="Q5" s="548" t="s">
        <v>608</v>
      </c>
      <c r="R5" s="548" t="s">
        <v>609</v>
      </c>
      <c r="S5" s="548" t="s">
        <v>610</v>
      </c>
      <c r="T5" s="548" t="s">
        <v>612</v>
      </c>
      <c r="U5" s="548" t="s">
        <v>613</v>
      </c>
      <c r="V5" s="548" t="s">
        <v>614</v>
      </c>
      <c r="W5" s="548" t="s">
        <v>615</v>
      </c>
      <c r="X5" s="548" t="s">
        <v>611</v>
      </c>
      <c r="Y5" s="548" t="s">
        <v>616</v>
      </c>
      <c r="AF5" s="2548"/>
      <c r="AG5" s="2425" t="s">
        <v>645</v>
      </c>
      <c r="AH5" s="2426" t="s">
        <v>646</v>
      </c>
      <c r="AI5" s="2426" t="s">
        <v>647</v>
      </c>
      <c r="AJ5" s="2426" t="s">
        <v>648</v>
      </c>
      <c r="AK5" s="2426" t="s">
        <v>649</v>
      </c>
      <c r="AL5" s="2426" t="s">
        <v>650</v>
      </c>
      <c r="AM5" s="2426" t="s">
        <v>651</v>
      </c>
      <c r="AN5" s="2426" t="s">
        <v>652</v>
      </c>
      <c r="AO5" s="2426" t="s">
        <v>653</v>
      </c>
      <c r="AP5" s="2427" t="s">
        <v>654</v>
      </c>
      <c r="AQ5" s="2548"/>
      <c r="AR5" s="2425" t="s">
        <v>645</v>
      </c>
      <c r="AS5" s="2426" t="s">
        <v>646</v>
      </c>
      <c r="AT5" s="2426" t="s">
        <v>647</v>
      </c>
      <c r="AU5" s="2426" t="s">
        <v>648</v>
      </c>
      <c r="AV5" s="2426" t="s">
        <v>649</v>
      </c>
      <c r="AW5" s="2426" t="s">
        <v>650</v>
      </c>
      <c r="AX5" s="2426" t="s">
        <v>651</v>
      </c>
      <c r="AY5" s="2426" t="s">
        <v>652</v>
      </c>
      <c r="AZ5" s="2426" t="s">
        <v>653</v>
      </c>
      <c r="BA5" s="2427" t="s">
        <v>654</v>
      </c>
    </row>
    <row r="6" spans="1:53" ht="19.5" customHeight="1">
      <c r="B6" s="562" t="s">
        <v>655</v>
      </c>
      <c r="C6" s="563"/>
      <c r="D6" s="564">
        <f>D5/$C5</f>
        <v>5.5252966415342608E-2</v>
      </c>
      <c r="E6" s="564">
        <f t="shared" ref="E6:L6" si="1">E5/$C5</f>
        <v>0.16924906655663235</v>
      </c>
      <c r="F6" s="564">
        <f t="shared" si="1"/>
        <v>0.77549796702802509</v>
      </c>
      <c r="G6" s="564">
        <f t="shared" si="1"/>
        <v>0.69166659493043869</v>
      </c>
      <c r="H6" s="564">
        <f t="shared" si="1"/>
        <v>0.65514517874547618</v>
      </c>
      <c r="I6" s="564">
        <f t="shared" si="1"/>
        <v>3.6521416184962477E-2</v>
      </c>
      <c r="J6" s="564">
        <f t="shared" si="1"/>
        <v>0.71039814516081912</v>
      </c>
      <c r="K6" s="564">
        <f t="shared" si="1"/>
        <v>8.3831372097586385E-2</v>
      </c>
      <c r="L6" s="565">
        <f t="shared" si="1"/>
        <v>0.20577048274159487</v>
      </c>
      <c r="O6" s="548" t="s">
        <v>618</v>
      </c>
      <c r="P6" s="548" t="s">
        <v>628</v>
      </c>
      <c r="Q6" s="548" t="s">
        <v>619</v>
      </c>
      <c r="R6" s="548" t="s">
        <v>620</v>
      </c>
      <c r="S6" s="548" t="s">
        <v>621</v>
      </c>
      <c r="T6" s="548" t="s">
        <v>623</v>
      </c>
      <c r="U6" s="548" t="s">
        <v>624</v>
      </c>
      <c r="V6" s="548" t="s">
        <v>625</v>
      </c>
      <c r="W6" s="548" t="s">
        <v>626</v>
      </c>
      <c r="X6" s="548" t="s">
        <v>622</v>
      </c>
      <c r="Y6" s="548" t="s">
        <v>627</v>
      </c>
      <c r="AF6" s="2428" t="s">
        <v>561</v>
      </c>
      <c r="AG6" s="2429">
        <v>1912.0211128530646</v>
      </c>
      <c r="AH6" s="2430">
        <v>105.64483833389637</v>
      </c>
      <c r="AI6" s="2430">
        <v>323.6077885869546</v>
      </c>
      <c r="AJ6" s="2430">
        <v>1482.7684859322137</v>
      </c>
      <c r="AK6" s="2430">
        <v>1322.4811325621872</v>
      </c>
      <c r="AL6" s="2430">
        <v>1252.6514137452452</v>
      </c>
      <c r="AM6" s="2430">
        <v>69.829718816941877</v>
      </c>
      <c r="AN6" s="2430">
        <v>1358.2962520791423</v>
      </c>
      <c r="AO6" s="2430">
        <v>160.28735337002647</v>
      </c>
      <c r="AP6" s="2431">
        <v>393.43750740389652</v>
      </c>
      <c r="AQ6" s="2428" t="s">
        <v>561</v>
      </c>
      <c r="AR6" s="2448">
        <f>C5-AG6</f>
        <v>0</v>
      </c>
      <c r="AS6" s="2449">
        <f t="shared" ref="AS6:AS45" si="2">D5-AH6</f>
        <v>0</v>
      </c>
      <c r="AT6" s="2449">
        <f t="shared" ref="AT6:AT45" si="3">E5-AI6</f>
        <v>0</v>
      </c>
      <c r="AU6" s="2449">
        <f t="shared" ref="AU6:AU45" si="4">F5-AJ6</f>
        <v>0</v>
      </c>
      <c r="AV6" s="2449">
        <f t="shared" ref="AV6:AV45" si="5">G5-AK6</f>
        <v>0</v>
      </c>
      <c r="AW6" s="2449">
        <f t="shared" ref="AW6:AW45" si="6">H5-AL6</f>
        <v>0</v>
      </c>
      <c r="AX6" s="2449">
        <f t="shared" ref="AX6:AX45" si="7">I5-AM6</f>
        <v>0</v>
      </c>
      <c r="AY6" s="2449">
        <f t="shared" ref="AY6:AY45" si="8">J5-AN6</f>
        <v>0</v>
      </c>
      <c r="AZ6" s="2449">
        <f t="shared" ref="AZ6:AZ45" si="9">K5-AO6</f>
        <v>0</v>
      </c>
      <c r="BA6" s="2450">
        <f t="shared" ref="BA6:BA45" si="10">L5-AP6</f>
        <v>0</v>
      </c>
    </row>
    <row r="7" spans="1:53" ht="20.100000000000001" customHeight="1">
      <c r="B7" s="566" t="s">
        <v>562</v>
      </c>
      <c r="C7" s="563">
        <f>P8</f>
        <v>169317.63013094055</v>
      </c>
      <c r="D7" s="567">
        <f t="shared" ref="D7:K7" si="11">Q8</f>
        <v>1059.7496639699539</v>
      </c>
      <c r="E7" s="567">
        <f t="shared" si="11"/>
        <v>689.53885941774922</v>
      </c>
      <c r="F7" s="567">
        <f t="shared" si="11"/>
        <v>167568.34160755284</v>
      </c>
      <c r="G7" s="567">
        <f t="shared" si="11"/>
        <v>12393.760313084193</v>
      </c>
      <c r="H7" s="567">
        <f t="shared" si="11"/>
        <v>10544.891975981032</v>
      </c>
      <c r="I7" s="567">
        <f t="shared" si="11"/>
        <v>1848.8683371031561</v>
      </c>
      <c r="J7" s="567">
        <f t="shared" si="11"/>
        <v>11604.641639950984</v>
      </c>
      <c r="K7" s="567">
        <f t="shared" si="11"/>
        <v>155174.5812944686</v>
      </c>
      <c r="L7" s="568">
        <f>Y8</f>
        <v>2538.4071965209041</v>
      </c>
      <c r="O7" s="548" t="s">
        <v>561</v>
      </c>
      <c r="P7" s="548">
        <f>Y36</f>
        <v>1912.0211128530646</v>
      </c>
      <c r="Q7" s="548">
        <f>P36</f>
        <v>105.64483833389637</v>
      </c>
      <c r="R7" s="548">
        <f t="shared" ref="R7:S9" si="12">Q36</f>
        <v>323.6077885869546</v>
      </c>
      <c r="S7" s="548">
        <f t="shared" si="12"/>
        <v>1482.7684859322137</v>
      </c>
      <c r="T7" s="548">
        <f>T36</f>
        <v>1322.4811325621872</v>
      </c>
      <c r="U7" s="548">
        <f t="shared" ref="U7:V9" si="13">U36</f>
        <v>1252.6514137452452</v>
      </c>
      <c r="V7" s="548">
        <f t="shared" si="13"/>
        <v>69.829718816941877</v>
      </c>
      <c r="W7" s="548">
        <f>W36</f>
        <v>1358.2962520791423</v>
      </c>
      <c r="X7" s="548">
        <f>S36</f>
        <v>160.28735337002647</v>
      </c>
      <c r="Y7" s="548">
        <f>X36</f>
        <v>393.43750740389652</v>
      </c>
      <c r="AF7" s="2432" t="s">
        <v>655</v>
      </c>
      <c r="AG7" s="2433"/>
      <c r="AH7" s="2434">
        <v>5.5252966415342608E-2</v>
      </c>
      <c r="AI7" s="2434">
        <v>0.16924906655663235</v>
      </c>
      <c r="AJ7" s="2434">
        <v>0.77549796702802509</v>
      </c>
      <c r="AK7" s="2434">
        <v>0.69166659493043869</v>
      </c>
      <c r="AL7" s="2434">
        <v>0.65514517874547618</v>
      </c>
      <c r="AM7" s="2434">
        <v>3.6521416184962477E-2</v>
      </c>
      <c r="AN7" s="2434">
        <v>0.71039814516081912</v>
      </c>
      <c r="AO7" s="2434">
        <v>8.3831372097586385E-2</v>
      </c>
      <c r="AP7" s="2435">
        <v>0.20577048274159487</v>
      </c>
      <c r="AQ7" s="2432" t="s">
        <v>655</v>
      </c>
      <c r="AR7" s="2451">
        <f t="shared" ref="AR7:AR45" si="14">C6-AG7</f>
        <v>0</v>
      </c>
      <c r="AS7" s="2452">
        <f t="shared" si="2"/>
        <v>0</v>
      </c>
      <c r="AT7" s="2452">
        <f t="shared" si="3"/>
        <v>0</v>
      </c>
      <c r="AU7" s="2452">
        <f t="shared" si="4"/>
        <v>0</v>
      </c>
      <c r="AV7" s="2452">
        <f t="shared" si="5"/>
        <v>0</v>
      </c>
      <c r="AW7" s="2452">
        <f t="shared" si="6"/>
        <v>0</v>
      </c>
      <c r="AX7" s="2452">
        <f t="shared" si="7"/>
        <v>0</v>
      </c>
      <c r="AY7" s="2452">
        <f t="shared" si="8"/>
        <v>0</v>
      </c>
      <c r="AZ7" s="2452">
        <f t="shared" si="9"/>
        <v>0</v>
      </c>
      <c r="BA7" s="2453">
        <f t="shared" si="10"/>
        <v>0</v>
      </c>
    </row>
    <row r="8" spans="1:53" ht="20.100000000000001" customHeight="1">
      <c r="B8" s="562" t="s">
        <v>655</v>
      </c>
      <c r="C8" s="563"/>
      <c r="D8" s="564">
        <f>D7/$C7</f>
        <v>6.2589445833278216E-3</v>
      </c>
      <c r="E8" s="564">
        <f t="shared" ref="E8:L8" si="15">E7/$C7</f>
        <v>4.0724575396224203E-3</v>
      </c>
      <c r="F8" s="564">
        <f t="shared" si="15"/>
        <v>0.98966859787704964</v>
      </c>
      <c r="G8" s="564">
        <f t="shared" si="15"/>
        <v>7.3198285987699979E-2</v>
      </c>
      <c r="H8" s="564">
        <f t="shared" si="15"/>
        <v>6.2278759558743041E-2</v>
      </c>
      <c r="I8" s="564">
        <f t="shared" si="15"/>
        <v>1.0919526428956909E-2</v>
      </c>
      <c r="J8" s="564">
        <f t="shared" si="15"/>
        <v>6.8537704142070846E-2</v>
      </c>
      <c r="K8" s="564">
        <f t="shared" si="15"/>
        <v>0.91647031188934946</v>
      </c>
      <c r="L8" s="565">
        <f t="shared" si="15"/>
        <v>1.4991983968579323E-2</v>
      </c>
      <c r="O8" s="548" t="s">
        <v>562</v>
      </c>
      <c r="P8" s="548">
        <f>Y37</f>
        <v>169317.63013094055</v>
      </c>
      <c r="Q8" s="548">
        <f>P37</f>
        <v>1059.7496639699539</v>
      </c>
      <c r="R8" s="548">
        <f t="shared" si="12"/>
        <v>689.53885941774922</v>
      </c>
      <c r="S8" s="548">
        <f t="shared" si="12"/>
        <v>167568.34160755284</v>
      </c>
      <c r="T8" s="548">
        <f>T37</f>
        <v>12393.760313084193</v>
      </c>
      <c r="U8" s="548">
        <f t="shared" si="13"/>
        <v>10544.891975981032</v>
      </c>
      <c r="V8" s="548">
        <f t="shared" si="13"/>
        <v>1848.8683371031561</v>
      </c>
      <c r="W8" s="548">
        <f>W37</f>
        <v>11604.641639950984</v>
      </c>
      <c r="X8" s="548">
        <f>S37</f>
        <v>155174.5812944686</v>
      </c>
      <c r="Y8" s="548">
        <f>X37</f>
        <v>2538.4071965209041</v>
      </c>
      <c r="AF8" s="2436" t="s">
        <v>562</v>
      </c>
      <c r="AG8" s="2433">
        <v>169317.63013094055</v>
      </c>
      <c r="AH8" s="2437">
        <v>1059.7496639699539</v>
      </c>
      <c r="AI8" s="2437">
        <v>689.53885941774922</v>
      </c>
      <c r="AJ8" s="2437">
        <v>167568.34160755284</v>
      </c>
      <c r="AK8" s="2437">
        <v>12393.760313084193</v>
      </c>
      <c r="AL8" s="2437">
        <v>10544.891975981032</v>
      </c>
      <c r="AM8" s="2437">
        <v>1848.8683371031561</v>
      </c>
      <c r="AN8" s="2437">
        <v>11604.641639950984</v>
      </c>
      <c r="AO8" s="2437">
        <v>155174.5812944686</v>
      </c>
      <c r="AP8" s="2438">
        <v>2538.4071965209041</v>
      </c>
      <c r="AQ8" s="2436" t="s">
        <v>562</v>
      </c>
      <c r="AR8" s="2448">
        <f t="shared" si="14"/>
        <v>0</v>
      </c>
      <c r="AS8" s="2449">
        <f t="shared" si="2"/>
        <v>0</v>
      </c>
      <c r="AT8" s="2449">
        <f t="shared" si="3"/>
        <v>0</v>
      </c>
      <c r="AU8" s="2449">
        <f t="shared" si="4"/>
        <v>0</v>
      </c>
      <c r="AV8" s="2449">
        <f t="shared" si="5"/>
        <v>0</v>
      </c>
      <c r="AW8" s="2449">
        <f t="shared" si="6"/>
        <v>0</v>
      </c>
      <c r="AX8" s="2449">
        <f t="shared" si="7"/>
        <v>0</v>
      </c>
      <c r="AY8" s="2449">
        <f t="shared" si="8"/>
        <v>0</v>
      </c>
      <c r="AZ8" s="2449">
        <f t="shared" si="9"/>
        <v>0</v>
      </c>
      <c r="BA8" s="2450">
        <f t="shared" si="10"/>
        <v>0</v>
      </c>
    </row>
    <row r="9" spans="1:53" ht="20.100000000000001" customHeight="1">
      <c r="B9" s="566" t="s">
        <v>563</v>
      </c>
      <c r="C9" s="563">
        <f>P9</f>
        <v>2952.6635274641253</v>
      </c>
      <c r="D9" s="567">
        <f t="shared" ref="D9:L9" si="16">Q9</f>
        <v>255.38554111032968</v>
      </c>
      <c r="E9" s="567">
        <f t="shared" si="16"/>
        <v>9.0689024502880482</v>
      </c>
      <c r="F9" s="567">
        <f t="shared" si="16"/>
        <v>2688.2090839035072</v>
      </c>
      <c r="G9" s="567">
        <f t="shared" si="16"/>
        <v>1066.7033663526788</v>
      </c>
      <c r="H9" s="567">
        <f t="shared" si="16"/>
        <v>1023.3196834637441</v>
      </c>
      <c r="I9" s="567">
        <f t="shared" si="16"/>
        <v>43.38368288893399</v>
      </c>
      <c r="J9" s="567">
        <f t="shared" si="16"/>
        <v>1278.705224574074</v>
      </c>
      <c r="K9" s="567">
        <f t="shared" si="16"/>
        <v>1621.5057175508286</v>
      </c>
      <c r="L9" s="568">
        <f t="shared" si="16"/>
        <v>52.452585339222054</v>
      </c>
      <c r="O9" s="548" t="s">
        <v>563</v>
      </c>
      <c r="P9" s="548">
        <f>Y38</f>
        <v>2952.6635274641253</v>
      </c>
      <c r="Q9" s="548">
        <f>P38</f>
        <v>255.38554111032968</v>
      </c>
      <c r="R9" s="548">
        <f t="shared" si="12"/>
        <v>9.0689024502880482</v>
      </c>
      <c r="S9" s="548">
        <f t="shared" si="12"/>
        <v>2688.2090839035072</v>
      </c>
      <c r="T9" s="548">
        <f>T38</f>
        <v>1066.7033663526788</v>
      </c>
      <c r="U9" s="548">
        <f t="shared" si="13"/>
        <v>1023.3196834637441</v>
      </c>
      <c r="V9" s="548">
        <f t="shared" si="13"/>
        <v>43.38368288893399</v>
      </c>
      <c r="W9" s="548">
        <f>W38</f>
        <v>1278.705224574074</v>
      </c>
      <c r="X9" s="548">
        <f>S38</f>
        <v>1621.5057175508286</v>
      </c>
      <c r="Y9" s="548">
        <f>X38</f>
        <v>52.452585339222054</v>
      </c>
      <c r="AF9" s="2432" t="s">
        <v>655</v>
      </c>
      <c r="AG9" s="2433"/>
      <c r="AH9" s="2434">
        <v>6.2589445833278216E-3</v>
      </c>
      <c r="AI9" s="2434">
        <v>4.0724575396224203E-3</v>
      </c>
      <c r="AJ9" s="2434">
        <v>0.98966859787704964</v>
      </c>
      <c r="AK9" s="2434">
        <v>7.3198285987699979E-2</v>
      </c>
      <c r="AL9" s="2434">
        <v>6.2278759558743041E-2</v>
      </c>
      <c r="AM9" s="2434">
        <v>1.0919526428956909E-2</v>
      </c>
      <c r="AN9" s="2434">
        <v>6.8537704142070846E-2</v>
      </c>
      <c r="AO9" s="2434">
        <v>0.91647031188934946</v>
      </c>
      <c r="AP9" s="2435">
        <v>1.4991983968579323E-2</v>
      </c>
      <c r="AQ9" s="2432" t="s">
        <v>655</v>
      </c>
      <c r="AR9" s="2451">
        <f t="shared" si="14"/>
        <v>0</v>
      </c>
      <c r="AS9" s="2452">
        <f t="shared" si="2"/>
        <v>0</v>
      </c>
      <c r="AT9" s="2452">
        <f t="shared" si="3"/>
        <v>0</v>
      </c>
      <c r="AU9" s="2452">
        <f t="shared" si="4"/>
        <v>0</v>
      </c>
      <c r="AV9" s="2452">
        <f t="shared" si="5"/>
        <v>0</v>
      </c>
      <c r="AW9" s="2452">
        <f t="shared" si="6"/>
        <v>0</v>
      </c>
      <c r="AX9" s="2452">
        <f t="shared" si="7"/>
        <v>0</v>
      </c>
      <c r="AY9" s="2452">
        <f t="shared" si="8"/>
        <v>0</v>
      </c>
      <c r="AZ9" s="2452">
        <f t="shared" si="9"/>
        <v>0</v>
      </c>
      <c r="BA9" s="2453">
        <f t="shared" si="10"/>
        <v>0</v>
      </c>
    </row>
    <row r="10" spans="1:53" ht="20.100000000000001" customHeight="1">
      <c r="B10" s="562" t="s">
        <v>655</v>
      </c>
      <c r="C10" s="563"/>
      <c r="D10" s="564">
        <f>D9/$C9</f>
        <v>8.649327589644655E-2</v>
      </c>
      <c r="E10" s="564">
        <f t="shared" ref="E10:L10" si="17">E9/$C9</f>
        <v>3.071431054007299E-3</v>
      </c>
      <c r="F10" s="564">
        <f t="shared" si="17"/>
        <v>0.91043529304954607</v>
      </c>
      <c r="G10" s="564">
        <f t="shared" si="17"/>
        <v>0.36126817581169152</v>
      </c>
      <c r="H10" s="564">
        <f t="shared" si="17"/>
        <v>0.34657510886200271</v>
      </c>
      <c r="I10" s="564">
        <f t="shared" si="17"/>
        <v>1.4693066949688563E-2</v>
      </c>
      <c r="J10" s="564">
        <f t="shared" si="17"/>
        <v>0.43306838475844933</v>
      </c>
      <c r="K10" s="564">
        <f t="shared" si="17"/>
        <v>0.54916711723785461</v>
      </c>
      <c r="L10" s="565">
        <f t="shared" si="17"/>
        <v>1.7764498003695867E-2</v>
      </c>
      <c r="O10" s="548" t="s">
        <v>564</v>
      </c>
      <c r="P10" s="548">
        <f t="shared" ref="P10:P16" si="18">Y39</f>
        <v>2825.8722168110339</v>
      </c>
      <c r="Q10" s="548">
        <f t="shared" ref="Q10:S19" si="19">P39</f>
        <v>110.16464335227178</v>
      </c>
      <c r="R10" s="548">
        <f t="shared" si="19"/>
        <v>18.011999518261877</v>
      </c>
      <c r="S10" s="548">
        <f t="shared" si="19"/>
        <v>2697.6955739404998</v>
      </c>
      <c r="T10" s="548">
        <f t="shared" ref="T10:W19" si="20">T39</f>
        <v>814.70919623496513</v>
      </c>
      <c r="U10" s="548">
        <f t="shared" si="20"/>
        <v>734.52128708391979</v>
      </c>
      <c r="V10" s="548">
        <f t="shared" si="20"/>
        <v>80.187909151045133</v>
      </c>
      <c r="W10" s="548">
        <f t="shared" si="20"/>
        <v>844.68593043619148</v>
      </c>
      <c r="X10" s="548">
        <f t="shared" ref="X10:X16" si="21">S39</f>
        <v>1882.9863777055352</v>
      </c>
      <c r="Y10" s="548">
        <f t="shared" ref="Y10:Y16" si="22">X39</f>
        <v>98.199908669307007</v>
      </c>
      <c r="AF10" s="2436" t="s">
        <v>563</v>
      </c>
      <c r="AG10" s="2433">
        <v>2952.6635274641253</v>
      </c>
      <c r="AH10" s="2437">
        <v>255.38554111032968</v>
      </c>
      <c r="AI10" s="2437">
        <v>9.0689024502880482</v>
      </c>
      <c r="AJ10" s="2437">
        <v>2688.2090839035072</v>
      </c>
      <c r="AK10" s="2437">
        <v>1066.7033663526788</v>
      </c>
      <c r="AL10" s="2437">
        <v>1023.3196834637441</v>
      </c>
      <c r="AM10" s="2437">
        <v>43.38368288893399</v>
      </c>
      <c r="AN10" s="2437">
        <v>1278.705224574074</v>
      </c>
      <c r="AO10" s="2437">
        <v>1621.5057175508286</v>
      </c>
      <c r="AP10" s="2438">
        <v>52.452585339222054</v>
      </c>
      <c r="AQ10" s="2436" t="s">
        <v>563</v>
      </c>
      <c r="AR10" s="2448">
        <f t="shared" si="14"/>
        <v>0</v>
      </c>
      <c r="AS10" s="2449">
        <f t="shared" si="2"/>
        <v>0</v>
      </c>
      <c r="AT10" s="2449">
        <f t="shared" si="3"/>
        <v>0</v>
      </c>
      <c r="AU10" s="2449">
        <f t="shared" si="4"/>
        <v>0</v>
      </c>
      <c r="AV10" s="2449">
        <f t="shared" si="5"/>
        <v>0</v>
      </c>
      <c r="AW10" s="2449">
        <f t="shared" si="6"/>
        <v>0</v>
      </c>
      <c r="AX10" s="2449">
        <f t="shared" si="7"/>
        <v>0</v>
      </c>
      <c r="AY10" s="2449">
        <f t="shared" si="8"/>
        <v>0</v>
      </c>
      <c r="AZ10" s="2449">
        <f t="shared" si="9"/>
        <v>0</v>
      </c>
      <c r="BA10" s="2450">
        <f t="shared" si="10"/>
        <v>0</v>
      </c>
    </row>
    <row r="11" spans="1:53" ht="20.100000000000001" customHeight="1">
      <c r="B11" s="566" t="s">
        <v>564</v>
      </c>
      <c r="C11" s="563">
        <f>P10</f>
        <v>2825.8722168110339</v>
      </c>
      <c r="D11" s="567">
        <f t="shared" ref="D11:L11" si="23">Q10</f>
        <v>110.16464335227178</v>
      </c>
      <c r="E11" s="567">
        <f t="shared" si="23"/>
        <v>18.011999518261877</v>
      </c>
      <c r="F11" s="567">
        <f t="shared" si="23"/>
        <v>2697.6955739404998</v>
      </c>
      <c r="G11" s="567">
        <f t="shared" si="23"/>
        <v>814.70919623496513</v>
      </c>
      <c r="H11" s="567">
        <f t="shared" si="23"/>
        <v>734.52128708391979</v>
      </c>
      <c r="I11" s="567">
        <f t="shared" si="23"/>
        <v>80.187909151045133</v>
      </c>
      <c r="J11" s="567">
        <f t="shared" si="23"/>
        <v>844.68593043619148</v>
      </c>
      <c r="K11" s="567">
        <f t="shared" si="23"/>
        <v>1882.9863777055352</v>
      </c>
      <c r="L11" s="568">
        <f t="shared" si="23"/>
        <v>98.199908669307007</v>
      </c>
      <c r="O11" s="548" t="s">
        <v>565</v>
      </c>
      <c r="P11" s="548">
        <f t="shared" si="18"/>
        <v>2676.5591044302278</v>
      </c>
      <c r="Q11" s="548">
        <f t="shared" si="19"/>
        <v>29.467551612599539</v>
      </c>
      <c r="R11" s="548">
        <f t="shared" si="19"/>
        <v>1.9975685215964856</v>
      </c>
      <c r="S11" s="548">
        <f t="shared" si="19"/>
        <v>2645.093984296032</v>
      </c>
      <c r="T11" s="548">
        <f t="shared" si="20"/>
        <v>584.81716190146608</v>
      </c>
      <c r="U11" s="548">
        <f t="shared" si="20"/>
        <v>501.39445041335159</v>
      </c>
      <c r="V11" s="548">
        <f t="shared" si="20"/>
        <v>83.422711488114601</v>
      </c>
      <c r="W11" s="548">
        <f t="shared" si="20"/>
        <v>530.86200202595103</v>
      </c>
      <c r="X11" s="548">
        <f t="shared" si="21"/>
        <v>2060.2768223945659</v>
      </c>
      <c r="Y11" s="548">
        <f t="shared" si="22"/>
        <v>85.420280009711121</v>
      </c>
      <c r="AF11" s="2432" t="s">
        <v>655</v>
      </c>
      <c r="AG11" s="2433"/>
      <c r="AH11" s="2434">
        <v>8.649327589644655E-2</v>
      </c>
      <c r="AI11" s="2434">
        <v>3.071431054007299E-3</v>
      </c>
      <c r="AJ11" s="2434">
        <v>0.91043529304954607</v>
      </c>
      <c r="AK11" s="2434">
        <v>0.36126817581169152</v>
      </c>
      <c r="AL11" s="2434">
        <v>0.34657510886200271</v>
      </c>
      <c r="AM11" s="2434">
        <v>1.4693066949688563E-2</v>
      </c>
      <c r="AN11" s="2434">
        <v>0.43306838475844933</v>
      </c>
      <c r="AO11" s="2434">
        <v>0.54916711723785461</v>
      </c>
      <c r="AP11" s="2435">
        <v>1.7764498003695867E-2</v>
      </c>
      <c r="AQ11" s="2432" t="s">
        <v>655</v>
      </c>
      <c r="AR11" s="2451">
        <f t="shared" si="14"/>
        <v>0</v>
      </c>
      <c r="AS11" s="2452">
        <f t="shared" si="2"/>
        <v>0</v>
      </c>
      <c r="AT11" s="2452">
        <f t="shared" si="3"/>
        <v>0</v>
      </c>
      <c r="AU11" s="2452">
        <f t="shared" si="4"/>
        <v>0</v>
      </c>
      <c r="AV11" s="2452">
        <f t="shared" si="5"/>
        <v>0</v>
      </c>
      <c r="AW11" s="2452">
        <f t="shared" si="6"/>
        <v>0</v>
      </c>
      <c r="AX11" s="2452">
        <f t="shared" si="7"/>
        <v>0</v>
      </c>
      <c r="AY11" s="2452">
        <f t="shared" si="8"/>
        <v>0</v>
      </c>
      <c r="AZ11" s="2452">
        <f t="shared" si="9"/>
        <v>0</v>
      </c>
      <c r="BA11" s="2453">
        <f t="shared" si="10"/>
        <v>0</v>
      </c>
    </row>
    <row r="12" spans="1:53" ht="20.100000000000001" customHeight="1">
      <c r="B12" s="562" t="s">
        <v>655</v>
      </c>
      <c r="C12" s="563"/>
      <c r="D12" s="564">
        <f>D11/$C11</f>
        <v>3.8984297554894888E-2</v>
      </c>
      <c r="E12" s="564">
        <f t="shared" ref="E12:L12" si="24">E11/$C11</f>
        <v>6.3739610769053892E-3</v>
      </c>
      <c r="F12" s="564">
        <f t="shared" si="24"/>
        <v>0.95464174136819957</v>
      </c>
      <c r="G12" s="564">
        <f t="shared" si="24"/>
        <v>0.28830362228988388</v>
      </c>
      <c r="H12" s="564">
        <f t="shared" si="24"/>
        <v>0.25992728288075923</v>
      </c>
      <c r="I12" s="564">
        <f t="shared" si="24"/>
        <v>2.8376339409124565E-2</v>
      </c>
      <c r="J12" s="564">
        <f t="shared" si="24"/>
        <v>0.29891158043565408</v>
      </c>
      <c r="K12" s="564">
        <f t="shared" si="24"/>
        <v>0.66633811907831586</v>
      </c>
      <c r="L12" s="565">
        <f t="shared" si="24"/>
        <v>3.475030048602995E-2</v>
      </c>
      <c r="O12" s="548" t="s">
        <v>227</v>
      </c>
      <c r="P12" s="548">
        <f t="shared" si="18"/>
        <v>6822.7644369476511</v>
      </c>
      <c r="Q12" s="548">
        <f t="shared" si="19"/>
        <v>90.592010250247739</v>
      </c>
      <c r="R12" s="548">
        <f t="shared" si="19"/>
        <v>292.83269009750859</v>
      </c>
      <c r="S12" s="548">
        <f t="shared" si="19"/>
        <v>6439.3397365998935</v>
      </c>
      <c r="T12" s="548">
        <f t="shared" si="20"/>
        <v>4646.5990117631563</v>
      </c>
      <c r="U12" s="548">
        <f t="shared" si="20"/>
        <v>3887.0919115552019</v>
      </c>
      <c r="V12" s="548">
        <f t="shared" si="20"/>
        <v>759.50710020795543</v>
      </c>
      <c r="W12" s="548">
        <f t="shared" si="20"/>
        <v>3977.6839218054492</v>
      </c>
      <c r="X12" s="548">
        <f t="shared" si="21"/>
        <v>1792.7407248367372</v>
      </c>
      <c r="Y12" s="548">
        <f t="shared" si="22"/>
        <v>1052.339790305464</v>
      </c>
      <c r="AF12" s="2436" t="s">
        <v>564</v>
      </c>
      <c r="AG12" s="2433">
        <v>2825.8722168110339</v>
      </c>
      <c r="AH12" s="2437">
        <v>110.16464335227178</v>
      </c>
      <c r="AI12" s="2437">
        <v>18.011999518261877</v>
      </c>
      <c r="AJ12" s="2437">
        <v>2697.6955739404998</v>
      </c>
      <c r="AK12" s="2437">
        <v>814.70919623496513</v>
      </c>
      <c r="AL12" s="2437">
        <v>734.52128708391979</v>
      </c>
      <c r="AM12" s="2437">
        <v>80.187909151045133</v>
      </c>
      <c r="AN12" s="2437">
        <v>844.68593043619148</v>
      </c>
      <c r="AO12" s="2437">
        <v>1882.9863777055352</v>
      </c>
      <c r="AP12" s="2438">
        <v>98.199908669307007</v>
      </c>
      <c r="AQ12" s="2436" t="s">
        <v>564</v>
      </c>
      <c r="AR12" s="2448">
        <f t="shared" si="14"/>
        <v>0</v>
      </c>
      <c r="AS12" s="2449">
        <f t="shared" si="2"/>
        <v>0</v>
      </c>
      <c r="AT12" s="2449">
        <f t="shared" si="3"/>
        <v>0</v>
      </c>
      <c r="AU12" s="2449">
        <f t="shared" si="4"/>
        <v>0</v>
      </c>
      <c r="AV12" s="2449">
        <f t="shared" si="5"/>
        <v>0</v>
      </c>
      <c r="AW12" s="2449">
        <f t="shared" si="6"/>
        <v>0</v>
      </c>
      <c r="AX12" s="2449">
        <f t="shared" si="7"/>
        <v>0</v>
      </c>
      <c r="AY12" s="2449">
        <f t="shared" si="8"/>
        <v>0</v>
      </c>
      <c r="AZ12" s="2449">
        <f t="shared" si="9"/>
        <v>0</v>
      </c>
      <c r="BA12" s="2450">
        <f t="shared" si="10"/>
        <v>0</v>
      </c>
    </row>
    <row r="13" spans="1:53" ht="20.100000000000001" customHeight="1">
      <c r="B13" s="566" t="s">
        <v>565</v>
      </c>
      <c r="C13" s="563">
        <f>P11</f>
        <v>2676.5591044302278</v>
      </c>
      <c r="D13" s="567">
        <f t="shared" ref="D13:L13" si="25">Q11</f>
        <v>29.467551612599539</v>
      </c>
      <c r="E13" s="567">
        <f t="shared" si="25"/>
        <v>1.9975685215964856</v>
      </c>
      <c r="F13" s="567">
        <f t="shared" si="25"/>
        <v>2645.093984296032</v>
      </c>
      <c r="G13" s="567">
        <f t="shared" si="25"/>
        <v>584.81716190146608</v>
      </c>
      <c r="H13" s="567">
        <f t="shared" si="25"/>
        <v>501.39445041335159</v>
      </c>
      <c r="I13" s="567">
        <f t="shared" si="25"/>
        <v>83.422711488114601</v>
      </c>
      <c r="J13" s="567">
        <f t="shared" si="25"/>
        <v>530.86200202595103</v>
      </c>
      <c r="K13" s="567">
        <f t="shared" si="25"/>
        <v>2060.2768223945659</v>
      </c>
      <c r="L13" s="568">
        <f t="shared" si="25"/>
        <v>85.420280009711121</v>
      </c>
      <c r="O13" s="548" t="s">
        <v>566</v>
      </c>
      <c r="P13" s="548">
        <f t="shared" si="18"/>
        <v>937.63464448193679</v>
      </c>
      <c r="Q13" s="548">
        <f t="shared" si="19"/>
        <v>58.298306007752764</v>
      </c>
      <c r="R13" s="548">
        <f t="shared" si="19"/>
        <v>4.4096659250626491</v>
      </c>
      <c r="S13" s="548">
        <f t="shared" si="19"/>
        <v>874.92667254912158</v>
      </c>
      <c r="T13" s="548">
        <f t="shared" si="20"/>
        <v>658.07294388992261</v>
      </c>
      <c r="U13" s="548">
        <f t="shared" si="20"/>
        <v>644.73269815847209</v>
      </c>
      <c r="V13" s="548">
        <f t="shared" si="20"/>
        <v>13.340245731450652</v>
      </c>
      <c r="W13" s="548">
        <f t="shared" si="20"/>
        <v>703.0310041662251</v>
      </c>
      <c r="X13" s="548">
        <f t="shared" si="21"/>
        <v>216.85372865919879</v>
      </c>
      <c r="Y13" s="548">
        <f t="shared" si="22"/>
        <v>17.749911656513305</v>
      </c>
      <c r="AF13" s="2432" t="s">
        <v>655</v>
      </c>
      <c r="AG13" s="2433"/>
      <c r="AH13" s="2434">
        <v>3.8984297554894888E-2</v>
      </c>
      <c r="AI13" s="2434">
        <v>6.3739610769053892E-3</v>
      </c>
      <c r="AJ13" s="2434">
        <v>0.95464174136819957</v>
      </c>
      <c r="AK13" s="2434">
        <v>0.28830362228988388</v>
      </c>
      <c r="AL13" s="2434">
        <v>0.25992728288075923</v>
      </c>
      <c r="AM13" s="2434">
        <v>2.8376339409124565E-2</v>
      </c>
      <c r="AN13" s="2434">
        <v>0.29891158043565408</v>
      </c>
      <c r="AO13" s="2434">
        <v>0.66633811907831586</v>
      </c>
      <c r="AP13" s="2435">
        <v>3.475030048602995E-2</v>
      </c>
      <c r="AQ13" s="2432" t="s">
        <v>655</v>
      </c>
      <c r="AR13" s="2451">
        <f t="shared" si="14"/>
        <v>0</v>
      </c>
      <c r="AS13" s="2452">
        <f t="shared" si="2"/>
        <v>0</v>
      </c>
      <c r="AT13" s="2452">
        <f t="shared" si="3"/>
        <v>0</v>
      </c>
      <c r="AU13" s="2452">
        <f t="shared" si="4"/>
        <v>0</v>
      </c>
      <c r="AV13" s="2452">
        <f t="shared" si="5"/>
        <v>0</v>
      </c>
      <c r="AW13" s="2452">
        <f t="shared" si="6"/>
        <v>0</v>
      </c>
      <c r="AX13" s="2452">
        <f t="shared" si="7"/>
        <v>0</v>
      </c>
      <c r="AY13" s="2452">
        <f t="shared" si="8"/>
        <v>0</v>
      </c>
      <c r="AZ13" s="2452">
        <f t="shared" si="9"/>
        <v>0</v>
      </c>
      <c r="BA13" s="2453">
        <f t="shared" si="10"/>
        <v>0</v>
      </c>
    </row>
    <row r="14" spans="1:53" ht="20.100000000000001" customHeight="1">
      <c r="B14" s="562" t="s">
        <v>655</v>
      </c>
      <c r="C14" s="563"/>
      <c r="D14" s="564">
        <f>D13/$C13</f>
        <v>1.1009490342964962E-2</v>
      </c>
      <c r="E14" s="564">
        <f t="shared" ref="E14:L14" si="26">E13/$C13</f>
        <v>7.4631960052371708E-4</v>
      </c>
      <c r="F14" s="564">
        <f t="shared" si="26"/>
        <v>0.98824419005651143</v>
      </c>
      <c r="G14" s="564">
        <f t="shared" si="26"/>
        <v>0.21849588934295511</v>
      </c>
      <c r="H14" s="564">
        <f t="shared" si="26"/>
        <v>0.18732799495570485</v>
      </c>
      <c r="I14" s="564">
        <f t="shared" si="26"/>
        <v>3.1167894387250306E-2</v>
      </c>
      <c r="J14" s="564">
        <f t="shared" si="26"/>
        <v>0.19833748529866976</v>
      </c>
      <c r="K14" s="564">
        <f t="shared" si="26"/>
        <v>0.76974830071355627</v>
      </c>
      <c r="L14" s="565">
        <f t="shared" si="26"/>
        <v>3.1914213987774033E-2</v>
      </c>
      <c r="O14" s="548" t="s">
        <v>567</v>
      </c>
      <c r="P14" s="548">
        <f t="shared" si="18"/>
        <v>7247.8954160794283</v>
      </c>
      <c r="Q14" s="548">
        <f t="shared" si="19"/>
        <v>84.48684337951056</v>
      </c>
      <c r="R14" s="548">
        <f t="shared" si="19"/>
        <v>73.698800463193024</v>
      </c>
      <c r="S14" s="548">
        <f t="shared" si="19"/>
        <v>7089.7097722367243</v>
      </c>
      <c r="T14" s="548">
        <f t="shared" si="20"/>
        <v>6070.2008779745411</v>
      </c>
      <c r="U14" s="548">
        <f t="shared" si="20"/>
        <v>5896.411964844915</v>
      </c>
      <c r="V14" s="548">
        <f t="shared" si="20"/>
        <v>173.78891312962384</v>
      </c>
      <c r="W14" s="548">
        <f t="shared" si="20"/>
        <v>5980.8988082244268</v>
      </c>
      <c r="X14" s="548">
        <f t="shared" si="21"/>
        <v>1019.5088942621846</v>
      </c>
      <c r="Y14" s="548">
        <f t="shared" si="22"/>
        <v>247.48771359281685</v>
      </c>
      <c r="AF14" s="2436" t="s">
        <v>565</v>
      </c>
      <c r="AG14" s="2433">
        <v>2676.5591044302278</v>
      </c>
      <c r="AH14" s="2437">
        <v>29.467551612599539</v>
      </c>
      <c r="AI14" s="2437">
        <v>1.9975685215964856</v>
      </c>
      <c r="AJ14" s="2437">
        <v>2645.093984296032</v>
      </c>
      <c r="AK14" s="2437">
        <v>584.81716190146608</v>
      </c>
      <c r="AL14" s="2437">
        <v>501.39445041335159</v>
      </c>
      <c r="AM14" s="2437">
        <v>83.422711488114601</v>
      </c>
      <c r="AN14" s="2437">
        <v>530.86200202595103</v>
      </c>
      <c r="AO14" s="2437">
        <v>2060.2768223945659</v>
      </c>
      <c r="AP14" s="2438">
        <v>85.420280009711121</v>
      </c>
      <c r="AQ14" s="2436" t="s">
        <v>565</v>
      </c>
      <c r="AR14" s="2448">
        <f t="shared" si="14"/>
        <v>0</v>
      </c>
      <c r="AS14" s="2449">
        <f t="shared" si="2"/>
        <v>0</v>
      </c>
      <c r="AT14" s="2449">
        <f t="shared" si="3"/>
        <v>0</v>
      </c>
      <c r="AU14" s="2449">
        <f t="shared" si="4"/>
        <v>0</v>
      </c>
      <c r="AV14" s="2449">
        <f t="shared" si="5"/>
        <v>0</v>
      </c>
      <c r="AW14" s="2449">
        <f t="shared" si="6"/>
        <v>0</v>
      </c>
      <c r="AX14" s="2449">
        <f t="shared" si="7"/>
        <v>0</v>
      </c>
      <c r="AY14" s="2449">
        <f t="shared" si="8"/>
        <v>0</v>
      </c>
      <c r="AZ14" s="2449">
        <f t="shared" si="9"/>
        <v>0</v>
      </c>
      <c r="BA14" s="2450">
        <f t="shared" si="10"/>
        <v>0</v>
      </c>
    </row>
    <row r="15" spans="1:53" ht="20.100000000000001" customHeight="1">
      <c r="B15" s="566" t="s">
        <v>227</v>
      </c>
      <c r="C15" s="563">
        <f>P12</f>
        <v>6822.7644369476511</v>
      </c>
      <c r="D15" s="567">
        <f t="shared" ref="D15:L15" si="27">Q12</f>
        <v>90.592010250247739</v>
      </c>
      <c r="E15" s="567">
        <f t="shared" si="27"/>
        <v>292.83269009750859</v>
      </c>
      <c r="F15" s="567">
        <f t="shared" si="27"/>
        <v>6439.3397365998935</v>
      </c>
      <c r="G15" s="567">
        <f t="shared" si="27"/>
        <v>4646.5990117631563</v>
      </c>
      <c r="H15" s="567">
        <f t="shared" si="27"/>
        <v>3887.0919115552019</v>
      </c>
      <c r="I15" s="567">
        <f t="shared" si="27"/>
        <v>759.50710020795543</v>
      </c>
      <c r="J15" s="567">
        <f t="shared" si="27"/>
        <v>3977.6839218054492</v>
      </c>
      <c r="K15" s="567">
        <f t="shared" si="27"/>
        <v>1792.7407248367372</v>
      </c>
      <c r="L15" s="568">
        <f t="shared" si="27"/>
        <v>1052.339790305464</v>
      </c>
      <c r="O15" s="548" t="s">
        <v>568</v>
      </c>
      <c r="P15" s="548">
        <f t="shared" si="18"/>
        <v>89.708018778727649</v>
      </c>
      <c r="Q15" s="548">
        <f t="shared" si="19"/>
        <v>2.5394596303903958</v>
      </c>
      <c r="R15" s="548">
        <f t="shared" si="19"/>
        <v>1.5165696762490113</v>
      </c>
      <c r="S15" s="548">
        <f t="shared" si="19"/>
        <v>85.651989472088232</v>
      </c>
      <c r="T15" s="548">
        <f t="shared" si="20"/>
        <v>60.050204496948012</v>
      </c>
      <c r="U15" s="548">
        <f t="shared" si="20"/>
        <v>49.442092498919457</v>
      </c>
      <c r="V15" s="548">
        <f t="shared" si="20"/>
        <v>10.608111998028551</v>
      </c>
      <c r="W15" s="548">
        <f t="shared" si="20"/>
        <v>51.981552129309847</v>
      </c>
      <c r="X15" s="548">
        <f t="shared" si="21"/>
        <v>25.601784975140216</v>
      </c>
      <c r="Y15" s="548">
        <f t="shared" si="22"/>
        <v>12.124681674277559</v>
      </c>
      <c r="AF15" s="2432" t="s">
        <v>655</v>
      </c>
      <c r="AG15" s="2433"/>
      <c r="AH15" s="2434">
        <v>1.1009490342964962E-2</v>
      </c>
      <c r="AI15" s="2434">
        <v>7.4631960052371708E-4</v>
      </c>
      <c r="AJ15" s="2434">
        <v>0.98824419005651143</v>
      </c>
      <c r="AK15" s="2434">
        <v>0.21849588934295511</v>
      </c>
      <c r="AL15" s="2434">
        <v>0.18732799495570485</v>
      </c>
      <c r="AM15" s="2434">
        <v>3.1167894387250306E-2</v>
      </c>
      <c r="AN15" s="2434">
        <v>0.19833748529866976</v>
      </c>
      <c r="AO15" s="2434">
        <v>0.76974830071355627</v>
      </c>
      <c r="AP15" s="2435">
        <v>3.1914213987774033E-2</v>
      </c>
      <c r="AQ15" s="2432" t="s">
        <v>655</v>
      </c>
      <c r="AR15" s="2451">
        <f t="shared" si="14"/>
        <v>0</v>
      </c>
      <c r="AS15" s="2452">
        <f t="shared" si="2"/>
        <v>0</v>
      </c>
      <c r="AT15" s="2452">
        <f t="shared" si="3"/>
        <v>0</v>
      </c>
      <c r="AU15" s="2452">
        <f t="shared" si="4"/>
        <v>0</v>
      </c>
      <c r="AV15" s="2452">
        <f t="shared" si="5"/>
        <v>0</v>
      </c>
      <c r="AW15" s="2452">
        <f t="shared" si="6"/>
        <v>0</v>
      </c>
      <c r="AX15" s="2452">
        <f t="shared" si="7"/>
        <v>0</v>
      </c>
      <c r="AY15" s="2452">
        <f t="shared" si="8"/>
        <v>0</v>
      </c>
      <c r="AZ15" s="2452">
        <f t="shared" si="9"/>
        <v>0</v>
      </c>
      <c r="BA15" s="2453">
        <f t="shared" si="10"/>
        <v>0</v>
      </c>
    </row>
    <row r="16" spans="1:53" ht="20.100000000000001" customHeight="1">
      <c r="B16" s="562" t="s">
        <v>655</v>
      </c>
      <c r="C16" s="563"/>
      <c r="D16" s="564">
        <f>D15/$C15</f>
        <v>1.3277903859564663E-2</v>
      </c>
      <c r="E16" s="564">
        <f t="shared" ref="E16:L16" si="28">E15/$C15</f>
        <v>4.2919947303429878E-2</v>
      </c>
      <c r="F16" s="564">
        <f t="shared" si="28"/>
        <v>0.94380214883700531</v>
      </c>
      <c r="G16" s="564">
        <f t="shared" si="28"/>
        <v>0.68104344722795951</v>
      </c>
      <c r="H16" s="564">
        <f t="shared" si="28"/>
        <v>0.56972389234270526</v>
      </c>
      <c r="I16" s="564">
        <f t="shared" si="28"/>
        <v>0.11131955488525433</v>
      </c>
      <c r="J16" s="564">
        <f t="shared" si="28"/>
        <v>0.58300179620226988</v>
      </c>
      <c r="K16" s="564">
        <f t="shared" si="28"/>
        <v>0.2627587016090458</v>
      </c>
      <c r="L16" s="565">
        <f t="shared" si="28"/>
        <v>0.15423950218868421</v>
      </c>
      <c r="O16" s="548" t="s">
        <v>569</v>
      </c>
      <c r="P16" s="548">
        <f t="shared" si="18"/>
        <v>2557.154446879948</v>
      </c>
      <c r="Q16" s="548">
        <f t="shared" si="19"/>
        <v>119.56541455223439</v>
      </c>
      <c r="R16" s="548">
        <f t="shared" si="19"/>
        <v>12.593768909055017</v>
      </c>
      <c r="S16" s="548">
        <f t="shared" si="19"/>
        <v>2424.9952634186589</v>
      </c>
      <c r="T16" s="548">
        <f t="shared" si="20"/>
        <v>1572.9370253784807</v>
      </c>
      <c r="U16" s="548">
        <f t="shared" si="20"/>
        <v>1549.4959164040588</v>
      </c>
      <c r="V16" s="548">
        <f t="shared" si="20"/>
        <v>23.441108974421997</v>
      </c>
      <c r="W16" s="548">
        <f t="shared" si="20"/>
        <v>1669.061330956293</v>
      </c>
      <c r="X16" s="548">
        <f t="shared" si="21"/>
        <v>852.05823804017746</v>
      </c>
      <c r="Y16" s="548">
        <f t="shared" si="22"/>
        <v>36.034877883477009</v>
      </c>
      <c r="AF16" s="2436" t="s">
        <v>227</v>
      </c>
      <c r="AG16" s="2433">
        <v>6822.7644369476511</v>
      </c>
      <c r="AH16" s="2437">
        <v>90.592010250247739</v>
      </c>
      <c r="AI16" s="2437">
        <v>292.83269009750859</v>
      </c>
      <c r="AJ16" s="2437">
        <v>6439.3397365998935</v>
      </c>
      <c r="AK16" s="2437">
        <v>4646.5990117631563</v>
      </c>
      <c r="AL16" s="2437">
        <v>3887.0919115552019</v>
      </c>
      <c r="AM16" s="2437">
        <v>759.50710020795543</v>
      </c>
      <c r="AN16" s="2437">
        <v>3977.6839218054492</v>
      </c>
      <c r="AO16" s="2437">
        <v>1792.7407248367372</v>
      </c>
      <c r="AP16" s="2438">
        <v>1052.339790305464</v>
      </c>
      <c r="AQ16" s="2436" t="s">
        <v>227</v>
      </c>
      <c r="AR16" s="2448">
        <f t="shared" si="14"/>
        <v>0</v>
      </c>
      <c r="AS16" s="2449">
        <f t="shared" si="2"/>
        <v>0</v>
      </c>
      <c r="AT16" s="2449">
        <f t="shared" si="3"/>
        <v>0</v>
      </c>
      <c r="AU16" s="2449">
        <f t="shared" si="4"/>
        <v>0</v>
      </c>
      <c r="AV16" s="2449">
        <f t="shared" si="5"/>
        <v>0</v>
      </c>
      <c r="AW16" s="2449">
        <f t="shared" si="6"/>
        <v>0</v>
      </c>
      <c r="AX16" s="2449">
        <f t="shared" si="7"/>
        <v>0</v>
      </c>
      <c r="AY16" s="2449">
        <f t="shared" si="8"/>
        <v>0</v>
      </c>
      <c r="AZ16" s="2449">
        <f t="shared" si="9"/>
        <v>0</v>
      </c>
      <c r="BA16" s="2450">
        <f t="shared" si="10"/>
        <v>0</v>
      </c>
    </row>
    <row r="17" spans="2:53" ht="20.100000000000001" customHeight="1">
      <c r="B17" s="566" t="s">
        <v>566</v>
      </c>
      <c r="C17" s="563">
        <f>P13</f>
        <v>937.63464448193679</v>
      </c>
      <c r="D17" s="567">
        <f t="shared" ref="D17:L17" si="29">Q13</f>
        <v>58.298306007752764</v>
      </c>
      <c r="E17" s="567">
        <f t="shared" si="29"/>
        <v>4.4096659250626491</v>
      </c>
      <c r="F17" s="567">
        <f t="shared" si="29"/>
        <v>874.92667254912158</v>
      </c>
      <c r="G17" s="567">
        <f t="shared" si="29"/>
        <v>658.07294388992261</v>
      </c>
      <c r="H17" s="567">
        <f t="shared" si="29"/>
        <v>644.73269815847209</v>
      </c>
      <c r="I17" s="567">
        <f t="shared" si="29"/>
        <v>13.340245731450652</v>
      </c>
      <c r="J17" s="567">
        <f t="shared" si="29"/>
        <v>703.0310041662251</v>
      </c>
      <c r="K17" s="567">
        <f t="shared" si="29"/>
        <v>216.85372865919879</v>
      </c>
      <c r="L17" s="568">
        <f t="shared" si="29"/>
        <v>17.749911656513305</v>
      </c>
      <c r="O17" s="548" t="s">
        <v>656</v>
      </c>
      <c r="P17" s="548">
        <f>Y46</f>
        <v>91.829144051456836</v>
      </c>
      <c r="Q17" s="548">
        <f>P46</f>
        <v>0</v>
      </c>
      <c r="R17" s="548">
        <f t="shared" si="19"/>
        <v>4.2974678842394739E-4</v>
      </c>
      <c r="S17" s="548">
        <f t="shared" si="19"/>
        <v>91.828714304668438</v>
      </c>
      <c r="T17" s="548">
        <f>T46</f>
        <v>76.262738890779588</v>
      </c>
      <c r="U17" s="548">
        <f t="shared" si="20"/>
        <v>74.575797390698654</v>
      </c>
      <c r="V17" s="548">
        <f t="shared" si="20"/>
        <v>1.686941500080948</v>
      </c>
      <c r="W17" s="548">
        <f>W46</f>
        <v>74.575797390698654</v>
      </c>
      <c r="X17" s="548">
        <f>S46</f>
        <v>15.565975413888841</v>
      </c>
      <c r="Y17" s="548">
        <f>X46</f>
        <v>1.6873712468693722</v>
      </c>
      <c r="AF17" s="2432" t="s">
        <v>655</v>
      </c>
      <c r="AG17" s="2433"/>
      <c r="AH17" s="2434">
        <v>1.3277903859564663E-2</v>
      </c>
      <c r="AI17" s="2434">
        <v>4.2919947303429878E-2</v>
      </c>
      <c r="AJ17" s="2434">
        <v>0.94380214883700531</v>
      </c>
      <c r="AK17" s="2434">
        <v>0.68104344722795951</v>
      </c>
      <c r="AL17" s="2434">
        <v>0.56972389234270526</v>
      </c>
      <c r="AM17" s="2434">
        <v>0.11131955488525433</v>
      </c>
      <c r="AN17" s="2434">
        <v>0.58300179620226988</v>
      </c>
      <c r="AO17" s="2434">
        <v>0.2627587016090458</v>
      </c>
      <c r="AP17" s="2435">
        <v>0.15423950218868421</v>
      </c>
      <c r="AQ17" s="2432" t="s">
        <v>655</v>
      </c>
      <c r="AR17" s="2451">
        <f t="shared" si="14"/>
        <v>0</v>
      </c>
      <c r="AS17" s="2452">
        <f t="shared" si="2"/>
        <v>0</v>
      </c>
      <c r="AT17" s="2452">
        <f t="shared" si="3"/>
        <v>0</v>
      </c>
      <c r="AU17" s="2452">
        <f t="shared" si="4"/>
        <v>0</v>
      </c>
      <c r="AV17" s="2452">
        <f t="shared" si="5"/>
        <v>0</v>
      </c>
      <c r="AW17" s="2452">
        <f t="shared" si="6"/>
        <v>0</v>
      </c>
      <c r="AX17" s="2452">
        <f t="shared" si="7"/>
        <v>0</v>
      </c>
      <c r="AY17" s="2452">
        <f t="shared" si="8"/>
        <v>0</v>
      </c>
      <c r="AZ17" s="2452">
        <f t="shared" si="9"/>
        <v>0</v>
      </c>
      <c r="BA17" s="2453">
        <f t="shared" si="10"/>
        <v>0</v>
      </c>
    </row>
    <row r="18" spans="2:53" ht="20.100000000000001" customHeight="1">
      <c r="B18" s="562" t="s">
        <v>655</v>
      </c>
      <c r="C18" s="563"/>
      <c r="D18" s="564">
        <f>D17/$C17</f>
        <v>6.2175929985995589E-2</v>
      </c>
      <c r="E18" s="564">
        <f t="shared" ref="E18:L18" si="30">E17/$C17</f>
        <v>4.7029682094341593E-3</v>
      </c>
      <c r="F18" s="564">
        <f t="shared" si="30"/>
        <v>0.93312110180457042</v>
      </c>
      <c r="G18" s="564">
        <f t="shared" si="30"/>
        <v>0.70184367414615101</v>
      </c>
      <c r="H18" s="564">
        <f t="shared" si="30"/>
        <v>0.68761612207140732</v>
      </c>
      <c r="I18" s="564">
        <f t="shared" si="30"/>
        <v>1.4227552074743808E-2</v>
      </c>
      <c r="J18" s="564">
        <f t="shared" si="30"/>
        <v>0.74979205205740318</v>
      </c>
      <c r="K18" s="564">
        <f t="shared" si="30"/>
        <v>0.23127742765841924</v>
      </c>
      <c r="L18" s="565">
        <f t="shared" si="30"/>
        <v>1.8930520284177972E-2</v>
      </c>
      <c r="O18" s="548" t="s">
        <v>571</v>
      </c>
      <c r="P18" s="548">
        <f>Y47</f>
        <v>22.945784160901049</v>
      </c>
      <c r="Q18" s="548">
        <f>P47</f>
        <v>7.3777145585467663E-2</v>
      </c>
      <c r="R18" s="548">
        <f t="shared" si="19"/>
        <v>1.8479344397831921</v>
      </c>
      <c r="S18" s="548">
        <f t="shared" si="19"/>
        <v>21.024072575532394</v>
      </c>
      <c r="T18" s="548">
        <f>T47</f>
        <v>17.93990126585452</v>
      </c>
      <c r="U18" s="548">
        <f t="shared" si="20"/>
        <v>16.005109372652822</v>
      </c>
      <c r="V18" s="548">
        <f t="shared" si="20"/>
        <v>1.934791893201693</v>
      </c>
      <c r="W18" s="548">
        <f>W47</f>
        <v>16.078886518238285</v>
      </c>
      <c r="X18" s="548">
        <f>S47</f>
        <v>3.0841713096778682</v>
      </c>
      <c r="Y18" s="548">
        <f>X47</f>
        <v>3.7827263329848857</v>
      </c>
      <c r="AF18" s="2436" t="s">
        <v>566</v>
      </c>
      <c r="AG18" s="2433">
        <v>937.63464448193679</v>
      </c>
      <c r="AH18" s="2437">
        <v>58.298306007752764</v>
      </c>
      <c r="AI18" s="2437">
        <v>4.4096659250626491</v>
      </c>
      <c r="AJ18" s="2437">
        <v>874.92667254912158</v>
      </c>
      <c r="AK18" s="2437">
        <v>658.07294388992261</v>
      </c>
      <c r="AL18" s="2437">
        <v>644.73269815847209</v>
      </c>
      <c r="AM18" s="2437">
        <v>13.340245731450652</v>
      </c>
      <c r="AN18" s="2437">
        <v>703.0310041662251</v>
      </c>
      <c r="AO18" s="2437">
        <v>216.85372865919879</v>
      </c>
      <c r="AP18" s="2438">
        <v>17.749911656513305</v>
      </c>
      <c r="AQ18" s="2436" t="s">
        <v>566</v>
      </c>
      <c r="AR18" s="2448">
        <f t="shared" si="14"/>
        <v>0</v>
      </c>
      <c r="AS18" s="2449">
        <f t="shared" si="2"/>
        <v>0</v>
      </c>
      <c r="AT18" s="2449">
        <f t="shared" si="3"/>
        <v>0</v>
      </c>
      <c r="AU18" s="2449">
        <f t="shared" si="4"/>
        <v>0</v>
      </c>
      <c r="AV18" s="2449">
        <f t="shared" si="5"/>
        <v>0</v>
      </c>
      <c r="AW18" s="2449">
        <f t="shared" si="6"/>
        <v>0</v>
      </c>
      <c r="AX18" s="2449">
        <f t="shared" si="7"/>
        <v>0</v>
      </c>
      <c r="AY18" s="2449">
        <f t="shared" si="8"/>
        <v>0</v>
      </c>
      <c r="AZ18" s="2449">
        <f t="shared" si="9"/>
        <v>0</v>
      </c>
      <c r="BA18" s="2450">
        <f t="shared" si="10"/>
        <v>0</v>
      </c>
    </row>
    <row r="19" spans="2:53" ht="20.100000000000001" customHeight="1">
      <c r="B19" s="566" t="s">
        <v>567</v>
      </c>
      <c r="C19" s="563">
        <f>P14</f>
        <v>7247.8954160794283</v>
      </c>
      <c r="D19" s="567">
        <f t="shared" ref="D19:L19" si="31">Q14</f>
        <v>84.48684337951056</v>
      </c>
      <c r="E19" s="567">
        <f t="shared" si="31"/>
        <v>73.698800463193024</v>
      </c>
      <c r="F19" s="567">
        <f t="shared" si="31"/>
        <v>7089.7097722367243</v>
      </c>
      <c r="G19" s="567">
        <f t="shared" si="31"/>
        <v>6070.2008779745411</v>
      </c>
      <c r="H19" s="567">
        <f t="shared" si="31"/>
        <v>5896.411964844915</v>
      </c>
      <c r="I19" s="567">
        <f t="shared" si="31"/>
        <v>173.78891312962384</v>
      </c>
      <c r="J19" s="567">
        <f t="shared" si="31"/>
        <v>5980.8988082244268</v>
      </c>
      <c r="K19" s="567">
        <f t="shared" si="31"/>
        <v>1019.5088942621846</v>
      </c>
      <c r="L19" s="568">
        <f t="shared" si="31"/>
        <v>247.48771359281685</v>
      </c>
      <c r="O19" s="548" t="s">
        <v>572</v>
      </c>
      <c r="P19" s="548">
        <f>Y48</f>
        <v>8646.7284071553895</v>
      </c>
      <c r="Q19" s="548">
        <f>P48</f>
        <v>3655.9190717036927</v>
      </c>
      <c r="R19" s="548">
        <f t="shared" si="19"/>
        <v>37.234082471957031</v>
      </c>
      <c r="S19" s="548">
        <f t="shared" si="19"/>
        <v>4953.5752529797392</v>
      </c>
      <c r="T19" s="548">
        <f>T48</f>
        <v>4633.7179891324422</v>
      </c>
      <c r="U19" s="548">
        <f t="shared" si="20"/>
        <v>4519.2899361065683</v>
      </c>
      <c r="V19" s="548">
        <f t="shared" si="20"/>
        <v>114.42805302587644</v>
      </c>
      <c r="W19" s="548">
        <f>W48</f>
        <v>8175.2090078102628</v>
      </c>
      <c r="X19" s="548">
        <f>S48</f>
        <v>319.85726384729497</v>
      </c>
      <c r="Y19" s="548">
        <f>X48</f>
        <v>151.6621354978335</v>
      </c>
      <c r="AF19" s="2432" t="s">
        <v>655</v>
      </c>
      <c r="AG19" s="2433"/>
      <c r="AH19" s="2434">
        <v>6.2175929985995589E-2</v>
      </c>
      <c r="AI19" s="2434">
        <v>4.7029682094341593E-3</v>
      </c>
      <c r="AJ19" s="2434">
        <v>0.93312110180457042</v>
      </c>
      <c r="AK19" s="2434">
        <v>0.70184367414615101</v>
      </c>
      <c r="AL19" s="2434">
        <v>0.68761612207140732</v>
      </c>
      <c r="AM19" s="2434">
        <v>1.4227552074743808E-2</v>
      </c>
      <c r="AN19" s="2434">
        <v>0.74979205205740318</v>
      </c>
      <c r="AO19" s="2434">
        <v>0.23127742765841924</v>
      </c>
      <c r="AP19" s="2435">
        <v>1.8930520284177972E-2</v>
      </c>
      <c r="AQ19" s="2432" t="s">
        <v>655</v>
      </c>
      <c r="AR19" s="2451">
        <f t="shared" si="14"/>
        <v>0</v>
      </c>
      <c r="AS19" s="2452">
        <f t="shared" si="2"/>
        <v>0</v>
      </c>
      <c r="AT19" s="2452">
        <f t="shared" si="3"/>
        <v>0</v>
      </c>
      <c r="AU19" s="2452">
        <f t="shared" si="4"/>
        <v>0</v>
      </c>
      <c r="AV19" s="2452">
        <f t="shared" si="5"/>
        <v>0</v>
      </c>
      <c r="AW19" s="2452">
        <f t="shared" si="6"/>
        <v>0</v>
      </c>
      <c r="AX19" s="2452">
        <f t="shared" si="7"/>
        <v>0</v>
      </c>
      <c r="AY19" s="2452">
        <f t="shared" si="8"/>
        <v>0</v>
      </c>
      <c r="AZ19" s="2452">
        <f t="shared" si="9"/>
        <v>0</v>
      </c>
      <c r="BA19" s="2453">
        <f t="shared" si="10"/>
        <v>0</v>
      </c>
    </row>
    <row r="20" spans="2:53" ht="20.100000000000001" customHeight="1">
      <c r="B20" s="562" t="s">
        <v>655</v>
      </c>
      <c r="C20" s="563"/>
      <c r="D20" s="564">
        <f>D19/$C19</f>
        <v>1.1656741513140051E-2</v>
      </c>
      <c r="E20" s="564">
        <f t="shared" ref="E20:L20" si="32">E19/$C19</f>
        <v>1.016830351879699E-2</v>
      </c>
      <c r="F20" s="564">
        <f t="shared" si="32"/>
        <v>0.97817495496806295</v>
      </c>
      <c r="G20" s="564">
        <f t="shared" si="32"/>
        <v>0.8375122058891501</v>
      </c>
      <c r="H20" s="564">
        <f t="shared" si="32"/>
        <v>0.81353436085235831</v>
      </c>
      <c r="I20" s="564">
        <f t="shared" si="32"/>
        <v>2.3977845036791481E-2</v>
      </c>
      <c r="J20" s="564">
        <f t="shared" si="32"/>
        <v>0.82519110236549853</v>
      </c>
      <c r="K20" s="564">
        <f t="shared" si="32"/>
        <v>0.14066274907891305</v>
      </c>
      <c r="L20" s="565">
        <f t="shared" si="32"/>
        <v>3.4146148555588465E-2</v>
      </c>
      <c r="O20" s="548" t="s">
        <v>657</v>
      </c>
      <c r="P20" s="548">
        <f t="shared" ref="P20:P25" si="33">Y49</f>
        <v>7348.4179149899519</v>
      </c>
      <c r="Q20" s="548">
        <f t="shared" ref="Q20:S23" si="34">P49</f>
        <v>183.03404052191081</v>
      </c>
      <c r="R20" s="548">
        <f t="shared" si="34"/>
        <v>552.58810425329762</v>
      </c>
      <c r="S20" s="548">
        <f t="shared" si="34"/>
        <v>6612.7957702147451</v>
      </c>
      <c r="T20" s="548">
        <f t="shared" ref="T20:W26" si="35">T49</f>
        <v>5958.8602021701918</v>
      </c>
      <c r="U20" s="548">
        <f t="shared" si="35"/>
        <v>5237.852721686183</v>
      </c>
      <c r="V20" s="548">
        <f t="shared" si="35"/>
        <v>721.0074804840076</v>
      </c>
      <c r="W20" s="548">
        <f t="shared" si="35"/>
        <v>5420.8867622080943</v>
      </c>
      <c r="X20" s="548">
        <f t="shared" ref="X20:X26" si="36">S49</f>
        <v>653.93556804455466</v>
      </c>
      <c r="Y20" s="548">
        <f t="shared" ref="Y20:Y26" si="37">X49</f>
        <v>1273.5955847373054</v>
      </c>
      <c r="AF20" s="2436" t="s">
        <v>567</v>
      </c>
      <c r="AG20" s="2433">
        <v>7247.8954160794283</v>
      </c>
      <c r="AH20" s="2437">
        <v>84.48684337951056</v>
      </c>
      <c r="AI20" s="2437">
        <v>73.698800463193024</v>
      </c>
      <c r="AJ20" s="2437">
        <v>7089.7097722367243</v>
      </c>
      <c r="AK20" s="2437">
        <v>6070.2008779745411</v>
      </c>
      <c r="AL20" s="2437">
        <v>5896.411964844915</v>
      </c>
      <c r="AM20" s="2437">
        <v>173.78891312962384</v>
      </c>
      <c r="AN20" s="2437">
        <v>5980.8988082244268</v>
      </c>
      <c r="AO20" s="2437">
        <v>1019.5088942621846</v>
      </c>
      <c r="AP20" s="2438">
        <v>247.48771359281685</v>
      </c>
      <c r="AQ20" s="2436" t="s">
        <v>567</v>
      </c>
      <c r="AR20" s="2448">
        <f t="shared" si="14"/>
        <v>0</v>
      </c>
      <c r="AS20" s="2449">
        <f t="shared" si="2"/>
        <v>0</v>
      </c>
      <c r="AT20" s="2449">
        <f t="shared" si="3"/>
        <v>0</v>
      </c>
      <c r="AU20" s="2449">
        <f t="shared" si="4"/>
        <v>0</v>
      </c>
      <c r="AV20" s="2449">
        <f t="shared" si="5"/>
        <v>0</v>
      </c>
      <c r="AW20" s="2449">
        <f t="shared" si="6"/>
        <v>0</v>
      </c>
      <c r="AX20" s="2449">
        <f t="shared" si="7"/>
        <v>0</v>
      </c>
      <c r="AY20" s="2449">
        <f t="shared" si="8"/>
        <v>0</v>
      </c>
      <c r="AZ20" s="2449">
        <f t="shared" si="9"/>
        <v>0</v>
      </c>
      <c r="BA20" s="2450">
        <f t="shared" si="10"/>
        <v>0</v>
      </c>
    </row>
    <row r="21" spans="2:53" ht="20.100000000000001" customHeight="1">
      <c r="B21" s="566" t="s">
        <v>568</v>
      </c>
      <c r="C21" s="563">
        <f>P15</f>
        <v>89.708018778727649</v>
      </c>
      <c r="D21" s="567">
        <f t="shared" ref="D21:L21" si="38">Q15</f>
        <v>2.5394596303903958</v>
      </c>
      <c r="E21" s="567">
        <f t="shared" si="38"/>
        <v>1.5165696762490113</v>
      </c>
      <c r="F21" s="567">
        <f t="shared" si="38"/>
        <v>85.651989472088232</v>
      </c>
      <c r="G21" s="567">
        <f t="shared" si="38"/>
        <v>60.050204496948012</v>
      </c>
      <c r="H21" s="567">
        <f t="shared" si="38"/>
        <v>49.442092498919457</v>
      </c>
      <c r="I21" s="567">
        <f t="shared" si="38"/>
        <v>10.608111998028551</v>
      </c>
      <c r="J21" s="567">
        <f t="shared" si="38"/>
        <v>51.981552129309847</v>
      </c>
      <c r="K21" s="567">
        <f t="shared" si="38"/>
        <v>25.601784975140216</v>
      </c>
      <c r="L21" s="568">
        <f t="shared" si="38"/>
        <v>12.124681674277559</v>
      </c>
      <c r="O21" s="548" t="s">
        <v>573</v>
      </c>
      <c r="P21" s="548">
        <f t="shared" si="33"/>
        <v>15161.455952007609</v>
      </c>
      <c r="Q21" s="548">
        <f t="shared" si="34"/>
        <v>2237.0332339850361</v>
      </c>
      <c r="R21" s="548">
        <f t="shared" si="34"/>
        <v>592.95698480516387</v>
      </c>
      <c r="S21" s="548">
        <f t="shared" si="34"/>
        <v>12331.465733217407</v>
      </c>
      <c r="T21" s="548">
        <f t="shared" si="35"/>
        <v>12137.19932825159</v>
      </c>
      <c r="U21" s="548">
        <f t="shared" si="35"/>
        <v>11881.111984521831</v>
      </c>
      <c r="V21" s="548">
        <f t="shared" si="35"/>
        <v>256.08734372975812</v>
      </c>
      <c r="W21" s="548">
        <f t="shared" si="35"/>
        <v>14118.145218506868</v>
      </c>
      <c r="X21" s="548">
        <f t="shared" si="36"/>
        <v>194.26640496581985</v>
      </c>
      <c r="Y21" s="548">
        <f t="shared" si="37"/>
        <v>849.04432853492187</v>
      </c>
      <c r="AF21" s="2432" t="s">
        <v>655</v>
      </c>
      <c r="AG21" s="2433"/>
      <c r="AH21" s="2434">
        <v>1.1656741513140051E-2</v>
      </c>
      <c r="AI21" s="2434">
        <v>1.016830351879699E-2</v>
      </c>
      <c r="AJ21" s="2434">
        <v>0.97817495496806295</v>
      </c>
      <c r="AK21" s="2434">
        <v>0.8375122058891501</v>
      </c>
      <c r="AL21" s="2434">
        <v>0.81353436085235831</v>
      </c>
      <c r="AM21" s="2434">
        <v>2.3977845036791481E-2</v>
      </c>
      <c r="AN21" s="2434">
        <v>0.82519110236549853</v>
      </c>
      <c r="AO21" s="2434">
        <v>0.14066274907891305</v>
      </c>
      <c r="AP21" s="2435">
        <v>3.4146148555588465E-2</v>
      </c>
      <c r="AQ21" s="2432" t="s">
        <v>655</v>
      </c>
      <c r="AR21" s="2451">
        <f t="shared" si="14"/>
        <v>0</v>
      </c>
      <c r="AS21" s="2452">
        <f t="shared" si="2"/>
        <v>0</v>
      </c>
      <c r="AT21" s="2452">
        <f t="shared" si="3"/>
        <v>0</v>
      </c>
      <c r="AU21" s="2452">
        <f t="shared" si="4"/>
        <v>0</v>
      </c>
      <c r="AV21" s="2452">
        <f t="shared" si="5"/>
        <v>0</v>
      </c>
      <c r="AW21" s="2452">
        <f t="shared" si="6"/>
        <v>0</v>
      </c>
      <c r="AX21" s="2452">
        <f t="shared" si="7"/>
        <v>0</v>
      </c>
      <c r="AY21" s="2452">
        <f t="shared" si="8"/>
        <v>0</v>
      </c>
      <c r="AZ21" s="2452">
        <f t="shared" si="9"/>
        <v>0</v>
      </c>
      <c r="BA21" s="2453">
        <f t="shared" si="10"/>
        <v>0</v>
      </c>
    </row>
    <row r="22" spans="2:53" ht="20.100000000000001" customHeight="1">
      <c r="B22" s="562" t="s">
        <v>655</v>
      </c>
      <c r="C22" s="563"/>
      <c r="D22" s="564">
        <f>D21/$C21</f>
        <v>2.8308056124326922E-2</v>
      </c>
      <c r="E22" s="564">
        <f t="shared" ref="E22:L22" si="39">E21/$C21</f>
        <v>1.6905619998026682E-2</v>
      </c>
      <c r="F22" s="564">
        <f t="shared" si="39"/>
        <v>0.95478632387764628</v>
      </c>
      <c r="G22" s="564">
        <f t="shared" si="39"/>
        <v>0.6693961734353634</v>
      </c>
      <c r="H22" s="564">
        <f t="shared" si="39"/>
        <v>0.55114462644496165</v>
      </c>
      <c r="I22" s="564">
        <f t="shared" si="39"/>
        <v>0.1182515469904017</v>
      </c>
      <c r="J22" s="564">
        <f t="shared" si="39"/>
        <v>0.5794526825692885</v>
      </c>
      <c r="K22" s="564">
        <f t="shared" si="39"/>
        <v>0.28539015044228283</v>
      </c>
      <c r="L22" s="565">
        <f t="shared" si="39"/>
        <v>0.13515716698842836</v>
      </c>
      <c r="O22" s="548" t="s">
        <v>221</v>
      </c>
      <c r="P22" s="548">
        <f t="shared" si="33"/>
        <v>64212.460625369757</v>
      </c>
      <c r="Q22" s="548">
        <f t="shared" si="34"/>
        <v>598.03281681218596</v>
      </c>
      <c r="R22" s="548">
        <f t="shared" si="34"/>
        <v>631.03374133027478</v>
      </c>
      <c r="S22" s="548">
        <f t="shared" si="34"/>
        <v>62983.394067227287</v>
      </c>
      <c r="T22" s="548">
        <f t="shared" si="35"/>
        <v>62006.170014998715</v>
      </c>
      <c r="U22" s="548">
        <f t="shared" si="35"/>
        <v>61092.7949648098</v>
      </c>
      <c r="V22" s="548">
        <f t="shared" si="35"/>
        <v>913.3750501889217</v>
      </c>
      <c r="W22" s="548">
        <f t="shared" si="35"/>
        <v>61690.827781622</v>
      </c>
      <c r="X22" s="548">
        <f t="shared" si="36"/>
        <v>977.22405222856446</v>
      </c>
      <c r="Y22" s="548">
        <f t="shared" si="37"/>
        <v>1544.4087915191958</v>
      </c>
      <c r="AF22" s="2436" t="s">
        <v>568</v>
      </c>
      <c r="AG22" s="2433">
        <v>89.708018778727649</v>
      </c>
      <c r="AH22" s="2437">
        <v>2.5394596303903958</v>
      </c>
      <c r="AI22" s="2437">
        <v>1.5165696762490113</v>
      </c>
      <c r="AJ22" s="2437">
        <v>85.651989472088232</v>
      </c>
      <c r="AK22" s="2437">
        <v>60.050204496948012</v>
      </c>
      <c r="AL22" s="2437">
        <v>49.442092498919457</v>
      </c>
      <c r="AM22" s="2437">
        <v>10.608111998028551</v>
      </c>
      <c r="AN22" s="2437">
        <v>51.981552129309847</v>
      </c>
      <c r="AO22" s="2437">
        <v>25.601784975140216</v>
      </c>
      <c r="AP22" s="2438">
        <v>12.124681674277559</v>
      </c>
      <c r="AQ22" s="2436" t="s">
        <v>568</v>
      </c>
      <c r="AR22" s="2448">
        <f t="shared" si="14"/>
        <v>0</v>
      </c>
      <c r="AS22" s="2449">
        <f t="shared" si="2"/>
        <v>0</v>
      </c>
      <c r="AT22" s="2449">
        <f t="shared" si="3"/>
        <v>0</v>
      </c>
      <c r="AU22" s="2449">
        <f t="shared" si="4"/>
        <v>0</v>
      </c>
      <c r="AV22" s="2449">
        <f t="shared" si="5"/>
        <v>0</v>
      </c>
      <c r="AW22" s="2449">
        <f t="shared" si="6"/>
        <v>0</v>
      </c>
      <c r="AX22" s="2449">
        <f t="shared" si="7"/>
        <v>0</v>
      </c>
      <c r="AY22" s="2449">
        <f t="shared" si="8"/>
        <v>0</v>
      </c>
      <c r="AZ22" s="2449">
        <f t="shared" si="9"/>
        <v>0</v>
      </c>
      <c r="BA22" s="2450">
        <f t="shared" si="10"/>
        <v>0</v>
      </c>
    </row>
    <row r="23" spans="2:53" ht="20.100000000000001" customHeight="1">
      <c r="B23" s="566" t="s">
        <v>569</v>
      </c>
      <c r="C23" s="563">
        <f>P16</f>
        <v>2557.154446879948</v>
      </c>
      <c r="D23" s="567">
        <f t="shared" ref="D23:L23" si="40">Q16</f>
        <v>119.56541455223439</v>
      </c>
      <c r="E23" s="567">
        <f t="shared" si="40"/>
        <v>12.593768909055017</v>
      </c>
      <c r="F23" s="567">
        <f t="shared" si="40"/>
        <v>2424.9952634186589</v>
      </c>
      <c r="G23" s="567">
        <f t="shared" si="40"/>
        <v>1572.9370253784807</v>
      </c>
      <c r="H23" s="567">
        <f t="shared" si="40"/>
        <v>1549.4959164040588</v>
      </c>
      <c r="I23" s="567">
        <f t="shared" si="40"/>
        <v>23.441108974421997</v>
      </c>
      <c r="J23" s="567">
        <f t="shared" si="40"/>
        <v>1669.061330956293</v>
      </c>
      <c r="K23" s="567">
        <f t="shared" si="40"/>
        <v>852.05823804017746</v>
      </c>
      <c r="L23" s="568">
        <f t="shared" si="40"/>
        <v>36.034877883477009</v>
      </c>
      <c r="O23" s="548" t="s">
        <v>226</v>
      </c>
      <c r="P23" s="548">
        <f t="shared" si="33"/>
        <v>80512.450705454554</v>
      </c>
      <c r="Q23" s="548">
        <f t="shared" si="34"/>
        <v>66203.560282114559</v>
      </c>
      <c r="R23" s="548">
        <f>Q52</f>
        <v>0</v>
      </c>
      <c r="S23" s="548">
        <f t="shared" si="34"/>
        <v>14308.890423340001</v>
      </c>
      <c r="T23" s="548">
        <f t="shared" si="35"/>
        <v>10393.268324157638</v>
      </c>
      <c r="U23" s="548">
        <f t="shared" si="35"/>
        <v>10350.835877369085</v>
      </c>
      <c r="V23" s="548">
        <f t="shared" si="35"/>
        <v>42.432446788545462</v>
      </c>
      <c r="W23" s="548">
        <f t="shared" si="35"/>
        <v>76554.396159483644</v>
      </c>
      <c r="X23" s="548">
        <f t="shared" si="36"/>
        <v>3915.6220991823639</v>
      </c>
      <c r="Y23" s="548">
        <f t="shared" si="37"/>
        <v>42.432446788545462</v>
      </c>
      <c r="AF23" s="2432" t="s">
        <v>655</v>
      </c>
      <c r="AG23" s="2433"/>
      <c r="AH23" s="2434">
        <v>2.8308056124326922E-2</v>
      </c>
      <c r="AI23" s="2434">
        <v>1.6905619998026682E-2</v>
      </c>
      <c r="AJ23" s="2434">
        <v>0.95478632387764628</v>
      </c>
      <c r="AK23" s="2434">
        <v>0.6693961734353634</v>
      </c>
      <c r="AL23" s="2434">
        <v>0.55114462644496165</v>
      </c>
      <c r="AM23" s="2434">
        <v>0.1182515469904017</v>
      </c>
      <c r="AN23" s="2434">
        <v>0.5794526825692885</v>
      </c>
      <c r="AO23" s="2434">
        <v>0.28539015044228283</v>
      </c>
      <c r="AP23" s="2435">
        <v>0.13515716698842836</v>
      </c>
      <c r="AQ23" s="2432" t="s">
        <v>655</v>
      </c>
      <c r="AR23" s="2451">
        <f t="shared" si="14"/>
        <v>0</v>
      </c>
      <c r="AS23" s="2452">
        <f t="shared" si="2"/>
        <v>0</v>
      </c>
      <c r="AT23" s="2452">
        <f t="shared" si="3"/>
        <v>0</v>
      </c>
      <c r="AU23" s="2452">
        <f t="shared" si="4"/>
        <v>0</v>
      </c>
      <c r="AV23" s="2452">
        <f t="shared" si="5"/>
        <v>0</v>
      </c>
      <c r="AW23" s="2452">
        <f t="shared" si="6"/>
        <v>0</v>
      </c>
      <c r="AX23" s="2452">
        <f t="shared" si="7"/>
        <v>0</v>
      </c>
      <c r="AY23" s="2452">
        <f t="shared" si="8"/>
        <v>0</v>
      </c>
      <c r="AZ23" s="2452">
        <f t="shared" si="9"/>
        <v>0</v>
      </c>
      <c r="BA23" s="2453">
        <f t="shared" si="10"/>
        <v>0</v>
      </c>
    </row>
    <row r="24" spans="2:53" ht="20.100000000000001" customHeight="1">
      <c r="B24" s="562" t="s">
        <v>655</v>
      </c>
      <c r="C24" s="563"/>
      <c r="D24" s="564">
        <f>D23/$C23</f>
        <v>4.6757212767542973E-2</v>
      </c>
      <c r="E24" s="564">
        <f t="shared" ref="E24:L24" si="41">E23/$C23</f>
        <v>4.9249152410097904E-3</v>
      </c>
      <c r="F24" s="564">
        <f t="shared" si="41"/>
        <v>0.94831787199144735</v>
      </c>
      <c r="G24" s="564">
        <f t="shared" si="41"/>
        <v>0.615112249984612</v>
      </c>
      <c r="H24" s="564">
        <f t="shared" si="41"/>
        <v>0.60594537740754761</v>
      </c>
      <c r="I24" s="564">
        <f t="shared" si="41"/>
        <v>9.166872577064368E-3</v>
      </c>
      <c r="J24" s="564">
        <f t="shared" si="41"/>
        <v>0.65270259017509058</v>
      </c>
      <c r="K24" s="564">
        <f t="shared" si="41"/>
        <v>0.33320562200683512</v>
      </c>
      <c r="L24" s="565">
        <f t="shared" si="41"/>
        <v>1.4091787818074157E-2</v>
      </c>
      <c r="O24" s="548" t="s">
        <v>223</v>
      </c>
      <c r="P24" s="548">
        <f>Y53</f>
        <v>112.41830827101489</v>
      </c>
      <c r="Q24" s="548">
        <f>P53</f>
        <v>12.598512021480815</v>
      </c>
      <c r="R24" s="548">
        <f>Q53</f>
        <v>0.16584142100614924</v>
      </c>
      <c r="S24" s="548">
        <f>R53</f>
        <v>99.653954828527915</v>
      </c>
      <c r="T24" s="548">
        <f t="shared" si="35"/>
        <v>28.621057176384998</v>
      </c>
      <c r="U24" s="548">
        <f t="shared" si="35"/>
        <v>27.612805945122517</v>
      </c>
      <c r="V24" s="548">
        <f t="shared" si="35"/>
        <v>1.0082512312624963</v>
      </c>
      <c r="W24" s="548">
        <f t="shared" si="35"/>
        <v>40.211317966603325</v>
      </c>
      <c r="X24" s="548">
        <f t="shared" si="36"/>
        <v>71.032897652142879</v>
      </c>
      <c r="Y24" s="548">
        <f t="shared" si="37"/>
        <v>1.1740926522686455</v>
      </c>
      <c r="AF24" s="2436" t="s">
        <v>569</v>
      </c>
      <c r="AG24" s="2433">
        <v>2557.154446879948</v>
      </c>
      <c r="AH24" s="2437">
        <v>119.56541455223439</v>
      </c>
      <c r="AI24" s="2437">
        <v>12.593768909055017</v>
      </c>
      <c r="AJ24" s="2437">
        <v>2424.9952634186589</v>
      </c>
      <c r="AK24" s="2437">
        <v>1572.9370253784807</v>
      </c>
      <c r="AL24" s="2437">
        <v>1549.4959164040588</v>
      </c>
      <c r="AM24" s="2437">
        <v>23.441108974421997</v>
      </c>
      <c r="AN24" s="2437">
        <v>1669.061330956293</v>
      </c>
      <c r="AO24" s="2437">
        <v>852.05823804017746</v>
      </c>
      <c r="AP24" s="2438">
        <v>36.034877883477009</v>
      </c>
      <c r="AQ24" s="2436" t="s">
        <v>569</v>
      </c>
      <c r="AR24" s="2448">
        <f t="shared" si="14"/>
        <v>0</v>
      </c>
      <c r="AS24" s="2449">
        <f t="shared" si="2"/>
        <v>0</v>
      </c>
      <c r="AT24" s="2449">
        <f t="shared" si="3"/>
        <v>0</v>
      </c>
      <c r="AU24" s="2449">
        <f t="shared" si="4"/>
        <v>0</v>
      </c>
      <c r="AV24" s="2449">
        <f t="shared" si="5"/>
        <v>0</v>
      </c>
      <c r="AW24" s="2449">
        <f t="shared" si="6"/>
        <v>0</v>
      </c>
      <c r="AX24" s="2449">
        <f t="shared" si="7"/>
        <v>0</v>
      </c>
      <c r="AY24" s="2449">
        <f t="shared" si="8"/>
        <v>0</v>
      </c>
      <c r="AZ24" s="2449">
        <f t="shared" si="9"/>
        <v>0</v>
      </c>
      <c r="BA24" s="2450">
        <f t="shared" si="10"/>
        <v>0</v>
      </c>
    </row>
    <row r="25" spans="2:53" ht="20.100000000000001" customHeight="1">
      <c r="B25" s="566" t="s">
        <v>658</v>
      </c>
      <c r="C25" s="563">
        <f>P17</f>
        <v>91.829144051456836</v>
      </c>
      <c r="D25" s="567">
        <f t="shared" ref="D25:L25" si="42">Q17</f>
        <v>0</v>
      </c>
      <c r="E25" s="567">
        <f t="shared" si="42"/>
        <v>4.2974678842394739E-4</v>
      </c>
      <c r="F25" s="567">
        <f t="shared" si="42"/>
        <v>91.828714304668438</v>
      </c>
      <c r="G25" s="567">
        <f t="shared" si="42"/>
        <v>76.262738890779588</v>
      </c>
      <c r="H25" s="567">
        <f t="shared" si="42"/>
        <v>74.575797390698654</v>
      </c>
      <c r="I25" s="567">
        <f t="shared" si="42"/>
        <v>1.686941500080948</v>
      </c>
      <c r="J25" s="567">
        <f t="shared" si="42"/>
        <v>74.575797390698654</v>
      </c>
      <c r="K25" s="567">
        <f t="shared" si="42"/>
        <v>15.565975413888841</v>
      </c>
      <c r="L25" s="568">
        <f t="shared" si="42"/>
        <v>1.6873712468693722</v>
      </c>
      <c r="O25" s="548" t="s">
        <v>574</v>
      </c>
      <c r="P25" s="548">
        <f t="shared" si="33"/>
        <v>17736.07217953054</v>
      </c>
      <c r="Q25" s="548">
        <f t="shared" ref="Q25:S26" si="43">P54</f>
        <v>2042.678114376406</v>
      </c>
      <c r="R25" s="548">
        <f t="shared" si="43"/>
        <v>1600.4573788291771</v>
      </c>
      <c r="S25" s="548">
        <f t="shared" si="43"/>
        <v>14092.936686324954</v>
      </c>
      <c r="T25" s="548">
        <f t="shared" si="35"/>
        <v>11511.379728335931</v>
      </c>
      <c r="U25" s="548">
        <f t="shared" si="35"/>
        <v>11428.044468265229</v>
      </c>
      <c r="V25" s="548">
        <f t="shared" si="35"/>
        <v>83.335260070699178</v>
      </c>
      <c r="W25" s="548">
        <f t="shared" si="35"/>
        <v>13470.722582641636</v>
      </c>
      <c r="X25" s="548">
        <f t="shared" si="36"/>
        <v>2581.5569579890303</v>
      </c>
      <c r="Y25" s="548">
        <f t="shared" si="37"/>
        <v>1683.7926388998756</v>
      </c>
      <c r="AF25" s="2432" t="s">
        <v>655</v>
      </c>
      <c r="AG25" s="2433"/>
      <c r="AH25" s="2434">
        <v>4.6757212767542973E-2</v>
      </c>
      <c r="AI25" s="2434">
        <v>4.9249152410097904E-3</v>
      </c>
      <c r="AJ25" s="2434">
        <v>0.94831787199144735</v>
      </c>
      <c r="AK25" s="2434">
        <v>0.615112249984612</v>
      </c>
      <c r="AL25" s="2434">
        <v>0.60594537740754761</v>
      </c>
      <c r="AM25" s="2434">
        <v>9.166872577064368E-3</v>
      </c>
      <c r="AN25" s="2434">
        <v>0.65270259017509058</v>
      </c>
      <c r="AO25" s="2434">
        <v>0.33320562200683512</v>
      </c>
      <c r="AP25" s="2435">
        <v>1.4091787818074157E-2</v>
      </c>
      <c r="AQ25" s="2432" t="s">
        <v>655</v>
      </c>
      <c r="AR25" s="2451">
        <f t="shared" si="14"/>
        <v>0</v>
      </c>
      <c r="AS25" s="2452">
        <f t="shared" si="2"/>
        <v>0</v>
      </c>
      <c r="AT25" s="2452">
        <f t="shared" si="3"/>
        <v>0</v>
      </c>
      <c r="AU25" s="2452">
        <f t="shared" si="4"/>
        <v>0</v>
      </c>
      <c r="AV25" s="2452">
        <f t="shared" si="5"/>
        <v>0</v>
      </c>
      <c r="AW25" s="2452">
        <f t="shared" si="6"/>
        <v>0</v>
      </c>
      <c r="AX25" s="2452">
        <f t="shared" si="7"/>
        <v>0</v>
      </c>
      <c r="AY25" s="2452">
        <f t="shared" si="8"/>
        <v>0</v>
      </c>
      <c r="AZ25" s="2452">
        <f t="shared" si="9"/>
        <v>0</v>
      </c>
      <c r="BA25" s="2453">
        <f t="shared" si="10"/>
        <v>0</v>
      </c>
    </row>
    <row r="26" spans="2:53" ht="20.100000000000001" customHeight="1">
      <c r="B26" s="562" t="s">
        <v>655</v>
      </c>
      <c r="C26" s="563"/>
      <c r="D26" s="564">
        <f>D25/$C25</f>
        <v>0</v>
      </c>
      <c r="E26" s="564">
        <f t="shared" ref="E26:L26" si="44">E25/$C25</f>
        <v>4.6798518363967003E-6</v>
      </c>
      <c r="F26" s="564">
        <f t="shared" si="44"/>
        <v>0.99999532014816384</v>
      </c>
      <c r="G26" s="564">
        <f t="shared" si="44"/>
        <v>0.83048513278143432</v>
      </c>
      <c r="H26" s="564">
        <f t="shared" si="44"/>
        <v>0.8121146958411134</v>
      </c>
      <c r="I26" s="564">
        <f t="shared" si="44"/>
        <v>1.8370436940321075E-2</v>
      </c>
      <c r="J26" s="564">
        <f t="shared" si="44"/>
        <v>0.8121146958411134</v>
      </c>
      <c r="K26" s="564">
        <f t="shared" si="44"/>
        <v>0.16951018736672949</v>
      </c>
      <c r="L26" s="565">
        <f t="shared" si="44"/>
        <v>1.8375116792157475E-2</v>
      </c>
      <c r="O26" s="548" t="s">
        <v>630</v>
      </c>
      <c r="P26" s="548">
        <f>Y55</f>
        <v>391184.68207665789</v>
      </c>
      <c r="Q26" s="548">
        <f t="shared" si="43"/>
        <v>76848.824120880046</v>
      </c>
      <c r="R26" s="548">
        <f>Q55</f>
        <v>4843.5611108633666</v>
      </c>
      <c r="S26" s="548">
        <f t="shared" si="43"/>
        <v>309492.29684491438</v>
      </c>
      <c r="T26" s="548">
        <f t="shared" si="35"/>
        <v>135953.75051801803</v>
      </c>
      <c r="U26" s="548">
        <f t="shared" si="35"/>
        <v>130712.07705961604</v>
      </c>
      <c r="V26" s="548">
        <f t="shared" si="35"/>
        <v>5241.673458402026</v>
      </c>
      <c r="W26" s="548">
        <f t="shared" si="35"/>
        <v>207560.90118049609</v>
      </c>
      <c r="X26" s="548">
        <f t="shared" si="36"/>
        <v>173538.54632689638</v>
      </c>
      <c r="Y26" s="548">
        <f t="shared" si="37"/>
        <v>10085.234569265391</v>
      </c>
      <c r="AF26" s="2436" t="s">
        <v>658</v>
      </c>
      <c r="AG26" s="2433">
        <v>91.829144051456836</v>
      </c>
      <c r="AH26" s="2437">
        <v>0</v>
      </c>
      <c r="AI26" s="2437">
        <v>4.2974678842394739E-4</v>
      </c>
      <c r="AJ26" s="2437">
        <v>91.828714304668438</v>
      </c>
      <c r="AK26" s="2437">
        <v>76.262738890779588</v>
      </c>
      <c r="AL26" s="2437">
        <v>74.575797390698654</v>
      </c>
      <c r="AM26" s="2437">
        <v>1.686941500080948</v>
      </c>
      <c r="AN26" s="2437">
        <v>74.575797390698654</v>
      </c>
      <c r="AO26" s="2437">
        <v>15.565975413888841</v>
      </c>
      <c r="AP26" s="2438">
        <v>1.6873712468693722</v>
      </c>
      <c r="AQ26" s="2436" t="s">
        <v>658</v>
      </c>
      <c r="AR26" s="2448">
        <f t="shared" si="14"/>
        <v>0</v>
      </c>
      <c r="AS26" s="2449">
        <f t="shared" si="2"/>
        <v>0</v>
      </c>
      <c r="AT26" s="2449">
        <f t="shared" si="3"/>
        <v>0</v>
      </c>
      <c r="AU26" s="2449">
        <f t="shared" si="4"/>
        <v>0</v>
      </c>
      <c r="AV26" s="2449">
        <f t="shared" si="5"/>
        <v>0</v>
      </c>
      <c r="AW26" s="2449">
        <f t="shared" si="6"/>
        <v>0</v>
      </c>
      <c r="AX26" s="2449">
        <f t="shared" si="7"/>
        <v>0</v>
      </c>
      <c r="AY26" s="2449">
        <f t="shared" si="8"/>
        <v>0</v>
      </c>
      <c r="AZ26" s="2449">
        <f t="shared" si="9"/>
        <v>0</v>
      </c>
      <c r="BA26" s="2450">
        <f t="shared" si="10"/>
        <v>0</v>
      </c>
    </row>
    <row r="27" spans="2:53" ht="20.100000000000001" customHeight="1">
      <c r="B27" s="566" t="s">
        <v>571</v>
      </c>
      <c r="C27" s="563">
        <f>P18</f>
        <v>22.945784160901049</v>
      </c>
      <c r="D27" s="567">
        <f t="shared" ref="D27:L27" si="45">Q18</f>
        <v>7.3777145585467663E-2</v>
      </c>
      <c r="E27" s="567">
        <f t="shared" si="45"/>
        <v>1.8479344397831921</v>
      </c>
      <c r="F27" s="567">
        <f t="shared" si="45"/>
        <v>21.024072575532394</v>
      </c>
      <c r="G27" s="567">
        <f t="shared" si="45"/>
        <v>17.93990126585452</v>
      </c>
      <c r="H27" s="567">
        <f t="shared" si="45"/>
        <v>16.005109372652822</v>
      </c>
      <c r="I27" s="567">
        <f t="shared" si="45"/>
        <v>1.934791893201693</v>
      </c>
      <c r="J27" s="567">
        <f t="shared" si="45"/>
        <v>16.078886518238285</v>
      </c>
      <c r="K27" s="567">
        <f t="shared" si="45"/>
        <v>3.0841713096778682</v>
      </c>
      <c r="L27" s="568">
        <f t="shared" si="45"/>
        <v>3.7827263329848857</v>
      </c>
      <c r="AF27" s="2432" t="s">
        <v>655</v>
      </c>
      <c r="AG27" s="2433"/>
      <c r="AH27" s="2434">
        <v>0</v>
      </c>
      <c r="AI27" s="2434">
        <v>4.6798518363967003E-6</v>
      </c>
      <c r="AJ27" s="2434">
        <v>0.99999532014816384</v>
      </c>
      <c r="AK27" s="2434">
        <v>0.83048513278143432</v>
      </c>
      <c r="AL27" s="2434">
        <v>0.8121146958411134</v>
      </c>
      <c r="AM27" s="2434">
        <v>1.8370436940321075E-2</v>
      </c>
      <c r="AN27" s="2434">
        <v>0.8121146958411134</v>
      </c>
      <c r="AO27" s="2434">
        <v>0.16951018736672949</v>
      </c>
      <c r="AP27" s="2435">
        <v>1.8375116792157475E-2</v>
      </c>
      <c r="AQ27" s="2432" t="s">
        <v>655</v>
      </c>
      <c r="AR27" s="2451">
        <f t="shared" si="14"/>
        <v>0</v>
      </c>
      <c r="AS27" s="2452">
        <f t="shared" si="2"/>
        <v>0</v>
      </c>
      <c r="AT27" s="2452">
        <f t="shared" si="3"/>
        <v>0</v>
      </c>
      <c r="AU27" s="2452">
        <f t="shared" si="4"/>
        <v>0</v>
      </c>
      <c r="AV27" s="2452">
        <f t="shared" si="5"/>
        <v>0</v>
      </c>
      <c r="AW27" s="2452">
        <f t="shared" si="6"/>
        <v>0</v>
      </c>
      <c r="AX27" s="2452">
        <f t="shared" si="7"/>
        <v>0</v>
      </c>
      <c r="AY27" s="2452">
        <f t="shared" si="8"/>
        <v>0</v>
      </c>
      <c r="AZ27" s="2452">
        <f t="shared" si="9"/>
        <v>0</v>
      </c>
      <c r="BA27" s="2453">
        <f t="shared" si="10"/>
        <v>0</v>
      </c>
    </row>
    <row r="28" spans="2:53" ht="20.100000000000001" customHeight="1">
      <c r="B28" s="562" t="s">
        <v>655</v>
      </c>
      <c r="C28" s="563"/>
      <c r="D28" s="564">
        <f>D27/$C27</f>
        <v>3.2152810759538907E-3</v>
      </c>
      <c r="E28" s="564">
        <f t="shared" ref="E28:L28" si="46">E27/$C27</f>
        <v>8.0534813141492842E-2</v>
      </c>
      <c r="F28" s="564">
        <f t="shared" si="46"/>
        <v>0.9162499057825535</v>
      </c>
      <c r="G28" s="564">
        <f t="shared" si="46"/>
        <v>0.78183866544093061</v>
      </c>
      <c r="H28" s="564">
        <f t="shared" si="46"/>
        <v>0.6975185184529481</v>
      </c>
      <c r="I28" s="564">
        <f t="shared" si="46"/>
        <v>8.432014698798232E-2</v>
      </c>
      <c r="J28" s="564">
        <f t="shared" si="46"/>
        <v>0.7007337995289018</v>
      </c>
      <c r="K28" s="564">
        <f t="shared" si="46"/>
        <v>0.13441124034162261</v>
      </c>
      <c r="L28" s="565">
        <f t="shared" si="46"/>
        <v>0.1648549601294752</v>
      </c>
      <c r="AF28" s="2436" t="s">
        <v>571</v>
      </c>
      <c r="AG28" s="2433">
        <v>22.945784160901049</v>
      </c>
      <c r="AH28" s="2437">
        <v>7.3777145585467663E-2</v>
      </c>
      <c r="AI28" s="2437">
        <v>1.8479344397831921</v>
      </c>
      <c r="AJ28" s="2437">
        <v>21.024072575532394</v>
      </c>
      <c r="AK28" s="2437">
        <v>17.93990126585452</v>
      </c>
      <c r="AL28" s="2437">
        <v>16.005109372652822</v>
      </c>
      <c r="AM28" s="2437">
        <v>1.934791893201693</v>
      </c>
      <c r="AN28" s="2437">
        <v>16.078886518238285</v>
      </c>
      <c r="AO28" s="2437">
        <v>3.0841713096778682</v>
      </c>
      <c r="AP28" s="2438">
        <v>3.7827263329848857</v>
      </c>
      <c r="AQ28" s="2436" t="s">
        <v>571</v>
      </c>
      <c r="AR28" s="2448">
        <f t="shared" si="14"/>
        <v>0</v>
      </c>
      <c r="AS28" s="2449">
        <f t="shared" si="2"/>
        <v>0</v>
      </c>
      <c r="AT28" s="2449">
        <f t="shared" si="3"/>
        <v>0</v>
      </c>
      <c r="AU28" s="2449">
        <f t="shared" si="4"/>
        <v>0</v>
      </c>
      <c r="AV28" s="2449">
        <f t="shared" si="5"/>
        <v>0</v>
      </c>
      <c r="AW28" s="2449">
        <f t="shared" si="6"/>
        <v>0</v>
      </c>
      <c r="AX28" s="2449">
        <f t="shared" si="7"/>
        <v>0</v>
      </c>
      <c r="AY28" s="2449">
        <f t="shared" si="8"/>
        <v>0</v>
      </c>
      <c r="AZ28" s="2449">
        <f t="shared" si="9"/>
        <v>0</v>
      </c>
      <c r="BA28" s="2450">
        <f t="shared" si="10"/>
        <v>0</v>
      </c>
    </row>
    <row r="29" spans="2:53" ht="20.100000000000001" customHeight="1">
      <c r="B29" s="566" t="s">
        <v>572</v>
      </c>
      <c r="C29" s="563">
        <f>P19</f>
        <v>8646.7284071553895</v>
      </c>
      <c r="D29" s="567">
        <f t="shared" ref="D29:L29" si="47">Q19</f>
        <v>3655.9190717036927</v>
      </c>
      <c r="E29" s="567">
        <f t="shared" si="47"/>
        <v>37.234082471957031</v>
      </c>
      <c r="F29" s="567">
        <f t="shared" si="47"/>
        <v>4953.5752529797392</v>
      </c>
      <c r="G29" s="567">
        <f t="shared" si="47"/>
        <v>4633.7179891324422</v>
      </c>
      <c r="H29" s="567">
        <f t="shared" si="47"/>
        <v>4519.2899361065683</v>
      </c>
      <c r="I29" s="567">
        <f t="shared" si="47"/>
        <v>114.42805302587644</v>
      </c>
      <c r="J29" s="567">
        <f t="shared" si="47"/>
        <v>8175.2090078102628</v>
      </c>
      <c r="K29" s="567">
        <f t="shared" si="47"/>
        <v>319.85726384729497</v>
      </c>
      <c r="L29" s="568">
        <f t="shared" si="47"/>
        <v>151.6621354978335</v>
      </c>
      <c r="AF29" s="2432" t="s">
        <v>655</v>
      </c>
      <c r="AG29" s="2433"/>
      <c r="AH29" s="2434">
        <v>3.2152810759538907E-3</v>
      </c>
      <c r="AI29" s="2434">
        <v>8.0534813141492842E-2</v>
      </c>
      <c r="AJ29" s="2434">
        <v>0.9162499057825535</v>
      </c>
      <c r="AK29" s="2434">
        <v>0.78183866544093061</v>
      </c>
      <c r="AL29" s="2434">
        <v>0.6975185184529481</v>
      </c>
      <c r="AM29" s="2434">
        <v>8.432014698798232E-2</v>
      </c>
      <c r="AN29" s="2434">
        <v>0.7007337995289018</v>
      </c>
      <c r="AO29" s="2434">
        <v>0.13441124034162261</v>
      </c>
      <c r="AP29" s="2435">
        <v>0.1648549601294752</v>
      </c>
      <c r="AQ29" s="2432" t="s">
        <v>655</v>
      </c>
      <c r="AR29" s="2451">
        <f t="shared" si="14"/>
        <v>0</v>
      </c>
      <c r="AS29" s="2452">
        <f t="shared" si="2"/>
        <v>0</v>
      </c>
      <c r="AT29" s="2452">
        <f t="shared" si="3"/>
        <v>0</v>
      </c>
      <c r="AU29" s="2452">
        <f t="shared" si="4"/>
        <v>0</v>
      </c>
      <c r="AV29" s="2452">
        <f t="shared" si="5"/>
        <v>0</v>
      </c>
      <c r="AW29" s="2452">
        <f t="shared" si="6"/>
        <v>0</v>
      </c>
      <c r="AX29" s="2452">
        <f t="shared" si="7"/>
        <v>0</v>
      </c>
      <c r="AY29" s="2452">
        <f t="shared" si="8"/>
        <v>0</v>
      </c>
      <c r="AZ29" s="2452">
        <f t="shared" si="9"/>
        <v>0</v>
      </c>
      <c r="BA29" s="2453">
        <f t="shared" si="10"/>
        <v>0</v>
      </c>
    </row>
    <row r="30" spans="2:53" ht="20.100000000000001" customHeight="1">
      <c r="B30" s="562" t="s">
        <v>655</v>
      </c>
      <c r="C30" s="563"/>
      <c r="D30" s="564">
        <f>D29/$C29</f>
        <v>0.42280951818474211</v>
      </c>
      <c r="E30" s="564">
        <f t="shared" ref="E30:L30" si="48">E29/$C29</f>
        <v>4.3061468706643855E-3</v>
      </c>
      <c r="F30" s="564">
        <f t="shared" si="48"/>
        <v>0.57288433494459345</v>
      </c>
      <c r="G30" s="564">
        <f t="shared" si="48"/>
        <v>0.53589262561987283</v>
      </c>
      <c r="H30" s="564">
        <f t="shared" si="48"/>
        <v>0.52265894374185962</v>
      </c>
      <c r="I30" s="564">
        <f t="shared" si="48"/>
        <v>1.3233681878013456E-2</v>
      </c>
      <c r="J30" s="564">
        <f t="shared" si="48"/>
        <v>0.94546846192660194</v>
      </c>
      <c r="K30" s="564">
        <f t="shared" si="48"/>
        <v>3.6991709324720422E-2</v>
      </c>
      <c r="L30" s="565">
        <f t="shared" si="48"/>
        <v>1.7539828748677846E-2</v>
      </c>
      <c r="AF30" s="2436" t="s">
        <v>572</v>
      </c>
      <c r="AG30" s="2433">
        <v>8646.7284071553895</v>
      </c>
      <c r="AH30" s="2437">
        <v>3655.9190717036927</v>
      </c>
      <c r="AI30" s="2437">
        <v>37.234082471957031</v>
      </c>
      <c r="AJ30" s="2437">
        <v>4953.5752529797392</v>
      </c>
      <c r="AK30" s="2437">
        <v>4633.7179891324422</v>
      </c>
      <c r="AL30" s="2437">
        <v>4519.2899361065683</v>
      </c>
      <c r="AM30" s="2437">
        <v>114.42805302587644</v>
      </c>
      <c r="AN30" s="2437">
        <v>8175.2090078102628</v>
      </c>
      <c r="AO30" s="2437">
        <v>319.85726384729497</v>
      </c>
      <c r="AP30" s="2438">
        <v>151.6621354978335</v>
      </c>
      <c r="AQ30" s="2436" t="s">
        <v>572</v>
      </c>
      <c r="AR30" s="2448">
        <f t="shared" si="14"/>
        <v>0</v>
      </c>
      <c r="AS30" s="2449">
        <f t="shared" si="2"/>
        <v>0</v>
      </c>
      <c r="AT30" s="2449">
        <f t="shared" si="3"/>
        <v>0</v>
      </c>
      <c r="AU30" s="2449">
        <f t="shared" si="4"/>
        <v>0</v>
      </c>
      <c r="AV30" s="2449">
        <f t="shared" si="5"/>
        <v>0</v>
      </c>
      <c r="AW30" s="2449">
        <f t="shared" si="6"/>
        <v>0</v>
      </c>
      <c r="AX30" s="2449">
        <f t="shared" si="7"/>
        <v>0</v>
      </c>
      <c r="AY30" s="2449">
        <f t="shared" si="8"/>
        <v>0</v>
      </c>
      <c r="AZ30" s="2449">
        <f t="shared" si="9"/>
        <v>0</v>
      </c>
      <c r="BA30" s="2450">
        <f t="shared" si="10"/>
        <v>0</v>
      </c>
    </row>
    <row r="31" spans="2:53" ht="29.25" customHeight="1">
      <c r="B31" s="569" t="s">
        <v>659</v>
      </c>
      <c r="C31" s="563">
        <f>P20</f>
        <v>7348.4179149899519</v>
      </c>
      <c r="D31" s="567">
        <f t="shared" ref="D31:L31" si="49">Q20</f>
        <v>183.03404052191081</v>
      </c>
      <c r="E31" s="567">
        <f t="shared" si="49"/>
        <v>552.58810425329762</v>
      </c>
      <c r="F31" s="567">
        <f t="shared" si="49"/>
        <v>6612.7957702147451</v>
      </c>
      <c r="G31" s="567">
        <f t="shared" si="49"/>
        <v>5958.8602021701918</v>
      </c>
      <c r="H31" s="567">
        <f t="shared" si="49"/>
        <v>5237.852721686183</v>
      </c>
      <c r="I31" s="567">
        <f t="shared" si="49"/>
        <v>721.0074804840076</v>
      </c>
      <c r="J31" s="567">
        <f t="shared" si="49"/>
        <v>5420.8867622080943</v>
      </c>
      <c r="K31" s="567">
        <f t="shared" si="49"/>
        <v>653.93556804455466</v>
      </c>
      <c r="L31" s="568">
        <f t="shared" si="49"/>
        <v>1273.5955847373054</v>
      </c>
      <c r="AF31" s="2432" t="s">
        <v>655</v>
      </c>
      <c r="AG31" s="2433"/>
      <c r="AH31" s="2434">
        <v>0.42280951818474211</v>
      </c>
      <c r="AI31" s="2434">
        <v>4.3061468706643855E-3</v>
      </c>
      <c r="AJ31" s="2434">
        <v>0.57288433494459345</v>
      </c>
      <c r="AK31" s="2434">
        <v>0.53589262561987283</v>
      </c>
      <c r="AL31" s="2434">
        <v>0.52265894374185962</v>
      </c>
      <c r="AM31" s="2434">
        <v>1.3233681878013456E-2</v>
      </c>
      <c r="AN31" s="2434">
        <v>0.94546846192660194</v>
      </c>
      <c r="AO31" s="2434">
        <v>3.6991709324720422E-2</v>
      </c>
      <c r="AP31" s="2435">
        <v>1.7539828748677846E-2</v>
      </c>
      <c r="AQ31" s="2432" t="s">
        <v>655</v>
      </c>
      <c r="AR31" s="2451">
        <f t="shared" si="14"/>
        <v>0</v>
      </c>
      <c r="AS31" s="2452">
        <f t="shared" si="2"/>
        <v>0</v>
      </c>
      <c r="AT31" s="2452">
        <f t="shared" si="3"/>
        <v>0</v>
      </c>
      <c r="AU31" s="2452">
        <f t="shared" si="4"/>
        <v>0</v>
      </c>
      <c r="AV31" s="2452">
        <f t="shared" si="5"/>
        <v>0</v>
      </c>
      <c r="AW31" s="2452">
        <f t="shared" si="6"/>
        <v>0</v>
      </c>
      <c r="AX31" s="2452">
        <f t="shared" si="7"/>
        <v>0</v>
      </c>
      <c r="AY31" s="2452">
        <f t="shared" si="8"/>
        <v>0</v>
      </c>
      <c r="AZ31" s="2452">
        <f t="shared" si="9"/>
        <v>0</v>
      </c>
      <c r="BA31" s="2453">
        <f t="shared" si="10"/>
        <v>0</v>
      </c>
    </row>
    <row r="32" spans="2:53" ht="20.100000000000001" customHeight="1">
      <c r="B32" s="562" t="s">
        <v>655</v>
      </c>
      <c r="C32" s="563"/>
      <c r="D32" s="564">
        <f>D31/$C31</f>
        <v>2.490795197542342E-2</v>
      </c>
      <c r="E32" s="564">
        <f t="shared" ref="E32:L32" si="50">E31/$C31</f>
        <v>7.5198241396434412E-2</v>
      </c>
      <c r="F32" s="564">
        <f t="shared" si="50"/>
        <v>0.89989380662814245</v>
      </c>
      <c r="G32" s="564">
        <f t="shared" si="50"/>
        <v>0.81090382598066213</v>
      </c>
      <c r="H32" s="564">
        <f t="shared" si="50"/>
        <v>0.71278645040064315</v>
      </c>
      <c r="I32" s="564">
        <f t="shared" si="50"/>
        <v>9.8117375580018776E-2</v>
      </c>
      <c r="J32" s="564">
        <f t="shared" si="50"/>
        <v>0.73769440237606665</v>
      </c>
      <c r="K32" s="564">
        <f t="shared" si="50"/>
        <v>8.8989980647480482E-2</v>
      </c>
      <c r="L32" s="565">
        <f t="shared" si="50"/>
        <v>0.1733156169764532</v>
      </c>
      <c r="AF32" s="2439" t="s">
        <v>659</v>
      </c>
      <c r="AG32" s="2433">
        <v>7348.4179149899519</v>
      </c>
      <c r="AH32" s="2437">
        <v>183.03404052191081</v>
      </c>
      <c r="AI32" s="2437">
        <v>552.58810425329762</v>
      </c>
      <c r="AJ32" s="2437">
        <v>6612.7957702147451</v>
      </c>
      <c r="AK32" s="2437">
        <v>5958.8602021701918</v>
      </c>
      <c r="AL32" s="2437">
        <v>5237.852721686183</v>
      </c>
      <c r="AM32" s="2437">
        <v>721.0074804840076</v>
      </c>
      <c r="AN32" s="2437">
        <v>5420.8867622080943</v>
      </c>
      <c r="AO32" s="2437">
        <v>653.93556804455466</v>
      </c>
      <c r="AP32" s="2438">
        <v>1273.5955847373054</v>
      </c>
      <c r="AQ32" s="2439" t="s">
        <v>659</v>
      </c>
      <c r="AR32" s="2448">
        <f t="shared" si="14"/>
        <v>0</v>
      </c>
      <c r="AS32" s="2449">
        <f t="shared" si="2"/>
        <v>0</v>
      </c>
      <c r="AT32" s="2449">
        <f t="shared" si="3"/>
        <v>0</v>
      </c>
      <c r="AU32" s="2449">
        <f t="shared" si="4"/>
        <v>0</v>
      </c>
      <c r="AV32" s="2449">
        <f t="shared" si="5"/>
        <v>0</v>
      </c>
      <c r="AW32" s="2449">
        <f t="shared" si="6"/>
        <v>0</v>
      </c>
      <c r="AX32" s="2449">
        <f t="shared" si="7"/>
        <v>0</v>
      </c>
      <c r="AY32" s="2449">
        <f t="shared" si="8"/>
        <v>0</v>
      </c>
      <c r="AZ32" s="2449">
        <f t="shared" si="9"/>
        <v>0</v>
      </c>
      <c r="BA32" s="2450">
        <f t="shared" si="10"/>
        <v>0</v>
      </c>
    </row>
    <row r="33" spans="2:53" ht="20.100000000000001" customHeight="1" thickBot="1">
      <c r="B33" s="566" t="s">
        <v>573</v>
      </c>
      <c r="C33" s="563">
        <f>P21</f>
        <v>15161.455952007609</v>
      </c>
      <c r="D33" s="567">
        <f t="shared" ref="D33:L33" si="51">Q21</f>
        <v>2237.0332339850361</v>
      </c>
      <c r="E33" s="567">
        <f t="shared" si="51"/>
        <v>592.95698480516387</v>
      </c>
      <c r="F33" s="567">
        <f t="shared" si="51"/>
        <v>12331.465733217407</v>
      </c>
      <c r="G33" s="567">
        <f t="shared" si="51"/>
        <v>12137.19932825159</v>
      </c>
      <c r="H33" s="567">
        <f t="shared" si="51"/>
        <v>11881.111984521831</v>
      </c>
      <c r="I33" s="567">
        <f t="shared" si="51"/>
        <v>256.08734372975812</v>
      </c>
      <c r="J33" s="567">
        <f t="shared" si="51"/>
        <v>14118.145218506868</v>
      </c>
      <c r="K33" s="567">
        <f t="shared" si="51"/>
        <v>194.26640496581985</v>
      </c>
      <c r="L33" s="568">
        <f t="shared" si="51"/>
        <v>849.04432853492187</v>
      </c>
      <c r="AF33" s="2432" t="s">
        <v>655</v>
      </c>
      <c r="AG33" s="2433"/>
      <c r="AH33" s="2434">
        <v>2.490795197542342E-2</v>
      </c>
      <c r="AI33" s="2434">
        <v>7.5198241396434412E-2</v>
      </c>
      <c r="AJ33" s="2434">
        <v>0.89989380662814245</v>
      </c>
      <c r="AK33" s="2434">
        <v>0.81090382598066213</v>
      </c>
      <c r="AL33" s="2434">
        <v>0.71278645040064315</v>
      </c>
      <c r="AM33" s="2434">
        <v>9.8117375580018776E-2</v>
      </c>
      <c r="AN33" s="2434">
        <v>0.73769440237606665</v>
      </c>
      <c r="AO33" s="2434">
        <v>8.8989980647480482E-2</v>
      </c>
      <c r="AP33" s="2435">
        <v>0.1733156169764532</v>
      </c>
      <c r="AQ33" s="2432" t="s">
        <v>655</v>
      </c>
      <c r="AR33" s="2451">
        <f t="shared" si="14"/>
        <v>0</v>
      </c>
      <c r="AS33" s="2452">
        <f t="shared" si="2"/>
        <v>0</v>
      </c>
      <c r="AT33" s="2452">
        <f t="shared" si="3"/>
        <v>0</v>
      </c>
      <c r="AU33" s="2452">
        <f t="shared" si="4"/>
        <v>0</v>
      </c>
      <c r="AV33" s="2452">
        <f t="shared" si="5"/>
        <v>0</v>
      </c>
      <c r="AW33" s="2452">
        <f t="shared" si="6"/>
        <v>0</v>
      </c>
      <c r="AX33" s="2452">
        <f t="shared" si="7"/>
        <v>0</v>
      </c>
      <c r="AY33" s="2452">
        <f t="shared" si="8"/>
        <v>0</v>
      </c>
      <c r="AZ33" s="2452">
        <f t="shared" si="9"/>
        <v>0</v>
      </c>
      <c r="BA33" s="2453">
        <f t="shared" si="10"/>
        <v>0</v>
      </c>
    </row>
    <row r="34" spans="2:53" ht="20.100000000000001" customHeight="1">
      <c r="B34" s="562" t="s">
        <v>655</v>
      </c>
      <c r="C34" s="563"/>
      <c r="D34" s="564">
        <f>D33/$C33</f>
        <v>0.14754738865885889</v>
      </c>
      <c r="E34" s="564">
        <f t="shared" ref="E34:L34" si="52">E33/$C33</f>
        <v>3.9109501533501949E-2</v>
      </c>
      <c r="F34" s="564">
        <f t="shared" si="52"/>
        <v>0.81334310980763902</v>
      </c>
      <c r="G34" s="564">
        <f t="shared" si="52"/>
        <v>0.80052993371289249</v>
      </c>
      <c r="H34" s="564">
        <f t="shared" si="52"/>
        <v>0.78363925088266928</v>
      </c>
      <c r="I34" s="564">
        <f t="shared" si="52"/>
        <v>1.6890682830223058E-2</v>
      </c>
      <c r="J34" s="564">
        <f t="shared" si="52"/>
        <v>0.93118663954152825</v>
      </c>
      <c r="K34" s="564">
        <f t="shared" si="52"/>
        <v>1.2813176094746758E-2</v>
      </c>
      <c r="L34" s="565">
        <f t="shared" si="52"/>
        <v>5.6000184363725003E-2</v>
      </c>
      <c r="O34" s="570"/>
      <c r="P34" s="571" t="s">
        <v>608</v>
      </c>
      <c r="Q34" s="571" t="s">
        <v>609</v>
      </c>
      <c r="R34" s="571" t="s">
        <v>610</v>
      </c>
      <c r="S34" s="571" t="s">
        <v>611</v>
      </c>
      <c r="T34" s="571" t="s">
        <v>612</v>
      </c>
      <c r="U34" s="571" t="s">
        <v>613</v>
      </c>
      <c r="V34" s="571" t="s">
        <v>614</v>
      </c>
      <c r="W34" s="571" t="s">
        <v>615</v>
      </c>
      <c r="X34" s="571" t="s">
        <v>616</v>
      </c>
      <c r="Y34" s="572" t="s">
        <v>617</v>
      </c>
      <c r="Z34" s="573" t="s">
        <v>660</v>
      </c>
      <c r="AA34" s="573" t="s">
        <v>661</v>
      </c>
      <c r="AB34" s="574" t="s">
        <v>662</v>
      </c>
      <c r="AF34" s="2436" t="s">
        <v>573</v>
      </c>
      <c r="AG34" s="2433">
        <v>15161.455952007609</v>
      </c>
      <c r="AH34" s="2437">
        <v>2237.0332339850361</v>
      </c>
      <c r="AI34" s="2437">
        <v>592.95698480516387</v>
      </c>
      <c r="AJ34" s="2437">
        <v>12331.465733217407</v>
      </c>
      <c r="AK34" s="2437">
        <v>12137.19932825159</v>
      </c>
      <c r="AL34" s="2437">
        <v>11881.111984521831</v>
      </c>
      <c r="AM34" s="2437">
        <v>256.08734372975812</v>
      </c>
      <c r="AN34" s="2437">
        <v>14118.145218506868</v>
      </c>
      <c r="AO34" s="2437">
        <v>194.26640496581985</v>
      </c>
      <c r="AP34" s="2438">
        <v>849.04432853492187</v>
      </c>
      <c r="AQ34" s="2436" t="s">
        <v>573</v>
      </c>
      <c r="AR34" s="2448">
        <f t="shared" si="14"/>
        <v>0</v>
      </c>
      <c r="AS34" s="2449">
        <f t="shared" si="2"/>
        <v>0</v>
      </c>
      <c r="AT34" s="2449">
        <f t="shared" si="3"/>
        <v>0</v>
      </c>
      <c r="AU34" s="2449">
        <f t="shared" si="4"/>
        <v>0</v>
      </c>
      <c r="AV34" s="2449">
        <f t="shared" si="5"/>
        <v>0</v>
      </c>
      <c r="AW34" s="2449">
        <f t="shared" si="6"/>
        <v>0</v>
      </c>
      <c r="AX34" s="2449">
        <f t="shared" si="7"/>
        <v>0</v>
      </c>
      <c r="AY34" s="2449">
        <f t="shared" si="8"/>
        <v>0</v>
      </c>
      <c r="AZ34" s="2449">
        <f t="shared" si="9"/>
        <v>0</v>
      </c>
      <c r="BA34" s="2450">
        <f t="shared" si="10"/>
        <v>0</v>
      </c>
    </row>
    <row r="35" spans="2:53" ht="20.100000000000001" customHeight="1">
      <c r="B35" s="566" t="s">
        <v>221</v>
      </c>
      <c r="C35" s="563">
        <f>P22</f>
        <v>64212.460625369757</v>
      </c>
      <c r="D35" s="567">
        <f t="shared" ref="D35:L35" si="53">Q22</f>
        <v>598.03281681218596</v>
      </c>
      <c r="E35" s="567">
        <f t="shared" si="53"/>
        <v>631.03374133027478</v>
      </c>
      <c r="F35" s="567">
        <f t="shared" si="53"/>
        <v>62983.394067227287</v>
      </c>
      <c r="G35" s="567">
        <f t="shared" si="53"/>
        <v>62006.170014998715</v>
      </c>
      <c r="H35" s="567">
        <f t="shared" si="53"/>
        <v>61092.7949648098</v>
      </c>
      <c r="I35" s="567">
        <f t="shared" si="53"/>
        <v>913.3750501889217</v>
      </c>
      <c r="J35" s="567">
        <f t="shared" si="53"/>
        <v>61690.827781622</v>
      </c>
      <c r="K35" s="567">
        <f t="shared" si="53"/>
        <v>977.22405222856446</v>
      </c>
      <c r="L35" s="568">
        <f t="shared" si="53"/>
        <v>1544.4087915191958</v>
      </c>
      <c r="O35" s="575" t="s">
        <v>618</v>
      </c>
      <c r="P35" s="534" t="s">
        <v>619</v>
      </c>
      <c r="Q35" s="534" t="s">
        <v>620</v>
      </c>
      <c r="R35" s="534" t="s">
        <v>621</v>
      </c>
      <c r="S35" s="534" t="s">
        <v>622</v>
      </c>
      <c r="T35" s="534" t="s">
        <v>623</v>
      </c>
      <c r="U35" s="534" t="s">
        <v>624</v>
      </c>
      <c r="V35" s="534" t="s">
        <v>625</v>
      </c>
      <c r="W35" s="534" t="s">
        <v>626</v>
      </c>
      <c r="X35" s="534" t="s">
        <v>627</v>
      </c>
      <c r="Y35" s="535" t="s">
        <v>628</v>
      </c>
      <c r="Z35" s="576"/>
      <c r="AA35" s="576"/>
      <c r="AB35" s="577"/>
      <c r="AF35" s="2432" t="s">
        <v>655</v>
      </c>
      <c r="AG35" s="2433"/>
      <c r="AH35" s="2434">
        <v>0.14754738865885889</v>
      </c>
      <c r="AI35" s="2434">
        <v>3.9109501533501949E-2</v>
      </c>
      <c r="AJ35" s="2434">
        <v>0.81334310980763902</v>
      </c>
      <c r="AK35" s="2434">
        <v>0.80052993371289249</v>
      </c>
      <c r="AL35" s="2434">
        <v>0.78363925088266928</v>
      </c>
      <c r="AM35" s="2434">
        <v>1.6890682830223058E-2</v>
      </c>
      <c r="AN35" s="2434">
        <v>0.93118663954152825</v>
      </c>
      <c r="AO35" s="2434">
        <v>1.2813176094746758E-2</v>
      </c>
      <c r="AP35" s="2435">
        <v>5.6000184363725003E-2</v>
      </c>
      <c r="AQ35" s="2432" t="s">
        <v>655</v>
      </c>
      <c r="AR35" s="2451">
        <f t="shared" si="14"/>
        <v>0</v>
      </c>
      <c r="AS35" s="2452">
        <f t="shared" si="2"/>
        <v>0</v>
      </c>
      <c r="AT35" s="2452">
        <f t="shared" si="3"/>
        <v>0</v>
      </c>
      <c r="AU35" s="2452">
        <f t="shared" si="4"/>
        <v>0</v>
      </c>
      <c r="AV35" s="2452">
        <f t="shared" si="5"/>
        <v>0</v>
      </c>
      <c r="AW35" s="2452">
        <f t="shared" si="6"/>
        <v>0</v>
      </c>
      <c r="AX35" s="2452">
        <f t="shared" si="7"/>
        <v>0</v>
      </c>
      <c r="AY35" s="2452">
        <f t="shared" si="8"/>
        <v>0</v>
      </c>
      <c r="AZ35" s="2452">
        <f t="shared" si="9"/>
        <v>0</v>
      </c>
      <c r="BA35" s="2453">
        <f t="shared" si="10"/>
        <v>0</v>
      </c>
    </row>
    <row r="36" spans="2:53" ht="20.100000000000001" customHeight="1">
      <c r="B36" s="562" t="s">
        <v>655</v>
      </c>
      <c r="C36" s="563"/>
      <c r="D36" s="564">
        <f>D35/$C35</f>
        <v>9.3133452757907347E-3</v>
      </c>
      <c r="E36" s="564">
        <f t="shared" ref="E36:L36" si="54">E35/$C35</f>
        <v>9.8272786182711565E-3</v>
      </c>
      <c r="F36" s="564">
        <f t="shared" si="54"/>
        <v>0.98085937610593799</v>
      </c>
      <c r="G36" s="564">
        <f t="shared" si="54"/>
        <v>0.96564077145021665</v>
      </c>
      <c r="H36" s="564">
        <f t="shared" si="54"/>
        <v>0.95141650654441035</v>
      </c>
      <c r="I36" s="564">
        <f t="shared" si="54"/>
        <v>1.422426490580639E-2</v>
      </c>
      <c r="J36" s="564">
        <f t="shared" si="54"/>
        <v>0.96072985182020132</v>
      </c>
      <c r="K36" s="564">
        <f t="shared" si="54"/>
        <v>1.521860465572117E-2</v>
      </c>
      <c r="L36" s="565">
        <f t="shared" si="54"/>
        <v>2.4051543524077536E-2</v>
      </c>
      <c r="O36" s="578" t="s">
        <v>561</v>
      </c>
      <c r="P36" s="2207">
        <v>105.64483833389637</v>
      </c>
      <c r="Q36" s="2207">
        <v>323.6077885869546</v>
      </c>
      <c r="R36" s="2207">
        <v>1482.7684859322137</v>
      </c>
      <c r="S36" s="2207">
        <v>160.28735337002647</v>
      </c>
      <c r="T36" s="2207">
        <v>1322.4811325621872</v>
      </c>
      <c r="U36" s="2207">
        <v>1252.6514137452452</v>
      </c>
      <c r="V36" s="2207">
        <v>69.829718816941877</v>
      </c>
      <c r="W36" s="2207">
        <v>1358.2962520791423</v>
      </c>
      <c r="X36" s="2207">
        <v>393.43750740389652</v>
      </c>
      <c r="Y36" s="2207">
        <v>1912.0211128530646</v>
      </c>
      <c r="Z36" s="576">
        <f>W36</f>
        <v>1358.2962520791423</v>
      </c>
      <c r="AA36" s="576">
        <f>S36</f>
        <v>160.28735337002647</v>
      </c>
      <c r="AB36" s="577">
        <f>X36</f>
        <v>393.43750740389652</v>
      </c>
      <c r="AF36" s="2436" t="s">
        <v>221</v>
      </c>
      <c r="AG36" s="2433">
        <v>64212.460625369757</v>
      </c>
      <c r="AH36" s="2437">
        <v>598.03281681218596</v>
      </c>
      <c r="AI36" s="2437">
        <v>631.03374133027478</v>
      </c>
      <c r="AJ36" s="2437">
        <v>62983.394067227287</v>
      </c>
      <c r="AK36" s="2437">
        <v>62006.170014998715</v>
      </c>
      <c r="AL36" s="2437">
        <v>61092.7949648098</v>
      </c>
      <c r="AM36" s="2437">
        <v>913.3750501889217</v>
      </c>
      <c r="AN36" s="2437">
        <v>61690.827781622</v>
      </c>
      <c r="AO36" s="2437">
        <v>977.22405222856446</v>
      </c>
      <c r="AP36" s="2438">
        <v>1544.4087915191958</v>
      </c>
      <c r="AQ36" s="2436" t="s">
        <v>221</v>
      </c>
      <c r="AR36" s="2448">
        <f t="shared" si="14"/>
        <v>0</v>
      </c>
      <c r="AS36" s="2449">
        <f t="shared" si="2"/>
        <v>0</v>
      </c>
      <c r="AT36" s="2449">
        <f t="shared" si="3"/>
        <v>0</v>
      </c>
      <c r="AU36" s="2449">
        <f t="shared" si="4"/>
        <v>0</v>
      </c>
      <c r="AV36" s="2449">
        <f t="shared" si="5"/>
        <v>0</v>
      </c>
      <c r="AW36" s="2449">
        <f t="shared" si="6"/>
        <v>0</v>
      </c>
      <c r="AX36" s="2449">
        <f t="shared" si="7"/>
        <v>0</v>
      </c>
      <c r="AY36" s="2449">
        <f t="shared" si="8"/>
        <v>0</v>
      </c>
      <c r="AZ36" s="2449">
        <f t="shared" si="9"/>
        <v>0</v>
      </c>
      <c r="BA36" s="2450">
        <f t="shared" si="10"/>
        <v>0</v>
      </c>
    </row>
    <row r="37" spans="2:53" ht="20.100000000000001" customHeight="1">
      <c r="B37" s="566" t="s">
        <v>663</v>
      </c>
      <c r="C37" s="563">
        <f>P23</f>
        <v>80512.450705454554</v>
      </c>
      <c r="D37" s="567">
        <f t="shared" ref="D37:L37" si="55">Q23</f>
        <v>66203.560282114559</v>
      </c>
      <c r="E37" s="567">
        <f>R23</f>
        <v>0</v>
      </c>
      <c r="F37" s="567">
        <f t="shared" si="55"/>
        <v>14308.890423340001</v>
      </c>
      <c r="G37" s="567">
        <f t="shared" si="55"/>
        <v>10393.268324157638</v>
      </c>
      <c r="H37" s="567">
        <f t="shared" si="55"/>
        <v>10350.835877369085</v>
      </c>
      <c r="I37" s="567">
        <f t="shared" si="55"/>
        <v>42.432446788545462</v>
      </c>
      <c r="J37" s="567">
        <f t="shared" si="55"/>
        <v>76554.396159483644</v>
      </c>
      <c r="K37" s="567">
        <f t="shared" si="55"/>
        <v>3915.6220991823639</v>
      </c>
      <c r="L37" s="568">
        <f t="shared" si="55"/>
        <v>42.432446788545462</v>
      </c>
      <c r="O37" s="579" t="s">
        <v>562</v>
      </c>
      <c r="P37" s="2206">
        <v>1059.7496639699539</v>
      </c>
      <c r="Q37" s="2210">
        <v>689.53885941774922</v>
      </c>
      <c r="R37" s="2210">
        <v>167568.34160755284</v>
      </c>
      <c r="S37" s="2210">
        <v>155174.5812944686</v>
      </c>
      <c r="T37" s="2210">
        <v>12393.760313084193</v>
      </c>
      <c r="U37" s="2210">
        <v>10544.891975981032</v>
      </c>
      <c r="V37" s="2210">
        <v>1848.8683371031561</v>
      </c>
      <c r="W37" s="2210">
        <v>11604.641639950984</v>
      </c>
      <c r="X37" s="2210">
        <v>2538.4071965209041</v>
      </c>
      <c r="Y37" s="2210">
        <v>169317.63013094055</v>
      </c>
      <c r="Z37" s="576">
        <f t="shared" ref="Z37:Z53" si="56">W37</f>
        <v>11604.641639950984</v>
      </c>
      <c r="AA37" s="576">
        <f t="shared" ref="AA37:AA54" si="57">S37</f>
        <v>155174.5812944686</v>
      </c>
      <c r="AB37" s="577">
        <f t="shared" ref="AB37:AB54" si="58">X37</f>
        <v>2538.4071965209041</v>
      </c>
      <c r="AF37" s="2432" t="s">
        <v>655</v>
      </c>
      <c r="AG37" s="2433"/>
      <c r="AH37" s="2434">
        <v>9.3133452757907347E-3</v>
      </c>
      <c r="AI37" s="2434">
        <v>9.8272786182711565E-3</v>
      </c>
      <c r="AJ37" s="2434">
        <v>0.98085937610593799</v>
      </c>
      <c r="AK37" s="2434">
        <v>0.96564077145021665</v>
      </c>
      <c r="AL37" s="2434">
        <v>0.95141650654441035</v>
      </c>
      <c r="AM37" s="2434">
        <v>1.422426490580639E-2</v>
      </c>
      <c r="AN37" s="2434">
        <v>0.96072985182020132</v>
      </c>
      <c r="AO37" s="2434">
        <v>1.521860465572117E-2</v>
      </c>
      <c r="AP37" s="2435">
        <v>2.4051543524077536E-2</v>
      </c>
      <c r="AQ37" s="2432" t="s">
        <v>655</v>
      </c>
      <c r="AR37" s="2451">
        <f t="shared" si="14"/>
        <v>0</v>
      </c>
      <c r="AS37" s="2452">
        <f t="shared" si="2"/>
        <v>0</v>
      </c>
      <c r="AT37" s="2452">
        <f t="shared" si="3"/>
        <v>0</v>
      </c>
      <c r="AU37" s="2452">
        <f t="shared" si="4"/>
        <v>0</v>
      </c>
      <c r="AV37" s="2452">
        <f t="shared" si="5"/>
        <v>0</v>
      </c>
      <c r="AW37" s="2452">
        <f t="shared" si="6"/>
        <v>0</v>
      </c>
      <c r="AX37" s="2452">
        <f t="shared" si="7"/>
        <v>0</v>
      </c>
      <c r="AY37" s="2452">
        <f t="shared" si="8"/>
        <v>0</v>
      </c>
      <c r="AZ37" s="2452">
        <f t="shared" si="9"/>
        <v>0</v>
      </c>
      <c r="BA37" s="2453">
        <f t="shared" si="10"/>
        <v>0</v>
      </c>
    </row>
    <row r="38" spans="2:53" ht="20.100000000000001" customHeight="1">
      <c r="B38" s="562" t="s">
        <v>655</v>
      </c>
      <c r="C38" s="563"/>
      <c r="D38" s="564">
        <f>D37/$C37</f>
        <v>0.82227729626952473</v>
      </c>
      <c r="E38" s="564">
        <f t="shared" ref="E38:L38" si="59">E37/$C37</f>
        <v>0</v>
      </c>
      <c r="F38" s="564">
        <f t="shared" si="59"/>
        <v>0.17772270373047536</v>
      </c>
      <c r="G38" s="564">
        <f t="shared" si="59"/>
        <v>0.12908895746050761</v>
      </c>
      <c r="H38" s="564">
        <f t="shared" si="59"/>
        <v>0.12856192783444656</v>
      </c>
      <c r="I38" s="564">
        <f t="shared" si="59"/>
        <v>5.2702962606093859E-4</v>
      </c>
      <c r="J38" s="564">
        <f t="shared" si="59"/>
        <v>0.95083922410397126</v>
      </c>
      <c r="K38" s="564">
        <f t="shared" si="59"/>
        <v>4.8633746269967762E-2</v>
      </c>
      <c r="L38" s="565">
        <f t="shared" si="59"/>
        <v>5.2702962606093859E-4</v>
      </c>
      <c r="O38" s="578" t="s">
        <v>563</v>
      </c>
      <c r="P38" s="2207">
        <v>255.38554111032968</v>
      </c>
      <c r="Q38" s="2207">
        <v>9.0689024502880482</v>
      </c>
      <c r="R38" s="2207">
        <v>2688.2090839035072</v>
      </c>
      <c r="S38" s="2207">
        <v>1621.5057175508286</v>
      </c>
      <c r="T38" s="2207">
        <v>1066.7033663526788</v>
      </c>
      <c r="U38" s="2207">
        <v>1023.3196834637441</v>
      </c>
      <c r="V38" s="2207">
        <v>43.38368288893399</v>
      </c>
      <c r="W38" s="2207">
        <v>1278.705224574074</v>
      </c>
      <c r="X38" s="2207">
        <v>52.452585339222054</v>
      </c>
      <c r="Y38" s="2207">
        <v>2952.6635274641253</v>
      </c>
      <c r="Z38" s="576">
        <f t="shared" si="56"/>
        <v>1278.705224574074</v>
      </c>
      <c r="AA38" s="576">
        <f t="shared" si="57"/>
        <v>1621.5057175508286</v>
      </c>
      <c r="AB38" s="577">
        <f t="shared" si="58"/>
        <v>52.452585339222054</v>
      </c>
      <c r="AF38" s="2436" t="s">
        <v>663</v>
      </c>
      <c r="AG38" s="2433">
        <v>80512.450705454554</v>
      </c>
      <c r="AH38" s="2437">
        <v>66203.560282114559</v>
      </c>
      <c r="AI38" s="2437">
        <v>0</v>
      </c>
      <c r="AJ38" s="2437">
        <v>14308.890423340001</v>
      </c>
      <c r="AK38" s="2437">
        <v>10393.268324157638</v>
      </c>
      <c r="AL38" s="2437">
        <v>10350.835877369085</v>
      </c>
      <c r="AM38" s="2437">
        <v>42.432446788545462</v>
      </c>
      <c r="AN38" s="2437">
        <v>76554.396159483644</v>
      </c>
      <c r="AO38" s="2437">
        <v>3915.6220991823639</v>
      </c>
      <c r="AP38" s="2438">
        <v>42.432446788545462</v>
      </c>
      <c r="AQ38" s="2436" t="s">
        <v>663</v>
      </c>
      <c r="AR38" s="2448">
        <f t="shared" si="14"/>
        <v>0</v>
      </c>
      <c r="AS38" s="2449">
        <f t="shared" si="2"/>
        <v>0</v>
      </c>
      <c r="AT38" s="2449">
        <f t="shared" si="3"/>
        <v>0</v>
      </c>
      <c r="AU38" s="2449">
        <f t="shared" si="4"/>
        <v>0</v>
      </c>
      <c r="AV38" s="2449">
        <f t="shared" si="5"/>
        <v>0</v>
      </c>
      <c r="AW38" s="2449">
        <f t="shared" si="6"/>
        <v>0</v>
      </c>
      <c r="AX38" s="2449">
        <f t="shared" si="7"/>
        <v>0</v>
      </c>
      <c r="AY38" s="2449">
        <f t="shared" si="8"/>
        <v>0</v>
      </c>
      <c r="AZ38" s="2449">
        <f t="shared" si="9"/>
        <v>0</v>
      </c>
      <c r="BA38" s="2450">
        <f t="shared" si="10"/>
        <v>0</v>
      </c>
    </row>
    <row r="39" spans="2:53" ht="20.100000000000001" customHeight="1">
      <c r="B39" s="566" t="s">
        <v>223</v>
      </c>
      <c r="C39" s="563">
        <f>P24</f>
        <v>112.41830827101489</v>
      </c>
      <c r="D39" s="567">
        <f>Q24</f>
        <v>12.598512021480815</v>
      </c>
      <c r="E39" s="567">
        <f t="shared" ref="E39:L39" si="60">R24</f>
        <v>0.16584142100614924</v>
      </c>
      <c r="F39" s="567">
        <f t="shared" si="60"/>
        <v>99.653954828527915</v>
      </c>
      <c r="G39" s="567">
        <f t="shared" si="60"/>
        <v>28.621057176384998</v>
      </c>
      <c r="H39" s="567">
        <f t="shared" si="60"/>
        <v>27.612805945122517</v>
      </c>
      <c r="I39" s="567">
        <f t="shared" si="60"/>
        <v>1.0082512312624963</v>
      </c>
      <c r="J39" s="567">
        <f t="shared" si="60"/>
        <v>40.211317966603325</v>
      </c>
      <c r="K39" s="567">
        <f t="shared" si="60"/>
        <v>71.032897652142879</v>
      </c>
      <c r="L39" s="568">
        <f t="shared" si="60"/>
        <v>1.1740926522686455</v>
      </c>
      <c r="O39" s="578" t="s">
        <v>564</v>
      </c>
      <c r="P39" s="2207">
        <v>110.16464335227178</v>
      </c>
      <c r="Q39" s="2207">
        <v>18.011999518261877</v>
      </c>
      <c r="R39" s="2207">
        <v>2697.6955739404998</v>
      </c>
      <c r="S39" s="2207">
        <v>1882.9863777055352</v>
      </c>
      <c r="T39" s="2207">
        <v>814.70919623496513</v>
      </c>
      <c r="U39" s="2207">
        <v>734.52128708391979</v>
      </c>
      <c r="V39" s="2207">
        <v>80.187909151045133</v>
      </c>
      <c r="W39" s="2207">
        <v>844.68593043619148</v>
      </c>
      <c r="X39" s="2207">
        <v>98.199908669307007</v>
      </c>
      <c r="Y39" s="2207">
        <v>2825.8722168110339</v>
      </c>
      <c r="Z39" s="576">
        <f t="shared" si="56"/>
        <v>844.68593043619148</v>
      </c>
      <c r="AA39" s="576">
        <f t="shared" si="57"/>
        <v>1882.9863777055352</v>
      </c>
      <c r="AB39" s="577">
        <f t="shared" si="58"/>
        <v>98.199908669307007</v>
      </c>
      <c r="AF39" s="2432" t="s">
        <v>655</v>
      </c>
      <c r="AG39" s="2433"/>
      <c r="AH39" s="2434">
        <v>0.82227729626952473</v>
      </c>
      <c r="AI39" s="2434">
        <v>0</v>
      </c>
      <c r="AJ39" s="2434">
        <v>0.17772270373047536</v>
      </c>
      <c r="AK39" s="2434">
        <v>0.12908895746050761</v>
      </c>
      <c r="AL39" s="2434">
        <v>0.12856192783444656</v>
      </c>
      <c r="AM39" s="2434">
        <v>5.2702962606093859E-4</v>
      </c>
      <c r="AN39" s="2434">
        <v>0.95083922410397126</v>
      </c>
      <c r="AO39" s="2434">
        <v>4.8633746269967762E-2</v>
      </c>
      <c r="AP39" s="2435">
        <v>5.2702962606093859E-4</v>
      </c>
      <c r="AQ39" s="2432" t="s">
        <v>655</v>
      </c>
      <c r="AR39" s="2451">
        <f t="shared" si="14"/>
        <v>0</v>
      </c>
      <c r="AS39" s="2452">
        <f t="shared" si="2"/>
        <v>0</v>
      </c>
      <c r="AT39" s="2452">
        <f t="shared" si="3"/>
        <v>0</v>
      </c>
      <c r="AU39" s="2452">
        <f t="shared" si="4"/>
        <v>0</v>
      </c>
      <c r="AV39" s="2452">
        <f t="shared" si="5"/>
        <v>0</v>
      </c>
      <c r="AW39" s="2452">
        <f t="shared" si="6"/>
        <v>0</v>
      </c>
      <c r="AX39" s="2452">
        <f t="shared" si="7"/>
        <v>0</v>
      </c>
      <c r="AY39" s="2452">
        <f t="shared" si="8"/>
        <v>0</v>
      </c>
      <c r="AZ39" s="2452">
        <f t="shared" si="9"/>
        <v>0</v>
      </c>
      <c r="BA39" s="2453">
        <f t="shared" si="10"/>
        <v>0</v>
      </c>
    </row>
    <row r="40" spans="2:53" ht="20.100000000000001" customHeight="1">
      <c r="B40" s="562" t="s">
        <v>655</v>
      </c>
      <c r="C40" s="563"/>
      <c r="D40" s="564">
        <f>D39/$C39</f>
        <v>0.11206815166715262</v>
      </c>
      <c r="E40" s="564">
        <f t="shared" ref="E40:L40" si="61">E39/$C39</f>
        <v>1.4752171915480476E-3</v>
      </c>
      <c r="F40" s="564">
        <f t="shared" si="61"/>
        <v>0.88645663114129924</v>
      </c>
      <c r="G40" s="564">
        <f t="shared" si="61"/>
        <v>0.25459427042244898</v>
      </c>
      <c r="H40" s="564">
        <f t="shared" si="61"/>
        <v>0.24562552461254214</v>
      </c>
      <c r="I40" s="564">
        <f t="shared" si="61"/>
        <v>8.9687458099069819E-3</v>
      </c>
      <c r="J40" s="564">
        <f t="shared" si="61"/>
        <v>0.35769367627969467</v>
      </c>
      <c r="K40" s="564">
        <f t="shared" si="61"/>
        <v>0.63186236071884994</v>
      </c>
      <c r="L40" s="565">
        <f t="shared" si="61"/>
        <v>1.0443963001455029E-2</v>
      </c>
      <c r="O40" s="578" t="s">
        <v>565</v>
      </c>
      <c r="P40" s="2207">
        <v>29.467551612599539</v>
      </c>
      <c r="Q40" s="2207">
        <v>1.9975685215964856</v>
      </c>
      <c r="R40" s="2207">
        <v>2645.093984296032</v>
      </c>
      <c r="S40" s="2207">
        <v>2060.2768223945659</v>
      </c>
      <c r="T40" s="2207">
        <v>584.81716190146608</v>
      </c>
      <c r="U40" s="2207">
        <v>501.39445041335159</v>
      </c>
      <c r="V40" s="2207">
        <v>83.422711488114601</v>
      </c>
      <c r="W40" s="2207">
        <v>530.86200202595103</v>
      </c>
      <c r="X40" s="2207">
        <v>85.420280009711121</v>
      </c>
      <c r="Y40" s="2207">
        <v>2676.5591044302278</v>
      </c>
      <c r="Z40" s="576">
        <f t="shared" si="56"/>
        <v>530.86200202595103</v>
      </c>
      <c r="AA40" s="576">
        <f t="shared" si="57"/>
        <v>2060.2768223945659</v>
      </c>
      <c r="AB40" s="577">
        <f t="shared" si="58"/>
        <v>85.420280009711121</v>
      </c>
      <c r="AF40" s="2436" t="s">
        <v>223</v>
      </c>
      <c r="AG40" s="2433">
        <v>118.80000099003806</v>
      </c>
      <c r="AH40" s="2437">
        <v>12.727788592295433</v>
      </c>
      <c r="AI40" s="2437">
        <v>0.17205202432536976</v>
      </c>
      <c r="AJ40" s="2437">
        <v>105.90016037341729</v>
      </c>
      <c r="AK40" s="2437">
        <v>32.171448713350564</v>
      </c>
      <c r="AL40" s="2437">
        <v>30.878937955235955</v>
      </c>
      <c r="AM40" s="2437">
        <v>1.2925107581146091</v>
      </c>
      <c r="AN40" s="2437">
        <v>43.606726547531387</v>
      </c>
      <c r="AO40" s="2437">
        <v>73.728711660066722</v>
      </c>
      <c r="AP40" s="2438">
        <v>1.4645627824399792</v>
      </c>
      <c r="AQ40" s="2436" t="s">
        <v>223</v>
      </c>
      <c r="AR40" s="2448">
        <f t="shared" si="14"/>
        <v>-6.3816927190231638</v>
      </c>
      <c r="AS40" s="2449">
        <f t="shared" si="2"/>
        <v>-0.12927657081461774</v>
      </c>
      <c r="AT40" s="2449">
        <f t="shared" si="3"/>
        <v>-6.2106033192205201E-3</v>
      </c>
      <c r="AU40" s="2449">
        <f t="shared" si="4"/>
        <v>-6.2462055448893778</v>
      </c>
      <c r="AV40" s="2449">
        <f t="shared" si="5"/>
        <v>-3.5503915369655665</v>
      </c>
      <c r="AW40" s="2449">
        <f t="shared" si="6"/>
        <v>-3.2661320101134379</v>
      </c>
      <c r="AX40" s="2449">
        <f t="shared" si="7"/>
        <v>-0.28425952685211286</v>
      </c>
      <c r="AY40" s="2449">
        <f t="shared" si="8"/>
        <v>-3.3954085809280627</v>
      </c>
      <c r="AZ40" s="2449">
        <f t="shared" si="9"/>
        <v>-2.6958140079238433</v>
      </c>
      <c r="BA40" s="2450">
        <f t="shared" si="10"/>
        <v>-0.29047013017133372</v>
      </c>
    </row>
    <row r="41" spans="2:53" ht="20.100000000000001" customHeight="1">
      <c r="B41" s="566" t="s">
        <v>574</v>
      </c>
      <c r="C41" s="563">
        <f>P25</f>
        <v>17736.07217953054</v>
      </c>
      <c r="D41" s="567">
        <f t="shared" ref="D41:L41" si="62">Q25</f>
        <v>2042.678114376406</v>
      </c>
      <c r="E41" s="567">
        <f t="shared" si="62"/>
        <v>1600.4573788291771</v>
      </c>
      <c r="F41" s="567">
        <f t="shared" si="62"/>
        <v>14092.936686324954</v>
      </c>
      <c r="G41" s="567">
        <f t="shared" si="62"/>
        <v>11511.379728335931</v>
      </c>
      <c r="H41" s="567">
        <f t="shared" si="62"/>
        <v>11428.044468265229</v>
      </c>
      <c r="I41" s="567">
        <f t="shared" si="62"/>
        <v>83.335260070699178</v>
      </c>
      <c r="J41" s="567">
        <f t="shared" si="62"/>
        <v>13470.722582641636</v>
      </c>
      <c r="K41" s="567">
        <f t="shared" si="62"/>
        <v>2581.5569579890303</v>
      </c>
      <c r="L41" s="568">
        <f t="shared" si="62"/>
        <v>1683.7926388998756</v>
      </c>
      <c r="O41" s="580" t="s">
        <v>227</v>
      </c>
      <c r="P41" s="2207">
        <v>90.592010250247739</v>
      </c>
      <c r="Q41" s="2207">
        <v>292.83269009750859</v>
      </c>
      <c r="R41" s="2207">
        <v>6439.3397365998935</v>
      </c>
      <c r="S41" s="2207">
        <v>1792.7407248367372</v>
      </c>
      <c r="T41" s="2207">
        <v>4646.5990117631563</v>
      </c>
      <c r="U41" s="2207">
        <v>3887.0919115552019</v>
      </c>
      <c r="V41" s="2207">
        <v>759.50710020795543</v>
      </c>
      <c r="W41" s="2207">
        <v>3977.6839218054492</v>
      </c>
      <c r="X41" s="2207">
        <v>1052.339790305464</v>
      </c>
      <c r="Y41" s="2207">
        <v>6822.7644369476511</v>
      </c>
      <c r="Z41" s="576">
        <f t="shared" si="56"/>
        <v>3977.6839218054492</v>
      </c>
      <c r="AA41" s="576">
        <f t="shared" si="57"/>
        <v>1792.7407248367372</v>
      </c>
      <c r="AB41" s="577">
        <f t="shared" si="58"/>
        <v>1052.339790305464</v>
      </c>
      <c r="AF41" s="2432" t="s">
        <v>655</v>
      </c>
      <c r="AG41" s="2433"/>
      <c r="AH41" s="2434">
        <v>0.10713626671907787</v>
      </c>
      <c r="AI41" s="2434">
        <v>1.4482493509389543E-3</v>
      </c>
      <c r="AJ41" s="2434">
        <v>0.89141548392998349</v>
      </c>
      <c r="AK41" s="2434">
        <v>0.27080343809128665</v>
      </c>
      <c r="AL41" s="2434">
        <v>0.25992371799580455</v>
      </c>
      <c r="AM41" s="2434">
        <v>1.087972009548209E-2</v>
      </c>
      <c r="AN41" s="2434">
        <v>0.36705998471488244</v>
      </c>
      <c r="AO41" s="2434">
        <v>0.62061204583869678</v>
      </c>
      <c r="AP41" s="2435">
        <v>1.2327969446421045E-2</v>
      </c>
      <c r="AQ41" s="2432" t="s">
        <v>655</v>
      </c>
      <c r="AR41" s="2451">
        <f t="shared" si="14"/>
        <v>0</v>
      </c>
      <c r="AS41" s="2452">
        <f t="shared" si="2"/>
        <v>4.9318849480747412E-3</v>
      </c>
      <c r="AT41" s="2452">
        <f t="shared" si="3"/>
        <v>2.6967840609093321E-5</v>
      </c>
      <c r="AU41" s="2452">
        <f t="shared" si="4"/>
        <v>-4.9588527886842426E-3</v>
      </c>
      <c r="AV41" s="2452">
        <f t="shared" si="5"/>
        <v>-1.6209167668837676E-2</v>
      </c>
      <c r="AW41" s="2452">
        <f t="shared" si="6"/>
        <v>-1.4298193383262409E-2</v>
      </c>
      <c r="AX41" s="2452">
        <f t="shared" si="7"/>
        <v>-1.910974285575108E-3</v>
      </c>
      <c r="AY41" s="2452">
        <f t="shared" si="8"/>
        <v>-9.3663084351877646E-3</v>
      </c>
      <c r="AZ41" s="2452">
        <f t="shared" si="9"/>
        <v>1.1250314880153156E-2</v>
      </c>
      <c r="BA41" s="2453">
        <f t="shared" si="10"/>
        <v>-1.884006444966016E-3</v>
      </c>
    </row>
    <row r="42" spans="2:53" ht="20.100000000000001" customHeight="1" thickBot="1">
      <c r="B42" s="581" t="s">
        <v>655</v>
      </c>
      <c r="C42" s="582"/>
      <c r="D42" s="583">
        <f>D41/$C41</f>
        <v>0.11517082777402601</v>
      </c>
      <c r="E42" s="583">
        <f t="shared" ref="E42:L42" si="63">E41/$C41</f>
        <v>9.0237419121257767E-2</v>
      </c>
      <c r="F42" s="583">
        <f t="shared" si="63"/>
        <v>0.79459175310471608</v>
      </c>
      <c r="G42" s="583">
        <f t="shared" si="63"/>
        <v>0.64903771318778136</v>
      </c>
      <c r="H42" s="583">
        <f t="shared" si="63"/>
        <v>0.64433908210265978</v>
      </c>
      <c r="I42" s="583">
        <f t="shared" si="63"/>
        <v>4.6986310851214073E-3</v>
      </c>
      <c r="J42" s="583">
        <f t="shared" si="63"/>
        <v>0.75950990987668587</v>
      </c>
      <c r="K42" s="583">
        <f t="shared" si="63"/>
        <v>0.14555403991693511</v>
      </c>
      <c r="L42" s="584">
        <f t="shared" si="63"/>
        <v>9.493605020637913E-2</v>
      </c>
      <c r="O42" s="578" t="s">
        <v>566</v>
      </c>
      <c r="P42" s="2207">
        <v>58.298306007752764</v>
      </c>
      <c r="Q42" s="2207">
        <v>4.4096659250626491</v>
      </c>
      <c r="R42" s="2207">
        <v>874.92667254912158</v>
      </c>
      <c r="S42" s="2207">
        <v>216.85372865919879</v>
      </c>
      <c r="T42" s="2207">
        <v>658.07294388992261</v>
      </c>
      <c r="U42" s="2207">
        <v>644.73269815847209</v>
      </c>
      <c r="V42" s="2207">
        <v>13.340245731450652</v>
      </c>
      <c r="W42" s="2207">
        <v>703.0310041662251</v>
      </c>
      <c r="X42" s="2207">
        <v>17.749911656513305</v>
      </c>
      <c r="Y42" s="2207">
        <v>937.63464448193679</v>
      </c>
      <c r="Z42" s="576">
        <f t="shared" si="56"/>
        <v>703.0310041662251</v>
      </c>
      <c r="AA42" s="576">
        <f t="shared" si="57"/>
        <v>216.85372865919879</v>
      </c>
      <c r="AB42" s="577">
        <f t="shared" si="58"/>
        <v>17.749911656513305</v>
      </c>
      <c r="AF42" s="2436" t="s">
        <v>574</v>
      </c>
      <c r="AG42" s="2433">
        <v>17736.07217953054</v>
      </c>
      <c r="AH42" s="2437">
        <v>2042.678114376406</v>
      </c>
      <c r="AI42" s="2437">
        <v>1600.4573788291771</v>
      </c>
      <c r="AJ42" s="2437">
        <v>14092.936686324954</v>
      </c>
      <c r="AK42" s="2437">
        <v>11511.379728335931</v>
      </c>
      <c r="AL42" s="2437">
        <v>11428.044468265229</v>
      </c>
      <c r="AM42" s="2437">
        <v>83.335260070699178</v>
      </c>
      <c r="AN42" s="2437">
        <v>13470.722582641636</v>
      </c>
      <c r="AO42" s="2437">
        <v>2581.5569579890303</v>
      </c>
      <c r="AP42" s="2438">
        <v>1683.7926388998756</v>
      </c>
      <c r="AQ42" s="2436" t="s">
        <v>574</v>
      </c>
      <c r="AR42" s="2448">
        <f t="shared" si="14"/>
        <v>0</v>
      </c>
      <c r="AS42" s="2449">
        <f t="shared" si="2"/>
        <v>0</v>
      </c>
      <c r="AT42" s="2449">
        <f t="shared" si="3"/>
        <v>0</v>
      </c>
      <c r="AU42" s="2449">
        <f t="shared" si="4"/>
        <v>0</v>
      </c>
      <c r="AV42" s="2449">
        <f t="shared" si="5"/>
        <v>0</v>
      </c>
      <c r="AW42" s="2449">
        <f t="shared" si="6"/>
        <v>0</v>
      </c>
      <c r="AX42" s="2449">
        <f t="shared" si="7"/>
        <v>0</v>
      </c>
      <c r="AY42" s="2449">
        <f t="shared" si="8"/>
        <v>0</v>
      </c>
      <c r="AZ42" s="2449">
        <f t="shared" si="9"/>
        <v>0</v>
      </c>
      <c r="BA42" s="2450">
        <f t="shared" si="10"/>
        <v>0</v>
      </c>
    </row>
    <row r="43" spans="2:53" ht="20.100000000000001" customHeight="1" thickTop="1" thickBot="1">
      <c r="B43" s="558" t="s">
        <v>664</v>
      </c>
      <c r="C43" s="559">
        <f>P26</f>
        <v>391184.68207665789</v>
      </c>
      <c r="D43" s="560">
        <f t="shared" ref="D43:L43" si="64">Q26</f>
        <v>76848.824120880046</v>
      </c>
      <c r="E43" s="560">
        <f>R26</f>
        <v>4843.5611108633666</v>
      </c>
      <c r="F43" s="560">
        <f t="shared" si="64"/>
        <v>309492.29684491438</v>
      </c>
      <c r="G43" s="560">
        <f t="shared" si="64"/>
        <v>135953.75051801803</v>
      </c>
      <c r="H43" s="560">
        <f t="shared" si="64"/>
        <v>130712.07705961604</v>
      </c>
      <c r="I43" s="560">
        <f t="shared" si="64"/>
        <v>5241.673458402026</v>
      </c>
      <c r="J43" s="560">
        <f t="shared" si="64"/>
        <v>207560.90118049609</v>
      </c>
      <c r="K43" s="560">
        <f t="shared" si="64"/>
        <v>173538.54632689638</v>
      </c>
      <c r="L43" s="561">
        <f t="shared" si="64"/>
        <v>10085.234569265391</v>
      </c>
      <c r="O43" s="578" t="s">
        <v>567</v>
      </c>
      <c r="P43" s="2207">
        <v>84.48684337951056</v>
      </c>
      <c r="Q43" s="2207">
        <v>73.698800463193024</v>
      </c>
      <c r="R43" s="2207">
        <v>7089.7097722367243</v>
      </c>
      <c r="S43" s="2207">
        <v>1019.5088942621846</v>
      </c>
      <c r="T43" s="2207">
        <v>6070.2008779745411</v>
      </c>
      <c r="U43" s="2207">
        <v>5896.411964844915</v>
      </c>
      <c r="V43" s="2207">
        <v>173.78891312962384</v>
      </c>
      <c r="W43" s="2207">
        <v>5980.8988082244268</v>
      </c>
      <c r="X43" s="2207">
        <v>247.48771359281685</v>
      </c>
      <c r="Y43" s="2207">
        <v>7247.8954160794283</v>
      </c>
      <c r="Z43" s="576">
        <f t="shared" si="56"/>
        <v>5980.8988082244268</v>
      </c>
      <c r="AA43" s="576">
        <f t="shared" si="57"/>
        <v>1019.5088942621846</v>
      </c>
      <c r="AB43" s="577">
        <f t="shared" si="58"/>
        <v>247.48771359281685</v>
      </c>
      <c r="AF43" s="2440" t="s">
        <v>655</v>
      </c>
      <c r="AG43" s="2441"/>
      <c r="AH43" s="2442">
        <v>0.11517082777402601</v>
      </c>
      <c r="AI43" s="2442">
        <v>9.0237419121257767E-2</v>
      </c>
      <c r="AJ43" s="2442">
        <v>0.79459175310471608</v>
      </c>
      <c r="AK43" s="2442">
        <v>0.64903771318778136</v>
      </c>
      <c r="AL43" s="2442">
        <v>0.64433908210265978</v>
      </c>
      <c r="AM43" s="2442">
        <v>4.6986310851214073E-3</v>
      </c>
      <c r="AN43" s="2442">
        <v>0.75950990987668587</v>
      </c>
      <c r="AO43" s="2442">
        <v>0.14555403991693511</v>
      </c>
      <c r="AP43" s="2443">
        <v>9.493605020637913E-2</v>
      </c>
      <c r="AQ43" s="2440" t="s">
        <v>655</v>
      </c>
      <c r="AR43" s="2451">
        <f t="shared" si="14"/>
        <v>0</v>
      </c>
      <c r="AS43" s="2452">
        <f t="shared" si="2"/>
        <v>0</v>
      </c>
      <c r="AT43" s="2452">
        <f t="shared" si="3"/>
        <v>0</v>
      </c>
      <c r="AU43" s="2452">
        <f t="shared" si="4"/>
        <v>0</v>
      </c>
      <c r="AV43" s="2452">
        <f t="shared" si="5"/>
        <v>0</v>
      </c>
      <c r="AW43" s="2452">
        <f t="shared" si="6"/>
        <v>0</v>
      </c>
      <c r="AX43" s="2452">
        <f t="shared" si="7"/>
        <v>0</v>
      </c>
      <c r="AY43" s="2452">
        <f t="shared" si="8"/>
        <v>0</v>
      </c>
      <c r="AZ43" s="2452">
        <f t="shared" si="9"/>
        <v>0</v>
      </c>
      <c r="BA43" s="2453">
        <f t="shared" si="10"/>
        <v>0</v>
      </c>
    </row>
    <row r="44" spans="2:53" ht="20.100000000000001" customHeight="1" thickTop="1" thickBot="1">
      <c r="B44" s="585" t="s">
        <v>655</v>
      </c>
      <c r="C44" s="586"/>
      <c r="D44" s="587">
        <f>D43/$C43</f>
        <v>0.19645151674374736</v>
      </c>
      <c r="E44" s="587">
        <f t="shared" ref="E44:L44" si="65">E43/$C43</f>
        <v>1.2381776007052868E-2</v>
      </c>
      <c r="F44" s="587">
        <f t="shared" si="65"/>
        <v>0.79116670724919957</v>
      </c>
      <c r="G44" s="587">
        <f t="shared" si="65"/>
        <v>0.34754364561589879</v>
      </c>
      <c r="H44" s="587">
        <f t="shared" si="65"/>
        <v>0.33414416015911702</v>
      </c>
      <c r="I44" s="587">
        <f t="shared" si="65"/>
        <v>1.3399485456781893E-2</v>
      </c>
      <c r="J44" s="587">
        <f t="shared" si="65"/>
        <v>0.53059567690286435</v>
      </c>
      <c r="K44" s="587">
        <f t="shared" si="65"/>
        <v>0.44362306163330079</v>
      </c>
      <c r="L44" s="588">
        <f t="shared" si="65"/>
        <v>2.5781261463834755E-2</v>
      </c>
      <c r="O44" s="578" t="s">
        <v>568</v>
      </c>
      <c r="P44" s="2207">
        <v>2.5394596303903958</v>
      </c>
      <c r="Q44" s="2207">
        <v>1.5165696762490113</v>
      </c>
      <c r="R44" s="2207">
        <v>85.651989472088232</v>
      </c>
      <c r="S44" s="2207">
        <v>25.601784975140216</v>
      </c>
      <c r="T44" s="2207">
        <v>60.050204496948012</v>
      </c>
      <c r="U44" s="2207">
        <v>49.442092498919457</v>
      </c>
      <c r="V44" s="2207">
        <v>10.608111998028551</v>
      </c>
      <c r="W44" s="2207">
        <v>51.981552129309847</v>
      </c>
      <c r="X44" s="2207">
        <v>12.124681674277559</v>
      </c>
      <c r="Y44" s="2207">
        <v>89.708018778727649</v>
      </c>
      <c r="Z44" s="576">
        <f t="shared" si="56"/>
        <v>51.981552129309847</v>
      </c>
      <c r="AA44" s="576">
        <f t="shared" si="57"/>
        <v>25.601784975140216</v>
      </c>
      <c r="AB44" s="577">
        <f t="shared" si="58"/>
        <v>12.124681674277559</v>
      </c>
      <c r="AF44" s="2428" t="s">
        <v>664</v>
      </c>
      <c r="AG44" s="2429">
        <v>391191.06376937689</v>
      </c>
      <c r="AH44" s="2430">
        <v>76848.953397450867</v>
      </c>
      <c r="AI44" s="2430">
        <v>4843.5673214666858</v>
      </c>
      <c r="AJ44" s="2430">
        <v>309498.5430504593</v>
      </c>
      <c r="AK44" s="2430">
        <v>135957.30090955502</v>
      </c>
      <c r="AL44" s="2430">
        <v>130715.34319162615</v>
      </c>
      <c r="AM44" s="2430">
        <v>5241.9577179288781</v>
      </c>
      <c r="AN44" s="2430">
        <v>207564.29658907701</v>
      </c>
      <c r="AO44" s="2430">
        <v>173541.2421409043</v>
      </c>
      <c r="AP44" s="2431">
        <v>10085.525039395561</v>
      </c>
      <c r="AQ44" s="2428" t="s">
        <v>664</v>
      </c>
      <c r="AR44" s="2448">
        <f t="shared" si="14"/>
        <v>-6.3816927190055139</v>
      </c>
      <c r="AS44" s="2449">
        <f t="shared" si="2"/>
        <v>-0.12927657082036603</v>
      </c>
      <c r="AT44" s="2449">
        <f t="shared" si="3"/>
        <v>-6.2106033192321775E-3</v>
      </c>
      <c r="AU44" s="2449">
        <f t="shared" si="4"/>
        <v>-6.2462055449141189</v>
      </c>
      <c r="AV44" s="2449">
        <f t="shared" si="5"/>
        <v>-3.5503915369918104</v>
      </c>
      <c r="AW44" s="2449">
        <f t="shared" si="6"/>
        <v>-3.2661320101033198</v>
      </c>
      <c r="AX44" s="2449">
        <f t="shared" si="7"/>
        <v>-0.28425952685211087</v>
      </c>
      <c r="AY44" s="2449">
        <f t="shared" si="8"/>
        <v>-3.3954085809236858</v>
      </c>
      <c r="AZ44" s="2449">
        <f t="shared" si="9"/>
        <v>-2.6958140079223085</v>
      </c>
      <c r="BA44" s="2450">
        <f t="shared" si="10"/>
        <v>-0.29047013017043355</v>
      </c>
    </row>
    <row r="45" spans="2:53" ht="20.100000000000001" customHeight="1" thickBot="1">
      <c r="B45" s="548" t="s">
        <v>665</v>
      </c>
      <c r="C45" s="548"/>
      <c r="H45" s="548"/>
      <c r="I45" s="548"/>
      <c r="J45" s="548"/>
      <c r="L45" s="548"/>
      <c r="O45" s="578" t="s">
        <v>569</v>
      </c>
      <c r="P45" s="2207">
        <v>119.56541455223439</v>
      </c>
      <c r="Q45" s="2207">
        <v>12.593768909055017</v>
      </c>
      <c r="R45" s="2207">
        <v>2424.9952634186589</v>
      </c>
      <c r="S45" s="2207">
        <v>852.05823804017746</v>
      </c>
      <c r="T45" s="2207">
        <v>1572.9370253784807</v>
      </c>
      <c r="U45" s="2207">
        <v>1549.4959164040588</v>
      </c>
      <c r="V45" s="2207">
        <v>23.441108974421997</v>
      </c>
      <c r="W45" s="2207">
        <v>1669.061330956293</v>
      </c>
      <c r="X45" s="2207">
        <v>36.034877883477009</v>
      </c>
      <c r="Y45" s="2207">
        <v>2557.154446879948</v>
      </c>
      <c r="Z45" s="576">
        <f t="shared" si="56"/>
        <v>1669.061330956293</v>
      </c>
      <c r="AA45" s="576">
        <f t="shared" si="57"/>
        <v>852.05823804017746</v>
      </c>
      <c r="AB45" s="577">
        <f t="shared" si="58"/>
        <v>36.034877883477009</v>
      </c>
      <c r="AF45" s="2444" t="s">
        <v>655</v>
      </c>
      <c r="AG45" s="2445"/>
      <c r="AH45" s="2446">
        <v>0.19644864240241558</v>
      </c>
      <c r="AI45" s="2446">
        <v>1.2381589893173445E-2</v>
      </c>
      <c r="AJ45" s="2446">
        <v>0.79116976770441083</v>
      </c>
      <c r="AK45" s="2446">
        <v>0.34754705181534362</v>
      </c>
      <c r="AL45" s="2446">
        <v>0.3341470582995939</v>
      </c>
      <c r="AM45" s="2446">
        <v>1.3399993515749701E-2</v>
      </c>
      <c r="AN45" s="2446">
        <v>0.53059570070200945</v>
      </c>
      <c r="AO45" s="2446">
        <v>0.44362271588906732</v>
      </c>
      <c r="AP45" s="2447">
        <v>2.5781583408923139E-2</v>
      </c>
      <c r="AQ45" s="2444" t="s">
        <v>655</v>
      </c>
      <c r="AR45" s="2451">
        <f t="shared" si="14"/>
        <v>0</v>
      </c>
      <c r="AS45" s="2452">
        <f t="shared" si="2"/>
        <v>2.8743413317822153E-6</v>
      </c>
      <c r="AT45" s="2452">
        <f t="shared" si="3"/>
        <v>1.861138794224948E-7</v>
      </c>
      <c r="AU45" s="2452">
        <f t="shared" si="4"/>
        <v>-3.0604552112567518E-6</v>
      </c>
      <c r="AV45" s="2452">
        <f t="shared" si="5"/>
        <v>-3.4061994448331134E-6</v>
      </c>
      <c r="AW45" s="2452">
        <f t="shared" si="6"/>
        <v>-2.8981404768813057E-6</v>
      </c>
      <c r="AX45" s="2452">
        <f t="shared" si="7"/>
        <v>-5.0805896780782567E-7</v>
      </c>
      <c r="AY45" s="2452">
        <f t="shared" si="8"/>
        <v>-2.3799145099090424E-8</v>
      </c>
      <c r="AZ45" s="2452">
        <f t="shared" si="9"/>
        <v>3.4574423346533933E-7</v>
      </c>
      <c r="BA45" s="2453">
        <f t="shared" si="10"/>
        <v>-3.2194508838359615E-7</v>
      </c>
    </row>
    <row r="46" spans="2:53">
      <c r="C46" s="548"/>
      <c r="H46" s="548"/>
      <c r="I46" s="548"/>
      <c r="J46" s="548"/>
      <c r="L46" s="548">
        <f>L101-L43</f>
        <v>314.01968880956701</v>
      </c>
      <c r="O46" s="578" t="s">
        <v>570</v>
      </c>
      <c r="P46" s="2207">
        <v>0</v>
      </c>
      <c r="Q46" s="2207">
        <v>4.2974678842394739E-4</v>
      </c>
      <c r="R46" s="2207">
        <v>91.828714304668438</v>
      </c>
      <c r="S46" s="2207">
        <v>15.565975413888841</v>
      </c>
      <c r="T46" s="2207">
        <v>76.262738890779588</v>
      </c>
      <c r="U46" s="2207">
        <v>74.575797390698654</v>
      </c>
      <c r="V46" s="2207">
        <v>1.686941500080948</v>
      </c>
      <c r="W46" s="2207">
        <v>74.575797390698654</v>
      </c>
      <c r="X46" s="2207">
        <v>1.6873712468693722</v>
      </c>
      <c r="Y46" s="2207">
        <v>91.829144051456836</v>
      </c>
      <c r="Z46" s="576">
        <f t="shared" si="56"/>
        <v>74.575797390698654</v>
      </c>
      <c r="AA46" s="576">
        <f t="shared" si="57"/>
        <v>15.565975413888841</v>
      </c>
      <c r="AB46" s="577">
        <f t="shared" si="58"/>
        <v>1.6873712468693722</v>
      </c>
    </row>
    <row r="47" spans="2:53" s="554" customFormat="1" ht="19.5" customHeight="1">
      <c r="B47" s="548"/>
      <c r="C47" s="548"/>
      <c r="D47" s="548"/>
      <c r="E47" s="548"/>
      <c r="F47" s="548"/>
      <c r="G47" s="548"/>
      <c r="H47" s="548"/>
      <c r="I47" s="548"/>
      <c r="K47" s="548"/>
      <c r="L47" s="2172">
        <f>L43/L101</f>
        <v>0.9698036338936773</v>
      </c>
      <c r="M47" s="548"/>
      <c r="O47" s="578" t="s">
        <v>571</v>
      </c>
      <c r="P47" s="2207">
        <v>7.3777145585467663E-2</v>
      </c>
      <c r="Q47" s="2207">
        <v>1.8479344397831921</v>
      </c>
      <c r="R47" s="2207">
        <v>21.024072575532394</v>
      </c>
      <c r="S47" s="2207">
        <v>3.0841713096778682</v>
      </c>
      <c r="T47" s="2207">
        <v>17.93990126585452</v>
      </c>
      <c r="U47" s="2207">
        <v>16.005109372652822</v>
      </c>
      <c r="V47" s="2207">
        <v>1.934791893201693</v>
      </c>
      <c r="W47" s="2207">
        <v>16.078886518238285</v>
      </c>
      <c r="X47" s="2207">
        <v>3.7827263329848857</v>
      </c>
      <c r="Y47" s="2207">
        <v>22.945784160901049</v>
      </c>
      <c r="Z47" s="576">
        <f t="shared" si="56"/>
        <v>16.078886518238285</v>
      </c>
      <c r="AA47" s="576">
        <f t="shared" si="57"/>
        <v>3.0841713096778682</v>
      </c>
      <c r="AB47" s="577">
        <f t="shared" si="58"/>
        <v>3.7827263329848857</v>
      </c>
    </row>
    <row r="48" spans="2:53">
      <c r="C48" s="548"/>
      <c r="H48" s="548"/>
      <c r="I48" s="548"/>
      <c r="J48" s="2172">
        <f>J44</f>
        <v>0.53059567690286435</v>
      </c>
      <c r="K48" s="2172">
        <f t="shared" ref="K48:L48" si="66">K44</f>
        <v>0.44362306163330079</v>
      </c>
      <c r="L48" s="2172">
        <f t="shared" si="66"/>
        <v>2.5781261463834755E-2</v>
      </c>
      <c r="M48" s="554"/>
      <c r="O48" s="578" t="s">
        <v>572</v>
      </c>
      <c r="P48" s="2207">
        <v>3655.9190717036927</v>
      </c>
      <c r="Q48" s="2207">
        <v>37.234082471957031</v>
      </c>
      <c r="R48" s="2207">
        <v>4953.5752529797392</v>
      </c>
      <c r="S48" s="2207">
        <v>319.85726384729497</v>
      </c>
      <c r="T48" s="2207">
        <v>4633.7179891324422</v>
      </c>
      <c r="U48" s="2207">
        <v>4519.2899361065683</v>
      </c>
      <c r="V48" s="2207">
        <v>114.42805302587644</v>
      </c>
      <c r="W48" s="2207">
        <v>8175.2090078102628</v>
      </c>
      <c r="X48" s="2207">
        <v>151.6621354978335</v>
      </c>
      <c r="Y48" s="2207">
        <v>8646.7284071553895</v>
      </c>
      <c r="Z48" s="576">
        <f t="shared" si="56"/>
        <v>8175.2090078102628</v>
      </c>
      <c r="AA48" s="576">
        <f t="shared" si="57"/>
        <v>319.85726384729497</v>
      </c>
      <c r="AB48" s="577">
        <f t="shared" si="58"/>
        <v>151.6621354978335</v>
      </c>
    </row>
    <row r="49" spans="2:28" ht="20.25" customHeight="1">
      <c r="C49" s="548"/>
      <c r="H49" s="548"/>
      <c r="I49" s="548"/>
      <c r="J49" s="548"/>
      <c r="L49" s="548"/>
      <c r="O49" s="589" t="s">
        <v>629</v>
      </c>
      <c r="P49" s="2207">
        <v>183.03404052191081</v>
      </c>
      <c r="Q49" s="2207">
        <v>552.58810425329762</v>
      </c>
      <c r="R49" s="2207">
        <v>6612.7957702147451</v>
      </c>
      <c r="S49" s="2207">
        <v>653.93556804455466</v>
      </c>
      <c r="T49" s="2207">
        <v>5958.8602021701918</v>
      </c>
      <c r="U49" s="2207">
        <v>5237.852721686183</v>
      </c>
      <c r="V49" s="2207">
        <v>721.0074804840076</v>
      </c>
      <c r="W49" s="2207">
        <v>5420.8867622080943</v>
      </c>
      <c r="X49" s="2207">
        <v>1273.5955847373054</v>
      </c>
      <c r="Y49" s="2207">
        <v>7348.4179149899519</v>
      </c>
      <c r="Z49" s="576">
        <f t="shared" si="56"/>
        <v>5420.8867622080943</v>
      </c>
      <c r="AA49" s="576">
        <f t="shared" si="57"/>
        <v>653.93556804455466</v>
      </c>
      <c r="AB49" s="577">
        <f t="shared" si="58"/>
        <v>1273.5955847373054</v>
      </c>
    </row>
    <row r="50" spans="2:28" ht="25.5" customHeight="1">
      <c r="C50" s="548"/>
      <c r="H50" s="548"/>
      <c r="I50" s="548"/>
      <c r="J50" s="548"/>
      <c r="L50" s="548"/>
      <c r="O50" s="578" t="s">
        <v>573</v>
      </c>
      <c r="P50" s="2207">
        <v>2237.0332339850361</v>
      </c>
      <c r="Q50" s="2207">
        <v>592.95698480516387</v>
      </c>
      <c r="R50" s="2207">
        <v>12331.465733217407</v>
      </c>
      <c r="S50" s="2207">
        <v>194.26640496581985</v>
      </c>
      <c r="T50" s="2207">
        <v>12137.19932825159</v>
      </c>
      <c r="U50" s="2207">
        <v>11881.111984521831</v>
      </c>
      <c r="V50" s="2207">
        <v>256.08734372975812</v>
      </c>
      <c r="W50" s="2207">
        <v>14118.145218506868</v>
      </c>
      <c r="X50" s="2207">
        <v>849.04432853492187</v>
      </c>
      <c r="Y50" s="2207">
        <v>15161.455952007609</v>
      </c>
      <c r="Z50" s="576">
        <f t="shared" si="56"/>
        <v>14118.145218506868</v>
      </c>
      <c r="AA50" s="576">
        <f t="shared" si="57"/>
        <v>194.26640496581985</v>
      </c>
      <c r="AB50" s="577">
        <f t="shared" si="58"/>
        <v>849.04432853492187</v>
      </c>
    </row>
    <row r="51" spans="2:28" ht="25.5" customHeight="1">
      <c r="C51" s="548"/>
      <c r="H51" s="548"/>
      <c r="I51" s="548"/>
      <c r="J51" s="548"/>
      <c r="L51" s="548"/>
      <c r="O51" s="578" t="s">
        <v>221</v>
      </c>
      <c r="P51" s="2207">
        <v>598.03281681218596</v>
      </c>
      <c r="Q51" s="2207">
        <v>631.03374133027478</v>
      </c>
      <c r="R51" s="2207">
        <v>62983.394067227287</v>
      </c>
      <c r="S51" s="2207">
        <v>977.22405222856446</v>
      </c>
      <c r="T51" s="2207">
        <v>62006.170014998715</v>
      </c>
      <c r="U51" s="2207">
        <v>61092.7949648098</v>
      </c>
      <c r="V51" s="2207">
        <v>913.3750501889217</v>
      </c>
      <c r="W51" s="2207">
        <v>61690.827781622</v>
      </c>
      <c r="X51" s="2207">
        <v>1544.4087915191958</v>
      </c>
      <c r="Y51" s="2207">
        <v>64212.460625369757</v>
      </c>
      <c r="Z51" s="576">
        <f t="shared" si="56"/>
        <v>61690.827781622</v>
      </c>
      <c r="AA51" s="576">
        <f t="shared" si="57"/>
        <v>977.22405222856446</v>
      </c>
      <c r="AB51" s="577">
        <f t="shared" si="58"/>
        <v>1544.4087915191958</v>
      </c>
    </row>
    <row r="52" spans="2:28" ht="25.5" customHeight="1">
      <c r="C52" s="548"/>
      <c r="H52" s="548"/>
      <c r="I52" s="548"/>
      <c r="J52" s="548"/>
      <c r="L52" s="548"/>
      <c r="O52" s="579" t="s">
        <v>226</v>
      </c>
      <c r="P52" s="2209">
        <v>66203.560282114559</v>
      </c>
      <c r="Q52" s="2209">
        <v>0</v>
      </c>
      <c r="R52" s="2209">
        <v>14308.890423340001</v>
      </c>
      <c r="S52" s="2209">
        <v>3915.6220991823639</v>
      </c>
      <c r="T52" s="2209">
        <v>10393.268324157638</v>
      </c>
      <c r="U52" s="2209">
        <v>10350.835877369085</v>
      </c>
      <c r="V52" s="2209">
        <v>42.432446788545462</v>
      </c>
      <c r="W52" s="2209">
        <v>76554.396159483644</v>
      </c>
      <c r="X52" s="2209">
        <v>42.432446788545462</v>
      </c>
      <c r="Y52" s="2209">
        <v>80512.450705454554</v>
      </c>
      <c r="Z52" s="576">
        <f t="shared" si="56"/>
        <v>76554.396159483644</v>
      </c>
      <c r="AA52" s="576">
        <f t="shared" si="57"/>
        <v>3915.6220991823639</v>
      </c>
      <c r="AB52" s="577">
        <f t="shared" si="58"/>
        <v>42.432446788545462</v>
      </c>
    </row>
    <row r="53" spans="2:28" ht="25.5" customHeight="1">
      <c r="C53" s="548"/>
      <c r="H53" s="548"/>
      <c r="I53" s="548"/>
      <c r="J53" s="548"/>
      <c r="L53" s="548"/>
      <c r="O53" s="578" t="s">
        <v>223</v>
      </c>
      <c r="P53" s="2207">
        <v>12.598512021480815</v>
      </c>
      <c r="Q53" s="2207">
        <v>0.16584142100614924</v>
      </c>
      <c r="R53" s="2207">
        <v>99.653954828527915</v>
      </c>
      <c r="S53" s="2207">
        <v>71.032897652142879</v>
      </c>
      <c r="T53" s="2207">
        <v>28.621057176384998</v>
      </c>
      <c r="U53" s="2207">
        <v>27.612805945122517</v>
      </c>
      <c r="V53" s="2207">
        <v>1.0082512312624963</v>
      </c>
      <c r="W53" s="2207">
        <v>40.211317966603325</v>
      </c>
      <c r="X53" s="2207">
        <v>1.1740926522686455</v>
      </c>
      <c r="Y53" s="2207">
        <v>112.41830827101489</v>
      </c>
      <c r="Z53" s="576">
        <f t="shared" si="56"/>
        <v>40.211317966603325</v>
      </c>
      <c r="AA53" s="576">
        <f t="shared" si="57"/>
        <v>71.032897652142879</v>
      </c>
      <c r="AB53" s="577">
        <f t="shared" si="58"/>
        <v>1.1740926522686455</v>
      </c>
    </row>
    <row r="54" spans="2:28" ht="25.5" customHeight="1" thickBot="1">
      <c r="C54" s="548"/>
      <c r="H54" s="548"/>
      <c r="I54" s="548"/>
      <c r="J54" s="548"/>
      <c r="L54" s="548"/>
      <c r="O54" s="590" t="s">
        <v>574</v>
      </c>
      <c r="P54" s="2207">
        <v>2042.678114376406</v>
      </c>
      <c r="Q54" s="2207">
        <v>1600.4573788291771</v>
      </c>
      <c r="R54" s="2207">
        <v>14092.936686324954</v>
      </c>
      <c r="S54" s="2207">
        <v>2581.5569579890303</v>
      </c>
      <c r="T54" s="2207">
        <v>11511.379728335931</v>
      </c>
      <c r="U54" s="2207">
        <v>11428.044468265229</v>
      </c>
      <c r="V54" s="2207">
        <v>83.335260070699178</v>
      </c>
      <c r="W54" s="2207">
        <v>13470.722582641636</v>
      </c>
      <c r="X54" s="2207">
        <v>1683.7926388998756</v>
      </c>
      <c r="Y54" s="2207">
        <v>17736.07217953054</v>
      </c>
      <c r="Z54" s="576">
        <f>W54</f>
        <v>13470.722582641636</v>
      </c>
      <c r="AA54" s="576">
        <f t="shared" si="57"/>
        <v>2581.5569579890303</v>
      </c>
      <c r="AB54" s="577">
        <f t="shared" si="58"/>
        <v>1683.7926388998756</v>
      </c>
    </row>
    <row r="55" spans="2:28" ht="25.5" customHeight="1" thickBot="1">
      <c r="C55" s="548"/>
      <c r="H55" s="548"/>
      <c r="I55" s="548"/>
      <c r="J55" s="548"/>
      <c r="L55" s="548"/>
      <c r="O55" s="591" t="s">
        <v>630</v>
      </c>
      <c r="P55" s="2208">
        <v>76848.824120880046</v>
      </c>
      <c r="Q55" s="2208">
        <v>4843.5611108633666</v>
      </c>
      <c r="R55" s="2208">
        <v>309492.29684491438</v>
      </c>
      <c r="S55" s="2208">
        <v>173538.54632689638</v>
      </c>
      <c r="T55" s="2208">
        <v>135953.75051801803</v>
      </c>
      <c r="U55" s="2208">
        <v>130712.07705961604</v>
      </c>
      <c r="V55" s="2208">
        <v>5241.673458402026</v>
      </c>
      <c r="W55" s="2208">
        <v>207560.90118049609</v>
      </c>
      <c r="X55" s="2208">
        <v>10085.234569265391</v>
      </c>
      <c r="Y55" s="2208">
        <v>391184.68207665789</v>
      </c>
      <c r="Z55" s="576">
        <f>W55</f>
        <v>207560.90118049609</v>
      </c>
      <c r="AA55" s="576">
        <f>S55</f>
        <v>173538.54632689638</v>
      </c>
      <c r="AB55" s="577">
        <f>X55</f>
        <v>10085.234569265391</v>
      </c>
    </row>
    <row r="56" spans="2:28" ht="25.5" customHeight="1">
      <c r="C56" s="548"/>
      <c r="H56" s="548"/>
      <c r="I56" s="548"/>
      <c r="J56" s="548"/>
      <c r="L56" s="548"/>
      <c r="Z56" s="2163"/>
      <c r="AA56" s="2163"/>
      <c r="AB56" s="2163"/>
    </row>
    <row r="57" spans="2:28" ht="25.5" customHeight="1">
      <c r="C57" s="548"/>
      <c r="H57" s="548"/>
      <c r="I57" s="548"/>
      <c r="J57" s="548"/>
      <c r="L57" s="548"/>
    </row>
    <row r="58" spans="2:28" ht="25.5" customHeight="1">
      <c r="B58" s="2117" t="s">
        <v>1437</v>
      </c>
      <c r="C58" s="2117"/>
      <c r="D58" s="2117"/>
      <c r="E58" s="2117"/>
      <c r="F58" s="2117"/>
      <c r="G58" s="2117"/>
      <c r="H58" s="2117"/>
      <c r="I58" s="2117"/>
      <c r="J58" s="2117"/>
      <c r="K58" s="2117"/>
      <c r="L58" s="2117"/>
      <c r="P58" s="2202"/>
      <c r="Q58" s="2202"/>
      <c r="R58" s="2202"/>
      <c r="S58" s="2202"/>
      <c r="T58" s="2202"/>
      <c r="U58" s="2203"/>
      <c r="V58" s="2203"/>
      <c r="W58" s="2203"/>
      <c r="X58" s="2203"/>
      <c r="Y58" s="2202"/>
    </row>
    <row r="59" spans="2:28" ht="15" thickBot="1">
      <c r="B59" s="2118" t="s">
        <v>631</v>
      </c>
      <c r="C59" s="2119"/>
      <c r="D59" s="2117"/>
      <c r="E59" s="2117"/>
      <c r="F59" s="2117"/>
      <c r="G59" s="2117"/>
      <c r="H59" s="2119"/>
      <c r="I59" s="2117"/>
      <c r="J59" s="2117"/>
      <c r="K59" s="2117"/>
      <c r="L59" s="2117" t="s">
        <v>632</v>
      </c>
      <c r="P59" s="2202"/>
      <c r="Q59" s="2202"/>
      <c r="R59" s="2202"/>
      <c r="S59" s="2202"/>
      <c r="T59" s="2202"/>
      <c r="U59" s="2203"/>
      <c r="V59" s="2203"/>
      <c r="W59" s="2203"/>
      <c r="X59" s="2203"/>
      <c r="Y59" s="2202"/>
    </row>
    <row r="60" spans="2:28">
      <c r="B60" s="2555" t="s">
        <v>633</v>
      </c>
      <c r="C60" s="2558" t="s">
        <v>634</v>
      </c>
      <c r="D60" s="2551" t="s">
        <v>635</v>
      </c>
      <c r="E60" s="2551" t="s">
        <v>636</v>
      </c>
      <c r="F60" s="2560" t="s">
        <v>637</v>
      </c>
      <c r="G60" s="2561"/>
      <c r="H60" s="2561"/>
      <c r="I60" s="2562"/>
      <c r="J60" s="2551" t="s">
        <v>638</v>
      </c>
      <c r="K60" s="2551" t="s">
        <v>639</v>
      </c>
      <c r="L60" s="2553" t="s">
        <v>640</v>
      </c>
      <c r="P60" s="2202"/>
      <c r="Q60" s="2202"/>
      <c r="R60" s="2202"/>
      <c r="S60" s="2202"/>
      <c r="T60" s="2202"/>
      <c r="U60" s="2203"/>
      <c r="V60" s="2203"/>
      <c r="W60" s="2203"/>
      <c r="X60" s="2203"/>
      <c r="Y60" s="2202"/>
    </row>
    <row r="61" spans="2:28" ht="28.5">
      <c r="B61" s="2556"/>
      <c r="C61" s="2559"/>
      <c r="D61" s="2552"/>
      <c r="E61" s="2552"/>
      <c r="F61" s="2120" t="s">
        <v>641</v>
      </c>
      <c r="G61" s="2120" t="s">
        <v>642</v>
      </c>
      <c r="H61" s="2120" t="s">
        <v>643</v>
      </c>
      <c r="I61" s="2120" t="s">
        <v>644</v>
      </c>
      <c r="J61" s="2552"/>
      <c r="K61" s="2552"/>
      <c r="L61" s="2554"/>
      <c r="P61" s="2204"/>
      <c r="Q61" s="2204"/>
      <c r="R61" s="2204"/>
      <c r="S61" s="2204"/>
      <c r="T61" s="2205"/>
      <c r="U61" s="2205"/>
      <c r="V61" s="2205"/>
      <c r="W61" s="2205"/>
      <c r="X61" s="2205"/>
      <c r="Y61" s="2204"/>
    </row>
    <row r="62" spans="2:28" ht="15" thickBot="1">
      <c r="B62" s="2557"/>
      <c r="C62" s="2121" t="s">
        <v>645</v>
      </c>
      <c r="D62" s="2122" t="s">
        <v>646</v>
      </c>
      <c r="E62" s="2122" t="s">
        <v>647</v>
      </c>
      <c r="F62" s="2122" t="s">
        <v>1371</v>
      </c>
      <c r="G62" s="2122" t="s">
        <v>649</v>
      </c>
      <c r="H62" s="2122" t="s">
        <v>650</v>
      </c>
      <c r="I62" s="2122" t="s">
        <v>651</v>
      </c>
      <c r="J62" s="2122" t="s">
        <v>652</v>
      </c>
      <c r="K62" s="2122" t="s">
        <v>1372</v>
      </c>
      <c r="L62" s="2123" t="s">
        <v>1373</v>
      </c>
      <c r="P62" s="2204"/>
      <c r="Q62" s="2204"/>
      <c r="R62" s="2204"/>
      <c r="S62" s="2204"/>
      <c r="T62" s="2205"/>
      <c r="U62" s="2205"/>
      <c r="V62" s="2205"/>
      <c r="W62" s="2205"/>
      <c r="X62" s="2205"/>
      <c r="Y62" s="2204"/>
    </row>
    <row r="63" spans="2:28">
      <c r="B63" s="2124" t="s">
        <v>561</v>
      </c>
      <c r="C63" s="2125">
        <v>2045.5329468744524</v>
      </c>
      <c r="D63" s="2126">
        <v>91.508269468443672</v>
      </c>
      <c r="E63" s="2126">
        <v>355.06246369605776</v>
      </c>
      <c r="F63" s="2126">
        <v>1598.9622137099516</v>
      </c>
      <c r="G63" s="2126">
        <v>1464.8956552093291</v>
      </c>
      <c r="H63" s="2126">
        <v>1416.7043714773511</v>
      </c>
      <c r="I63" s="2126">
        <v>48.191283731977869</v>
      </c>
      <c r="J63" s="2126">
        <v>1508.2126409457949</v>
      </c>
      <c r="K63" s="2126">
        <v>134.06655850062219</v>
      </c>
      <c r="L63" s="2127">
        <v>403.25374742803558</v>
      </c>
      <c r="P63" s="2204"/>
      <c r="Q63" s="2204"/>
      <c r="R63" s="2204"/>
      <c r="S63" s="2204"/>
      <c r="T63" s="2205"/>
      <c r="U63" s="2205"/>
      <c r="V63" s="2205"/>
      <c r="W63" s="2205"/>
      <c r="X63" s="2205"/>
      <c r="Y63" s="2204"/>
    </row>
    <row r="64" spans="2:28">
      <c r="B64" s="2128" t="s">
        <v>655</v>
      </c>
      <c r="C64" s="2129"/>
      <c r="D64" s="2130">
        <v>4.4735661485319565E-2</v>
      </c>
      <c r="E64" s="2130">
        <v>0.173579440134948</v>
      </c>
      <c r="F64" s="2130">
        <v>0.78168489837973276</v>
      </c>
      <c r="G64" s="2130">
        <v>0.71614375972172462</v>
      </c>
      <c r="H64" s="2130">
        <v>0.6925844795812538</v>
      </c>
      <c r="I64" s="2130">
        <v>2.3559280140470738E-2</v>
      </c>
      <c r="J64" s="2130">
        <v>0.7373201410665734</v>
      </c>
      <c r="K64" s="2130">
        <v>6.5541138658007994E-2</v>
      </c>
      <c r="L64" s="2131">
        <v>0.19713872027541871</v>
      </c>
      <c r="P64" s="2204"/>
      <c r="Q64" s="2204"/>
      <c r="R64" s="2204"/>
      <c r="S64" s="2204"/>
      <c r="T64" s="2205"/>
      <c r="U64" s="2205"/>
      <c r="V64" s="2205"/>
      <c r="W64" s="2205"/>
      <c r="X64" s="2205"/>
      <c r="Y64" s="2204"/>
    </row>
    <row r="65" spans="2:25">
      <c r="B65" s="2132" t="s">
        <v>562</v>
      </c>
      <c r="C65" s="2129">
        <v>168821.4683736015</v>
      </c>
      <c r="D65" s="2133">
        <v>999.04899635113316</v>
      </c>
      <c r="E65" s="2133">
        <v>662.44676947759467</v>
      </c>
      <c r="F65" s="2133">
        <v>167159.97260777277</v>
      </c>
      <c r="G65" s="2133">
        <v>12921.248382001688</v>
      </c>
      <c r="H65" s="2133">
        <v>11160.932442434292</v>
      </c>
      <c r="I65" s="2133">
        <v>1760.3159395673879</v>
      </c>
      <c r="J65" s="2133">
        <v>12159.981438785426</v>
      </c>
      <c r="K65" s="2133">
        <v>154238.72422577109</v>
      </c>
      <c r="L65" s="2134">
        <v>2422.7627090449828</v>
      </c>
      <c r="P65" s="2204"/>
      <c r="Q65" s="2204"/>
      <c r="R65" s="2204"/>
      <c r="S65" s="2204"/>
      <c r="T65" s="2205"/>
      <c r="U65" s="2205"/>
      <c r="V65" s="2205"/>
      <c r="W65" s="2205"/>
      <c r="X65" s="2205"/>
      <c r="Y65" s="2204"/>
    </row>
    <row r="66" spans="2:25">
      <c r="B66" s="2128" t="s">
        <v>655</v>
      </c>
      <c r="C66" s="2129"/>
      <c r="D66" s="2130">
        <v>5.9177840708045503E-3</v>
      </c>
      <c r="E66" s="2130">
        <v>3.923948629635193E-3</v>
      </c>
      <c r="F66" s="2130">
        <v>0.99015826729956025</v>
      </c>
      <c r="G66" s="2130">
        <v>7.6537945715570946E-2</v>
      </c>
      <c r="H66" s="2130">
        <v>6.6110859892150542E-2</v>
      </c>
      <c r="I66" s="2130">
        <v>1.0427085823420354E-2</v>
      </c>
      <c r="J66" s="2130">
        <v>7.2028643962955094E-2</v>
      </c>
      <c r="K66" s="2130">
        <v>0.91362032158398931</v>
      </c>
      <c r="L66" s="2131">
        <v>1.4351034453055548E-2</v>
      </c>
      <c r="P66" s="2204"/>
      <c r="Q66" s="2204"/>
      <c r="R66" s="2204"/>
      <c r="S66" s="2204"/>
      <c r="T66" s="2205"/>
      <c r="U66" s="2205"/>
      <c r="V66" s="2205"/>
      <c r="W66" s="2205"/>
      <c r="X66" s="2205"/>
      <c r="Y66" s="2204"/>
    </row>
    <row r="67" spans="2:25">
      <c r="B67" s="2132" t="s">
        <v>563</v>
      </c>
      <c r="C67" s="2129">
        <v>3043.6180623347323</v>
      </c>
      <c r="D67" s="2133">
        <v>173.75650826807157</v>
      </c>
      <c r="E67" s="2133">
        <v>8.5106348251891113</v>
      </c>
      <c r="F67" s="2133">
        <v>2861.3509192414713</v>
      </c>
      <c r="G67" s="2133">
        <v>995.75079403495511</v>
      </c>
      <c r="H67" s="2133">
        <v>952.91669280440317</v>
      </c>
      <c r="I67" s="2133">
        <v>42.834101230551866</v>
      </c>
      <c r="J67" s="2133">
        <v>1126.673201072475</v>
      </c>
      <c r="K67" s="2133">
        <v>1865.6001252065162</v>
      </c>
      <c r="L67" s="2134">
        <v>51.344736055740981</v>
      </c>
      <c r="P67" s="2204"/>
      <c r="Q67" s="2204"/>
      <c r="R67" s="2204"/>
      <c r="S67" s="2204"/>
      <c r="T67" s="2205"/>
      <c r="U67" s="2205"/>
      <c r="V67" s="2205"/>
      <c r="W67" s="2205"/>
      <c r="X67" s="2204"/>
      <c r="Y67" s="2204"/>
    </row>
    <row r="68" spans="2:25">
      <c r="B68" s="2128" t="s">
        <v>655</v>
      </c>
      <c r="C68" s="2129"/>
      <c r="D68" s="2130">
        <v>5.7088801784408026E-2</v>
      </c>
      <c r="E68" s="2130">
        <v>2.7962229987098576E-3</v>
      </c>
      <c r="F68" s="2130">
        <v>0.94011497521688203</v>
      </c>
      <c r="G68" s="2130">
        <v>0.32716023286808976</v>
      </c>
      <c r="H68" s="2130">
        <v>0.31308681749425199</v>
      </c>
      <c r="I68" s="2130">
        <v>1.4073415373837744E-2</v>
      </c>
      <c r="J68" s="2130">
        <v>0.37017561927866011</v>
      </c>
      <c r="K68" s="2130">
        <v>0.61295474234879221</v>
      </c>
      <c r="L68" s="2131">
        <v>1.6869638372547603E-2</v>
      </c>
      <c r="P68" s="2204"/>
      <c r="Q68" s="2204"/>
      <c r="R68" s="2204"/>
      <c r="S68" s="2204"/>
      <c r="T68" s="2205"/>
      <c r="U68" s="2205"/>
      <c r="V68" s="2205"/>
      <c r="W68" s="2205"/>
      <c r="X68" s="2204"/>
      <c r="Y68" s="2204"/>
    </row>
    <row r="69" spans="2:25">
      <c r="B69" s="2132" t="s">
        <v>564</v>
      </c>
      <c r="C69" s="2129">
        <v>3191.2512879582514</v>
      </c>
      <c r="D69" s="2133">
        <v>76.183877383921271</v>
      </c>
      <c r="E69" s="2133">
        <v>13.52055681237508</v>
      </c>
      <c r="F69" s="2133">
        <v>3101.5468537619554</v>
      </c>
      <c r="G69" s="2133">
        <v>1129.3986961051057</v>
      </c>
      <c r="H69" s="2133">
        <v>1078.0797149617972</v>
      </c>
      <c r="I69" s="2133">
        <v>51.318981143308733</v>
      </c>
      <c r="J69" s="2133">
        <v>1154.2635923457185</v>
      </c>
      <c r="K69" s="2133">
        <v>1972.1481576568485</v>
      </c>
      <c r="L69" s="2134">
        <v>64.839537955683838</v>
      </c>
      <c r="P69" s="2204"/>
      <c r="Q69" s="2204"/>
      <c r="R69" s="2204"/>
      <c r="S69" s="2204"/>
      <c r="T69" s="2205"/>
      <c r="U69" s="2205"/>
      <c r="V69" s="2205"/>
      <c r="W69" s="2205"/>
      <c r="X69" s="2204"/>
      <c r="Y69" s="2204"/>
    </row>
    <row r="70" spans="2:25">
      <c r="B70" s="2128" t="s">
        <v>655</v>
      </c>
      <c r="C70" s="2129"/>
      <c r="D70" s="2130">
        <v>2.3872729067557504E-2</v>
      </c>
      <c r="E70" s="2130">
        <v>4.2367571815460116E-3</v>
      </c>
      <c r="F70" s="2130">
        <v>0.97189051375089663</v>
      </c>
      <c r="G70" s="2130">
        <v>0.35390465814044059</v>
      </c>
      <c r="H70" s="2130">
        <v>0.33782351111922243</v>
      </c>
      <c r="I70" s="2130">
        <v>1.608114702121825E-2</v>
      </c>
      <c r="J70" s="2130">
        <v>0.36169624018677993</v>
      </c>
      <c r="K70" s="2130">
        <v>0.6179858556104556</v>
      </c>
      <c r="L70" s="2131">
        <v>2.0317904202764268E-2</v>
      </c>
      <c r="P70" s="2204"/>
      <c r="Q70" s="2204"/>
      <c r="R70" s="2204"/>
      <c r="S70" s="2204"/>
      <c r="T70" s="2205"/>
      <c r="U70" s="2205"/>
      <c r="V70" s="2205"/>
      <c r="W70" s="2205"/>
      <c r="X70" s="2204"/>
      <c r="Y70" s="2204"/>
    </row>
    <row r="71" spans="2:25">
      <c r="B71" s="2132" t="s">
        <v>565</v>
      </c>
      <c r="C71" s="2129">
        <v>2305.7483166695433</v>
      </c>
      <c r="D71" s="2133">
        <v>17.174386531955932</v>
      </c>
      <c r="E71" s="2133">
        <v>0.92386943681598954</v>
      </c>
      <c r="F71" s="2133">
        <v>2287.6500607007711</v>
      </c>
      <c r="G71" s="2133">
        <v>423.25473643239314</v>
      </c>
      <c r="H71" s="2133">
        <v>368.12313446776989</v>
      </c>
      <c r="I71" s="2133">
        <v>55.131601964623243</v>
      </c>
      <c r="J71" s="2133">
        <v>385.29752099972575</v>
      </c>
      <c r="K71" s="2133">
        <v>1864.3953242683783</v>
      </c>
      <c r="L71" s="2134">
        <v>56.055471401439227</v>
      </c>
      <c r="P71" s="2204"/>
      <c r="Q71" s="2204"/>
      <c r="R71" s="2204"/>
      <c r="S71" s="2204"/>
      <c r="T71" s="2205"/>
      <c r="U71" s="2205"/>
      <c r="V71" s="2205"/>
      <c r="W71" s="2205"/>
      <c r="X71" s="2204"/>
      <c r="Y71" s="2204"/>
    </row>
    <row r="72" spans="2:25">
      <c r="B72" s="2128" t="s">
        <v>655</v>
      </c>
      <c r="C72" s="2129"/>
      <c r="D72" s="2130">
        <v>7.4485087586501492E-3</v>
      </c>
      <c r="E72" s="2130">
        <v>4.006809546977964E-4</v>
      </c>
      <c r="F72" s="2130">
        <v>0.99215081028665186</v>
      </c>
      <c r="G72" s="2130">
        <v>0.18356502024633309</v>
      </c>
      <c r="H72" s="2130">
        <v>0.15965451728031285</v>
      </c>
      <c r="I72" s="2130">
        <v>2.3910502966020219E-2</v>
      </c>
      <c r="J72" s="2130">
        <v>0.16710302603896299</v>
      </c>
      <c r="K72" s="2130">
        <v>0.80858579004031894</v>
      </c>
      <c r="L72" s="2131">
        <v>2.4311183920718012E-2</v>
      </c>
      <c r="P72" s="2204"/>
      <c r="Q72" s="2204"/>
      <c r="R72" s="2204"/>
      <c r="S72" s="2204"/>
      <c r="T72" s="2205"/>
      <c r="U72" s="2205"/>
      <c r="V72" s="2205"/>
      <c r="W72" s="2205"/>
      <c r="X72" s="2204"/>
      <c r="Y72" s="2204"/>
    </row>
    <row r="73" spans="2:25">
      <c r="B73" s="2132" t="s">
        <v>227</v>
      </c>
      <c r="C73" s="2129">
        <v>6509.3039949866088</v>
      </c>
      <c r="D73" s="2133">
        <v>77.582483291103998</v>
      </c>
      <c r="E73" s="2133">
        <v>276.10163071182626</v>
      </c>
      <c r="F73" s="2133">
        <v>6155.6198809836815</v>
      </c>
      <c r="G73" s="2133">
        <v>4565.5498929215992</v>
      </c>
      <c r="H73" s="2133">
        <v>3775.9596309110539</v>
      </c>
      <c r="I73" s="2133">
        <v>789.5902620105436</v>
      </c>
      <c r="J73" s="2133">
        <v>3853.5421142021582</v>
      </c>
      <c r="K73" s="2133">
        <v>1590.0699880620821</v>
      </c>
      <c r="L73" s="2134">
        <v>1065.6918927223694</v>
      </c>
      <c r="P73" s="2204"/>
      <c r="Q73" s="2204"/>
      <c r="R73" s="2204"/>
      <c r="S73" s="2204"/>
      <c r="T73" s="2205"/>
      <c r="U73" s="2205"/>
      <c r="V73" s="2205"/>
      <c r="W73" s="2205"/>
      <c r="X73" s="2204"/>
      <c r="Y73" s="2204"/>
    </row>
    <row r="74" spans="2:25">
      <c r="B74" s="2128" t="s">
        <v>655</v>
      </c>
      <c r="C74" s="2129"/>
      <c r="D74" s="2130">
        <v>1.1918706416362968E-2</v>
      </c>
      <c r="E74" s="2130">
        <v>4.2416459720498005E-2</v>
      </c>
      <c r="F74" s="2130">
        <v>0.94566483386313949</v>
      </c>
      <c r="G74" s="2130">
        <v>0.70138833528714184</v>
      </c>
      <c r="H74" s="2130">
        <v>0.58008653979277269</v>
      </c>
      <c r="I74" s="2130">
        <v>0.12130179549436883</v>
      </c>
      <c r="J74" s="2130">
        <v>0.59200524620913575</v>
      </c>
      <c r="K74" s="2130">
        <v>0.24427649857599765</v>
      </c>
      <c r="L74" s="2131">
        <v>0.16371825521486677</v>
      </c>
      <c r="P74" s="2204"/>
      <c r="Q74" s="2204"/>
      <c r="R74" s="2204"/>
      <c r="S74" s="2204"/>
      <c r="T74" s="2205"/>
      <c r="U74" s="2205"/>
      <c r="V74" s="2205"/>
      <c r="W74" s="2205"/>
      <c r="X74" s="2204"/>
      <c r="Y74" s="2204"/>
    </row>
    <row r="75" spans="2:25">
      <c r="B75" s="2132" t="s">
        <v>566</v>
      </c>
      <c r="C75" s="2129">
        <v>984.91863833645823</v>
      </c>
      <c r="D75" s="2133">
        <v>75.025172866669237</v>
      </c>
      <c r="E75" s="2133">
        <v>6.5384788351536791</v>
      </c>
      <c r="F75" s="2133">
        <v>903.35498663463557</v>
      </c>
      <c r="G75" s="2133">
        <v>664.48447678350931</v>
      </c>
      <c r="H75" s="2133">
        <v>648.54431602756631</v>
      </c>
      <c r="I75" s="2133">
        <v>15.940160755943314</v>
      </c>
      <c r="J75" s="2133">
        <v>723.56948889423552</v>
      </c>
      <c r="K75" s="2133">
        <v>238.87050985112572</v>
      </c>
      <c r="L75" s="2134">
        <v>22.478639591096993</v>
      </c>
      <c r="P75" s="2204"/>
      <c r="Q75" s="2204"/>
      <c r="R75" s="2204"/>
      <c r="S75" s="2204"/>
      <c r="T75" s="2205"/>
      <c r="U75" s="2205"/>
      <c r="V75" s="2205"/>
      <c r="W75" s="2205"/>
      <c r="X75" s="2204"/>
      <c r="Y75" s="2204"/>
    </row>
    <row r="76" spans="2:25">
      <c r="B76" s="2128" t="s">
        <v>655</v>
      </c>
      <c r="C76" s="2129"/>
      <c r="D76" s="2130">
        <v>7.6173980211591732E-2</v>
      </c>
      <c r="E76" s="2130">
        <v>6.6385979314974326E-3</v>
      </c>
      <c r="F76" s="2130">
        <v>0.91718742185691104</v>
      </c>
      <c r="G76" s="2130">
        <v>0.67465925703856433</v>
      </c>
      <c r="H76" s="2130">
        <v>0.65847501588858848</v>
      </c>
      <c r="I76" s="2130">
        <v>1.6184241149976079E-2</v>
      </c>
      <c r="J76" s="2130">
        <v>0.7346489961001802</v>
      </c>
      <c r="K76" s="2130">
        <v>0.24252816481834627</v>
      </c>
      <c r="L76" s="2131">
        <v>2.282283908147351E-2</v>
      </c>
      <c r="P76" s="2204"/>
      <c r="Q76" s="2204"/>
      <c r="R76" s="2204"/>
      <c r="S76" s="2204"/>
      <c r="T76" s="2205"/>
      <c r="U76" s="2205"/>
      <c r="V76" s="2205"/>
      <c r="W76" s="2205"/>
      <c r="X76" s="2204"/>
      <c r="Y76" s="2204"/>
    </row>
    <row r="77" spans="2:25">
      <c r="B77" s="2132" t="s">
        <v>567</v>
      </c>
      <c r="C77" s="2129">
        <v>7487.1258737994431</v>
      </c>
      <c r="D77" s="2133">
        <v>149.36210449894841</v>
      </c>
      <c r="E77" s="2133">
        <v>74.108496504276999</v>
      </c>
      <c r="F77" s="2133">
        <v>7263.655272796218</v>
      </c>
      <c r="G77" s="2133">
        <v>6229.2625297738596</v>
      </c>
      <c r="H77" s="2133">
        <v>6069.4841027212133</v>
      </c>
      <c r="I77" s="2133">
        <v>159.7784270526484</v>
      </c>
      <c r="J77" s="2133">
        <v>6218.8462072201582</v>
      </c>
      <c r="K77" s="2133">
        <v>1034.392743022358</v>
      </c>
      <c r="L77" s="2134">
        <v>233.88692355692538</v>
      </c>
      <c r="P77" s="2204"/>
      <c r="Q77" s="2204"/>
      <c r="R77" s="2204"/>
      <c r="S77" s="2204"/>
      <c r="T77" s="2205"/>
      <c r="U77" s="2205"/>
      <c r="V77" s="2205"/>
      <c r="W77" s="2205"/>
      <c r="X77" s="2204"/>
      <c r="Y77" s="2204"/>
    </row>
    <row r="78" spans="2:25">
      <c r="B78" s="2128" t="s">
        <v>655</v>
      </c>
      <c r="C78" s="2129"/>
      <c r="D78" s="2130">
        <v>1.9949191053622903E-2</v>
      </c>
      <c r="E78" s="2130">
        <v>9.8981234927027675E-3</v>
      </c>
      <c r="F78" s="2130">
        <v>0.97015268545367439</v>
      </c>
      <c r="G78" s="2130">
        <v>0.83199650103020595</v>
      </c>
      <c r="H78" s="2130">
        <v>0.81065607885141266</v>
      </c>
      <c r="I78" s="2130">
        <v>2.1340422178793512E-2</v>
      </c>
      <c r="J78" s="2130">
        <v>0.83060526990503514</v>
      </c>
      <c r="K78" s="2130">
        <v>0.13815618442346841</v>
      </c>
      <c r="L78" s="2131">
        <v>3.1238545671496278E-2</v>
      </c>
      <c r="P78" s="2204"/>
      <c r="Q78" s="2204"/>
      <c r="R78" s="2204"/>
      <c r="S78" s="2204"/>
      <c r="T78" s="2205"/>
      <c r="U78" s="2205"/>
      <c r="V78" s="2205"/>
      <c r="W78" s="2205"/>
      <c r="X78" s="2204"/>
      <c r="Y78" s="2204"/>
    </row>
    <row r="79" spans="2:25">
      <c r="B79" s="2132" t="s">
        <v>568</v>
      </c>
      <c r="C79" s="2129">
        <v>103.38068726195803</v>
      </c>
      <c r="D79" s="2133">
        <v>2.2794203598517839</v>
      </c>
      <c r="E79" s="2133">
        <v>2.0033601416334608</v>
      </c>
      <c r="F79" s="2133">
        <v>99.097906760472782</v>
      </c>
      <c r="G79" s="2133">
        <v>62.12641900608822</v>
      </c>
      <c r="H79" s="2133">
        <v>51.708526607324494</v>
      </c>
      <c r="I79" s="2133">
        <v>10.417892398763723</v>
      </c>
      <c r="J79" s="2133">
        <v>53.987946967176278</v>
      </c>
      <c r="K79" s="2133">
        <v>36.971487754384583</v>
      </c>
      <c r="L79" s="2134">
        <v>12.421252540397184</v>
      </c>
      <c r="P79" s="2204"/>
      <c r="Q79" s="2204"/>
      <c r="R79" s="2204"/>
      <c r="S79" s="2204"/>
      <c r="T79" s="2205"/>
      <c r="U79" s="2205"/>
      <c r="V79" s="2205"/>
      <c r="W79" s="2205"/>
      <c r="X79" s="2204"/>
      <c r="Y79" s="2204"/>
    </row>
    <row r="80" spans="2:25">
      <c r="B80" s="2128" t="s">
        <v>655</v>
      </c>
      <c r="C80" s="2129"/>
      <c r="D80" s="2130">
        <v>2.2048802539645758E-2</v>
      </c>
      <c r="E80" s="2130">
        <v>1.9378475754926194E-2</v>
      </c>
      <c r="F80" s="2130">
        <v>0.95857272170542807</v>
      </c>
      <c r="G80" s="2130">
        <v>0.60094801699920086</v>
      </c>
      <c r="H80" s="2130">
        <v>0.50017588368608346</v>
      </c>
      <c r="I80" s="2130">
        <v>0.10077213331311731</v>
      </c>
      <c r="J80" s="2130">
        <v>0.52222468622572926</v>
      </c>
      <c r="K80" s="2130">
        <v>0.35762470470622737</v>
      </c>
      <c r="L80" s="2131">
        <v>0.12015060906804351</v>
      </c>
      <c r="P80" s="2204"/>
      <c r="Q80" s="2204"/>
      <c r="R80" s="2204"/>
      <c r="S80" s="2204"/>
      <c r="T80" s="2205"/>
      <c r="U80" s="2205"/>
      <c r="V80" s="2205"/>
      <c r="W80" s="2205"/>
      <c r="X80" s="2204"/>
      <c r="Y80" s="2204"/>
    </row>
    <row r="81" spans="2:12">
      <c r="B81" s="2132" t="s">
        <v>569</v>
      </c>
      <c r="C81" s="2129">
        <v>2706.2698463338843</v>
      </c>
      <c r="D81" s="2133">
        <v>101.76199364822199</v>
      </c>
      <c r="E81" s="2133">
        <v>17.871891656303188</v>
      </c>
      <c r="F81" s="2133">
        <v>2586.6359610293598</v>
      </c>
      <c r="G81" s="2133">
        <v>1778.5429917948786</v>
      </c>
      <c r="H81" s="2133">
        <v>1752.3649358114553</v>
      </c>
      <c r="I81" s="2133">
        <v>26.178055983423068</v>
      </c>
      <c r="J81" s="2133">
        <v>1854.1269294596771</v>
      </c>
      <c r="K81" s="2133">
        <v>808.09296923448062</v>
      </c>
      <c r="L81" s="2134">
        <v>44.04994763972627</v>
      </c>
    </row>
    <row r="82" spans="2:12">
      <c r="B82" s="2128" t="s">
        <v>655</v>
      </c>
      <c r="C82" s="2129"/>
      <c r="D82" s="2130">
        <v>3.7602308500786205E-2</v>
      </c>
      <c r="E82" s="2130">
        <v>6.603883822048932E-3</v>
      </c>
      <c r="F82" s="2130">
        <v>0.95579380767716515</v>
      </c>
      <c r="G82" s="2130">
        <v>0.65719351460987019</v>
      </c>
      <c r="H82" s="2130">
        <v>0.6475204008888249</v>
      </c>
      <c r="I82" s="2130">
        <v>9.6731137210451582E-3</v>
      </c>
      <c r="J82" s="2130">
        <v>0.68512270938961106</v>
      </c>
      <c r="K82" s="2130">
        <v>0.29860029306729474</v>
      </c>
      <c r="L82" s="2131">
        <v>1.6276997543094095E-2</v>
      </c>
    </row>
    <row r="83" spans="2:12">
      <c r="B83" s="2132" t="s">
        <v>658</v>
      </c>
      <c r="C83" s="2129">
        <v>83.35124134226362</v>
      </c>
      <c r="D83" s="2133">
        <v>0</v>
      </c>
      <c r="E83" s="2133">
        <v>3.208246331510603E-2</v>
      </c>
      <c r="F83" s="2133">
        <v>83.3191588789485</v>
      </c>
      <c r="G83" s="2133">
        <v>71.925199667383069</v>
      </c>
      <c r="H83" s="2133">
        <v>71.077835834147137</v>
      </c>
      <c r="I83" s="2133">
        <v>0.84736383323591613</v>
      </c>
      <c r="J83" s="2133">
        <v>71.077835834147137</v>
      </c>
      <c r="K83" s="2133">
        <v>11.393959211565443</v>
      </c>
      <c r="L83" s="2134">
        <v>0.87944629655102247</v>
      </c>
    </row>
    <row r="84" spans="2:12">
      <c r="B84" s="2128" t="s">
        <v>655</v>
      </c>
      <c r="C84" s="2129"/>
      <c r="D84" s="2130">
        <v>0</v>
      </c>
      <c r="E84" s="2130">
        <v>3.8490684479870453E-4</v>
      </c>
      <c r="F84" s="2130">
        <v>0.99961509315520114</v>
      </c>
      <c r="G84" s="2130">
        <v>0.862916958513407</v>
      </c>
      <c r="H84" s="2130">
        <v>0.85275077718736747</v>
      </c>
      <c r="I84" s="2130">
        <v>1.016618132603931E-2</v>
      </c>
      <c r="J84" s="2130">
        <v>0.85275077718736747</v>
      </c>
      <c r="K84" s="2130">
        <v>0.13669813464179428</v>
      </c>
      <c r="L84" s="2131">
        <v>1.0551088170838017E-2</v>
      </c>
    </row>
    <row r="85" spans="2:12">
      <c r="B85" s="2132" t="s">
        <v>571</v>
      </c>
      <c r="C85" s="2129">
        <v>28.452978095253084</v>
      </c>
      <c r="D85" s="2133">
        <v>5.5805919763812425E-2</v>
      </c>
      <c r="E85" s="2133">
        <v>1.9401130153735164</v>
      </c>
      <c r="F85" s="2133">
        <v>26.45705916011574</v>
      </c>
      <c r="G85" s="2133">
        <v>21.202033061756463</v>
      </c>
      <c r="H85" s="2133">
        <v>18.214011592078016</v>
      </c>
      <c r="I85" s="2133">
        <v>2.9880214696784453</v>
      </c>
      <c r="J85" s="2133">
        <v>18.269817511841829</v>
      </c>
      <c r="K85" s="2133">
        <v>5.2550260983592922</v>
      </c>
      <c r="L85" s="2134">
        <v>4.9281344850519639</v>
      </c>
    </row>
    <row r="86" spans="2:12">
      <c r="B86" s="2128" t="s">
        <v>655</v>
      </c>
      <c r="C86" s="2129"/>
      <c r="D86" s="2130">
        <v>1.9613384432725775E-3</v>
      </c>
      <c r="E86" s="2130">
        <v>6.8186641443244655E-2</v>
      </c>
      <c r="F86" s="2130">
        <v>0.92985202011348222</v>
      </c>
      <c r="G86" s="2130">
        <v>0.74516041838494496</v>
      </c>
      <c r="H86" s="2130">
        <v>0.64014429460080757</v>
      </c>
      <c r="I86" s="2130">
        <v>0.10501612378413731</v>
      </c>
      <c r="J86" s="2130">
        <v>0.64210563304408019</v>
      </c>
      <c r="K86" s="2130">
        <v>0.1846916017285378</v>
      </c>
      <c r="L86" s="2131">
        <v>0.17320276522738204</v>
      </c>
    </row>
    <row r="87" spans="2:12">
      <c r="B87" s="2132" t="s">
        <v>572</v>
      </c>
      <c r="C87" s="2129">
        <v>9283.8199359973933</v>
      </c>
      <c r="D87" s="2133">
        <v>2933.2212717997227</v>
      </c>
      <c r="E87" s="2133">
        <v>50.855653293785736</v>
      </c>
      <c r="F87" s="2133">
        <v>6299.7430109038914</v>
      </c>
      <c r="G87" s="2133">
        <v>5889.7868493287751</v>
      </c>
      <c r="H87" s="2133">
        <v>5754.8310703019124</v>
      </c>
      <c r="I87" s="2133">
        <v>134.95577902686389</v>
      </c>
      <c r="J87" s="2133">
        <v>8688.0523421016333</v>
      </c>
      <c r="K87" s="2133">
        <v>409.95616157511461</v>
      </c>
      <c r="L87" s="2134">
        <v>185.8114323206496</v>
      </c>
    </row>
    <row r="88" spans="2:12">
      <c r="B88" s="2128" t="s">
        <v>655</v>
      </c>
      <c r="C88" s="2129"/>
      <c r="D88" s="2130">
        <v>0.31594982367401941</v>
      </c>
      <c r="E88" s="2130">
        <v>5.4778801877227636E-3</v>
      </c>
      <c r="F88" s="2130">
        <v>0.67857229613825853</v>
      </c>
      <c r="G88" s="2130">
        <v>0.63441416248192395</v>
      </c>
      <c r="H88" s="2130">
        <v>0.61987749762228139</v>
      </c>
      <c r="I88" s="2130">
        <v>1.4536664859642726E-2</v>
      </c>
      <c r="J88" s="2130">
        <v>0.93582732129630053</v>
      </c>
      <c r="K88" s="2130">
        <v>4.4158133656334385E-2</v>
      </c>
      <c r="L88" s="2131">
        <v>2.0014545047365488E-2</v>
      </c>
    </row>
    <row r="89" spans="2:12" ht="28.5">
      <c r="B89" s="2135" t="s">
        <v>659</v>
      </c>
      <c r="C89" s="2129">
        <v>8266.7839839474109</v>
      </c>
      <c r="D89" s="2133">
        <v>671.67356122068122</v>
      </c>
      <c r="E89" s="2133">
        <v>424.75690919580234</v>
      </c>
      <c r="F89" s="2133">
        <v>7170.3535135309248</v>
      </c>
      <c r="G89" s="2133">
        <v>6403.2121038357927</v>
      </c>
      <c r="H89" s="2133">
        <v>5607.6633090707401</v>
      </c>
      <c r="I89" s="2133">
        <v>795.54879476505323</v>
      </c>
      <c r="J89" s="2133">
        <v>6279.3368702914195</v>
      </c>
      <c r="K89" s="2133">
        <v>767.14140969513335</v>
      </c>
      <c r="L89" s="2134">
        <v>1220.3057039608557</v>
      </c>
    </row>
    <row r="90" spans="2:12">
      <c r="B90" s="2128" t="s">
        <v>655</v>
      </c>
      <c r="C90" s="2129"/>
      <c r="D90" s="2130">
        <v>8.1249680955127038E-2</v>
      </c>
      <c r="E90" s="2130">
        <v>5.1381154995776217E-2</v>
      </c>
      <c r="F90" s="2130">
        <v>0.86736916404909647</v>
      </c>
      <c r="G90" s="2130">
        <v>0.77457111692644498</v>
      </c>
      <c r="H90" s="2130">
        <v>0.67833674134461497</v>
      </c>
      <c r="I90" s="2130">
        <v>9.6234375581830137E-2</v>
      </c>
      <c r="J90" s="2130">
        <v>0.75958642229974171</v>
      </c>
      <c r="K90" s="2130">
        <v>9.2798047122651592E-2</v>
      </c>
      <c r="L90" s="2131">
        <v>0.14761553057760637</v>
      </c>
    </row>
    <row r="91" spans="2:12">
      <c r="B91" s="2132" t="s">
        <v>573</v>
      </c>
      <c r="C91" s="2129">
        <v>14563.045659726806</v>
      </c>
      <c r="D91" s="2133">
        <v>1562.5027137210202</v>
      </c>
      <c r="E91" s="2133">
        <v>999.80381428385851</v>
      </c>
      <c r="F91" s="2133">
        <v>12000.739131721924</v>
      </c>
      <c r="G91" s="2133">
        <v>11590.253834557161</v>
      </c>
      <c r="H91" s="2133">
        <v>11414.232350990969</v>
      </c>
      <c r="I91" s="2133">
        <v>176.02148356618846</v>
      </c>
      <c r="J91" s="2133">
        <v>12976.735064711991</v>
      </c>
      <c r="K91" s="2133">
        <v>410.48529716476327</v>
      </c>
      <c r="L91" s="2134">
        <v>1175.8252978500473</v>
      </c>
    </row>
    <row r="92" spans="2:12">
      <c r="B92" s="2128" t="s">
        <v>655</v>
      </c>
      <c r="C92" s="2129"/>
      <c r="D92" s="2130">
        <v>0.10729230342537646</v>
      </c>
      <c r="E92" s="2130">
        <v>6.8653483457018438E-2</v>
      </c>
      <c r="F92" s="2130">
        <v>0.82405421311760496</v>
      </c>
      <c r="G92" s="2130">
        <v>0.79586743771663682</v>
      </c>
      <c r="H92" s="2130">
        <v>0.78378057843740179</v>
      </c>
      <c r="I92" s="2130">
        <v>1.2086859279234762E-2</v>
      </c>
      <c r="J92" s="2130">
        <v>0.89107288186277833</v>
      </c>
      <c r="K92" s="2130">
        <v>2.8186775400968134E-2</v>
      </c>
      <c r="L92" s="2131">
        <v>8.0740342736253232E-2</v>
      </c>
    </row>
    <row r="93" spans="2:12">
      <c r="B93" s="2132" t="s">
        <v>221</v>
      </c>
      <c r="C93" s="2129">
        <v>64394.261188358796</v>
      </c>
      <c r="D93" s="2133">
        <v>417.57073325442121</v>
      </c>
      <c r="E93" s="2133">
        <v>675.20111419518582</v>
      </c>
      <c r="F93" s="2133">
        <v>63301.489340909196</v>
      </c>
      <c r="G93" s="2133">
        <v>62298.010376462698</v>
      </c>
      <c r="H93" s="2133">
        <v>61453.81109167893</v>
      </c>
      <c r="I93" s="2133">
        <v>844.1992847837638</v>
      </c>
      <c r="J93" s="2133">
        <v>61871.381824933356</v>
      </c>
      <c r="K93" s="2133">
        <v>1003.4789644465178</v>
      </c>
      <c r="L93" s="2134">
        <v>1519.4003989789494</v>
      </c>
    </row>
    <row r="94" spans="2:12">
      <c r="B94" s="2128" t="s">
        <v>655</v>
      </c>
      <c r="C94" s="2129"/>
      <c r="D94" s="2130">
        <v>6.4845954522716022E-3</v>
      </c>
      <c r="E94" s="2130">
        <v>1.0485423727747478E-2</v>
      </c>
      <c r="F94" s="2130">
        <v>0.98302998081998105</v>
      </c>
      <c r="G94" s="2130">
        <v>0.96744662065825426</v>
      </c>
      <c r="H94" s="2130">
        <v>0.95433676786695643</v>
      </c>
      <c r="I94" s="2130">
        <v>1.3109852791297779E-2</v>
      </c>
      <c r="J94" s="2130">
        <v>0.96082136331922807</v>
      </c>
      <c r="K94" s="2130">
        <v>1.5583360161727065E-2</v>
      </c>
      <c r="L94" s="2131">
        <v>2.3595276519045253E-2</v>
      </c>
    </row>
    <row r="95" spans="2:12">
      <c r="B95" s="2132" t="s">
        <v>663</v>
      </c>
      <c r="C95" s="2129">
        <v>81416.104339459474</v>
      </c>
      <c r="D95" s="2133">
        <v>66975.165069173803</v>
      </c>
      <c r="E95" s="2133">
        <v>0</v>
      </c>
      <c r="F95" s="2133">
        <v>14440.939270285677</v>
      </c>
      <c r="G95" s="2133">
        <v>10457.127247183433</v>
      </c>
      <c r="H95" s="2133">
        <v>10413.331455911612</v>
      </c>
      <c r="I95" s="2133">
        <v>43.79579127181082</v>
      </c>
      <c r="J95" s="2133">
        <v>77388.496525085415</v>
      </c>
      <c r="K95" s="2133">
        <v>3983.812023102244</v>
      </c>
      <c r="L95" s="2134">
        <v>43.79579127181082</v>
      </c>
    </row>
    <row r="96" spans="2:12">
      <c r="B96" s="2128" t="s">
        <v>655</v>
      </c>
      <c r="C96" s="2129"/>
      <c r="D96" s="2130">
        <v>0.82262797529497289</v>
      </c>
      <c r="E96" s="2130">
        <v>0</v>
      </c>
      <c r="F96" s="2130">
        <v>0.17737202470502719</v>
      </c>
      <c r="G96" s="2130">
        <v>0.12844052576604598</v>
      </c>
      <c r="H96" s="2130">
        <v>0.12790260035648307</v>
      </c>
      <c r="I96" s="2130">
        <v>5.3792540956279294E-4</v>
      </c>
      <c r="J96" s="2130">
        <v>0.95053057565145593</v>
      </c>
      <c r="K96" s="2130">
        <v>4.8931498938981202E-2</v>
      </c>
      <c r="L96" s="2131">
        <v>5.3792540956279294E-4</v>
      </c>
    </row>
    <row r="97" spans="2:12">
      <c r="B97" s="2132" t="s">
        <v>223</v>
      </c>
      <c r="C97" s="2129">
        <v>125.78757923988873</v>
      </c>
      <c r="D97" s="2133">
        <v>10.559726114441355</v>
      </c>
      <c r="E97" s="2133">
        <v>1.9265932897283877</v>
      </c>
      <c r="F97" s="2133">
        <v>113.30125983571898</v>
      </c>
      <c r="G97" s="2133">
        <v>51.673642692467183</v>
      </c>
      <c r="H97" s="2133">
        <v>49.072565036823576</v>
      </c>
      <c r="I97" s="2133">
        <v>2.6010776556436159</v>
      </c>
      <c r="J97" s="2133">
        <v>59.632291151264937</v>
      </c>
      <c r="K97" s="2133">
        <v>61.627617143251804</v>
      </c>
      <c r="L97" s="2134">
        <v>4.5276709453720034</v>
      </c>
    </row>
    <row r="98" spans="2:12">
      <c r="B98" s="2128" t="s">
        <v>655</v>
      </c>
      <c r="C98" s="2129"/>
      <c r="D98" s="2130">
        <v>8.3948877768789607E-2</v>
      </c>
      <c r="E98" s="2130">
        <v>1.5316244269668258E-2</v>
      </c>
      <c r="F98" s="2130">
        <v>0.90073487796154206</v>
      </c>
      <c r="G98" s="2130">
        <v>0.41080083585932353</v>
      </c>
      <c r="H98" s="2130">
        <v>0.39012250123072634</v>
      </c>
      <c r="I98" s="2130">
        <v>2.0678334628597285E-2</v>
      </c>
      <c r="J98" s="2130">
        <v>0.47407137899951596</v>
      </c>
      <c r="K98" s="2130">
        <v>0.48993404210221864</v>
      </c>
      <c r="L98" s="2131">
        <v>3.5994578898265538E-2</v>
      </c>
    </row>
    <row r="99" spans="2:12">
      <c r="B99" s="2132" t="s">
        <v>574</v>
      </c>
      <c r="C99" s="2129">
        <v>17479.279234744248</v>
      </c>
      <c r="D99" s="2133">
        <v>2182.1266304312289</v>
      </c>
      <c r="E99" s="2133">
        <v>1778.2279801402733</v>
      </c>
      <c r="F99" s="2133">
        <v>13518.92462417274</v>
      </c>
      <c r="G99" s="2133">
        <v>11191.57746330496</v>
      </c>
      <c r="H99" s="2133">
        <v>11102.809919415959</v>
      </c>
      <c r="I99" s="2133">
        <v>88.767543888998475</v>
      </c>
      <c r="J99" s="2133">
        <v>13284.936549847196</v>
      </c>
      <c r="K99" s="2133">
        <v>2327.3471608677819</v>
      </c>
      <c r="L99" s="2134">
        <v>1866.9955240292722</v>
      </c>
    </row>
    <row r="100" spans="2:12" ht="15" thickBot="1">
      <c r="B100" s="2136" t="s">
        <v>655</v>
      </c>
      <c r="C100" s="2137"/>
      <c r="D100" s="2138">
        <v>0.12484076723791507</v>
      </c>
      <c r="E100" s="2138">
        <v>0.101733484330728</v>
      </c>
      <c r="F100" s="2138">
        <v>0.77342574843135659</v>
      </c>
      <c r="G100" s="2138">
        <v>0.64027682795175123</v>
      </c>
      <c r="H100" s="2138">
        <v>0.63519838377239657</v>
      </c>
      <c r="I100" s="2138">
        <v>5.0784441793544754E-3</v>
      </c>
      <c r="J100" s="2138">
        <v>0.76003915101031205</v>
      </c>
      <c r="K100" s="2138">
        <v>0.13314892047960553</v>
      </c>
      <c r="L100" s="2139">
        <v>0.1068119285100825</v>
      </c>
    </row>
    <row r="101" spans="2:12" ht="15" thickTop="1">
      <c r="B101" s="2124" t="s">
        <v>664</v>
      </c>
      <c r="C101" s="2125">
        <v>392839.50416906836</v>
      </c>
      <c r="D101" s="2126">
        <v>76516.55872430341</v>
      </c>
      <c r="E101" s="2126">
        <v>5349.8324119745484</v>
      </c>
      <c r="F101" s="2126">
        <v>310973.11303279037</v>
      </c>
      <c r="G101" s="2126">
        <v>138209.28332415785</v>
      </c>
      <c r="H101" s="2126">
        <v>133159.8614780574</v>
      </c>
      <c r="I101" s="2126">
        <v>5049.4218461004093</v>
      </c>
      <c r="J101" s="2126">
        <v>209676.42020236081</v>
      </c>
      <c r="K101" s="2126">
        <v>172763.82970863261</v>
      </c>
      <c r="L101" s="2127">
        <v>10399.254258074958</v>
      </c>
    </row>
    <row r="102" spans="2:12" ht="15" thickBot="1">
      <c r="B102" s="2140" t="s">
        <v>655</v>
      </c>
      <c r="C102" s="2141"/>
      <c r="D102" s="2142">
        <v>0.19477816745072712</v>
      </c>
      <c r="E102" s="2142">
        <v>1.3618366674427207E-2</v>
      </c>
      <c r="F102" s="2142">
        <v>0.79160346587484565</v>
      </c>
      <c r="G102" s="2142">
        <v>0.3518212447001664</v>
      </c>
      <c r="H102" s="2142">
        <v>0.338967593800721</v>
      </c>
      <c r="I102" s="2142">
        <v>1.2853650899445346E-2</v>
      </c>
      <c r="J102" s="2142">
        <v>0.53374576125144813</v>
      </c>
      <c r="K102" s="2142">
        <v>0.43978222117467941</v>
      </c>
      <c r="L102" s="2143">
        <v>2.6472017573872554E-2</v>
      </c>
    </row>
    <row r="103" spans="2:12">
      <c r="B103" s="2144"/>
      <c r="C103" s="2145"/>
      <c r="D103" s="2144"/>
      <c r="E103" s="2144"/>
      <c r="F103" s="2144"/>
      <c r="G103" s="2144"/>
      <c r="H103" s="2145"/>
      <c r="I103" s="2145"/>
      <c r="J103" s="2145"/>
      <c r="K103" s="2144"/>
      <c r="L103" s="2145"/>
    </row>
  </sheetData>
  <mergeCells count="32">
    <mergeCell ref="K2:K3"/>
    <mergeCell ref="L2:L3"/>
    <mergeCell ref="B2:B4"/>
    <mergeCell ref="C2:C3"/>
    <mergeCell ref="D2:D3"/>
    <mergeCell ref="E2:E3"/>
    <mergeCell ref="F2:I2"/>
    <mergeCell ref="J2:J3"/>
    <mergeCell ref="J60:J61"/>
    <mergeCell ref="K60:K61"/>
    <mergeCell ref="L60:L61"/>
    <mergeCell ref="B60:B62"/>
    <mergeCell ref="C60:C61"/>
    <mergeCell ref="D60:D61"/>
    <mergeCell ref="E60:E61"/>
    <mergeCell ref="F60:I60"/>
    <mergeCell ref="AF3:AF5"/>
    <mergeCell ref="AG3:AG4"/>
    <mergeCell ref="AH3:AH4"/>
    <mergeCell ref="AI3:AI4"/>
    <mergeCell ref="AJ3:AM3"/>
    <mergeCell ref="AN3:AN4"/>
    <mergeCell ref="AO3:AO4"/>
    <mergeCell ref="AP3:AP4"/>
    <mergeCell ref="AQ3:AQ5"/>
    <mergeCell ref="AR3:AR4"/>
    <mergeCell ref="BA3:BA4"/>
    <mergeCell ref="AS3:AS4"/>
    <mergeCell ref="AT3:AT4"/>
    <mergeCell ref="AU3:AX3"/>
    <mergeCell ref="AY3:AY4"/>
    <mergeCell ref="AZ3:AZ4"/>
  </mergeCells>
  <phoneticPr fontId="15"/>
  <conditionalFormatting sqref="AR6:BA45">
    <cfRule type="cellIs" dxfId="57" priority="1" operator="notEqual">
      <formula>0</formula>
    </cfRule>
  </conditionalFormatting>
  <pageMargins left="0.7" right="0.7" top="0.75" bottom="0.75" header="0.3" footer="0.3"/>
  <pageSetup paperSize="9" scale="58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tabColor theme="9" tint="-0.249977111117893"/>
    <pageSetUpPr fitToPage="1"/>
  </sheetPr>
  <dimension ref="A1:P55"/>
  <sheetViews>
    <sheetView topLeftCell="B16" zoomScaleNormal="100" workbookViewId="0">
      <selection activeCell="M32" sqref="M32"/>
    </sheetView>
  </sheetViews>
  <sheetFormatPr defaultColWidth="9" defaultRowHeight="12"/>
  <cols>
    <col min="1" max="2" width="9" style="529"/>
    <col min="3" max="3" width="9.75" style="529" bestFit="1" customWidth="1"/>
    <col min="4" max="4" width="9.125" style="529" bestFit="1" customWidth="1"/>
    <col min="5" max="8" width="10.875" style="529" bestFit="1" customWidth="1"/>
    <col min="9" max="9" width="9.125" style="529" bestFit="1" customWidth="1"/>
    <col min="10" max="10" width="10.875" style="529" bestFit="1" customWidth="1"/>
    <col min="11" max="11" width="9.75" style="529" bestFit="1" customWidth="1"/>
    <col min="12" max="12" width="10.875" style="529" bestFit="1" customWidth="1"/>
    <col min="13" max="13" width="9.75" style="529" bestFit="1" customWidth="1"/>
    <col min="14" max="14" width="10.875" style="529" bestFit="1" customWidth="1"/>
    <col min="15" max="15" width="9.125" style="529" bestFit="1" customWidth="1"/>
    <col min="16" max="16384" width="9" style="529"/>
  </cols>
  <sheetData>
    <row r="1" spans="1:16" ht="12.75" thickBot="1">
      <c r="A1" s="524"/>
      <c r="B1" s="525" t="s">
        <v>1354</v>
      </c>
      <c r="C1" s="526"/>
      <c r="D1" s="526"/>
      <c r="E1" s="526"/>
      <c r="F1" s="526"/>
      <c r="G1" s="526"/>
      <c r="H1" s="526"/>
      <c r="I1" s="527"/>
      <c r="J1" s="527"/>
      <c r="K1" s="527"/>
      <c r="L1" s="528" t="s">
        <v>1355</v>
      </c>
      <c r="M1" s="524"/>
      <c r="N1" s="524"/>
      <c r="O1" s="524"/>
    </row>
    <row r="2" spans="1:16" ht="24">
      <c r="A2" s="524"/>
      <c r="B2" s="530"/>
      <c r="C2" s="531" t="s">
        <v>1338</v>
      </c>
      <c r="D2" s="531" t="s">
        <v>1339</v>
      </c>
      <c r="E2" s="531" t="s">
        <v>1340</v>
      </c>
      <c r="F2" s="531" t="s">
        <v>1341</v>
      </c>
      <c r="G2" s="531" t="s">
        <v>1342</v>
      </c>
      <c r="H2" s="531" t="s">
        <v>1343</v>
      </c>
      <c r="I2" s="531" t="s">
        <v>1344</v>
      </c>
      <c r="J2" s="531" t="s">
        <v>1345</v>
      </c>
      <c r="K2" s="531" t="s">
        <v>1346</v>
      </c>
      <c r="L2" s="532" t="s">
        <v>1347</v>
      </c>
      <c r="M2" s="363" t="s">
        <v>1348</v>
      </c>
      <c r="N2" s="363" t="s">
        <v>1349</v>
      </c>
      <c r="O2" s="363" t="s">
        <v>1350</v>
      </c>
    </row>
    <row r="3" spans="1:16">
      <c r="A3" s="524"/>
      <c r="B3" s="533" t="s">
        <v>618</v>
      </c>
      <c r="C3" s="534" t="s">
        <v>619</v>
      </c>
      <c r="D3" s="534" t="s">
        <v>620</v>
      </c>
      <c r="E3" s="534" t="s">
        <v>621</v>
      </c>
      <c r="F3" s="534" t="s">
        <v>622</v>
      </c>
      <c r="G3" s="534" t="s">
        <v>623</v>
      </c>
      <c r="H3" s="534" t="s">
        <v>624</v>
      </c>
      <c r="I3" s="534" t="s">
        <v>625</v>
      </c>
      <c r="J3" s="534" t="s">
        <v>626</v>
      </c>
      <c r="K3" s="534" t="s">
        <v>627</v>
      </c>
      <c r="L3" s="535" t="s">
        <v>628</v>
      </c>
      <c r="M3" s="524"/>
      <c r="N3" s="524"/>
      <c r="O3" s="524"/>
    </row>
    <row r="4" spans="1:16">
      <c r="A4" s="524"/>
      <c r="B4" s="536" t="s">
        <v>561</v>
      </c>
      <c r="C4" s="2166">
        <f>'表Ⅲ・9　180116再'!P36</f>
        <v>105.64483833389637</v>
      </c>
      <c r="D4" s="2166">
        <f>'表Ⅲ・9　180116再'!Q36</f>
        <v>323.6077885869546</v>
      </c>
      <c r="E4" s="2166">
        <f>'表Ⅲ・9　180116再'!R36</f>
        <v>1482.7684859322137</v>
      </c>
      <c r="F4" s="2166">
        <f>'表Ⅲ・9　180116再'!S36</f>
        <v>160.28735337002647</v>
      </c>
      <c r="G4" s="2166">
        <f>'表Ⅲ・9　180116再'!T36</f>
        <v>1322.4811325621872</v>
      </c>
      <c r="H4" s="2166">
        <f>'表Ⅲ・9　180116再'!U36</f>
        <v>1252.6514137452452</v>
      </c>
      <c r="I4" s="2166">
        <f>'表Ⅲ・9　180116再'!V36</f>
        <v>69.829718816941877</v>
      </c>
      <c r="J4" s="2166">
        <f>'表Ⅲ・9　180116再'!W36</f>
        <v>1358.2962520791423</v>
      </c>
      <c r="K4" s="2166">
        <f>'表Ⅲ・9　180116再'!X36</f>
        <v>393.43750740389652</v>
      </c>
      <c r="L4" s="2167">
        <f>'表Ⅲ・9　180116再'!Y36</f>
        <v>1912.0211128530646</v>
      </c>
      <c r="M4" s="524">
        <f>J4</f>
        <v>1358.2962520791423</v>
      </c>
      <c r="N4" s="524">
        <f>F4</f>
        <v>160.28735337002647</v>
      </c>
      <c r="O4" s="524">
        <f>K4</f>
        <v>393.43750740389652</v>
      </c>
      <c r="P4" s="2090">
        <f>L4-M4-N4-O4</f>
        <v>-7.3896444519050419E-13</v>
      </c>
    </row>
    <row r="5" spans="1:16">
      <c r="A5" s="524"/>
      <c r="B5" s="537" t="s">
        <v>562</v>
      </c>
      <c r="C5" s="2168">
        <f>'表Ⅲ・9　180116再'!P37</f>
        <v>1059.7496639699539</v>
      </c>
      <c r="D5" s="2168">
        <f>'表Ⅲ・9　180116再'!Q37</f>
        <v>689.53885941774922</v>
      </c>
      <c r="E5" s="2168">
        <f>'表Ⅲ・9　180116再'!R37</f>
        <v>167568.34160755284</v>
      </c>
      <c r="F5" s="2168">
        <f>'表Ⅲ・9　180116再'!S37</f>
        <v>155174.5812944686</v>
      </c>
      <c r="G5" s="2168">
        <f>'表Ⅲ・9　180116再'!T37</f>
        <v>12393.760313084193</v>
      </c>
      <c r="H5" s="2168">
        <f>'表Ⅲ・9　180116再'!U37</f>
        <v>10544.891975981032</v>
      </c>
      <c r="I5" s="2168">
        <f>'表Ⅲ・9　180116再'!V37</f>
        <v>1848.8683371031561</v>
      </c>
      <c r="J5" s="2168">
        <f>'表Ⅲ・9　180116再'!W37</f>
        <v>11604.641639950984</v>
      </c>
      <c r="K5" s="2168">
        <f>'表Ⅲ・9　180116再'!X37</f>
        <v>2538.4071965209041</v>
      </c>
      <c r="L5" s="2169">
        <f>'表Ⅲ・9　180116再'!Y37</f>
        <v>169317.63013094055</v>
      </c>
      <c r="M5" s="524">
        <f t="shared" ref="M5:M21" si="0">J5</f>
        <v>11604.641639950984</v>
      </c>
      <c r="N5" s="524">
        <f t="shared" ref="N5:N22" si="1">F5</f>
        <v>155174.5812944686</v>
      </c>
      <c r="O5" s="524">
        <f t="shared" ref="O5:O22" si="2">K5</f>
        <v>2538.4071965209041</v>
      </c>
      <c r="P5" s="2090">
        <f t="shared" ref="P5:P22" si="3">L5-M5-N5-O5</f>
        <v>6.9121597334742546E-11</v>
      </c>
    </row>
    <row r="6" spans="1:16">
      <c r="A6" s="524"/>
      <c r="B6" s="536" t="s">
        <v>563</v>
      </c>
      <c r="C6" s="2166">
        <f>'表Ⅲ・9　180116再'!P38</f>
        <v>255.38554111032968</v>
      </c>
      <c r="D6" s="2166">
        <f>'表Ⅲ・9　180116再'!Q38</f>
        <v>9.0689024502880482</v>
      </c>
      <c r="E6" s="2166">
        <f>'表Ⅲ・9　180116再'!R38</f>
        <v>2688.2090839035072</v>
      </c>
      <c r="F6" s="2166">
        <f>'表Ⅲ・9　180116再'!S38</f>
        <v>1621.5057175508286</v>
      </c>
      <c r="G6" s="2166">
        <f>'表Ⅲ・9　180116再'!T38</f>
        <v>1066.7033663526788</v>
      </c>
      <c r="H6" s="2166">
        <f>'表Ⅲ・9　180116再'!U38</f>
        <v>1023.3196834637441</v>
      </c>
      <c r="I6" s="2166">
        <f>'表Ⅲ・9　180116再'!V38</f>
        <v>43.38368288893399</v>
      </c>
      <c r="J6" s="2166">
        <f>'表Ⅲ・9　180116再'!W38</f>
        <v>1278.705224574074</v>
      </c>
      <c r="K6" s="2166">
        <f>'表Ⅲ・9　180116再'!X38</f>
        <v>52.452585339222054</v>
      </c>
      <c r="L6" s="2167">
        <f>'表Ⅲ・9　180116再'!Y38</f>
        <v>2952.6635274641253</v>
      </c>
      <c r="M6" s="524">
        <f t="shared" si="0"/>
        <v>1278.705224574074</v>
      </c>
      <c r="N6" s="524">
        <f t="shared" si="1"/>
        <v>1621.5057175508286</v>
      </c>
      <c r="O6" s="524">
        <f t="shared" si="2"/>
        <v>52.452585339222054</v>
      </c>
      <c r="P6" s="2090">
        <f t="shared" si="3"/>
        <v>5.9685589803848416E-13</v>
      </c>
    </row>
    <row r="7" spans="1:16">
      <c r="A7" s="524"/>
      <c r="B7" s="536" t="s">
        <v>564</v>
      </c>
      <c r="C7" s="2166">
        <f>'表Ⅲ・9　180116再'!P39</f>
        <v>110.16464335227178</v>
      </c>
      <c r="D7" s="2166">
        <f>'表Ⅲ・9　180116再'!Q39</f>
        <v>18.011999518261877</v>
      </c>
      <c r="E7" s="2166">
        <f>'表Ⅲ・9　180116再'!R39</f>
        <v>2697.6955739404998</v>
      </c>
      <c r="F7" s="2166">
        <f>'表Ⅲ・9　180116再'!S39</f>
        <v>1882.9863777055352</v>
      </c>
      <c r="G7" s="2166">
        <f>'表Ⅲ・9　180116再'!T39</f>
        <v>814.70919623496513</v>
      </c>
      <c r="H7" s="2166">
        <f>'表Ⅲ・9　180116再'!U39</f>
        <v>734.52128708391979</v>
      </c>
      <c r="I7" s="2166">
        <f>'表Ⅲ・9　180116再'!V39</f>
        <v>80.187909151045133</v>
      </c>
      <c r="J7" s="2166">
        <f>'表Ⅲ・9　180116再'!W39</f>
        <v>844.68593043619148</v>
      </c>
      <c r="K7" s="2166">
        <f>'表Ⅲ・9　180116再'!X39</f>
        <v>98.199908669307007</v>
      </c>
      <c r="L7" s="2167">
        <f>'表Ⅲ・9　180116再'!Y39</f>
        <v>2825.8722168110339</v>
      </c>
      <c r="M7" s="524">
        <f t="shared" si="0"/>
        <v>844.68593043619148</v>
      </c>
      <c r="N7" s="524">
        <f t="shared" si="1"/>
        <v>1882.9863777055352</v>
      </c>
      <c r="O7" s="524">
        <f t="shared" si="2"/>
        <v>98.199908669307007</v>
      </c>
      <c r="P7" s="2090">
        <f t="shared" si="3"/>
        <v>1.9895196601282805E-13</v>
      </c>
    </row>
    <row r="8" spans="1:16">
      <c r="A8" s="524"/>
      <c r="B8" s="536" t="s">
        <v>565</v>
      </c>
      <c r="C8" s="2166">
        <f>'表Ⅲ・9　180116再'!P40</f>
        <v>29.467551612599539</v>
      </c>
      <c r="D8" s="2166">
        <f>'表Ⅲ・9　180116再'!Q40</f>
        <v>1.9975685215964856</v>
      </c>
      <c r="E8" s="2166">
        <f>'表Ⅲ・9　180116再'!R40</f>
        <v>2645.093984296032</v>
      </c>
      <c r="F8" s="2166">
        <f>'表Ⅲ・9　180116再'!S40</f>
        <v>2060.2768223945659</v>
      </c>
      <c r="G8" s="2166">
        <f>'表Ⅲ・9　180116再'!T40</f>
        <v>584.81716190146608</v>
      </c>
      <c r="H8" s="2166">
        <f>'表Ⅲ・9　180116再'!U40</f>
        <v>501.39445041335159</v>
      </c>
      <c r="I8" s="2166">
        <f>'表Ⅲ・9　180116再'!V40</f>
        <v>83.422711488114601</v>
      </c>
      <c r="J8" s="2166">
        <f>'表Ⅲ・9　180116再'!W40</f>
        <v>530.86200202595103</v>
      </c>
      <c r="K8" s="2166">
        <f>'表Ⅲ・9　180116再'!X40</f>
        <v>85.420280009711121</v>
      </c>
      <c r="L8" s="2167">
        <f>'表Ⅲ・9　180116再'!Y40</f>
        <v>2676.5591044302278</v>
      </c>
      <c r="M8" s="524">
        <f t="shared" si="0"/>
        <v>530.86200202595103</v>
      </c>
      <c r="N8" s="524">
        <f t="shared" si="1"/>
        <v>2060.2768223945659</v>
      </c>
      <c r="O8" s="524">
        <f t="shared" si="2"/>
        <v>85.420280009711121</v>
      </c>
      <c r="P8" s="2090">
        <f t="shared" si="3"/>
        <v>-1.7053025658242404E-13</v>
      </c>
    </row>
    <row r="9" spans="1:16" ht="24">
      <c r="A9" s="524"/>
      <c r="B9" s="538" t="s">
        <v>227</v>
      </c>
      <c r="C9" s="2166">
        <f>'表Ⅲ・9　180116再'!P41</f>
        <v>90.592010250247739</v>
      </c>
      <c r="D9" s="2166">
        <f>'表Ⅲ・9　180116再'!Q41</f>
        <v>292.83269009750859</v>
      </c>
      <c r="E9" s="2166">
        <f>'表Ⅲ・9　180116再'!R41</f>
        <v>6439.3397365998935</v>
      </c>
      <c r="F9" s="2166">
        <f>'表Ⅲ・9　180116再'!S41</f>
        <v>1792.7407248367372</v>
      </c>
      <c r="G9" s="2166">
        <f>'表Ⅲ・9　180116再'!T41</f>
        <v>4646.5990117631563</v>
      </c>
      <c r="H9" s="2166">
        <f>'表Ⅲ・9　180116再'!U41</f>
        <v>3887.0919115552019</v>
      </c>
      <c r="I9" s="2166">
        <f>'表Ⅲ・9　180116再'!V41</f>
        <v>759.50710020795543</v>
      </c>
      <c r="J9" s="2166">
        <f>'表Ⅲ・9　180116再'!W41</f>
        <v>3977.6839218054492</v>
      </c>
      <c r="K9" s="2166">
        <f>'表Ⅲ・9　180116再'!X41</f>
        <v>1052.339790305464</v>
      </c>
      <c r="L9" s="2167">
        <f>'表Ⅲ・9　180116再'!Y41</f>
        <v>6822.7644369476511</v>
      </c>
      <c r="M9" s="524">
        <f t="shared" si="0"/>
        <v>3977.6839218054492</v>
      </c>
      <c r="N9" s="524">
        <f t="shared" si="1"/>
        <v>1792.7407248367372</v>
      </c>
      <c r="O9" s="524">
        <f t="shared" si="2"/>
        <v>1052.339790305464</v>
      </c>
      <c r="P9" s="2090">
        <f t="shared" si="3"/>
        <v>0</v>
      </c>
    </row>
    <row r="10" spans="1:16">
      <c r="A10" s="524"/>
      <c r="B10" s="536" t="s">
        <v>566</v>
      </c>
      <c r="C10" s="2166">
        <f>'表Ⅲ・9　180116再'!P42</f>
        <v>58.298306007752764</v>
      </c>
      <c r="D10" s="2166">
        <f>'表Ⅲ・9　180116再'!Q42</f>
        <v>4.4096659250626491</v>
      </c>
      <c r="E10" s="2166">
        <f>'表Ⅲ・9　180116再'!R42</f>
        <v>874.92667254912158</v>
      </c>
      <c r="F10" s="2166">
        <f>'表Ⅲ・9　180116再'!S42</f>
        <v>216.85372865919879</v>
      </c>
      <c r="G10" s="2166">
        <f>'表Ⅲ・9　180116再'!T42</f>
        <v>658.07294388992261</v>
      </c>
      <c r="H10" s="2166">
        <f>'表Ⅲ・9　180116再'!U42</f>
        <v>644.73269815847209</v>
      </c>
      <c r="I10" s="2166">
        <f>'表Ⅲ・9　180116再'!V42</f>
        <v>13.340245731450652</v>
      </c>
      <c r="J10" s="2166">
        <f>'表Ⅲ・9　180116再'!W42</f>
        <v>703.0310041662251</v>
      </c>
      <c r="K10" s="2166">
        <f>'表Ⅲ・9　180116再'!X42</f>
        <v>17.749911656513305</v>
      </c>
      <c r="L10" s="2167">
        <f>'表Ⅲ・9　180116再'!Y42</f>
        <v>937.63464448193679</v>
      </c>
      <c r="M10" s="524">
        <f t="shared" si="0"/>
        <v>703.0310041662251</v>
      </c>
      <c r="N10" s="524">
        <f t="shared" si="1"/>
        <v>216.85372865919879</v>
      </c>
      <c r="O10" s="524">
        <f t="shared" si="2"/>
        <v>17.749911656513305</v>
      </c>
      <c r="P10" s="2090">
        <f t="shared" si="3"/>
        <v>-4.1211478674085811E-13</v>
      </c>
    </row>
    <row r="11" spans="1:16">
      <c r="A11" s="524"/>
      <c r="B11" s="536" t="s">
        <v>567</v>
      </c>
      <c r="C11" s="2166">
        <f>'表Ⅲ・9　180116再'!P43</f>
        <v>84.48684337951056</v>
      </c>
      <c r="D11" s="2166">
        <f>'表Ⅲ・9　180116再'!Q43</f>
        <v>73.698800463193024</v>
      </c>
      <c r="E11" s="2166">
        <f>'表Ⅲ・9　180116再'!R43</f>
        <v>7089.7097722367243</v>
      </c>
      <c r="F11" s="2166">
        <f>'表Ⅲ・9　180116再'!S43</f>
        <v>1019.5088942621846</v>
      </c>
      <c r="G11" s="2166">
        <f>'表Ⅲ・9　180116再'!T43</f>
        <v>6070.2008779745411</v>
      </c>
      <c r="H11" s="2166">
        <f>'表Ⅲ・9　180116再'!U43</f>
        <v>5896.411964844915</v>
      </c>
      <c r="I11" s="2166">
        <f>'表Ⅲ・9　180116再'!V43</f>
        <v>173.78891312962384</v>
      </c>
      <c r="J11" s="2166">
        <f>'表Ⅲ・9　180116再'!W43</f>
        <v>5980.8988082244268</v>
      </c>
      <c r="K11" s="2166">
        <f>'表Ⅲ・9　180116再'!X43</f>
        <v>247.48771359281685</v>
      </c>
      <c r="L11" s="2167">
        <f>'表Ⅲ・9　180116再'!Y43</f>
        <v>7247.8954160794283</v>
      </c>
      <c r="M11" s="524">
        <f t="shared" si="0"/>
        <v>5980.8988082244268</v>
      </c>
      <c r="N11" s="524">
        <f t="shared" si="1"/>
        <v>1019.5088942621846</v>
      </c>
      <c r="O11" s="524">
        <f t="shared" si="2"/>
        <v>247.48771359281685</v>
      </c>
      <c r="P11" s="2090">
        <f t="shared" si="3"/>
        <v>0</v>
      </c>
    </row>
    <row r="12" spans="1:16">
      <c r="A12" s="524"/>
      <c r="B12" s="536" t="s">
        <v>568</v>
      </c>
      <c r="C12" s="2166">
        <f>'表Ⅲ・9　180116再'!P44</f>
        <v>2.5394596303903958</v>
      </c>
      <c r="D12" s="2166">
        <f>'表Ⅲ・9　180116再'!Q44</f>
        <v>1.5165696762490113</v>
      </c>
      <c r="E12" s="2166">
        <f>'表Ⅲ・9　180116再'!R44</f>
        <v>85.651989472088232</v>
      </c>
      <c r="F12" s="2166">
        <f>'表Ⅲ・9　180116再'!S44</f>
        <v>25.601784975140216</v>
      </c>
      <c r="G12" s="2166">
        <f>'表Ⅲ・9　180116再'!T44</f>
        <v>60.050204496948012</v>
      </c>
      <c r="H12" s="2166">
        <f>'表Ⅲ・9　180116再'!U44</f>
        <v>49.442092498919457</v>
      </c>
      <c r="I12" s="2166">
        <f>'表Ⅲ・9　180116再'!V44</f>
        <v>10.608111998028551</v>
      </c>
      <c r="J12" s="2166">
        <f>'表Ⅲ・9　180116再'!W44</f>
        <v>51.981552129309847</v>
      </c>
      <c r="K12" s="2166">
        <f>'表Ⅲ・9　180116再'!X44</f>
        <v>12.124681674277559</v>
      </c>
      <c r="L12" s="2167">
        <f>'表Ⅲ・9　180116再'!Y44</f>
        <v>89.708018778727649</v>
      </c>
      <c r="M12" s="524">
        <f t="shared" si="0"/>
        <v>51.981552129309847</v>
      </c>
      <c r="N12" s="524">
        <f t="shared" si="1"/>
        <v>25.601784975140216</v>
      </c>
      <c r="O12" s="524">
        <f t="shared" si="2"/>
        <v>12.124681674277559</v>
      </c>
      <c r="P12" s="2090">
        <f t="shared" si="3"/>
        <v>2.6645352591003757E-14</v>
      </c>
    </row>
    <row r="13" spans="1:16">
      <c r="A13" s="524"/>
      <c r="B13" s="536" t="s">
        <v>569</v>
      </c>
      <c r="C13" s="2166">
        <f>'表Ⅲ・9　180116再'!P45</f>
        <v>119.56541455223439</v>
      </c>
      <c r="D13" s="2166">
        <f>'表Ⅲ・9　180116再'!Q45</f>
        <v>12.593768909055017</v>
      </c>
      <c r="E13" s="2166">
        <f>'表Ⅲ・9　180116再'!R45</f>
        <v>2424.9952634186589</v>
      </c>
      <c r="F13" s="2166">
        <f>'表Ⅲ・9　180116再'!S45</f>
        <v>852.05823804017746</v>
      </c>
      <c r="G13" s="2166">
        <f>'表Ⅲ・9　180116再'!T45</f>
        <v>1572.9370253784807</v>
      </c>
      <c r="H13" s="2166">
        <f>'表Ⅲ・9　180116再'!U45</f>
        <v>1549.4959164040588</v>
      </c>
      <c r="I13" s="2166">
        <f>'表Ⅲ・9　180116再'!V45</f>
        <v>23.441108974421997</v>
      </c>
      <c r="J13" s="2166">
        <f>'表Ⅲ・9　180116再'!W45</f>
        <v>1669.061330956293</v>
      </c>
      <c r="K13" s="2166">
        <f>'表Ⅲ・9　180116再'!X45</f>
        <v>36.034877883477009</v>
      </c>
      <c r="L13" s="2167">
        <f>'表Ⅲ・9　180116再'!Y45</f>
        <v>2557.154446879948</v>
      </c>
      <c r="M13" s="524">
        <f t="shared" si="0"/>
        <v>1669.061330956293</v>
      </c>
      <c r="N13" s="524">
        <f t="shared" si="1"/>
        <v>852.05823804017746</v>
      </c>
      <c r="O13" s="524">
        <f t="shared" si="2"/>
        <v>36.034877883477009</v>
      </c>
      <c r="P13" s="2090">
        <f t="shared" si="3"/>
        <v>5.1159076974727213E-13</v>
      </c>
    </row>
    <row r="14" spans="1:16">
      <c r="A14" s="524"/>
      <c r="B14" s="536" t="s">
        <v>1351</v>
      </c>
      <c r="C14" s="2166">
        <f>'表Ⅲ・9　180116再'!P46</f>
        <v>0</v>
      </c>
      <c r="D14" s="2166">
        <f>'表Ⅲ・9　180116再'!Q46</f>
        <v>4.2974678842394739E-4</v>
      </c>
      <c r="E14" s="2166">
        <f>'表Ⅲ・9　180116再'!R46</f>
        <v>91.828714304668438</v>
      </c>
      <c r="F14" s="2166">
        <f>'表Ⅲ・9　180116再'!S46</f>
        <v>15.565975413888841</v>
      </c>
      <c r="G14" s="2166">
        <f>'表Ⅲ・9　180116再'!T46</f>
        <v>76.262738890779588</v>
      </c>
      <c r="H14" s="2166">
        <f>'表Ⅲ・9　180116再'!U46</f>
        <v>74.575797390698654</v>
      </c>
      <c r="I14" s="2166">
        <f>'表Ⅲ・9　180116再'!V46</f>
        <v>1.686941500080948</v>
      </c>
      <c r="J14" s="2166">
        <f>'表Ⅲ・9　180116再'!W46</f>
        <v>74.575797390698654</v>
      </c>
      <c r="K14" s="2166">
        <f>'表Ⅲ・9　180116再'!X46</f>
        <v>1.6873712468693722</v>
      </c>
      <c r="L14" s="2167">
        <f>'表Ⅲ・9　180116再'!Y46</f>
        <v>91.829144051456836</v>
      </c>
      <c r="M14" s="524">
        <f t="shared" si="0"/>
        <v>74.575797390698654</v>
      </c>
      <c r="N14" s="524">
        <f t="shared" si="1"/>
        <v>15.565975413888841</v>
      </c>
      <c r="O14" s="524">
        <f t="shared" si="2"/>
        <v>1.6873712468693722</v>
      </c>
      <c r="P14" s="2090">
        <f t="shared" si="3"/>
        <v>-3.0642155479654321E-14</v>
      </c>
    </row>
    <row r="15" spans="1:16">
      <c r="A15" s="524"/>
      <c r="B15" s="536" t="s">
        <v>571</v>
      </c>
      <c r="C15" s="2166">
        <f>'表Ⅲ・9　180116再'!P47</f>
        <v>7.3777145585467663E-2</v>
      </c>
      <c r="D15" s="2166">
        <f>'表Ⅲ・9　180116再'!Q47</f>
        <v>1.8479344397831921</v>
      </c>
      <c r="E15" s="2166">
        <f>'表Ⅲ・9　180116再'!R47</f>
        <v>21.024072575532394</v>
      </c>
      <c r="F15" s="2166">
        <f>'表Ⅲ・9　180116再'!S47</f>
        <v>3.0841713096778682</v>
      </c>
      <c r="G15" s="2166">
        <f>'表Ⅲ・9　180116再'!T47</f>
        <v>17.93990126585452</v>
      </c>
      <c r="H15" s="2166">
        <f>'表Ⅲ・9　180116再'!U47</f>
        <v>16.005109372652822</v>
      </c>
      <c r="I15" s="2166">
        <f>'表Ⅲ・9　180116再'!V47</f>
        <v>1.934791893201693</v>
      </c>
      <c r="J15" s="2166">
        <f>'表Ⅲ・9　180116再'!W47</f>
        <v>16.078886518238285</v>
      </c>
      <c r="K15" s="2166">
        <f>'表Ⅲ・9　180116再'!X47</f>
        <v>3.7827263329848857</v>
      </c>
      <c r="L15" s="2167">
        <f>'表Ⅲ・9　180116再'!Y47</f>
        <v>22.945784160901049</v>
      </c>
      <c r="M15" s="524">
        <f t="shared" si="0"/>
        <v>16.078886518238285</v>
      </c>
      <c r="N15" s="524">
        <f t="shared" si="1"/>
        <v>3.0841713096778682</v>
      </c>
      <c r="O15" s="524">
        <f t="shared" si="2"/>
        <v>3.7827263329848857</v>
      </c>
      <c r="P15" s="2090">
        <f t="shared" si="3"/>
        <v>9.7699626167013776E-15</v>
      </c>
    </row>
    <row r="16" spans="1:16">
      <c r="A16" s="524"/>
      <c r="B16" s="536" t="s">
        <v>572</v>
      </c>
      <c r="C16" s="2166">
        <f>'表Ⅲ・9　180116再'!P48</f>
        <v>3655.9190717036927</v>
      </c>
      <c r="D16" s="2166">
        <f>'表Ⅲ・9　180116再'!Q48</f>
        <v>37.234082471957031</v>
      </c>
      <c r="E16" s="2166">
        <f>'表Ⅲ・9　180116再'!R48</f>
        <v>4953.5752529797392</v>
      </c>
      <c r="F16" s="2166">
        <f>'表Ⅲ・9　180116再'!S48</f>
        <v>319.85726384729497</v>
      </c>
      <c r="G16" s="2166">
        <f>'表Ⅲ・9　180116再'!T48</f>
        <v>4633.7179891324422</v>
      </c>
      <c r="H16" s="2166">
        <f>'表Ⅲ・9　180116再'!U48</f>
        <v>4519.2899361065683</v>
      </c>
      <c r="I16" s="2166">
        <f>'表Ⅲ・9　180116再'!V48</f>
        <v>114.42805302587644</v>
      </c>
      <c r="J16" s="2166">
        <f>'表Ⅲ・9　180116再'!W48</f>
        <v>8175.2090078102628</v>
      </c>
      <c r="K16" s="2166">
        <f>'表Ⅲ・9　180116再'!X48</f>
        <v>151.6621354978335</v>
      </c>
      <c r="L16" s="2167">
        <f>'表Ⅲ・9　180116再'!Y48</f>
        <v>8646.7284071553895</v>
      </c>
      <c r="M16" s="524">
        <f t="shared" si="0"/>
        <v>8175.2090078102628</v>
      </c>
      <c r="N16" s="524">
        <f t="shared" si="1"/>
        <v>319.85726384729497</v>
      </c>
      <c r="O16" s="524">
        <f t="shared" si="2"/>
        <v>151.6621354978335</v>
      </c>
      <c r="P16" s="2090">
        <f t="shared" si="3"/>
        <v>-1.8189894035458565E-12</v>
      </c>
    </row>
    <row r="17" spans="1:16">
      <c r="A17" s="524"/>
      <c r="B17" s="539" t="s">
        <v>1352</v>
      </c>
      <c r="C17" s="2166">
        <f>'表Ⅲ・9　180116再'!P49</f>
        <v>183.03404052191081</v>
      </c>
      <c r="D17" s="2166">
        <f>'表Ⅲ・9　180116再'!Q49</f>
        <v>552.58810425329762</v>
      </c>
      <c r="E17" s="2166">
        <f>'表Ⅲ・9　180116再'!R49</f>
        <v>6612.7957702147451</v>
      </c>
      <c r="F17" s="2166">
        <f>'表Ⅲ・9　180116再'!S49</f>
        <v>653.93556804455466</v>
      </c>
      <c r="G17" s="2166">
        <f>'表Ⅲ・9　180116再'!T49</f>
        <v>5958.8602021701918</v>
      </c>
      <c r="H17" s="2166">
        <f>'表Ⅲ・9　180116再'!U49</f>
        <v>5237.852721686183</v>
      </c>
      <c r="I17" s="2166">
        <f>'表Ⅲ・9　180116再'!V49</f>
        <v>721.0074804840076</v>
      </c>
      <c r="J17" s="2166">
        <f>'表Ⅲ・9　180116再'!W49</f>
        <v>5420.8867622080943</v>
      </c>
      <c r="K17" s="2166">
        <f>'表Ⅲ・9　180116再'!X49</f>
        <v>1273.5955847373054</v>
      </c>
      <c r="L17" s="2167">
        <f>'表Ⅲ・9　180116再'!Y49</f>
        <v>7348.4179149899519</v>
      </c>
      <c r="M17" s="524">
        <f t="shared" si="0"/>
        <v>5420.8867622080943</v>
      </c>
      <c r="N17" s="524">
        <f t="shared" si="1"/>
        <v>653.93556804455466</v>
      </c>
      <c r="O17" s="524">
        <f t="shared" si="2"/>
        <v>1273.5955847373054</v>
      </c>
      <c r="P17" s="2090">
        <f t="shared" si="3"/>
        <v>-2.5011104298755527E-12</v>
      </c>
    </row>
    <row r="18" spans="1:16">
      <c r="A18" s="524"/>
      <c r="B18" s="536" t="s">
        <v>573</v>
      </c>
      <c r="C18" s="2166">
        <f>'表Ⅲ・9　180116再'!P50</f>
        <v>2237.0332339850361</v>
      </c>
      <c r="D18" s="2166">
        <f>'表Ⅲ・9　180116再'!Q50</f>
        <v>592.95698480516387</v>
      </c>
      <c r="E18" s="2166">
        <f>'表Ⅲ・9　180116再'!R50</f>
        <v>12331.465733217407</v>
      </c>
      <c r="F18" s="2166">
        <f>'表Ⅲ・9　180116再'!S50</f>
        <v>194.26640496581985</v>
      </c>
      <c r="G18" s="2166">
        <f>'表Ⅲ・9　180116再'!T50</f>
        <v>12137.19932825159</v>
      </c>
      <c r="H18" s="2166">
        <f>'表Ⅲ・9　180116再'!U50</f>
        <v>11881.111984521831</v>
      </c>
      <c r="I18" s="2166">
        <f>'表Ⅲ・9　180116再'!V50</f>
        <v>256.08734372975812</v>
      </c>
      <c r="J18" s="2166">
        <f>'表Ⅲ・9　180116再'!W50</f>
        <v>14118.145218506868</v>
      </c>
      <c r="K18" s="2166">
        <f>'表Ⅲ・9　180116再'!X50</f>
        <v>849.04432853492187</v>
      </c>
      <c r="L18" s="2167">
        <f>'表Ⅲ・9　180116再'!Y50</f>
        <v>15161.455952007609</v>
      </c>
      <c r="M18" s="524">
        <f t="shared" si="0"/>
        <v>14118.145218506868</v>
      </c>
      <c r="N18" s="524">
        <f t="shared" si="1"/>
        <v>194.26640496581985</v>
      </c>
      <c r="O18" s="524">
        <f t="shared" si="2"/>
        <v>849.04432853492187</v>
      </c>
      <c r="P18" s="2090">
        <f t="shared" si="3"/>
        <v>-1.0231815394945443E-12</v>
      </c>
    </row>
    <row r="19" spans="1:16">
      <c r="A19" s="524"/>
      <c r="B19" s="536" t="s">
        <v>221</v>
      </c>
      <c r="C19" s="2166">
        <f>'表Ⅲ・9　180116再'!P51</f>
        <v>598.03281681218596</v>
      </c>
      <c r="D19" s="2166">
        <f>'表Ⅲ・9　180116再'!Q51</f>
        <v>631.03374133027478</v>
      </c>
      <c r="E19" s="2166">
        <f>'表Ⅲ・9　180116再'!R51</f>
        <v>62983.394067227287</v>
      </c>
      <c r="F19" s="2166">
        <f>'表Ⅲ・9　180116再'!S51</f>
        <v>977.22405222856446</v>
      </c>
      <c r="G19" s="2166">
        <f>'表Ⅲ・9　180116再'!T51</f>
        <v>62006.170014998715</v>
      </c>
      <c r="H19" s="2166">
        <f>'表Ⅲ・9　180116再'!U51</f>
        <v>61092.7949648098</v>
      </c>
      <c r="I19" s="2166">
        <f>'表Ⅲ・9　180116再'!V51</f>
        <v>913.3750501889217</v>
      </c>
      <c r="J19" s="2166">
        <f>'表Ⅲ・9　180116再'!W51</f>
        <v>61690.827781622</v>
      </c>
      <c r="K19" s="2166">
        <f>'表Ⅲ・9　180116再'!X51</f>
        <v>1544.4087915191958</v>
      </c>
      <c r="L19" s="2167">
        <f>'表Ⅲ・9　180116再'!Y51</f>
        <v>64212.460625369757</v>
      </c>
      <c r="M19" s="524">
        <f t="shared" si="0"/>
        <v>61690.827781622</v>
      </c>
      <c r="N19" s="524">
        <f t="shared" si="1"/>
        <v>977.22405222856446</v>
      </c>
      <c r="O19" s="524">
        <f t="shared" si="2"/>
        <v>1544.4087915191958</v>
      </c>
      <c r="P19" s="2090">
        <f t="shared" si="3"/>
        <v>-3.4106051316484809E-12</v>
      </c>
    </row>
    <row r="20" spans="1:16">
      <c r="A20" s="524"/>
      <c r="B20" s="537" t="s">
        <v>226</v>
      </c>
      <c r="C20" s="540">
        <f>'表Ⅲ・9　180116再'!P52</f>
        <v>66203.560282114559</v>
      </c>
      <c r="D20" s="540">
        <f>'表Ⅲ・9　180116再'!Q52</f>
        <v>0</v>
      </c>
      <c r="E20" s="540">
        <f>'表Ⅲ・9　180116再'!R52</f>
        <v>14308.890423340001</v>
      </c>
      <c r="F20" s="540">
        <f>'表Ⅲ・9　180116再'!S52</f>
        <v>3915.6220991823639</v>
      </c>
      <c r="G20" s="540">
        <f>'表Ⅲ・9　180116再'!T52</f>
        <v>10393.268324157638</v>
      </c>
      <c r="H20" s="540">
        <f>'表Ⅲ・9　180116再'!U52</f>
        <v>10350.835877369085</v>
      </c>
      <c r="I20" s="540">
        <f>'表Ⅲ・9　180116再'!V52</f>
        <v>42.432446788545462</v>
      </c>
      <c r="J20" s="540">
        <f>'表Ⅲ・9　180116再'!W52</f>
        <v>76554.396159483644</v>
      </c>
      <c r="K20" s="540">
        <f>'表Ⅲ・9　180116再'!X52</f>
        <v>42.432446788545462</v>
      </c>
      <c r="L20" s="540">
        <f>'表Ⅲ・9　180116再'!Y52</f>
        <v>80512.450705454554</v>
      </c>
      <c r="M20" s="524">
        <f t="shared" si="0"/>
        <v>76554.396159483644</v>
      </c>
      <c r="N20" s="524">
        <f t="shared" si="1"/>
        <v>3915.6220991823639</v>
      </c>
      <c r="O20" s="524">
        <f t="shared" si="2"/>
        <v>42.432446788545462</v>
      </c>
      <c r="P20" s="2090">
        <f t="shared" si="3"/>
        <v>7.9580786405131221E-13</v>
      </c>
    </row>
    <row r="21" spans="1:16">
      <c r="A21" s="524"/>
      <c r="B21" s="536" t="s">
        <v>223</v>
      </c>
      <c r="C21" s="2166">
        <f>'表Ⅲ・9　180116再'!P53</f>
        <v>12.598512021480815</v>
      </c>
      <c r="D21" s="2166">
        <f>'表Ⅲ・9　180116再'!Q53</f>
        <v>0.16584142100614924</v>
      </c>
      <c r="E21" s="2166">
        <f>'表Ⅲ・9　180116再'!R53</f>
        <v>99.653954828527915</v>
      </c>
      <c r="F21" s="2166">
        <f>'表Ⅲ・9　180116再'!S53</f>
        <v>71.032897652142879</v>
      </c>
      <c r="G21" s="2166">
        <f>'表Ⅲ・9　180116再'!T53</f>
        <v>28.621057176384998</v>
      </c>
      <c r="H21" s="2166">
        <f>'表Ⅲ・9　180116再'!U53</f>
        <v>27.612805945122517</v>
      </c>
      <c r="I21" s="2166">
        <f>'表Ⅲ・9　180116再'!V53</f>
        <v>1.0082512312624963</v>
      </c>
      <c r="J21" s="2166">
        <f>'表Ⅲ・9　180116再'!W53</f>
        <v>40.211317966603325</v>
      </c>
      <c r="K21" s="2166">
        <f>'表Ⅲ・9　180116再'!X53</f>
        <v>1.1740926522686455</v>
      </c>
      <c r="L21" s="2167">
        <f>'表Ⅲ・9　180116再'!Y53</f>
        <v>112.41830827101489</v>
      </c>
      <c r="M21" s="524">
        <f t="shared" si="0"/>
        <v>40.211317966603325</v>
      </c>
      <c r="N21" s="524">
        <f t="shared" si="1"/>
        <v>71.032897652142879</v>
      </c>
      <c r="O21" s="524">
        <f t="shared" si="2"/>
        <v>1.1740926522686455</v>
      </c>
      <c r="P21" s="2090">
        <f t="shared" si="3"/>
        <v>3.7969627442180354E-14</v>
      </c>
    </row>
    <row r="22" spans="1:16" ht="12.75" thickBot="1">
      <c r="A22" s="524"/>
      <c r="B22" s="541" t="s">
        <v>574</v>
      </c>
      <c r="C22" s="2170">
        <f>'表Ⅲ・9　180116再'!P54</f>
        <v>2042.678114376406</v>
      </c>
      <c r="D22" s="2170">
        <f>'表Ⅲ・9　180116再'!Q54</f>
        <v>1600.4573788291771</v>
      </c>
      <c r="E22" s="2170">
        <f>'表Ⅲ・9　180116再'!R54</f>
        <v>14092.936686324954</v>
      </c>
      <c r="F22" s="2170">
        <f>'表Ⅲ・9　180116再'!S54</f>
        <v>2581.5569579890303</v>
      </c>
      <c r="G22" s="2170">
        <f>'表Ⅲ・9　180116再'!T54</f>
        <v>11511.379728335931</v>
      </c>
      <c r="H22" s="2170">
        <f>'表Ⅲ・9　180116再'!U54</f>
        <v>11428.044468265229</v>
      </c>
      <c r="I22" s="2170">
        <f>'表Ⅲ・9　180116再'!V54</f>
        <v>83.335260070699178</v>
      </c>
      <c r="J22" s="2170">
        <f>'表Ⅲ・9　180116再'!W54</f>
        <v>13470.722582641636</v>
      </c>
      <c r="K22" s="2170">
        <f>'表Ⅲ・9　180116再'!X54</f>
        <v>1683.7926388998756</v>
      </c>
      <c r="L22" s="2171">
        <f>'表Ⅲ・9　180116再'!Y54</f>
        <v>17736.07217953054</v>
      </c>
      <c r="M22" s="524">
        <f>J22</f>
        <v>13470.722582641636</v>
      </c>
      <c r="N22" s="524">
        <f t="shared" si="1"/>
        <v>2581.5569579890303</v>
      </c>
      <c r="O22" s="524">
        <f t="shared" si="2"/>
        <v>1683.7926388998756</v>
      </c>
      <c r="P22" s="2090">
        <f t="shared" si="3"/>
        <v>-2.0463630789890885E-12</v>
      </c>
    </row>
    <row r="23" spans="1:16">
      <c r="A23" s="524"/>
      <c r="B23" s="524" t="s">
        <v>1353</v>
      </c>
      <c r="C23" s="524">
        <f>'表Ⅲ・9　180116再'!P55</f>
        <v>76848.824120880046</v>
      </c>
      <c r="D23" s="524">
        <f>'表Ⅲ・9　180116再'!Q55</f>
        <v>4843.5611108633666</v>
      </c>
      <c r="E23" s="524">
        <f>'表Ⅲ・9　180116再'!R55</f>
        <v>309492.29684491438</v>
      </c>
      <c r="F23" s="524">
        <f>'表Ⅲ・9　180116再'!S55</f>
        <v>173538.54632689638</v>
      </c>
      <c r="G23" s="524">
        <f>'表Ⅲ・9　180116再'!T55</f>
        <v>135953.75051801803</v>
      </c>
      <c r="H23" s="524">
        <f>'表Ⅲ・9　180116再'!U55</f>
        <v>130712.07705961604</v>
      </c>
      <c r="I23" s="524">
        <f>'表Ⅲ・9　180116再'!V55</f>
        <v>5241.673458402026</v>
      </c>
      <c r="J23" s="524">
        <f>'表Ⅲ・9　180116再'!W55</f>
        <v>207560.90118049609</v>
      </c>
      <c r="K23" s="524">
        <f>'表Ⅲ・9　180116再'!X55</f>
        <v>10085.234569265391</v>
      </c>
      <c r="L23" s="524">
        <f>'表Ⅲ・9　180116再'!Y55</f>
        <v>391184.68207665789</v>
      </c>
      <c r="M23" s="524">
        <f>SUM(M4:M22)</f>
        <v>207560.90118049609</v>
      </c>
      <c r="N23" s="524">
        <f>SUM(N4:N22)</f>
        <v>173538.54632689638</v>
      </c>
      <c r="O23" s="524">
        <f>SUM(O4:O22)</f>
        <v>10085.234569265391</v>
      </c>
    </row>
    <row r="24" spans="1:16">
      <c r="A24" s="524"/>
      <c r="B24" s="524"/>
      <c r="C24" s="524">
        <f>C23-C54</f>
        <v>332.2653965766367</v>
      </c>
      <c r="D24" s="524">
        <f t="shared" ref="D24:K24" si="4">D23-D54</f>
        <v>-506.27130111118186</v>
      </c>
      <c r="E24" s="524">
        <f>E23-E54</f>
        <v>-1480.8161878759856</v>
      </c>
      <c r="F24" s="524">
        <f t="shared" si="4"/>
        <v>774.71661826377385</v>
      </c>
      <c r="G24" s="524">
        <f t="shared" si="4"/>
        <v>-2255.5328061398177</v>
      </c>
      <c r="H24" s="524">
        <f t="shared" si="4"/>
        <v>-2447.7844184413552</v>
      </c>
      <c r="I24" s="524">
        <f t="shared" si="4"/>
        <v>192.25161230161666</v>
      </c>
      <c r="J24" s="524">
        <f t="shared" si="4"/>
        <v>-2115.5190218647185</v>
      </c>
      <c r="K24" s="524">
        <f t="shared" si="4"/>
        <v>-314.01968880956701</v>
      </c>
      <c r="L24" s="524">
        <f>L23-L54</f>
        <v>-1654.822092410468</v>
      </c>
      <c r="M24" s="524">
        <f>M23-M54</f>
        <v>-2115.5190218647185</v>
      </c>
      <c r="N24" s="524">
        <f>N23-N54</f>
        <v>774.71661826377385</v>
      </c>
      <c r="O24" s="524">
        <f>O23-O54</f>
        <v>-314.01968880956701</v>
      </c>
      <c r="P24" s="524">
        <f>P22-P53</f>
        <v>-2.0463630789890885E-12</v>
      </c>
    </row>
    <row r="25" spans="1:16">
      <c r="A25" s="524"/>
      <c r="B25" s="542"/>
      <c r="C25" s="543"/>
      <c r="D25" s="543"/>
      <c r="E25" s="543"/>
      <c r="F25" s="543"/>
      <c r="G25" s="543"/>
      <c r="H25" s="543"/>
      <c r="I25" s="543"/>
      <c r="J25" s="543"/>
      <c r="K25" s="543"/>
      <c r="L25" s="544"/>
      <c r="M25" s="524"/>
      <c r="N25" s="524"/>
      <c r="O25" s="524"/>
    </row>
    <row r="26" spans="1:16">
      <c r="A26" s="524"/>
      <c r="B26" s="524"/>
      <c r="C26" s="524"/>
      <c r="D26" s="524"/>
      <c r="E26" s="524"/>
      <c r="F26" s="524"/>
      <c r="G26" s="524"/>
      <c r="H26" s="524"/>
      <c r="I26" s="524"/>
      <c r="J26" s="524"/>
      <c r="K26" s="524"/>
      <c r="L26" s="524"/>
      <c r="M26" s="2173">
        <f>M23/1000</f>
        <v>207.5609011804961</v>
      </c>
      <c r="N26" s="2173">
        <f>N23/1000</f>
        <v>173.53854632689638</v>
      </c>
      <c r="O26" s="2173">
        <f>O23/1000</f>
        <v>10.08523456926539</v>
      </c>
    </row>
    <row r="27" spans="1:16">
      <c r="A27" s="524"/>
      <c r="B27" s="524"/>
      <c r="C27" s="2173">
        <f>C24/100</f>
        <v>3.3226539657663672</v>
      </c>
      <c r="D27" s="2173">
        <f t="shared" ref="D27:O27" si="5">D24/100</f>
        <v>-5.0627130111118186</v>
      </c>
      <c r="E27" s="2173">
        <f t="shared" si="5"/>
        <v>-14.808161878759856</v>
      </c>
      <c r="F27" s="2173">
        <f t="shared" si="5"/>
        <v>7.7471661826377387</v>
      </c>
      <c r="G27" s="2173">
        <f t="shared" si="5"/>
        <v>-22.555328061398178</v>
      </c>
      <c r="H27" s="2173">
        <f t="shared" si="5"/>
        <v>-24.477844184413552</v>
      </c>
      <c r="I27" s="2173">
        <f t="shared" si="5"/>
        <v>1.9225161230161667</v>
      </c>
      <c r="J27" s="2173">
        <f t="shared" si="5"/>
        <v>-21.155190218647185</v>
      </c>
      <c r="K27" s="2173">
        <f t="shared" si="5"/>
        <v>-3.1401968880956703</v>
      </c>
      <c r="L27" s="2173">
        <f t="shared" si="5"/>
        <v>-16.54822092410468</v>
      </c>
      <c r="M27" s="2173">
        <f t="shared" si="5"/>
        <v>-21.155190218647185</v>
      </c>
      <c r="N27" s="2173">
        <f t="shared" si="5"/>
        <v>7.7471661826377387</v>
      </c>
      <c r="O27" s="2173">
        <f t="shared" si="5"/>
        <v>-3.1401968880956703</v>
      </c>
    </row>
    <row r="28" spans="1:16">
      <c r="A28" s="524"/>
      <c r="B28" s="545"/>
      <c r="C28" s="546"/>
      <c r="D28" s="546"/>
      <c r="E28" s="546"/>
      <c r="F28" s="546"/>
      <c r="G28" s="546"/>
      <c r="H28" s="546"/>
      <c r="I28" s="546"/>
      <c r="J28" s="546"/>
      <c r="K28" s="546"/>
      <c r="L28" s="546"/>
      <c r="M28" s="2469">
        <f>M24/M54</f>
        <v>-1.0089446490087011E-2</v>
      </c>
      <c r="N28" s="2469">
        <f t="shared" ref="N28:O28" si="6">N24/N54</f>
        <v>4.4842524015029006E-3</v>
      </c>
      <c r="O28" s="2469">
        <f t="shared" si="6"/>
        <v>-3.0196366106322734E-2</v>
      </c>
    </row>
    <row r="29" spans="1:16">
      <c r="A29" s="524"/>
      <c r="B29" s="524"/>
      <c r="C29" s="524"/>
      <c r="D29" s="524"/>
      <c r="E29" s="524"/>
      <c r="F29" s="524"/>
      <c r="G29" s="524"/>
      <c r="H29" s="524"/>
      <c r="I29" s="524"/>
      <c r="J29" s="524"/>
      <c r="K29" s="524"/>
      <c r="L29" s="524"/>
      <c r="M29" s="524"/>
      <c r="N29" s="524"/>
      <c r="O29" s="524"/>
    </row>
    <row r="30" spans="1:16">
      <c r="A30" s="524"/>
      <c r="B30" s="524"/>
      <c r="C30" s="547"/>
      <c r="D30" s="547"/>
      <c r="E30" s="547"/>
      <c r="F30" s="547"/>
      <c r="G30" s="547"/>
      <c r="H30" s="547"/>
      <c r="I30" s="547"/>
      <c r="J30" s="547"/>
      <c r="K30" s="547"/>
      <c r="L30" s="547"/>
      <c r="M30" s="524"/>
      <c r="N30" s="524"/>
      <c r="O30" s="524"/>
    </row>
    <row r="31" spans="1:16">
      <c r="A31" s="524"/>
      <c r="B31" s="2091" t="s">
        <v>1438</v>
      </c>
      <c r="C31" s="2092"/>
      <c r="D31" s="2092"/>
      <c r="E31" s="2092"/>
      <c r="F31" s="2092"/>
      <c r="G31" s="2092"/>
      <c r="H31" s="2092"/>
      <c r="I31" s="2092"/>
      <c r="J31" s="2092"/>
      <c r="K31" s="2092"/>
      <c r="L31" s="2092"/>
      <c r="M31" s="2091"/>
      <c r="N31" s="2091"/>
      <c r="O31" s="2091"/>
      <c r="P31" s="2093"/>
    </row>
    <row r="32" spans="1:16" ht="12.75" thickBot="1">
      <c r="A32" s="524"/>
      <c r="B32" s="2094" t="s">
        <v>1374</v>
      </c>
      <c r="C32" s="2095"/>
      <c r="D32" s="2095"/>
      <c r="E32" s="2095"/>
      <c r="F32" s="2095"/>
      <c r="G32" s="2095"/>
      <c r="H32" s="2095"/>
      <c r="I32" s="2096"/>
      <c r="J32" s="2096"/>
      <c r="K32" s="2096"/>
      <c r="L32" s="2097" t="s">
        <v>1375</v>
      </c>
      <c r="M32" s="2091"/>
      <c r="N32" s="2091"/>
      <c r="O32" s="2091"/>
      <c r="P32" s="2093"/>
    </row>
    <row r="33" spans="1:16" ht="24">
      <c r="A33" s="524"/>
      <c r="B33" s="2098"/>
      <c r="C33" s="2099" t="s">
        <v>1376</v>
      </c>
      <c r="D33" s="2099" t="s">
        <v>1377</v>
      </c>
      <c r="E33" s="2099" t="s">
        <v>1378</v>
      </c>
      <c r="F33" s="2099" t="s">
        <v>1379</v>
      </c>
      <c r="G33" s="2099" t="s">
        <v>1380</v>
      </c>
      <c r="H33" s="2099" t="s">
        <v>1381</v>
      </c>
      <c r="I33" s="2099" t="s">
        <v>1382</v>
      </c>
      <c r="J33" s="2099" t="s">
        <v>1383</v>
      </c>
      <c r="K33" s="2099" t="s">
        <v>1384</v>
      </c>
      <c r="L33" s="2100" t="s">
        <v>1385</v>
      </c>
      <c r="M33" s="2101" t="s">
        <v>1348</v>
      </c>
      <c r="N33" s="2101" t="s">
        <v>1349</v>
      </c>
      <c r="O33" s="2101" t="s">
        <v>1350</v>
      </c>
      <c r="P33" s="2093"/>
    </row>
    <row r="34" spans="1:16">
      <c r="A34" s="524"/>
      <c r="B34" s="2102" t="s">
        <v>618</v>
      </c>
      <c r="C34" s="2103" t="s">
        <v>619</v>
      </c>
      <c r="D34" s="2103" t="s">
        <v>620</v>
      </c>
      <c r="E34" s="2103" t="s">
        <v>621</v>
      </c>
      <c r="F34" s="2103" t="s">
        <v>622</v>
      </c>
      <c r="G34" s="2103" t="s">
        <v>623</v>
      </c>
      <c r="H34" s="2103" t="s">
        <v>624</v>
      </c>
      <c r="I34" s="2103" t="s">
        <v>625</v>
      </c>
      <c r="J34" s="2103" t="s">
        <v>626</v>
      </c>
      <c r="K34" s="2103" t="s">
        <v>627</v>
      </c>
      <c r="L34" s="2104" t="s">
        <v>628</v>
      </c>
      <c r="M34" s="2091"/>
      <c r="N34" s="2091"/>
      <c r="O34" s="2091"/>
      <c r="P34" s="2093"/>
    </row>
    <row r="35" spans="1:16">
      <c r="A35" s="524"/>
      <c r="B35" s="2105" t="s">
        <v>561</v>
      </c>
      <c r="C35" s="2106">
        <v>91.508269468443672</v>
      </c>
      <c r="D35" s="2106">
        <v>355.06246369605776</v>
      </c>
      <c r="E35" s="2106">
        <v>1598.9622137099516</v>
      </c>
      <c r="F35" s="2106">
        <v>134.06655850062219</v>
      </c>
      <c r="G35" s="2106">
        <v>1464.8956552093291</v>
      </c>
      <c r="H35" s="2106">
        <v>1416.7043714773511</v>
      </c>
      <c r="I35" s="2106">
        <v>48.191283731977869</v>
      </c>
      <c r="J35" s="2106">
        <v>1508.2126409457949</v>
      </c>
      <c r="K35" s="2106">
        <v>403.25374742803558</v>
      </c>
      <c r="L35" s="2107">
        <v>2045.5329468744524</v>
      </c>
      <c r="M35" s="2091">
        <v>1508.2126409457949</v>
      </c>
      <c r="N35" s="2091">
        <v>134.06655850062219</v>
      </c>
      <c r="O35" s="2091">
        <v>403.25374742803558</v>
      </c>
      <c r="P35" s="2093">
        <v>0</v>
      </c>
    </row>
    <row r="36" spans="1:16">
      <c r="A36" s="524"/>
      <c r="B36" s="2108" t="s">
        <v>562</v>
      </c>
      <c r="C36" s="2109">
        <v>999.04899635113316</v>
      </c>
      <c r="D36" s="2109">
        <v>662.44676947759467</v>
      </c>
      <c r="E36" s="2109">
        <v>167159.97260777277</v>
      </c>
      <c r="F36" s="2109">
        <v>154238.72422577109</v>
      </c>
      <c r="G36" s="2109">
        <v>12921.248382001688</v>
      </c>
      <c r="H36" s="2109">
        <v>11160.932442434292</v>
      </c>
      <c r="I36" s="2109">
        <v>1760.3159395673879</v>
      </c>
      <c r="J36" s="2109">
        <v>12159.981438785426</v>
      </c>
      <c r="K36" s="2109">
        <v>2422.7627090449828</v>
      </c>
      <c r="L36" s="2110">
        <v>168821.4683736015</v>
      </c>
      <c r="M36" s="2091">
        <v>12159.981438785426</v>
      </c>
      <c r="N36" s="2091">
        <v>154238.72422577109</v>
      </c>
      <c r="O36" s="2091">
        <v>2422.7627090449828</v>
      </c>
      <c r="P36" s="2093">
        <v>0</v>
      </c>
    </row>
    <row r="37" spans="1:16">
      <c r="A37" s="524"/>
      <c r="B37" s="2105" t="s">
        <v>563</v>
      </c>
      <c r="C37" s="2106">
        <v>173.75650826807157</v>
      </c>
      <c r="D37" s="2106">
        <v>8.5106348251891113</v>
      </c>
      <c r="E37" s="2106">
        <v>2861.3509192414713</v>
      </c>
      <c r="F37" s="2106">
        <v>1865.6001252065162</v>
      </c>
      <c r="G37" s="2106">
        <v>995.75079403495511</v>
      </c>
      <c r="H37" s="2106">
        <v>952.91669280440317</v>
      </c>
      <c r="I37" s="2106">
        <v>42.834101230551866</v>
      </c>
      <c r="J37" s="2106">
        <v>1126.673201072475</v>
      </c>
      <c r="K37" s="2106">
        <v>51.344736055740981</v>
      </c>
      <c r="L37" s="2107">
        <v>3043.6180623347323</v>
      </c>
      <c r="M37" s="2091">
        <v>1126.673201072475</v>
      </c>
      <c r="N37" s="2091">
        <v>1865.6001252065162</v>
      </c>
      <c r="O37" s="2091">
        <v>51.344736055740981</v>
      </c>
      <c r="P37" s="2093">
        <v>0</v>
      </c>
    </row>
    <row r="38" spans="1:16">
      <c r="A38" s="545"/>
      <c r="B38" s="2105" t="s">
        <v>564</v>
      </c>
      <c r="C38" s="2106">
        <v>76.183877383921271</v>
      </c>
      <c r="D38" s="2106">
        <v>13.52055681237508</v>
      </c>
      <c r="E38" s="2106">
        <v>3101.5468537619554</v>
      </c>
      <c r="F38" s="2106">
        <v>1972.1481576568485</v>
      </c>
      <c r="G38" s="2106">
        <v>1129.3986961051057</v>
      </c>
      <c r="H38" s="2106">
        <v>1078.0797149617972</v>
      </c>
      <c r="I38" s="2106">
        <v>51.318981143308733</v>
      </c>
      <c r="J38" s="2106">
        <v>1154.2635923457185</v>
      </c>
      <c r="K38" s="2106">
        <v>64.839537955683838</v>
      </c>
      <c r="L38" s="2107">
        <v>3191.2512879582514</v>
      </c>
      <c r="M38" s="2091">
        <v>1154.2635923457185</v>
      </c>
      <c r="N38" s="2091">
        <v>1972.1481576568485</v>
      </c>
      <c r="O38" s="2091">
        <v>64.839537955683838</v>
      </c>
      <c r="P38" s="2093">
        <v>0</v>
      </c>
    </row>
    <row r="39" spans="1:16">
      <c r="A39" s="524"/>
      <c r="B39" s="2105" t="s">
        <v>565</v>
      </c>
      <c r="C39" s="2106">
        <v>17.174386531955932</v>
      </c>
      <c r="D39" s="2106">
        <v>0.92386943681598954</v>
      </c>
      <c r="E39" s="2106">
        <v>2287.6500607007711</v>
      </c>
      <c r="F39" s="2106">
        <v>1864.3953242683783</v>
      </c>
      <c r="G39" s="2106">
        <v>423.25473643239314</v>
      </c>
      <c r="H39" s="2106">
        <v>368.12313446776989</v>
      </c>
      <c r="I39" s="2106">
        <v>55.131601964623243</v>
      </c>
      <c r="J39" s="2106">
        <v>385.29752099972575</v>
      </c>
      <c r="K39" s="2106">
        <v>56.055471401439227</v>
      </c>
      <c r="L39" s="2107">
        <v>2305.7483166695433</v>
      </c>
      <c r="M39" s="2091">
        <v>385.29752099972575</v>
      </c>
      <c r="N39" s="2091">
        <v>1864.3953242683783</v>
      </c>
      <c r="O39" s="2091">
        <v>56.055471401439227</v>
      </c>
      <c r="P39" s="2093">
        <v>0</v>
      </c>
    </row>
    <row r="40" spans="1:16" ht="24">
      <c r="A40" s="524"/>
      <c r="B40" s="2111" t="s">
        <v>227</v>
      </c>
      <c r="C40" s="2106">
        <v>77.582483291103998</v>
      </c>
      <c r="D40" s="2106">
        <v>276.10163071182626</v>
      </c>
      <c r="E40" s="2106">
        <v>6155.6198809836815</v>
      </c>
      <c r="F40" s="2106">
        <v>1590.0699880620821</v>
      </c>
      <c r="G40" s="2106">
        <v>4565.5498929215992</v>
      </c>
      <c r="H40" s="2106">
        <v>3775.9596309110539</v>
      </c>
      <c r="I40" s="2106">
        <v>789.5902620105436</v>
      </c>
      <c r="J40" s="2106">
        <v>3853.5421142021582</v>
      </c>
      <c r="K40" s="2106">
        <v>1065.6918927223694</v>
      </c>
      <c r="L40" s="2107">
        <v>6509.3039949866088</v>
      </c>
      <c r="M40" s="2091">
        <v>3853.5421142021582</v>
      </c>
      <c r="N40" s="2091">
        <v>1590.0699880620821</v>
      </c>
      <c r="O40" s="2091">
        <v>1065.6918927223694</v>
      </c>
      <c r="P40" s="2093">
        <v>0</v>
      </c>
    </row>
    <row r="41" spans="1:16">
      <c r="A41" s="524"/>
      <c r="B41" s="2105" t="s">
        <v>566</v>
      </c>
      <c r="C41" s="2106">
        <v>75.025172866669237</v>
      </c>
      <c r="D41" s="2106">
        <v>6.5384788351536791</v>
      </c>
      <c r="E41" s="2106">
        <v>903.35498663463557</v>
      </c>
      <c r="F41" s="2106">
        <v>238.87050985112572</v>
      </c>
      <c r="G41" s="2106">
        <v>664.48447678350931</v>
      </c>
      <c r="H41" s="2106">
        <v>648.54431602756631</v>
      </c>
      <c r="I41" s="2106">
        <v>15.940160755943314</v>
      </c>
      <c r="J41" s="2106">
        <v>723.56948889423552</v>
      </c>
      <c r="K41" s="2106">
        <v>22.478639591096993</v>
      </c>
      <c r="L41" s="2107">
        <v>984.91863833645823</v>
      </c>
      <c r="M41" s="2091">
        <v>723.56948889423552</v>
      </c>
      <c r="N41" s="2091">
        <v>238.87050985112572</v>
      </c>
      <c r="O41" s="2091">
        <v>22.478639591096993</v>
      </c>
      <c r="P41" s="2093">
        <v>0</v>
      </c>
    </row>
    <row r="42" spans="1:16">
      <c r="A42" s="524"/>
      <c r="B42" s="2105" t="s">
        <v>567</v>
      </c>
      <c r="C42" s="2106">
        <v>149.36210449894841</v>
      </c>
      <c r="D42" s="2106">
        <v>74.108496504276999</v>
      </c>
      <c r="E42" s="2106">
        <v>7263.655272796218</v>
      </c>
      <c r="F42" s="2106">
        <v>1034.392743022358</v>
      </c>
      <c r="G42" s="2106">
        <v>6229.2625297738596</v>
      </c>
      <c r="H42" s="2106">
        <v>6069.4841027212133</v>
      </c>
      <c r="I42" s="2106">
        <v>159.7784270526484</v>
      </c>
      <c r="J42" s="2106">
        <v>6218.8462072201582</v>
      </c>
      <c r="K42" s="2106">
        <v>233.88692355692538</v>
      </c>
      <c r="L42" s="2107">
        <v>7487.1258737994431</v>
      </c>
      <c r="M42" s="2091">
        <v>6218.8462072201582</v>
      </c>
      <c r="N42" s="2091">
        <v>1034.392743022358</v>
      </c>
      <c r="O42" s="2091">
        <v>233.88692355692538</v>
      </c>
      <c r="P42" s="2093">
        <v>0</v>
      </c>
    </row>
    <row r="43" spans="1:16">
      <c r="A43" s="524"/>
      <c r="B43" s="2105" t="s">
        <v>568</v>
      </c>
      <c r="C43" s="2106">
        <v>2.2794203598517839</v>
      </c>
      <c r="D43" s="2106">
        <v>2.0033601416334608</v>
      </c>
      <c r="E43" s="2106">
        <v>99.097906760472782</v>
      </c>
      <c r="F43" s="2106">
        <v>36.971487754384583</v>
      </c>
      <c r="G43" s="2106">
        <v>62.12641900608822</v>
      </c>
      <c r="H43" s="2106">
        <v>51.708526607324494</v>
      </c>
      <c r="I43" s="2106">
        <v>10.417892398763723</v>
      </c>
      <c r="J43" s="2106">
        <v>53.987946967176278</v>
      </c>
      <c r="K43" s="2106">
        <v>12.421252540397184</v>
      </c>
      <c r="L43" s="2107">
        <v>103.38068726195803</v>
      </c>
      <c r="M43" s="2091">
        <v>53.987946967176278</v>
      </c>
      <c r="N43" s="2091">
        <v>36.971487754384583</v>
      </c>
      <c r="O43" s="2091">
        <v>12.421252540397184</v>
      </c>
      <c r="P43" s="2093">
        <v>0</v>
      </c>
    </row>
    <row r="44" spans="1:16">
      <c r="B44" s="2105" t="s">
        <v>569</v>
      </c>
      <c r="C44" s="2106">
        <v>101.76199364822199</v>
      </c>
      <c r="D44" s="2106">
        <v>17.871891656303188</v>
      </c>
      <c r="E44" s="2106">
        <v>2586.6359610293598</v>
      </c>
      <c r="F44" s="2106">
        <v>808.09296923448062</v>
      </c>
      <c r="G44" s="2106">
        <v>1778.5429917948786</v>
      </c>
      <c r="H44" s="2106">
        <v>1752.3649358114553</v>
      </c>
      <c r="I44" s="2106">
        <v>26.178055983423068</v>
      </c>
      <c r="J44" s="2106">
        <v>1854.1269294596771</v>
      </c>
      <c r="K44" s="2106">
        <v>44.04994763972627</v>
      </c>
      <c r="L44" s="2107">
        <v>2706.2698463338843</v>
      </c>
      <c r="M44" s="2091">
        <v>1854.1269294596771</v>
      </c>
      <c r="N44" s="2091">
        <v>808.09296923448062</v>
      </c>
      <c r="O44" s="2091">
        <v>44.04994763972627</v>
      </c>
      <c r="P44" s="2093">
        <v>0</v>
      </c>
    </row>
    <row r="45" spans="1:16">
      <c r="B45" s="2105" t="s">
        <v>1386</v>
      </c>
      <c r="C45" s="2106">
        <v>0</v>
      </c>
      <c r="D45" s="2106">
        <v>3.208246331510603E-2</v>
      </c>
      <c r="E45" s="2106">
        <v>83.3191588789485</v>
      </c>
      <c r="F45" s="2106">
        <v>11.393959211565443</v>
      </c>
      <c r="G45" s="2106">
        <v>71.925199667383069</v>
      </c>
      <c r="H45" s="2106">
        <v>71.077835834147137</v>
      </c>
      <c r="I45" s="2106">
        <v>0.84736383323591613</v>
      </c>
      <c r="J45" s="2106">
        <v>71.077835834147137</v>
      </c>
      <c r="K45" s="2106">
        <v>0.87944629655102247</v>
      </c>
      <c r="L45" s="2107">
        <v>83.35124134226362</v>
      </c>
      <c r="M45" s="2091">
        <v>71.077835834147137</v>
      </c>
      <c r="N45" s="2091">
        <v>11.393959211565443</v>
      </c>
      <c r="O45" s="2091">
        <v>0.87944629655102247</v>
      </c>
      <c r="P45" s="2093">
        <v>0</v>
      </c>
    </row>
    <row r="46" spans="1:16">
      <c r="B46" s="2105" t="s">
        <v>571</v>
      </c>
      <c r="C46" s="2106">
        <v>5.5805919763812425E-2</v>
      </c>
      <c r="D46" s="2106">
        <v>1.9401130153735164</v>
      </c>
      <c r="E46" s="2106">
        <v>26.45705916011574</v>
      </c>
      <c r="F46" s="2106">
        <v>5.2550260983592922</v>
      </c>
      <c r="G46" s="2106">
        <v>21.202033061756463</v>
      </c>
      <c r="H46" s="2106">
        <v>18.214011592078016</v>
      </c>
      <c r="I46" s="2106">
        <v>2.9880214696784453</v>
      </c>
      <c r="J46" s="2106">
        <v>18.269817511841829</v>
      </c>
      <c r="K46" s="2106">
        <v>4.9281344850519639</v>
      </c>
      <c r="L46" s="2107">
        <v>28.452978095253084</v>
      </c>
      <c r="M46" s="2091">
        <v>18.269817511841829</v>
      </c>
      <c r="N46" s="2091">
        <v>5.2550260983592922</v>
      </c>
      <c r="O46" s="2091">
        <v>4.9281344850519639</v>
      </c>
      <c r="P46" s="2093">
        <v>0</v>
      </c>
    </row>
    <row r="47" spans="1:16">
      <c r="B47" s="2105" t="s">
        <v>572</v>
      </c>
      <c r="C47" s="2106">
        <v>2933.2212717997227</v>
      </c>
      <c r="D47" s="2106">
        <v>50.855653293785736</v>
      </c>
      <c r="E47" s="2106">
        <v>6299.7430109038914</v>
      </c>
      <c r="F47" s="2106">
        <v>409.95616157511461</v>
      </c>
      <c r="G47" s="2106">
        <v>5889.7868493287751</v>
      </c>
      <c r="H47" s="2106">
        <v>5754.8310703019124</v>
      </c>
      <c r="I47" s="2106">
        <v>134.95577902686389</v>
      </c>
      <c r="J47" s="2106">
        <v>8688.0523421016333</v>
      </c>
      <c r="K47" s="2106">
        <v>185.8114323206496</v>
      </c>
      <c r="L47" s="2107">
        <v>9283.8199359973933</v>
      </c>
      <c r="M47" s="2091">
        <v>8688.0523421016333</v>
      </c>
      <c r="N47" s="2091">
        <v>409.95616157511461</v>
      </c>
      <c r="O47" s="2091">
        <v>185.8114323206496</v>
      </c>
      <c r="P47" s="2093">
        <v>0</v>
      </c>
    </row>
    <row r="48" spans="1:16">
      <c r="B48" s="2112" t="s">
        <v>1387</v>
      </c>
      <c r="C48" s="2106">
        <v>671.67356122068122</v>
      </c>
      <c r="D48" s="2106">
        <v>424.75690919580234</v>
      </c>
      <c r="E48" s="2106">
        <v>7170.3535135309248</v>
      </c>
      <c r="F48" s="2106">
        <v>767.14140969513335</v>
      </c>
      <c r="G48" s="2106">
        <v>6403.2121038357927</v>
      </c>
      <c r="H48" s="2106">
        <v>5607.6633090707401</v>
      </c>
      <c r="I48" s="2106">
        <v>795.54879476505323</v>
      </c>
      <c r="J48" s="2106">
        <v>6279.3368702914195</v>
      </c>
      <c r="K48" s="2106">
        <v>1220.3057039608557</v>
      </c>
      <c r="L48" s="2107">
        <v>8266.7839839474109</v>
      </c>
      <c r="M48" s="2091">
        <v>6279.3368702914195</v>
      </c>
      <c r="N48" s="2091">
        <v>767.14140969513335</v>
      </c>
      <c r="O48" s="2091">
        <v>1220.3057039608557</v>
      </c>
      <c r="P48" s="2093">
        <v>0</v>
      </c>
    </row>
    <row r="49" spans="2:16">
      <c r="B49" s="2105" t="s">
        <v>573</v>
      </c>
      <c r="C49" s="2106">
        <v>1562.5027137210202</v>
      </c>
      <c r="D49" s="2106">
        <v>999.80381428385851</v>
      </c>
      <c r="E49" s="2106">
        <v>12000.739131721924</v>
      </c>
      <c r="F49" s="2106">
        <v>410.48529716476327</v>
      </c>
      <c r="G49" s="2106">
        <v>11590.253834557161</v>
      </c>
      <c r="H49" s="2106">
        <v>11414.232350990969</v>
      </c>
      <c r="I49" s="2106">
        <v>176.02148356618846</v>
      </c>
      <c r="J49" s="2106">
        <v>12976.735064711991</v>
      </c>
      <c r="K49" s="2106">
        <v>1175.8252978500473</v>
      </c>
      <c r="L49" s="2107">
        <v>14563.045659726806</v>
      </c>
      <c r="M49" s="2091">
        <v>12976.735064711991</v>
      </c>
      <c r="N49" s="2091">
        <v>410.48529716476327</v>
      </c>
      <c r="O49" s="2091">
        <v>1175.8252978500473</v>
      </c>
      <c r="P49" s="2093">
        <v>0</v>
      </c>
    </row>
    <row r="50" spans="2:16">
      <c r="B50" s="2105" t="s">
        <v>221</v>
      </c>
      <c r="C50" s="2106">
        <v>417.57073325442121</v>
      </c>
      <c r="D50" s="2106">
        <v>675.20111419518582</v>
      </c>
      <c r="E50" s="2106">
        <v>63301.489340909196</v>
      </c>
      <c r="F50" s="2106">
        <v>1003.4789644465178</v>
      </c>
      <c r="G50" s="2106">
        <v>62298.010376462698</v>
      </c>
      <c r="H50" s="2106">
        <v>61453.81109167893</v>
      </c>
      <c r="I50" s="2106">
        <v>844.1992847837638</v>
      </c>
      <c r="J50" s="2106">
        <v>61871.381824933356</v>
      </c>
      <c r="K50" s="2106">
        <v>1519.4003989789494</v>
      </c>
      <c r="L50" s="2107">
        <v>64394.261188358796</v>
      </c>
      <c r="M50" s="2091">
        <v>61871.381824933356</v>
      </c>
      <c r="N50" s="2091">
        <v>1003.4789644465178</v>
      </c>
      <c r="O50" s="2091">
        <v>1519.4003989789494</v>
      </c>
      <c r="P50" s="2093">
        <v>0</v>
      </c>
    </row>
    <row r="51" spans="2:16">
      <c r="B51" s="2108" t="s">
        <v>226</v>
      </c>
      <c r="C51" s="2113">
        <v>66975.165069173803</v>
      </c>
      <c r="D51" s="2113">
        <v>0</v>
      </c>
      <c r="E51" s="2113">
        <v>14440.939270285677</v>
      </c>
      <c r="F51" s="2113">
        <v>3983.812023102244</v>
      </c>
      <c r="G51" s="2113">
        <v>10457.127247183433</v>
      </c>
      <c r="H51" s="2113">
        <v>10413.331455911612</v>
      </c>
      <c r="I51" s="2113">
        <v>43.79579127181082</v>
      </c>
      <c r="J51" s="2113">
        <v>77388.496525085415</v>
      </c>
      <c r="K51" s="2113">
        <v>43.79579127181082</v>
      </c>
      <c r="L51" s="2113">
        <v>81416.104339459474</v>
      </c>
      <c r="M51" s="2091">
        <v>77388.496525085415</v>
      </c>
      <c r="N51" s="2091">
        <v>3983.812023102244</v>
      </c>
      <c r="O51" s="2091">
        <v>43.79579127181082</v>
      </c>
      <c r="P51" s="2093">
        <v>0</v>
      </c>
    </row>
    <row r="52" spans="2:16">
      <c r="B52" s="2105" t="s">
        <v>223</v>
      </c>
      <c r="C52" s="2106">
        <v>10.559726114441355</v>
      </c>
      <c r="D52" s="2106">
        <v>1.9265932897283877</v>
      </c>
      <c r="E52" s="2106">
        <v>113.30125983571898</v>
      </c>
      <c r="F52" s="2106">
        <v>61.627617143251804</v>
      </c>
      <c r="G52" s="2106">
        <v>51.673642692467183</v>
      </c>
      <c r="H52" s="2106">
        <v>49.072565036823576</v>
      </c>
      <c r="I52" s="2106">
        <v>2.6010776556436159</v>
      </c>
      <c r="J52" s="2106">
        <v>59.632291151264937</v>
      </c>
      <c r="K52" s="2106">
        <v>4.5276709453720034</v>
      </c>
      <c r="L52" s="2107">
        <v>125.78757923988873</v>
      </c>
      <c r="M52" s="2091">
        <v>59.632291151264937</v>
      </c>
      <c r="N52" s="2091">
        <v>61.627617143251804</v>
      </c>
      <c r="O52" s="2091">
        <v>4.5276709453720034</v>
      </c>
      <c r="P52" s="2093">
        <v>0</v>
      </c>
    </row>
    <row r="53" spans="2:16" ht="12.75" thickBot="1">
      <c r="B53" s="2114" t="s">
        <v>574</v>
      </c>
      <c r="C53" s="2115">
        <v>2182.1266304312289</v>
      </c>
      <c r="D53" s="2115">
        <v>1778.2279801402733</v>
      </c>
      <c r="E53" s="2115">
        <v>13518.92462417274</v>
      </c>
      <c r="F53" s="2115">
        <v>2327.3471608677819</v>
      </c>
      <c r="G53" s="2115">
        <v>11191.57746330496</v>
      </c>
      <c r="H53" s="2115">
        <v>11102.809919415959</v>
      </c>
      <c r="I53" s="2115">
        <v>88.767543888998475</v>
      </c>
      <c r="J53" s="2115">
        <v>13284.936549847196</v>
      </c>
      <c r="K53" s="2115">
        <v>1866.9955240292722</v>
      </c>
      <c r="L53" s="2116">
        <v>17479.279234744248</v>
      </c>
      <c r="M53" s="2091">
        <v>13284.936549847196</v>
      </c>
      <c r="N53" s="2091">
        <v>2327.3471608677819</v>
      </c>
      <c r="O53" s="2091">
        <v>1866.9955240292722</v>
      </c>
      <c r="P53" s="2093">
        <v>0</v>
      </c>
    </row>
    <row r="54" spans="2:16">
      <c r="B54" s="2091" t="s">
        <v>1388</v>
      </c>
      <c r="C54" s="2091">
        <v>76516.55872430341</v>
      </c>
      <c r="D54" s="2091">
        <v>5349.8324119745484</v>
      </c>
      <c r="E54" s="2091">
        <v>310973.11303279037</v>
      </c>
      <c r="F54" s="2091">
        <v>172763.82970863261</v>
      </c>
      <c r="G54" s="2091">
        <v>138209.28332415785</v>
      </c>
      <c r="H54" s="2091">
        <v>133159.8614780574</v>
      </c>
      <c r="I54" s="2091">
        <v>5049.4218461004093</v>
      </c>
      <c r="J54" s="2091">
        <v>209676.42020236081</v>
      </c>
      <c r="K54" s="2091">
        <v>10399.254258074958</v>
      </c>
      <c r="L54" s="2091">
        <v>392839.50416906836</v>
      </c>
      <c r="M54" s="524">
        <v>209676.42020236081</v>
      </c>
      <c r="N54" s="524">
        <v>172763.82970863261</v>
      </c>
      <c r="O54" s="524">
        <v>10399.254258074958</v>
      </c>
      <c r="P54" s="2093"/>
    </row>
    <row r="55" spans="2:16">
      <c r="B55" s="2093"/>
      <c r="C55" s="2093"/>
      <c r="D55" s="2093"/>
      <c r="E55" s="2093"/>
      <c r="F55" s="2093"/>
      <c r="G55" s="2093"/>
      <c r="H55" s="2093"/>
      <c r="I55" s="2093"/>
      <c r="J55" s="2093"/>
      <c r="K55" s="2093"/>
      <c r="L55" s="2093"/>
      <c r="M55" s="2093"/>
      <c r="N55" s="2093"/>
      <c r="O55" s="2093"/>
      <c r="P55" s="2093"/>
    </row>
  </sheetData>
  <phoneticPr fontId="15"/>
  <pageMargins left="0.7" right="0.7" top="0.75" bottom="0.75" header="0.3" footer="0.3"/>
  <pageSetup paperSize="9" scale="88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tabColor theme="9" tint="-0.249977111117893"/>
    <pageSetUpPr fitToPage="1"/>
  </sheetPr>
  <dimension ref="A1:K36"/>
  <sheetViews>
    <sheetView showGridLines="0" zoomScale="70" zoomScaleNormal="70" workbookViewId="0">
      <selection activeCell="N39" sqref="N39"/>
    </sheetView>
  </sheetViews>
  <sheetFormatPr defaultRowHeight="13.5"/>
  <cols>
    <col min="1" max="1" width="11.125" style="519" bestFit="1" customWidth="1"/>
    <col min="2" max="2" width="13.625" style="519" customWidth="1"/>
    <col min="3" max="3" width="9" style="519"/>
    <col min="4" max="4" width="12.875" style="519" customWidth="1"/>
    <col min="5" max="256" width="9" style="519"/>
    <col min="257" max="257" width="11.125" style="519" bestFit="1" customWidth="1"/>
    <col min="258" max="258" width="13.625" style="519" customWidth="1"/>
    <col min="259" max="259" width="9" style="519"/>
    <col min="260" max="260" width="12.875" style="519" customWidth="1"/>
    <col min="261" max="512" width="9" style="519"/>
    <col min="513" max="513" width="11.125" style="519" bestFit="1" customWidth="1"/>
    <col min="514" max="514" width="13.625" style="519" customWidth="1"/>
    <col min="515" max="515" width="9" style="519"/>
    <col min="516" max="516" width="12.875" style="519" customWidth="1"/>
    <col min="517" max="768" width="9" style="519"/>
    <col min="769" max="769" width="11.125" style="519" bestFit="1" customWidth="1"/>
    <col min="770" max="770" width="13.625" style="519" customWidth="1"/>
    <col min="771" max="771" width="9" style="519"/>
    <col min="772" max="772" width="12.875" style="519" customWidth="1"/>
    <col min="773" max="1024" width="9" style="519"/>
    <col min="1025" max="1025" width="11.125" style="519" bestFit="1" customWidth="1"/>
    <col min="1026" max="1026" width="13.625" style="519" customWidth="1"/>
    <col min="1027" max="1027" width="9" style="519"/>
    <col min="1028" max="1028" width="12.875" style="519" customWidth="1"/>
    <col min="1029" max="1280" width="9" style="519"/>
    <col min="1281" max="1281" width="11.125" style="519" bestFit="1" customWidth="1"/>
    <col min="1282" max="1282" width="13.625" style="519" customWidth="1"/>
    <col min="1283" max="1283" width="9" style="519"/>
    <col min="1284" max="1284" width="12.875" style="519" customWidth="1"/>
    <col min="1285" max="1536" width="9" style="519"/>
    <col min="1537" max="1537" width="11.125" style="519" bestFit="1" customWidth="1"/>
    <col min="1538" max="1538" width="13.625" style="519" customWidth="1"/>
    <col min="1539" max="1539" width="9" style="519"/>
    <col min="1540" max="1540" width="12.875" style="519" customWidth="1"/>
    <col min="1541" max="1792" width="9" style="519"/>
    <col min="1793" max="1793" width="11.125" style="519" bestFit="1" customWidth="1"/>
    <col min="1794" max="1794" width="13.625" style="519" customWidth="1"/>
    <col min="1795" max="1795" width="9" style="519"/>
    <col min="1796" max="1796" width="12.875" style="519" customWidth="1"/>
    <col min="1797" max="2048" width="9" style="519"/>
    <col min="2049" max="2049" width="11.125" style="519" bestFit="1" customWidth="1"/>
    <col min="2050" max="2050" width="13.625" style="519" customWidth="1"/>
    <col min="2051" max="2051" width="9" style="519"/>
    <col min="2052" max="2052" width="12.875" style="519" customWidth="1"/>
    <col min="2053" max="2304" width="9" style="519"/>
    <col min="2305" max="2305" width="11.125" style="519" bestFit="1" customWidth="1"/>
    <col min="2306" max="2306" width="13.625" style="519" customWidth="1"/>
    <col min="2307" max="2307" width="9" style="519"/>
    <col min="2308" max="2308" width="12.875" style="519" customWidth="1"/>
    <col min="2309" max="2560" width="9" style="519"/>
    <col min="2561" max="2561" width="11.125" style="519" bestFit="1" customWidth="1"/>
    <col min="2562" max="2562" width="13.625" style="519" customWidth="1"/>
    <col min="2563" max="2563" width="9" style="519"/>
    <col min="2564" max="2564" width="12.875" style="519" customWidth="1"/>
    <col min="2565" max="2816" width="9" style="519"/>
    <col min="2817" max="2817" width="11.125" style="519" bestFit="1" customWidth="1"/>
    <col min="2818" max="2818" width="13.625" style="519" customWidth="1"/>
    <col min="2819" max="2819" width="9" style="519"/>
    <col min="2820" max="2820" width="12.875" style="519" customWidth="1"/>
    <col min="2821" max="3072" width="9" style="519"/>
    <col min="3073" max="3073" width="11.125" style="519" bestFit="1" customWidth="1"/>
    <col min="3074" max="3074" width="13.625" style="519" customWidth="1"/>
    <col min="3075" max="3075" width="9" style="519"/>
    <col min="3076" max="3076" width="12.875" style="519" customWidth="1"/>
    <col min="3077" max="3328" width="9" style="519"/>
    <col min="3329" max="3329" width="11.125" style="519" bestFit="1" customWidth="1"/>
    <col min="3330" max="3330" width="13.625" style="519" customWidth="1"/>
    <col min="3331" max="3331" width="9" style="519"/>
    <col min="3332" max="3332" width="12.875" style="519" customWidth="1"/>
    <col min="3333" max="3584" width="9" style="519"/>
    <col min="3585" max="3585" width="11.125" style="519" bestFit="1" customWidth="1"/>
    <col min="3586" max="3586" width="13.625" style="519" customWidth="1"/>
    <col min="3587" max="3587" width="9" style="519"/>
    <col min="3588" max="3588" width="12.875" style="519" customWidth="1"/>
    <col min="3589" max="3840" width="9" style="519"/>
    <col min="3841" max="3841" width="11.125" style="519" bestFit="1" customWidth="1"/>
    <col min="3842" max="3842" width="13.625" style="519" customWidth="1"/>
    <col min="3843" max="3843" width="9" style="519"/>
    <col min="3844" max="3844" width="12.875" style="519" customWidth="1"/>
    <col min="3845" max="4096" width="9" style="519"/>
    <col min="4097" max="4097" width="11.125" style="519" bestFit="1" customWidth="1"/>
    <col min="4098" max="4098" width="13.625" style="519" customWidth="1"/>
    <col min="4099" max="4099" width="9" style="519"/>
    <col min="4100" max="4100" width="12.875" style="519" customWidth="1"/>
    <col min="4101" max="4352" width="9" style="519"/>
    <col min="4353" max="4353" width="11.125" style="519" bestFit="1" customWidth="1"/>
    <col min="4354" max="4354" width="13.625" style="519" customWidth="1"/>
    <col min="4355" max="4355" width="9" style="519"/>
    <col min="4356" max="4356" width="12.875" style="519" customWidth="1"/>
    <col min="4357" max="4608" width="9" style="519"/>
    <col min="4609" max="4609" width="11.125" style="519" bestFit="1" customWidth="1"/>
    <col min="4610" max="4610" width="13.625" style="519" customWidth="1"/>
    <col min="4611" max="4611" width="9" style="519"/>
    <col min="4612" max="4612" width="12.875" style="519" customWidth="1"/>
    <col min="4613" max="4864" width="9" style="519"/>
    <col min="4865" max="4865" width="11.125" style="519" bestFit="1" customWidth="1"/>
    <col min="4866" max="4866" width="13.625" style="519" customWidth="1"/>
    <col min="4867" max="4867" width="9" style="519"/>
    <col min="4868" max="4868" width="12.875" style="519" customWidth="1"/>
    <col min="4869" max="5120" width="9" style="519"/>
    <col min="5121" max="5121" width="11.125" style="519" bestFit="1" customWidth="1"/>
    <col min="5122" max="5122" width="13.625" style="519" customWidth="1"/>
    <col min="5123" max="5123" width="9" style="519"/>
    <col min="5124" max="5124" width="12.875" style="519" customWidth="1"/>
    <col min="5125" max="5376" width="9" style="519"/>
    <col min="5377" max="5377" width="11.125" style="519" bestFit="1" customWidth="1"/>
    <col min="5378" max="5378" width="13.625" style="519" customWidth="1"/>
    <col min="5379" max="5379" width="9" style="519"/>
    <col min="5380" max="5380" width="12.875" style="519" customWidth="1"/>
    <col min="5381" max="5632" width="9" style="519"/>
    <col min="5633" max="5633" width="11.125" style="519" bestFit="1" customWidth="1"/>
    <col min="5634" max="5634" width="13.625" style="519" customWidth="1"/>
    <col min="5635" max="5635" width="9" style="519"/>
    <col min="5636" max="5636" width="12.875" style="519" customWidth="1"/>
    <col min="5637" max="5888" width="9" style="519"/>
    <col min="5889" max="5889" width="11.125" style="519" bestFit="1" customWidth="1"/>
    <col min="5890" max="5890" width="13.625" style="519" customWidth="1"/>
    <col min="5891" max="5891" width="9" style="519"/>
    <col min="5892" max="5892" width="12.875" style="519" customWidth="1"/>
    <col min="5893" max="6144" width="9" style="519"/>
    <col min="6145" max="6145" width="11.125" style="519" bestFit="1" customWidth="1"/>
    <col min="6146" max="6146" width="13.625" style="519" customWidth="1"/>
    <col min="6147" max="6147" width="9" style="519"/>
    <col min="6148" max="6148" width="12.875" style="519" customWidth="1"/>
    <col min="6149" max="6400" width="9" style="519"/>
    <col min="6401" max="6401" width="11.125" style="519" bestFit="1" customWidth="1"/>
    <col min="6402" max="6402" width="13.625" style="519" customWidth="1"/>
    <col min="6403" max="6403" width="9" style="519"/>
    <col min="6404" max="6404" width="12.875" style="519" customWidth="1"/>
    <col min="6405" max="6656" width="9" style="519"/>
    <col min="6657" max="6657" width="11.125" style="519" bestFit="1" customWidth="1"/>
    <col min="6658" max="6658" width="13.625" style="519" customWidth="1"/>
    <col min="6659" max="6659" width="9" style="519"/>
    <col min="6660" max="6660" width="12.875" style="519" customWidth="1"/>
    <col min="6661" max="6912" width="9" style="519"/>
    <col min="6913" max="6913" width="11.125" style="519" bestFit="1" customWidth="1"/>
    <col min="6914" max="6914" width="13.625" style="519" customWidth="1"/>
    <col min="6915" max="6915" width="9" style="519"/>
    <col min="6916" max="6916" width="12.875" style="519" customWidth="1"/>
    <col min="6917" max="7168" width="9" style="519"/>
    <col min="7169" max="7169" width="11.125" style="519" bestFit="1" customWidth="1"/>
    <col min="7170" max="7170" width="13.625" style="519" customWidth="1"/>
    <col min="7171" max="7171" width="9" style="519"/>
    <col min="7172" max="7172" width="12.875" style="519" customWidth="1"/>
    <col min="7173" max="7424" width="9" style="519"/>
    <col min="7425" max="7425" width="11.125" style="519" bestFit="1" customWidth="1"/>
    <col min="7426" max="7426" width="13.625" style="519" customWidth="1"/>
    <col min="7427" max="7427" width="9" style="519"/>
    <col min="7428" max="7428" width="12.875" style="519" customWidth="1"/>
    <col min="7429" max="7680" width="9" style="519"/>
    <col min="7681" max="7681" width="11.125" style="519" bestFit="1" customWidth="1"/>
    <col min="7682" max="7682" width="13.625" style="519" customWidth="1"/>
    <col min="7683" max="7683" width="9" style="519"/>
    <col min="7684" max="7684" width="12.875" style="519" customWidth="1"/>
    <col min="7685" max="7936" width="9" style="519"/>
    <col min="7937" max="7937" width="11.125" style="519" bestFit="1" customWidth="1"/>
    <col min="7938" max="7938" width="13.625" style="519" customWidth="1"/>
    <col min="7939" max="7939" width="9" style="519"/>
    <col min="7940" max="7940" width="12.875" style="519" customWidth="1"/>
    <col min="7941" max="8192" width="9" style="519"/>
    <col min="8193" max="8193" width="11.125" style="519" bestFit="1" customWidth="1"/>
    <col min="8194" max="8194" width="13.625" style="519" customWidth="1"/>
    <col min="8195" max="8195" width="9" style="519"/>
    <col min="8196" max="8196" width="12.875" style="519" customWidth="1"/>
    <col min="8197" max="8448" width="9" style="519"/>
    <col min="8449" max="8449" width="11.125" style="519" bestFit="1" customWidth="1"/>
    <col min="8450" max="8450" width="13.625" style="519" customWidth="1"/>
    <col min="8451" max="8451" width="9" style="519"/>
    <col min="8452" max="8452" width="12.875" style="519" customWidth="1"/>
    <col min="8453" max="8704" width="9" style="519"/>
    <col min="8705" max="8705" width="11.125" style="519" bestFit="1" customWidth="1"/>
    <col min="8706" max="8706" width="13.625" style="519" customWidth="1"/>
    <col min="8707" max="8707" width="9" style="519"/>
    <col min="8708" max="8708" width="12.875" style="519" customWidth="1"/>
    <col min="8709" max="8960" width="9" style="519"/>
    <col min="8961" max="8961" width="11.125" style="519" bestFit="1" customWidth="1"/>
    <col min="8962" max="8962" width="13.625" style="519" customWidth="1"/>
    <col min="8963" max="8963" width="9" style="519"/>
    <col min="8964" max="8964" width="12.875" style="519" customWidth="1"/>
    <col min="8965" max="9216" width="9" style="519"/>
    <col min="9217" max="9217" width="11.125" style="519" bestFit="1" customWidth="1"/>
    <col min="9218" max="9218" width="13.625" style="519" customWidth="1"/>
    <col min="9219" max="9219" width="9" style="519"/>
    <col min="9220" max="9220" width="12.875" style="519" customWidth="1"/>
    <col min="9221" max="9472" width="9" style="519"/>
    <col min="9473" max="9473" width="11.125" style="519" bestFit="1" customWidth="1"/>
    <col min="9474" max="9474" width="13.625" style="519" customWidth="1"/>
    <col min="9475" max="9475" width="9" style="519"/>
    <col min="9476" max="9476" width="12.875" style="519" customWidth="1"/>
    <col min="9477" max="9728" width="9" style="519"/>
    <col min="9729" max="9729" width="11.125" style="519" bestFit="1" customWidth="1"/>
    <col min="9730" max="9730" width="13.625" style="519" customWidth="1"/>
    <col min="9731" max="9731" width="9" style="519"/>
    <col min="9732" max="9732" width="12.875" style="519" customWidth="1"/>
    <col min="9733" max="9984" width="9" style="519"/>
    <col min="9985" max="9985" width="11.125" style="519" bestFit="1" customWidth="1"/>
    <col min="9986" max="9986" width="13.625" style="519" customWidth="1"/>
    <col min="9987" max="9987" width="9" style="519"/>
    <col min="9988" max="9988" width="12.875" style="519" customWidth="1"/>
    <col min="9989" max="10240" width="9" style="519"/>
    <col min="10241" max="10241" width="11.125" style="519" bestFit="1" customWidth="1"/>
    <col min="10242" max="10242" width="13.625" style="519" customWidth="1"/>
    <col min="10243" max="10243" width="9" style="519"/>
    <col min="10244" max="10244" width="12.875" style="519" customWidth="1"/>
    <col min="10245" max="10496" width="9" style="519"/>
    <col min="10497" max="10497" width="11.125" style="519" bestFit="1" customWidth="1"/>
    <col min="10498" max="10498" width="13.625" style="519" customWidth="1"/>
    <col min="10499" max="10499" width="9" style="519"/>
    <col min="10500" max="10500" width="12.875" style="519" customWidth="1"/>
    <col min="10501" max="10752" width="9" style="519"/>
    <col min="10753" max="10753" width="11.125" style="519" bestFit="1" customWidth="1"/>
    <col min="10754" max="10754" width="13.625" style="519" customWidth="1"/>
    <col min="10755" max="10755" width="9" style="519"/>
    <col min="10756" max="10756" width="12.875" style="519" customWidth="1"/>
    <col min="10757" max="11008" width="9" style="519"/>
    <col min="11009" max="11009" width="11.125" style="519" bestFit="1" customWidth="1"/>
    <col min="11010" max="11010" width="13.625" style="519" customWidth="1"/>
    <col min="11011" max="11011" width="9" style="519"/>
    <col min="11012" max="11012" width="12.875" style="519" customWidth="1"/>
    <col min="11013" max="11264" width="9" style="519"/>
    <col min="11265" max="11265" width="11.125" style="519" bestFit="1" customWidth="1"/>
    <col min="11266" max="11266" width="13.625" style="519" customWidth="1"/>
    <col min="11267" max="11267" width="9" style="519"/>
    <col min="11268" max="11268" width="12.875" style="519" customWidth="1"/>
    <col min="11269" max="11520" width="9" style="519"/>
    <col min="11521" max="11521" width="11.125" style="519" bestFit="1" customWidth="1"/>
    <col min="11522" max="11522" width="13.625" style="519" customWidth="1"/>
    <col min="11523" max="11523" width="9" style="519"/>
    <col min="11524" max="11524" width="12.875" style="519" customWidth="1"/>
    <col min="11525" max="11776" width="9" style="519"/>
    <col min="11777" max="11777" width="11.125" style="519" bestFit="1" customWidth="1"/>
    <col min="11778" max="11778" width="13.625" style="519" customWidth="1"/>
    <col min="11779" max="11779" width="9" style="519"/>
    <col min="11780" max="11780" width="12.875" style="519" customWidth="1"/>
    <col min="11781" max="12032" width="9" style="519"/>
    <col min="12033" max="12033" width="11.125" style="519" bestFit="1" customWidth="1"/>
    <col min="12034" max="12034" width="13.625" style="519" customWidth="1"/>
    <col min="12035" max="12035" width="9" style="519"/>
    <col min="12036" max="12036" width="12.875" style="519" customWidth="1"/>
    <col min="12037" max="12288" width="9" style="519"/>
    <col min="12289" max="12289" width="11.125" style="519" bestFit="1" customWidth="1"/>
    <col min="12290" max="12290" width="13.625" style="519" customWidth="1"/>
    <col min="12291" max="12291" width="9" style="519"/>
    <col min="12292" max="12292" width="12.875" style="519" customWidth="1"/>
    <col min="12293" max="12544" width="9" style="519"/>
    <col min="12545" max="12545" width="11.125" style="519" bestFit="1" customWidth="1"/>
    <col min="12546" max="12546" width="13.625" style="519" customWidth="1"/>
    <col min="12547" max="12547" width="9" style="519"/>
    <col min="12548" max="12548" width="12.875" style="519" customWidth="1"/>
    <col min="12549" max="12800" width="9" style="519"/>
    <col min="12801" max="12801" width="11.125" style="519" bestFit="1" customWidth="1"/>
    <col min="12802" max="12802" width="13.625" style="519" customWidth="1"/>
    <col min="12803" max="12803" width="9" style="519"/>
    <col min="12804" max="12804" width="12.875" style="519" customWidth="1"/>
    <col min="12805" max="13056" width="9" style="519"/>
    <col min="13057" max="13057" width="11.125" style="519" bestFit="1" customWidth="1"/>
    <col min="13058" max="13058" width="13.625" style="519" customWidth="1"/>
    <col min="13059" max="13059" width="9" style="519"/>
    <col min="13060" max="13060" width="12.875" style="519" customWidth="1"/>
    <col min="13061" max="13312" width="9" style="519"/>
    <col min="13313" max="13313" width="11.125" style="519" bestFit="1" customWidth="1"/>
    <col min="13314" max="13314" width="13.625" style="519" customWidth="1"/>
    <col min="13315" max="13315" width="9" style="519"/>
    <col min="13316" max="13316" width="12.875" style="519" customWidth="1"/>
    <col min="13317" max="13568" width="9" style="519"/>
    <col min="13569" max="13569" width="11.125" style="519" bestFit="1" customWidth="1"/>
    <col min="13570" max="13570" width="13.625" style="519" customWidth="1"/>
    <col min="13571" max="13571" width="9" style="519"/>
    <col min="13572" max="13572" width="12.875" style="519" customWidth="1"/>
    <col min="13573" max="13824" width="9" style="519"/>
    <col min="13825" max="13825" width="11.125" style="519" bestFit="1" customWidth="1"/>
    <col min="13826" max="13826" width="13.625" style="519" customWidth="1"/>
    <col min="13827" max="13827" width="9" style="519"/>
    <col min="13828" max="13828" width="12.875" style="519" customWidth="1"/>
    <col min="13829" max="14080" width="9" style="519"/>
    <col min="14081" max="14081" width="11.125" style="519" bestFit="1" customWidth="1"/>
    <col min="14082" max="14082" width="13.625" style="519" customWidth="1"/>
    <col min="14083" max="14083" width="9" style="519"/>
    <col min="14084" max="14084" width="12.875" style="519" customWidth="1"/>
    <col min="14085" max="14336" width="9" style="519"/>
    <col min="14337" max="14337" width="11.125" style="519" bestFit="1" customWidth="1"/>
    <col min="14338" max="14338" width="13.625" style="519" customWidth="1"/>
    <col min="14339" max="14339" width="9" style="519"/>
    <col min="14340" max="14340" width="12.875" style="519" customWidth="1"/>
    <col min="14341" max="14592" width="9" style="519"/>
    <col min="14593" max="14593" width="11.125" style="519" bestFit="1" customWidth="1"/>
    <col min="14594" max="14594" width="13.625" style="519" customWidth="1"/>
    <col min="14595" max="14595" width="9" style="519"/>
    <col min="14596" max="14596" width="12.875" style="519" customWidth="1"/>
    <col min="14597" max="14848" width="9" style="519"/>
    <col min="14849" max="14849" width="11.125" style="519" bestFit="1" customWidth="1"/>
    <col min="14850" max="14850" width="13.625" style="519" customWidth="1"/>
    <col min="14851" max="14851" width="9" style="519"/>
    <col min="14852" max="14852" width="12.875" style="519" customWidth="1"/>
    <col min="14853" max="15104" width="9" style="519"/>
    <col min="15105" max="15105" width="11.125" style="519" bestFit="1" customWidth="1"/>
    <col min="15106" max="15106" width="13.625" style="519" customWidth="1"/>
    <col min="15107" max="15107" width="9" style="519"/>
    <col min="15108" max="15108" width="12.875" style="519" customWidth="1"/>
    <col min="15109" max="15360" width="9" style="519"/>
    <col min="15361" max="15361" width="11.125" style="519" bestFit="1" customWidth="1"/>
    <col min="15362" max="15362" width="13.625" style="519" customWidth="1"/>
    <col min="15363" max="15363" width="9" style="519"/>
    <col min="15364" max="15364" width="12.875" style="519" customWidth="1"/>
    <col min="15365" max="15616" width="9" style="519"/>
    <col min="15617" max="15617" width="11.125" style="519" bestFit="1" customWidth="1"/>
    <col min="15618" max="15618" width="13.625" style="519" customWidth="1"/>
    <col min="15619" max="15619" width="9" style="519"/>
    <col min="15620" max="15620" width="12.875" style="519" customWidth="1"/>
    <col min="15621" max="15872" width="9" style="519"/>
    <col min="15873" max="15873" width="11.125" style="519" bestFit="1" customWidth="1"/>
    <col min="15874" max="15874" width="13.625" style="519" customWidth="1"/>
    <col min="15875" max="15875" width="9" style="519"/>
    <col min="15876" max="15876" width="12.875" style="519" customWidth="1"/>
    <col min="15877" max="16128" width="9" style="519"/>
    <col min="16129" max="16129" width="11.125" style="519" bestFit="1" customWidth="1"/>
    <col min="16130" max="16130" width="13.625" style="519" customWidth="1"/>
    <col min="16131" max="16131" width="9" style="519"/>
    <col min="16132" max="16132" width="12.875" style="519" customWidth="1"/>
    <col min="16133" max="16384" width="9" style="519"/>
  </cols>
  <sheetData>
    <row r="1" spans="1:4">
      <c r="A1" s="519" t="s">
        <v>588</v>
      </c>
    </row>
    <row r="3" spans="1:4">
      <c r="A3" s="520"/>
      <c r="B3" s="520" t="s">
        <v>589</v>
      </c>
      <c r="C3" s="520" t="s">
        <v>545</v>
      </c>
      <c r="D3" s="520" t="s">
        <v>590</v>
      </c>
    </row>
    <row r="4" spans="1:4">
      <c r="A4" s="520" t="s">
        <v>591</v>
      </c>
      <c r="B4" s="520">
        <v>51</v>
      </c>
      <c r="C4" s="520">
        <v>308</v>
      </c>
      <c r="D4" s="520">
        <v>34</v>
      </c>
    </row>
    <row r="5" spans="1:4">
      <c r="A5" s="520" t="s">
        <v>592</v>
      </c>
      <c r="B5" s="520">
        <v>53</v>
      </c>
      <c r="C5" s="520">
        <v>318</v>
      </c>
      <c r="D5" s="520">
        <v>33</v>
      </c>
    </row>
    <row r="6" spans="1:4">
      <c r="A6" s="520" t="s">
        <v>593</v>
      </c>
      <c r="B6" s="520">
        <v>80</v>
      </c>
      <c r="C6" s="520">
        <v>301</v>
      </c>
      <c r="D6" s="520">
        <v>34</v>
      </c>
    </row>
    <row r="7" spans="1:4">
      <c r="A7" s="520" t="s">
        <v>594</v>
      </c>
      <c r="B7" s="520">
        <v>79</v>
      </c>
      <c r="C7" s="520">
        <v>301</v>
      </c>
      <c r="D7" s="520">
        <v>29</v>
      </c>
    </row>
    <row r="8" spans="1:4">
      <c r="A8" s="520" t="s">
        <v>595</v>
      </c>
      <c r="B8" s="520">
        <v>78</v>
      </c>
      <c r="C8" s="520">
        <v>298</v>
      </c>
      <c r="D8" s="520">
        <v>24</v>
      </c>
    </row>
    <row r="9" spans="1:4">
      <c r="A9" s="520" t="s">
        <v>596</v>
      </c>
      <c r="B9" s="520">
        <v>80</v>
      </c>
      <c r="C9" s="520">
        <v>303</v>
      </c>
      <c r="D9" s="520">
        <v>23</v>
      </c>
    </row>
    <row r="10" spans="1:4">
      <c r="A10" s="520" t="s">
        <v>597</v>
      </c>
      <c r="B10" s="520">
        <v>82</v>
      </c>
      <c r="C10" s="520">
        <v>297</v>
      </c>
      <c r="D10" s="520">
        <v>21</v>
      </c>
    </row>
    <row r="11" spans="1:4">
      <c r="A11" s="520" t="s">
        <v>598</v>
      </c>
      <c r="B11" s="520">
        <v>82</v>
      </c>
      <c r="C11" s="520">
        <v>291</v>
      </c>
      <c r="D11" s="520">
        <v>20</v>
      </c>
    </row>
    <row r="12" spans="1:4">
      <c r="A12" s="520" t="s">
        <v>599</v>
      </c>
      <c r="B12" s="520">
        <v>88</v>
      </c>
      <c r="C12" s="520">
        <v>308</v>
      </c>
      <c r="D12" s="520">
        <v>16</v>
      </c>
    </row>
    <row r="13" spans="1:4">
      <c r="A13" s="520" t="s">
        <v>600</v>
      </c>
      <c r="B13" s="520">
        <v>91</v>
      </c>
      <c r="C13" s="520">
        <v>314</v>
      </c>
      <c r="D13" s="520">
        <v>13</v>
      </c>
    </row>
    <row r="14" spans="1:4">
      <c r="A14" s="520" t="s">
        <v>601</v>
      </c>
      <c r="B14" s="520">
        <v>92</v>
      </c>
      <c r="C14" s="520">
        <v>318</v>
      </c>
      <c r="D14" s="520">
        <v>12</v>
      </c>
    </row>
    <row r="15" spans="1:4">
      <c r="A15" s="520" t="s">
        <v>602</v>
      </c>
      <c r="B15" s="520">
        <v>92</v>
      </c>
      <c r="C15" s="520">
        <v>316</v>
      </c>
      <c r="D15" s="520">
        <v>11</v>
      </c>
    </row>
    <row r="16" spans="1:4">
      <c r="A16" s="520" t="s">
        <v>603</v>
      </c>
      <c r="B16" s="520">
        <v>90</v>
      </c>
      <c r="C16" s="520">
        <v>319</v>
      </c>
      <c r="D16" s="520">
        <v>10</v>
      </c>
    </row>
    <row r="17" spans="1:5">
      <c r="A17" s="520" t="s">
        <v>52</v>
      </c>
      <c r="B17" s="520">
        <v>91</v>
      </c>
      <c r="C17" s="520">
        <v>306</v>
      </c>
      <c r="D17" s="520">
        <v>7</v>
      </c>
    </row>
    <row r="18" spans="1:5">
      <c r="A18" s="520" t="s">
        <v>53</v>
      </c>
      <c r="B18" s="520">
        <v>89</v>
      </c>
      <c r="C18" s="520">
        <v>294</v>
      </c>
      <c r="D18" s="520">
        <v>8</v>
      </c>
    </row>
    <row r="19" spans="1:5">
      <c r="A19" s="520" t="s">
        <v>54</v>
      </c>
      <c r="B19" s="520">
        <v>84</v>
      </c>
      <c r="C19" s="520">
        <v>296</v>
      </c>
      <c r="D19" s="520">
        <v>8</v>
      </c>
    </row>
    <row r="20" spans="1:5">
      <c r="A20" s="520" t="s">
        <v>55</v>
      </c>
      <c r="B20" s="521">
        <v>83</v>
      </c>
      <c r="C20" s="521">
        <v>292</v>
      </c>
      <c r="D20" s="521">
        <v>6</v>
      </c>
      <c r="E20" s="522"/>
    </row>
    <row r="21" spans="1:5">
      <c r="A21" s="520" t="s">
        <v>56</v>
      </c>
      <c r="B21" s="521">
        <v>83</v>
      </c>
      <c r="C21" s="521">
        <v>290</v>
      </c>
      <c r="D21" s="521">
        <v>6</v>
      </c>
    </row>
    <row r="22" spans="1:5">
      <c r="A22" s="520" t="s">
        <v>57</v>
      </c>
      <c r="B22" s="521">
        <v>79</v>
      </c>
      <c r="C22" s="521">
        <v>300</v>
      </c>
      <c r="D22" s="521">
        <v>6</v>
      </c>
    </row>
    <row r="23" spans="1:5">
      <c r="A23" s="520" t="s">
        <v>1358</v>
      </c>
      <c r="B23" s="521">
        <v>77</v>
      </c>
      <c r="C23" s="521">
        <v>311</v>
      </c>
      <c r="D23" s="521">
        <v>5</v>
      </c>
    </row>
    <row r="24" spans="1:5">
      <c r="A24" s="520" t="s">
        <v>1443</v>
      </c>
      <c r="B24" s="521">
        <f>'処理量元データ 180116再'!C23/1000</f>
        <v>76.848824120880053</v>
      </c>
      <c r="C24" s="521">
        <f>'処理量元データ 180116再'!E23/1000</f>
        <v>309.49229684491439</v>
      </c>
      <c r="D24" s="521">
        <f>'処理量元データ 180116再'!D23/1000</f>
        <v>4.8435611108633667</v>
      </c>
    </row>
    <row r="25" spans="1:5">
      <c r="B25" s="522">
        <f>B24-B23</f>
        <v>-0.1511758791199469</v>
      </c>
      <c r="C25" s="522">
        <f t="shared" ref="C25:D25" si="0">C24-C23</f>
        <v>-1.5077031550856077</v>
      </c>
      <c r="D25" s="522">
        <f t="shared" si="0"/>
        <v>-0.15643888913663329</v>
      </c>
    </row>
    <row r="28" spans="1:5">
      <c r="B28" s="519">
        <v>76516.55872430341</v>
      </c>
      <c r="C28" s="519">
        <v>310973.11303279037</v>
      </c>
      <c r="D28" s="519">
        <v>5349.8324119745484</v>
      </c>
    </row>
    <row r="29" spans="1:5">
      <c r="B29" s="2164">
        <f>B28/1000</f>
        <v>76.516558724303408</v>
      </c>
      <c r="C29" s="2164">
        <f>C28/1000</f>
        <v>310.97311303279037</v>
      </c>
      <c r="D29" s="2164">
        <f>D28/1000</f>
        <v>5.3498324119745488</v>
      </c>
    </row>
    <row r="33" spans="1:11">
      <c r="B33" s="523"/>
      <c r="C33" s="523"/>
      <c r="D33" s="523"/>
      <c r="E33" s="523"/>
      <c r="F33" s="523"/>
      <c r="G33" s="523"/>
      <c r="H33" s="523"/>
      <c r="I33" s="523"/>
      <c r="J33" s="523"/>
      <c r="K33" s="523"/>
    </row>
    <row r="36" spans="1:11">
      <c r="A36" s="523"/>
      <c r="B36" s="523"/>
      <c r="C36" s="523"/>
      <c r="D36" s="523"/>
      <c r="E36" s="523"/>
      <c r="F36" s="523"/>
      <c r="G36" s="523"/>
      <c r="H36" s="523"/>
      <c r="I36" s="523"/>
      <c r="J36" s="523"/>
    </row>
  </sheetData>
  <phoneticPr fontId="15"/>
  <pageMargins left="0.7" right="0.7" top="0.75" bottom="0.75" header="0.3" footer="0.3"/>
  <pageSetup paperSize="9" scale="73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tabColor theme="9" tint="-0.249977111117893"/>
    <pageSetUpPr fitToPage="1"/>
  </sheetPr>
  <dimension ref="A1:K38"/>
  <sheetViews>
    <sheetView showGridLines="0" topLeftCell="A4" zoomScale="55" zoomScaleNormal="55" workbookViewId="0">
      <selection activeCell="M41" sqref="M41"/>
    </sheetView>
  </sheetViews>
  <sheetFormatPr defaultRowHeight="13.5"/>
  <cols>
    <col min="1" max="1" width="11.125" style="519" bestFit="1" customWidth="1"/>
    <col min="2" max="2" width="13.625" style="519" customWidth="1"/>
    <col min="3" max="3" width="9" style="519"/>
    <col min="4" max="4" width="12.875" style="519" customWidth="1"/>
    <col min="5" max="5" width="9" style="519"/>
    <col min="6" max="6" width="2.5" style="519" customWidth="1"/>
    <col min="7" max="256" width="9" style="519"/>
    <col min="257" max="257" width="11.125" style="519" bestFit="1" customWidth="1"/>
    <col min="258" max="258" width="13.625" style="519" customWidth="1"/>
    <col min="259" max="259" width="9" style="519"/>
    <col min="260" max="260" width="12.875" style="519" customWidth="1"/>
    <col min="261" max="512" width="9" style="519"/>
    <col min="513" max="513" width="11.125" style="519" bestFit="1" customWidth="1"/>
    <col min="514" max="514" width="13.625" style="519" customWidth="1"/>
    <col min="515" max="515" width="9" style="519"/>
    <col min="516" max="516" width="12.875" style="519" customWidth="1"/>
    <col min="517" max="768" width="9" style="519"/>
    <col min="769" max="769" width="11.125" style="519" bestFit="1" customWidth="1"/>
    <col min="770" max="770" width="13.625" style="519" customWidth="1"/>
    <col min="771" max="771" width="9" style="519"/>
    <col min="772" max="772" width="12.875" style="519" customWidth="1"/>
    <col min="773" max="1024" width="9" style="519"/>
    <col min="1025" max="1025" width="11.125" style="519" bestFit="1" customWidth="1"/>
    <col min="1026" max="1026" width="13.625" style="519" customWidth="1"/>
    <col min="1027" max="1027" width="9" style="519"/>
    <col min="1028" max="1028" width="12.875" style="519" customWidth="1"/>
    <col min="1029" max="1280" width="9" style="519"/>
    <col min="1281" max="1281" width="11.125" style="519" bestFit="1" customWidth="1"/>
    <col min="1282" max="1282" width="13.625" style="519" customWidth="1"/>
    <col min="1283" max="1283" width="9" style="519"/>
    <col min="1284" max="1284" width="12.875" style="519" customWidth="1"/>
    <col min="1285" max="1536" width="9" style="519"/>
    <col min="1537" max="1537" width="11.125" style="519" bestFit="1" customWidth="1"/>
    <col min="1538" max="1538" width="13.625" style="519" customWidth="1"/>
    <col min="1539" max="1539" width="9" style="519"/>
    <col min="1540" max="1540" width="12.875" style="519" customWidth="1"/>
    <col min="1541" max="1792" width="9" style="519"/>
    <col min="1793" max="1793" width="11.125" style="519" bestFit="1" customWidth="1"/>
    <col min="1794" max="1794" width="13.625" style="519" customWidth="1"/>
    <col min="1795" max="1795" width="9" style="519"/>
    <col min="1796" max="1796" width="12.875" style="519" customWidth="1"/>
    <col min="1797" max="2048" width="9" style="519"/>
    <col min="2049" max="2049" width="11.125" style="519" bestFit="1" customWidth="1"/>
    <col min="2050" max="2050" width="13.625" style="519" customWidth="1"/>
    <col min="2051" max="2051" width="9" style="519"/>
    <col min="2052" max="2052" width="12.875" style="519" customWidth="1"/>
    <col min="2053" max="2304" width="9" style="519"/>
    <col min="2305" max="2305" width="11.125" style="519" bestFit="1" customWidth="1"/>
    <col min="2306" max="2306" width="13.625" style="519" customWidth="1"/>
    <col min="2307" max="2307" width="9" style="519"/>
    <col min="2308" max="2308" width="12.875" style="519" customWidth="1"/>
    <col min="2309" max="2560" width="9" style="519"/>
    <col min="2561" max="2561" width="11.125" style="519" bestFit="1" customWidth="1"/>
    <col min="2562" max="2562" width="13.625" style="519" customWidth="1"/>
    <col min="2563" max="2563" width="9" style="519"/>
    <col min="2564" max="2564" width="12.875" style="519" customWidth="1"/>
    <col min="2565" max="2816" width="9" style="519"/>
    <col min="2817" max="2817" width="11.125" style="519" bestFit="1" customWidth="1"/>
    <col min="2818" max="2818" width="13.625" style="519" customWidth="1"/>
    <col min="2819" max="2819" width="9" style="519"/>
    <col min="2820" max="2820" width="12.875" style="519" customWidth="1"/>
    <col min="2821" max="3072" width="9" style="519"/>
    <col min="3073" max="3073" width="11.125" style="519" bestFit="1" customWidth="1"/>
    <col min="3074" max="3074" width="13.625" style="519" customWidth="1"/>
    <col min="3075" max="3075" width="9" style="519"/>
    <col min="3076" max="3076" width="12.875" style="519" customWidth="1"/>
    <col min="3077" max="3328" width="9" style="519"/>
    <col min="3329" max="3329" width="11.125" style="519" bestFit="1" customWidth="1"/>
    <col min="3330" max="3330" width="13.625" style="519" customWidth="1"/>
    <col min="3331" max="3331" width="9" style="519"/>
    <col min="3332" max="3332" width="12.875" style="519" customWidth="1"/>
    <col min="3333" max="3584" width="9" style="519"/>
    <col min="3585" max="3585" width="11.125" style="519" bestFit="1" customWidth="1"/>
    <col min="3586" max="3586" width="13.625" style="519" customWidth="1"/>
    <col min="3587" max="3587" width="9" style="519"/>
    <col min="3588" max="3588" width="12.875" style="519" customWidth="1"/>
    <col min="3589" max="3840" width="9" style="519"/>
    <col min="3841" max="3841" width="11.125" style="519" bestFit="1" customWidth="1"/>
    <col min="3842" max="3842" width="13.625" style="519" customWidth="1"/>
    <col min="3843" max="3843" width="9" style="519"/>
    <col min="3844" max="3844" width="12.875" style="519" customWidth="1"/>
    <col min="3845" max="4096" width="9" style="519"/>
    <col min="4097" max="4097" width="11.125" style="519" bestFit="1" customWidth="1"/>
    <col min="4098" max="4098" width="13.625" style="519" customWidth="1"/>
    <col min="4099" max="4099" width="9" style="519"/>
    <col min="4100" max="4100" width="12.875" style="519" customWidth="1"/>
    <col min="4101" max="4352" width="9" style="519"/>
    <col min="4353" max="4353" width="11.125" style="519" bestFit="1" customWidth="1"/>
    <col min="4354" max="4354" width="13.625" style="519" customWidth="1"/>
    <col min="4355" max="4355" width="9" style="519"/>
    <col min="4356" max="4356" width="12.875" style="519" customWidth="1"/>
    <col min="4357" max="4608" width="9" style="519"/>
    <col min="4609" max="4609" width="11.125" style="519" bestFit="1" customWidth="1"/>
    <col min="4610" max="4610" width="13.625" style="519" customWidth="1"/>
    <col min="4611" max="4611" width="9" style="519"/>
    <col min="4612" max="4612" width="12.875" style="519" customWidth="1"/>
    <col min="4613" max="4864" width="9" style="519"/>
    <col min="4865" max="4865" width="11.125" style="519" bestFit="1" customWidth="1"/>
    <col min="4866" max="4866" width="13.625" style="519" customWidth="1"/>
    <col min="4867" max="4867" width="9" style="519"/>
    <col min="4868" max="4868" width="12.875" style="519" customWidth="1"/>
    <col min="4869" max="5120" width="9" style="519"/>
    <col min="5121" max="5121" width="11.125" style="519" bestFit="1" customWidth="1"/>
    <col min="5122" max="5122" width="13.625" style="519" customWidth="1"/>
    <col min="5123" max="5123" width="9" style="519"/>
    <col min="5124" max="5124" width="12.875" style="519" customWidth="1"/>
    <col min="5125" max="5376" width="9" style="519"/>
    <col min="5377" max="5377" width="11.125" style="519" bestFit="1" customWidth="1"/>
    <col min="5378" max="5378" width="13.625" style="519" customWidth="1"/>
    <col min="5379" max="5379" width="9" style="519"/>
    <col min="5380" max="5380" width="12.875" style="519" customWidth="1"/>
    <col min="5381" max="5632" width="9" style="519"/>
    <col min="5633" max="5633" width="11.125" style="519" bestFit="1" customWidth="1"/>
    <col min="5634" max="5634" width="13.625" style="519" customWidth="1"/>
    <col min="5635" max="5635" width="9" style="519"/>
    <col min="5636" max="5636" width="12.875" style="519" customWidth="1"/>
    <col min="5637" max="5888" width="9" style="519"/>
    <col min="5889" max="5889" width="11.125" style="519" bestFit="1" customWidth="1"/>
    <col min="5890" max="5890" width="13.625" style="519" customWidth="1"/>
    <col min="5891" max="5891" width="9" style="519"/>
    <col min="5892" max="5892" width="12.875" style="519" customWidth="1"/>
    <col min="5893" max="6144" width="9" style="519"/>
    <col min="6145" max="6145" width="11.125" style="519" bestFit="1" customWidth="1"/>
    <col min="6146" max="6146" width="13.625" style="519" customWidth="1"/>
    <col min="6147" max="6147" width="9" style="519"/>
    <col min="6148" max="6148" width="12.875" style="519" customWidth="1"/>
    <col min="6149" max="6400" width="9" style="519"/>
    <col min="6401" max="6401" width="11.125" style="519" bestFit="1" customWidth="1"/>
    <col min="6402" max="6402" width="13.625" style="519" customWidth="1"/>
    <col min="6403" max="6403" width="9" style="519"/>
    <col min="6404" max="6404" width="12.875" style="519" customWidth="1"/>
    <col min="6405" max="6656" width="9" style="519"/>
    <col min="6657" max="6657" width="11.125" style="519" bestFit="1" customWidth="1"/>
    <col min="6658" max="6658" width="13.625" style="519" customWidth="1"/>
    <col min="6659" max="6659" width="9" style="519"/>
    <col min="6660" max="6660" width="12.875" style="519" customWidth="1"/>
    <col min="6661" max="6912" width="9" style="519"/>
    <col min="6913" max="6913" width="11.125" style="519" bestFit="1" customWidth="1"/>
    <col min="6914" max="6914" width="13.625" style="519" customWidth="1"/>
    <col min="6915" max="6915" width="9" style="519"/>
    <col min="6916" max="6916" width="12.875" style="519" customWidth="1"/>
    <col min="6917" max="7168" width="9" style="519"/>
    <col min="7169" max="7169" width="11.125" style="519" bestFit="1" customWidth="1"/>
    <col min="7170" max="7170" width="13.625" style="519" customWidth="1"/>
    <col min="7171" max="7171" width="9" style="519"/>
    <col min="7172" max="7172" width="12.875" style="519" customWidth="1"/>
    <col min="7173" max="7424" width="9" style="519"/>
    <col min="7425" max="7425" width="11.125" style="519" bestFit="1" customWidth="1"/>
    <col min="7426" max="7426" width="13.625" style="519" customWidth="1"/>
    <col min="7427" max="7427" width="9" style="519"/>
    <col min="7428" max="7428" width="12.875" style="519" customWidth="1"/>
    <col min="7429" max="7680" width="9" style="519"/>
    <col min="7681" max="7681" width="11.125" style="519" bestFit="1" customWidth="1"/>
    <col min="7682" max="7682" width="13.625" style="519" customWidth="1"/>
    <col min="7683" max="7683" width="9" style="519"/>
    <col min="7684" max="7684" width="12.875" style="519" customWidth="1"/>
    <col min="7685" max="7936" width="9" style="519"/>
    <col min="7937" max="7937" width="11.125" style="519" bestFit="1" customWidth="1"/>
    <col min="7938" max="7938" width="13.625" style="519" customWidth="1"/>
    <col min="7939" max="7939" width="9" style="519"/>
    <col min="7940" max="7940" width="12.875" style="519" customWidth="1"/>
    <col min="7941" max="8192" width="9" style="519"/>
    <col min="8193" max="8193" width="11.125" style="519" bestFit="1" customWidth="1"/>
    <col min="8194" max="8194" width="13.625" style="519" customWidth="1"/>
    <col min="8195" max="8195" width="9" style="519"/>
    <col min="8196" max="8196" width="12.875" style="519" customWidth="1"/>
    <col min="8197" max="8448" width="9" style="519"/>
    <col min="8449" max="8449" width="11.125" style="519" bestFit="1" customWidth="1"/>
    <col min="8450" max="8450" width="13.625" style="519" customWidth="1"/>
    <col min="8451" max="8451" width="9" style="519"/>
    <col min="8452" max="8452" width="12.875" style="519" customWidth="1"/>
    <col min="8453" max="8704" width="9" style="519"/>
    <col min="8705" max="8705" width="11.125" style="519" bestFit="1" customWidth="1"/>
    <col min="8706" max="8706" width="13.625" style="519" customWidth="1"/>
    <col min="8707" max="8707" width="9" style="519"/>
    <col min="8708" max="8708" width="12.875" style="519" customWidth="1"/>
    <col min="8709" max="8960" width="9" style="519"/>
    <col min="8961" max="8961" width="11.125" style="519" bestFit="1" customWidth="1"/>
    <col min="8962" max="8962" width="13.625" style="519" customWidth="1"/>
    <col min="8963" max="8963" width="9" style="519"/>
    <col min="8964" max="8964" width="12.875" style="519" customWidth="1"/>
    <col min="8965" max="9216" width="9" style="519"/>
    <col min="9217" max="9217" width="11.125" style="519" bestFit="1" customWidth="1"/>
    <col min="9218" max="9218" width="13.625" style="519" customWidth="1"/>
    <col min="9219" max="9219" width="9" style="519"/>
    <col min="9220" max="9220" width="12.875" style="519" customWidth="1"/>
    <col min="9221" max="9472" width="9" style="519"/>
    <col min="9473" max="9473" width="11.125" style="519" bestFit="1" customWidth="1"/>
    <col min="9474" max="9474" width="13.625" style="519" customWidth="1"/>
    <col min="9475" max="9475" width="9" style="519"/>
    <col min="9476" max="9476" width="12.875" style="519" customWidth="1"/>
    <col min="9477" max="9728" width="9" style="519"/>
    <col min="9729" max="9729" width="11.125" style="519" bestFit="1" customWidth="1"/>
    <col min="9730" max="9730" width="13.625" style="519" customWidth="1"/>
    <col min="9731" max="9731" width="9" style="519"/>
    <col min="9732" max="9732" width="12.875" style="519" customWidth="1"/>
    <col min="9733" max="9984" width="9" style="519"/>
    <col min="9985" max="9985" width="11.125" style="519" bestFit="1" customWidth="1"/>
    <col min="9986" max="9986" width="13.625" style="519" customWidth="1"/>
    <col min="9987" max="9987" width="9" style="519"/>
    <col min="9988" max="9988" width="12.875" style="519" customWidth="1"/>
    <col min="9989" max="10240" width="9" style="519"/>
    <col min="10241" max="10241" width="11.125" style="519" bestFit="1" customWidth="1"/>
    <col min="10242" max="10242" width="13.625" style="519" customWidth="1"/>
    <col min="10243" max="10243" width="9" style="519"/>
    <col min="10244" max="10244" width="12.875" style="519" customWidth="1"/>
    <col min="10245" max="10496" width="9" style="519"/>
    <col min="10497" max="10497" width="11.125" style="519" bestFit="1" customWidth="1"/>
    <col min="10498" max="10498" width="13.625" style="519" customWidth="1"/>
    <col min="10499" max="10499" width="9" style="519"/>
    <col min="10500" max="10500" width="12.875" style="519" customWidth="1"/>
    <col min="10501" max="10752" width="9" style="519"/>
    <col min="10753" max="10753" width="11.125" style="519" bestFit="1" customWidth="1"/>
    <col min="10754" max="10754" width="13.625" style="519" customWidth="1"/>
    <col min="10755" max="10755" width="9" style="519"/>
    <col min="10756" max="10756" width="12.875" style="519" customWidth="1"/>
    <col min="10757" max="11008" width="9" style="519"/>
    <col min="11009" max="11009" width="11.125" style="519" bestFit="1" customWidth="1"/>
    <col min="11010" max="11010" width="13.625" style="519" customWidth="1"/>
    <col min="11011" max="11011" width="9" style="519"/>
    <col min="11012" max="11012" width="12.875" style="519" customWidth="1"/>
    <col min="11013" max="11264" width="9" style="519"/>
    <col min="11265" max="11265" width="11.125" style="519" bestFit="1" customWidth="1"/>
    <col min="11266" max="11266" width="13.625" style="519" customWidth="1"/>
    <col min="11267" max="11267" width="9" style="519"/>
    <col min="11268" max="11268" width="12.875" style="519" customWidth="1"/>
    <col min="11269" max="11520" width="9" style="519"/>
    <col min="11521" max="11521" width="11.125" style="519" bestFit="1" customWidth="1"/>
    <col min="11522" max="11522" width="13.625" style="519" customWidth="1"/>
    <col min="11523" max="11523" width="9" style="519"/>
    <col min="11524" max="11524" width="12.875" style="519" customWidth="1"/>
    <col min="11525" max="11776" width="9" style="519"/>
    <col min="11777" max="11777" width="11.125" style="519" bestFit="1" customWidth="1"/>
    <col min="11778" max="11778" width="13.625" style="519" customWidth="1"/>
    <col min="11779" max="11779" width="9" style="519"/>
    <col min="11780" max="11780" width="12.875" style="519" customWidth="1"/>
    <col min="11781" max="12032" width="9" style="519"/>
    <col min="12033" max="12033" width="11.125" style="519" bestFit="1" customWidth="1"/>
    <col min="12034" max="12034" width="13.625" style="519" customWidth="1"/>
    <col min="12035" max="12035" width="9" style="519"/>
    <col min="12036" max="12036" width="12.875" style="519" customWidth="1"/>
    <col min="12037" max="12288" width="9" style="519"/>
    <col min="12289" max="12289" width="11.125" style="519" bestFit="1" customWidth="1"/>
    <col min="12290" max="12290" width="13.625" style="519" customWidth="1"/>
    <col min="12291" max="12291" width="9" style="519"/>
    <col min="12292" max="12292" width="12.875" style="519" customWidth="1"/>
    <col min="12293" max="12544" width="9" style="519"/>
    <col min="12545" max="12545" width="11.125" style="519" bestFit="1" customWidth="1"/>
    <col min="12546" max="12546" width="13.625" style="519" customWidth="1"/>
    <col min="12547" max="12547" width="9" style="519"/>
    <col min="12548" max="12548" width="12.875" style="519" customWidth="1"/>
    <col min="12549" max="12800" width="9" style="519"/>
    <col min="12801" max="12801" width="11.125" style="519" bestFit="1" customWidth="1"/>
    <col min="12802" max="12802" width="13.625" style="519" customWidth="1"/>
    <col min="12803" max="12803" width="9" style="519"/>
    <col min="12804" max="12804" width="12.875" style="519" customWidth="1"/>
    <col min="12805" max="13056" width="9" style="519"/>
    <col min="13057" max="13057" width="11.125" style="519" bestFit="1" customWidth="1"/>
    <col min="13058" max="13058" width="13.625" style="519" customWidth="1"/>
    <col min="13059" max="13059" width="9" style="519"/>
    <col min="13060" max="13060" width="12.875" style="519" customWidth="1"/>
    <col min="13061" max="13312" width="9" style="519"/>
    <col min="13313" max="13313" width="11.125" style="519" bestFit="1" customWidth="1"/>
    <col min="13314" max="13314" width="13.625" style="519" customWidth="1"/>
    <col min="13315" max="13315" width="9" style="519"/>
    <col min="13316" max="13316" width="12.875" style="519" customWidth="1"/>
    <col min="13317" max="13568" width="9" style="519"/>
    <col min="13569" max="13569" width="11.125" style="519" bestFit="1" customWidth="1"/>
    <col min="13570" max="13570" width="13.625" style="519" customWidth="1"/>
    <col min="13571" max="13571" width="9" style="519"/>
    <col min="13572" max="13572" width="12.875" style="519" customWidth="1"/>
    <col min="13573" max="13824" width="9" style="519"/>
    <col min="13825" max="13825" width="11.125" style="519" bestFit="1" customWidth="1"/>
    <col min="13826" max="13826" width="13.625" style="519" customWidth="1"/>
    <col min="13827" max="13827" width="9" style="519"/>
    <col min="13828" max="13828" width="12.875" style="519" customWidth="1"/>
    <col min="13829" max="14080" width="9" style="519"/>
    <col min="14081" max="14081" width="11.125" style="519" bestFit="1" customWidth="1"/>
    <col min="14082" max="14082" width="13.625" style="519" customWidth="1"/>
    <col min="14083" max="14083" width="9" style="519"/>
    <col min="14084" max="14084" width="12.875" style="519" customWidth="1"/>
    <col min="14085" max="14336" width="9" style="519"/>
    <col min="14337" max="14337" width="11.125" style="519" bestFit="1" customWidth="1"/>
    <col min="14338" max="14338" width="13.625" style="519" customWidth="1"/>
    <col min="14339" max="14339" width="9" style="519"/>
    <col min="14340" max="14340" width="12.875" style="519" customWidth="1"/>
    <col min="14341" max="14592" width="9" style="519"/>
    <col min="14593" max="14593" width="11.125" style="519" bestFit="1" customWidth="1"/>
    <col min="14594" max="14594" width="13.625" style="519" customWidth="1"/>
    <col min="14595" max="14595" width="9" style="519"/>
    <col min="14596" max="14596" width="12.875" style="519" customWidth="1"/>
    <col min="14597" max="14848" width="9" style="519"/>
    <col min="14849" max="14849" width="11.125" style="519" bestFit="1" customWidth="1"/>
    <col min="14850" max="14850" width="13.625" style="519" customWidth="1"/>
    <col min="14851" max="14851" width="9" style="519"/>
    <col min="14852" max="14852" width="12.875" style="519" customWidth="1"/>
    <col min="14853" max="15104" width="9" style="519"/>
    <col min="15105" max="15105" width="11.125" style="519" bestFit="1" customWidth="1"/>
    <col min="15106" max="15106" width="13.625" style="519" customWidth="1"/>
    <col min="15107" max="15107" width="9" style="519"/>
    <col min="15108" max="15108" width="12.875" style="519" customWidth="1"/>
    <col min="15109" max="15360" width="9" style="519"/>
    <col min="15361" max="15361" width="11.125" style="519" bestFit="1" customWidth="1"/>
    <col min="15362" max="15362" width="13.625" style="519" customWidth="1"/>
    <col min="15363" max="15363" width="9" style="519"/>
    <col min="15364" max="15364" width="12.875" style="519" customWidth="1"/>
    <col min="15365" max="15616" width="9" style="519"/>
    <col min="15617" max="15617" width="11.125" style="519" bestFit="1" customWidth="1"/>
    <col min="15618" max="15618" width="13.625" style="519" customWidth="1"/>
    <col min="15619" max="15619" width="9" style="519"/>
    <col min="15620" max="15620" width="12.875" style="519" customWidth="1"/>
    <col min="15621" max="15872" width="9" style="519"/>
    <col min="15873" max="15873" width="11.125" style="519" bestFit="1" customWidth="1"/>
    <col min="15874" max="15874" width="13.625" style="519" customWidth="1"/>
    <col min="15875" max="15875" width="9" style="519"/>
    <col min="15876" max="15876" width="12.875" style="519" customWidth="1"/>
    <col min="15877" max="16128" width="9" style="519"/>
    <col min="16129" max="16129" width="11.125" style="519" bestFit="1" customWidth="1"/>
    <col min="16130" max="16130" width="13.625" style="519" customWidth="1"/>
    <col min="16131" max="16131" width="9" style="519"/>
    <col min="16132" max="16132" width="12.875" style="519" customWidth="1"/>
    <col min="16133" max="16384" width="9" style="519"/>
  </cols>
  <sheetData>
    <row r="1" spans="1:4">
      <c r="A1" s="519" t="s">
        <v>604</v>
      </c>
    </row>
    <row r="3" spans="1:4">
      <c r="A3" s="520"/>
      <c r="B3" s="520" t="s">
        <v>605</v>
      </c>
      <c r="C3" s="520" t="s">
        <v>606</v>
      </c>
      <c r="D3" s="520" t="s">
        <v>555</v>
      </c>
    </row>
    <row r="4" spans="1:4">
      <c r="A4" s="520" t="s">
        <v>591</v>
      </c>
      <c r="B4" s="520">
        <v>147</v>
      </c>
      <c r="C4" s="520">
        <v>178</v>
      </c>
      <c r="D4" s="520">
        <v>69</v>
      </c>
    </row>
    <row r="5" spans="1:4">
      <c r="A5" s="520" t="s">
        <v>592</v>
      </c>
      <c r="B5" s="520">
        <v>150</v>
      </c>
      <c r="C5" s="520">
        <v>187</v>
      </c>
      <c r="D5" s="520">
        <v>68</v>
      </c>
    </row>
    <row r="6" spans="1:4">
      <c r="A6" s="520" t="s">
        <v>607</v>
      </c>
      <c r="B6" s="520">
        <v>181</v>
      </c>
      <c r="C6" s="520">
        <v>185</v>
      </c>
      <c r="D6" s="520">
        <v>60</v>
      </c>
    </row>
    <row r="7" spans="1:4">
      <c r="A7" s="520" t="s">
        <v>593</v>
      </c>
      <c r="B7" s="520">
        <v>169</v>
      </c>
      <c r="C7" s="520">
        <v>179</v>
      </c>
      <c r="D7" s="520">
        <v>67</v>
      </c>
    </row>
    <row r="8" spans="1:4">
      <c r="A8" s="520" t="s">
        <v>594</v>
      </c>
      <c r="B8" s="520">
        <v>172</v>
      </c>
      <c r="C8" s="520">
        <v>179</v>
      </c>
      <c r="D8" s="520">
        <v>58</v>
      </c>
    </row>
    <row r="9" spans="1:4">
      <c r="A9" s="520" t="s">
        <v>595</v>
      </c>
      <c r="B9" s="520">
        <v>171</v>
      </c>
      <c r="C9" s="520">
        <v>179</v>
      </c>
      <c r="D9" s="520">
        <v>50</v>
      </c>
    </row>
    <row r="10" spans="1:4">
      <c r="A10" s="520" t="s">
        <v>596</v>
      </c>
      <c r="B10" s="520">
        <v>184</v>
      </c>
      <c r="C10" s="520">
        <v>177</v>
      </c>
      <c r="D10" s="520">
        <v>45</v>
      </c>
    </row>
    <row r="11" spans="1:4">
      <c r="A11" s="520" t="s">
        <v>597</v>
      </c>
      <c r="B11" s="520">
        <v>183</v>
      </c>
      <c r="C11" s="520">
        <v>175</v>
      </c>
      <c r="D11" s="520">
        <v>42</v>
      </c>
    </row>
    <row r="12" spans="1:4">
      <c r="A12" s="520" t="s">
        <v>598</v>
      </c>
      <c r="B12" s="520">
        <v>182</v>
      </c>
      <c r="C12" s="520">
        <v>172</v>
      </c>
      <c r="D12" s="520">
        <v>40</v>
      </c>
    </row>
    <row r="13" spans="1:4">
      <c r="A13" s="520" t="s">
        <v>599</v>
      </c>
      <c r="B13" s="520">
        <v>201</v>
      </c>
      <c r="C13" s="520">
        <v>180</v>
      </c>
      <c r="D13" s="520">
        <v>30</v>
      </c>
    </row>
    <row r="14" spans="1:4">
      <c r="A14" s="520" t="s">
        <v>600</v>
      </c>
      <c r="B14" s="520">
        <v>211</v>
      </c>
      <c r="C14" s="520">
        <v>180</v>
      </c>
      <c r="D14" s="520">
        <v>26</v>
      </c>
    </row>
    <row r="15" spans="1:4">
      <c r="A15" s="520" t="s">
        <v>601</v>
      </c>
      <c r="B15" s="520">
        <v>219</v>
      </c>
      <c r="C15" s="520">
        <v>179</v>
      </c>
      <c r="D15" s="520">
        <v>24</v>
      </c>
    </row>
    <row r="16" spans="1:4">
      <c r="A16" s="520" t="s">
        <v>602</v>
      </c>
      <c r="B16" s="520">
        <v>215</v>
      </c>
      <c r="C16" s="520">
        <v>182</v>
      </c>
      <c r="D16" s="520">
        <v>22</v>
      </c>
    </row>
    <row r="17" spans="1:5">
      <c r="A17" s="520" t="s">
        <v>603</v>
      </c>
      <c r="B17" s="520">
        <v>219</v>
      </c>
      <c r="C17" s="520">
        <v>180</v>
      </c>
      <c r="D17" s="520">
        <v>20</v>
      </c>
    </row>
    <row r="18" spans="1:5">
      <c r="A18" s="520" t="s">
        <v>52</v>
      </c>
      <c r="B18" s="520">
        <v>217</v>
      </c>
      <c r="C18" s="520">
        <v>170</v>
      </c>
      <c r="D18" s="520">
        <v>17</v>
      </c>
    </row>
    <row r="19" spans="1:5">
      <c r="A19" s="520" t="s">
        <v>53</v>
      </c>
      <c r="B19" s="520">
        <v>207</v>
      </c>
      <c r="C19" s="520">
        <v>169</v>
      </c>
      <c r="D19" s="520">
        <v>14</v>
      </c>
    </row>
    <row r="20" spans="1:5">
      <c r="A20" s="520" t="s">
        <v>54</v>
      </c>
      <c r="B20" s="520">
        <v>205</v>
      </c>
      <c r="C20" s="520">
        <v>167</v>
      </c>
      <c r="D20" s="520">
        <v>14</v>
      </c>
      <c r="E20" s="522"/>
    </row>
    <row r="21" spans="1:5">
      <c r="A21" s="520" t="s">
        <v>55</v>
      </c>
      <c r="B21" s="521">
        <v>199.99552121705352</v>
      </c>
      <c r="C21" s="521">
        <v>168.77134520574086</v>
      </c>
      <c r="D21" s="521">
        <v>12.439136840605588</v>
      </c>
    </row>
    <row r="22" spans="1:5">
      <c r="A22" s="520" t="s">
        <v>56</v>
      </c>
      <c r="B22" s="521">
        <v>208</v>
      </c>
      <c r="C22" s="521">
        <v>158</v>
      </c>
      <c r="D22" s="521">
        <v>13</v>
      </c>
    </row>
    <row r="23" spans="1:5">
      <c r="A23" s="520" t="s">
        <v>57</v>
      </c>
      <c r="B23" s="521">
        <v>205</v>
      </c>
      <c r="C23" s="521">
        <v>168</v>
      </c>
      <c r="D23" s="521">
        <v>12</v>
      </c>
    </row>
    <row r="24" spans="1:5">
      <c r="A24" s="520" t="s">
        <v>1358</v>
      </c>
      <c r="B24" s="521">
        <v>210</v>
      </c>
      <c r="C24" s="521">
        <v>173</v>
      </c>
      <c r="D24" s="521">
        <v>10</v>
      </c>
    </row>
    <row r="25" spans="1:5">
      <c r="A25" s="520" t="s">
        <v>1443</v>
      </c>
      <c r="B25" s="521">
        <f>'処理量元データ 180116再'!M23/1000</f>
        <v>207.5609011804961</v>
      </c>
      <c r="C25" s="521">
        <f>'処理量元データ 180116再'!N23/1000</f>
        <v>173.53854632689638</v>
      </c>
      <c r="D25" s="521">
        <f>'処理量元データ 180116再'!O23/1000</f>
        <v>10.08523456926539</v>
      </c>
    </row>
    <row r="26" spans="1:5">
      <c r="B26" s="522">
        <f>B24-B23</f>
        <v>5</v>
      </c>
      <c r="C26" s="522">
        <f>C24-C23</f>
        <v>5</v>
      </c>
      <c r="D26" s="522">
        <f>D24-D23</f>
        <v>-2</v>
      </c>
    </row>
    <row r="27" spans="1:5">
      <c r="B27" s="2164"/>
      <c r="C27" s="2164"/>
      <c r="D27" s="2164"/>
    </row>
    <row r="38" spans="2:11">
      <c r="B38" s="523"/>
      <c r="C38" s="523"/>
      <c r="D38" s="523"/>
      <c r="E38" s="523"/>
      <c r="F38" s="523"/>
      <c r="G38" s="523"/>
      <c r="H38" s="523"/>
      <c r="I38" s="523"/>
      <c r="J38" s="523"/>
      <c r="K38" s="523"/>
    </row>
  </sheetData>
  <phoneticPr fontId="15"/>
  <pageMargins left="0.7" right="0.7" top="0.75" bottom="0.75" header="0.3" footer="0.3"/>
  <pageSetup paperSize="9" scale="76" orientation="landscape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theme="9" tint="-0.249977111117893"/>
    <pageSetUpPr fitToPage="1"/>
  </sheetPr>
  <dimension ref="A1:AB138"/>
  <sheetViews>
    <sheetView showGridLines="0" zoomScale="70" zoomScaleNormal="70" workbookViewId="0">
      <selection activeCell="F45" sqref="F45"/>
    </sheetView>
  </sheetViews>
  <sheetFormatPr defaultRowHeight="12"/>
  <cols>
    <col min="1" max="2" width="7.5" style="363" customWidth="1"/>
    <col min="3" max="3" width="24.375" style="363" customWidth="1"/>
    <col min="4" max="4" width="9.5" style="363" customWidth="1"/>
    <col min="5" max="5" width="11.25" style="363" bestFit="1" customWidth="1"/>
    <col min="6" max="6" width="12.875" style="363" customWidth="1"/>
    <col min="7" max="7" width="9" style="363"/>
    <col min="8" max="8" width="3.875" style="363" customWidth="1"/>
    <col min="9" max="245" width="9" style="363"/>
    <col min="246" max="257" width="0" style="363" hidden="1" customWidth="1"/>
    <col min="258" max="258" width="7.5" style="363" customWidth="1"/>
    <col min="259" max="259" width="43.625" style="363" customWidth="1"/>
    <col min="260" max="260" width="9.5" style="363" customWidth="1"/>
    <col min="261" max="261" width="11.25" style="363" bestFit="1" customWidth="1"/>
    <col min="262" max="262" width="12.875" style="363" customWidth="1"/>
    <col min="263" max="263" width="9" style="363"/>
    <col min="264" max="264" width="3.875" style="363" customWidth="1"/>
    <col min="265" max="501" width="9" style="363"/>
    <col min="502" max="513" width="0" style="363" hidden="1" customWidth="1"/>
    <col min="514" max="514" width="7.5" style="363" customWidth="1"/>
    <col min="515" max="515" width="43.625" style="363" customWidth="1"/>
    <col min="516" max="516" width="9.5" style="363" customWidth="1"/>
    <col min="517" max="517" width="11.25" style="363" bestFit="1" customWidth="1"/>
    <col min="518" max="518" width="12.875" style="363" customWidth="1"/>
    <col min="519" max="519" width="9" style="363"/>
    <col min="520" max="520" width="3.875" style="363" customWidth="1"/>
    <col min="521" max="757" width="9" style="363"/>
    <col min="758" max="769" width="0" style="363" hidden="1" customWidth="1"/>
    <col min="770" max="770" width="7.5" style="363" customWidth="1"/>
    <col min="771" max="771" width="43.625" style="363" customWidth="1"/>
    <col min="772" max="772" width="9.5" style="363" customWidth="1"/>
    <col min="773" max="773" width="11.25" style="363" bestFit="1" customWidth="1"/>
    <col min="774" max="774" width="12.875" style="363" customWidth="1"/>
    <col min="775" max="775" width="9" style="363"/>
    <col min="776" max="776" width="3.875" style="363" customWidth="1"/>
    <col min="777" max="1013" width="9" style="363"/>
    <col min="1014" max="1025" width="0" style="363" hidden="1" customWidth="1"/>
    <col min="1026" max="1026" width="7.5" style="363" customWidth="1"/>
    <col min="1027" max="1027" width="43.625" style="363" customWidth="1"/>
    <col min="1028" max="1028" width="9.5" style="363" customWidth="1"/>
    <col min="1029" max="1029" width="11.25" style="363" bestFit="1" customWidth="1"/>
    <col min="1030" max="1030" width="12.875" style="363" customWidth="1"/>
    <col min="1031" max="1031" width="9" style="363"/>
    <col min="1032" max="1032" width="3.875" style="363" customWidth="1"/>
    <col min="1033" max="1269" width="9" style="363"/>
    <col min="1270" max="1281" width="0" style="363" hidden="1" customWidth="1"/>
    <col min="1282" max="1282" width="7.5" style="363" customWidth="1"/>
    <col min="1283" max="1283" width="43.625" style="363" customWidth="1"/>
    <col min="1284" max="1284" width="9.5" style="363" customWidth="1"/>
    <col min="1285" max="1285" width="11.25" style="363" bestFit="1" customWidth="1"/>
    <col min="1286" max="1286" width="12.875" style="363" customWidth="1"/>
    <col min="1287" max="1287" width="9" style="363"/>
    <col min="1288" max="1288" width="3.875" style="363" customWidth="1"/>
    <col min="1289" max="1525" width="9" style="363"/>
    <col min="1526" max="1537" width="0" style="363" hidden="1" customWidth="1"/>
    <col min="1538" max="1538" width="7.5" style="363" customWidth="1"/>
    <col min="1539" max="1539" width="43.625" style="363" customWidth="1"/>
    <col min="1540" max="1540" width="9.5" style="363" customWidth="1"/>
    <col min="1541" max="1541" width="11.25" style="363" bestFit="1" customWidth="1"/>
    <col min="1542" max="1542" width="12.875" style="363" customWidth="1"/>
    <col min="1543" max="1543" width="9" style="363"/>
    <col min="1544" max="1544" width="3.875" style="363" customWidth="1"/>
    <col min="1545" max="1781" width="9" style="363"/>
    <col min="1782" max="1793" width="0" style="363" hidden="1" customWidth="1"/>
    <col min="1794" max="1794" width="7.5" style="363" customWidth="1"/>
    <col min="1795" max="1795" width="43.625" style="363" customWidth="1"/>
    <col min="1796" max="1796" width="9.5" style="363" customWidth="1"/>
    <col min="1797" max="1797" width="11.25" style="363" bestFit="1" customWidth="1"/>
    <col min="1798" max="1798" width="12.875" style="363" customWidth="1"/>
    <col min="1799" max="1799" width="9" style="363"/>
    <col min="1800" max="1800" width="3.875" style="363" customWidth="1"/>
    <col min="1801" max="2037" width="9" style="363"/>
    <col min="2038" max="2049" width="0" style="363" hidden="1" customWidth="1"/>
    <col min="2050" max="2050" width="7.5" style="363" customWidth="1"/>
    <col min="2051" max="2051" width="43.625" style="363" customWidth="1"/>
    <col min="2052" max="2052" width="9.5" style="363" customWidth="1"/>
    <col min="2053" max="2053" width="11.25" style="363" bestFit="1" customWidth="1"/>
    <col min="2054" max="2054" width="12.875" style="363" customWidth="1"/>
    <col min="2055" max="2055" width="9" style="363"/>
    <col min="2056" max="2056" width="3.875" style="363" customWidth="1"/>
    <col min="2057" max="2293" width="9" style="363"/>
    <col min="2294" max="2305" width="0" style="363" hidden="1" customWidth="1"/>
    <col min="2306" max="2306" width="7.5" style="363" customWidth="1"/>
    <col min="2307" max="2307" width="43.625" style="363" customWidth="1"/>
    <col min="2308" max="2308" width="9.5" style="363" customWidth="1"/>
    <col min="2309" max="2309" width="11.25" style="363" bestFit="1" customWidth="1"/>
    <col min="2310" max="2310" width="12.875" style="363" customWidth="1"/>
    <col min="2311" max="2311" width="9" style="363"/>
    <col min="2312" max="2312" width="3.875" style="363" customWidth="1"/>
    <col min="2313" max="2549" width="9" style="363"/>
    <col min="2550" max="2561" width="0" style="363" hidden="1" customWidth="1"/>
    <col min="2562" max="2562" width="7.5" style="363" customWidth="1"/>
    <col min="2563" max="2563" width="43.625" style="363" customWidth="1"/>
    <col min="2564" max="2564" width="9.5" style="363" customWidth="1"/>
    <col min="2565" max="2565" width="11.25" style="363" bestFit="1" customWidth="1"/>
    <col min="2566" max="2566" width="12.875" style="363" customWidth="1"/>
    <col min="2567" max="2567" width="9" style="363"/>
    <col min="2568" max="2568" width="3.875" style="363" customWidth="1"/>
    <col min="2569" max="2805" width="9" style="363"/>
    <col min="2806" max="2817" width="0" style="363" hidden="1" customWidth="1"/>
    <col min="2818" max="2818" width="7.5" style="363" customWidth="1"/>
    <col min="2819" max="2819" width="43.625" style="363" customWidth="1"/>
    <col min="2820" max="2820" width="9.5" style="363" customWidth="1"/>
    <col min="2821" max="2821" width="11.25" style="363" bestFit="1" customWidth="1"/>
    <col min="2822" max="2822" width="12.875" style="363" customWidth="1"/>
    <col min="2823" max="2823" width="9" style="363"/>
    <col min="2824" max="2824" width="3.875" style="363" customWidth="1"/>
    <col min="2825" max="3061" width="9" style="363"/>
    <col min="3062" max="3073" width="0" style="363" hidden="1" customWidth="1"/>
    <col min="3074" max="3074" width="7.5" style="363" customWidth="1"/>
    <col min="3075" max="3075" width="43.625" style="363" customWidth="1"/>
    <col min="3076" max="3076" width="9.5" style="363" customWidth="1"/>
    <col min="3077" max="3077" width="11.25" style="363" bestFit="1" customWidth="1"/>
    <col min="3078" max="3078" width="12.875" style="363" customWidth="1"/>
    <col min="3079" max="3079" width="9" style="363"/>
    <col min="3080" max="3080" width="3.875" style="363" customWidth="1"/>
    <col min="3081" max="3317" width="9" style="363"/>
    <col min="3318" max="3329" width="0" style="363" hidden="1" customWidth="1"/>
    <col min="3330" max="3330" width="7.5" style="363" customWidth="1"/>
    <col min="3331" max="3331" width="43.625" style="363" customWidth="1"/>
    <col min="3332" max="3332" width="9.5" style="363" customWidth="1"/>
    <col min="3333" max="3333" width="11.25" style="363" bestFit="1" customWidth="1"/>
    <col min="3334" max="3334" width="12.875" style="363" customWidth="1"/>
    <col min="3335" max="3335" width="9" style="363"/>
    <col min="3336" max="3336" width="3.875" style="363" customWidth="1"/>
    <col min="3337" max="3573" width="9" style="363"/>
    <col min="3574" max="3585" width="0" style="363" hidden="1" customWidth="1"/>
    <col min="3586" max="3586" width="7.5" style="363" customWidth="1"/>
    <col min="3587" max="3587" width="43.625" style="363" customWidth="1"/>
    <col min="3588" max="3588" width="9.5" style="363" customWidth="1"/>
    <col min="3589" max="3589" width="11.25" style="363" bestFit="1" customWidth="1"/>
    <col min="3590" max="3590" width="12.875" style="363" customWidth="1"/>
    <col min="3591" max="3591" width="9" style="363"/>
    <col min="3592" max="3592" width="3.875" style="363" customWidth="1"/>
    <col min="3593" max="3829" width="9" style="363"/>
    <col min="3830" max="3841" width="0" style="363" hidden="1" customWidth="1"/>
    <col min="3842" max="3842" width="7.5" style="363" customWidth="1"/>
    <col min="3843" max="3843" width="43.625" style="363" customWidth="1"/>
    <col min="3844" max="3844" width="9.5" style="363" customWidth="1"/>
    <col min="3845" max="3845" width="11.25" style="363" bestFit="1" customWidth="1"/>
    <col min="3846" max="3846" width="12.875" style="363" customWidth="1"/>
    <col min="3847" max="3847" width="9" style="363"/>
    <col min="3848" max="3848" width="3.875" style="363" customWidth="1"/>
    <col min="3849" max="4085" width="9" style="363"/>
    <col min="4086" max="4097" width="0" style="363" hidden="1" customWidth="1"/>
    <col min="4098" max="4098" width="7.5" style="363" customWidth="1"/>
    <col min="4099" max="4099" width="43.625" style="363" customWidth="1"/>
    <col min="4100" max="4100" width="9.5" style="363" customWidth="1"/>
    <col min="4101" max="4101" width="11.25" style="363" bestFit="1" customWidth="1"/>
    <col min="4102" max="4102" width="12.875" style="363" customWidth="1"/>
    <col min="4103" max="4103" width="9" style="363"/>
    <col min="4104" max="4104" width="3.875" style="363" customWidth="1"/>
    <col min="4105" max="4341" width="9" style="363"/>
    <col min="4342" max="4353" width="0" style="363" hidden="1" customWidth="1"/>
    <col min="4354" max="4354" width="7.5" style="363" customWidth="1"/>
    <col min="4355" max="4355" width="43.625" style="363" customWidth="1"/>
    <col min="4356" max="4356" width="9.5" style="363" customWidth="1"/>
    <col min="4357" max="4357" width="11.25" style="363" bestFit="1" customWidth="1"/>
    <col min="4358" max="4358" width="12.875" style="363" customWidth="1"/>
    <col min="4359" max="4359" width="9" style="363"/>
    <col min="4360" max="4360" width="3.875" style="363" customWidth="1"/>
    <col min="4361" max="4597" width="9" style="363"/>
    <col min="4598" max="4609" width="0" style="363" hidden="1" customWidth="1"/>
    <col min="4610" max="4610" width="7.5" style="363" customWidth="1"/>
    <col min="4611" max="4611" width="43.625" style="363" customWidth="1"/>
    <col min="4612" max="4612" width="9.5" style="363" customWidth="1"/>
    <col min="4613" max="4613" width="11.25" style="363" bestFit="1" customWidth="1"/>
    <col min="4614" max="4614" width="12.875" style="363" customWidth="1"/>
    <col min="4615" max="4615" width="9" style="363"/>
    <col min="4616" max="4616" width="3.875" style="363" customWidth="1"/>
    <col min="4617" max="4853" width="9" style="363"/>
    <col min="4854" max="4865" width="0" style="363" hidden="1" customWidth="1"/>
    <col min="4866" max="4866" width="7.5" style="363" customWidth="1"/>
    <col min="4867" max="4867" width="43.625" style="363" customWidth="1"/>
    <col min="4868" max="4868" width="9.5" style="363" customWidth="1"/>
    <col min="4869" max="4869" width="11.25" style="363" bestFit="1" customWidth="1"/>
    <col min="4870" max="4870" width="12.875" style="363" customWidth="1"/>
    <col min="4871" max="4871" width="9" style="363"/>
    <col min="4872" max="4872" width="3.875" style="363" customWidth="1"/>
    <col min="4873" max="5109" width="9" style="363"/>
    <col min="5110" max="5121" width="0" style="363" hidden="1" customWidth="1"/>
    <col min="5122" max="5122" width="7.5" style="363" customWidth="1"/>
    <col min="5123" max="5123" width="43.625" style="363" customWidth="1"/>
    <col min="5124" max="5124" width="9.5" style="363" customWidth="1"/>
    <col min="5125" max="5125" width="11.25" style="363" bestFit="1" customWidth="1"/>
    <col min="5126" max="5126" width="12.875" style="363" customWidth="1"/>
    <col min="5127" max="5127" width="9" style="363"/>
    <col min="5128" max="5128" width="3.875" style="363" customWidth="1"/>
    <col min="5129" max="5365" width="9" style="363"/>
    <col min="5366" max="5377" width="0" style="363" hidden="1" customWidth="1"/>
    <col min="5378" max="5378" width="7.5" style="363" customWidth="1"/>
    <col min="5379" max="5379" width="43.625" style="363" customWidth="1"/>
    <col min="5380" max="5380" width="9.5" style="363" customWidth="1"/>
    <col min="5381" max="5381" width="11.25" style="363" bestFit="1" customWidth="1"/>
    <col min="5382" max="5382" width="12.875" style="363" customWidth="1"/>
    <col min="5383" max="5383" width="9" style="363"/>
    <col min="5384" max="5384" width="3.875" style="363" customWidth="1"/>
    <col min="5385" max="5621" width="9" style="363"/>
    <col min="5622" max="5633" width="0" style="363" hidden="1" customWidth="1"/>
    <col min="5634" max="5634" width="7.5" style="363" customWidth="1"/>
    <col min="5635" max="5635" width="43.625" style="363" customWidth="1"/>
    <col min="5636" max="5636" width="9.5" style="363" customWidth="1"/>
    <col min="5637" max="5637" width="11.25" style="363" bestFit="1" customWidth="1"/>
    <col min="5638" max="5638" width="12.875" style="363" customWidth="1"/>
    <col min="5639" max="5639" width="9" style="363"/>
    <col min="5640" max="5640" width="3.875" style="363" customWidth="1"/>
    <col min="5641" max="5877" width="9" style="363"/>
    <col min="5878" max="5889" width="0" style="363" hidden="1" customWidth="1"/>
    <col min="5890" max="5890" width="7.5" style="363" customWidth="1"/>
    <col min="5891" max="5891" width="43.625" style="363" customWidth="1"/>
    <col min="5892" max="5892" width="9.5" style="363" customWidth="1"/>
    <col min="5893" max="5893" width="11.25" style="363" bestFit="1" customWidth="1"/>
    <col min="5894" max="5894" width="12.875" style="363" customWidth="1"/>
    <col min="5895" max="5895" width="9" style="363"/>
    <col min="5896" max="5896" width="3.875" style="363" customWidth="1"/>
    <col min="5897" max="6133" width="9" style="363"/>
    <col min="6134" max="6145" width="0" style="363" hidden="1" customWidth="1"/>
    <col min="6146" max="6146" width="7.5" style="363" customWidth="1"/>
    <col min="6147" max="6147" width="43.625" style="363" customWidth="1"/>
    <col min="6148" max="6148" width="9.5" style="363" customWidth="1"/>
    <col min="6149" max="6149" width="11.25" style="363" bestFit="1" customWidth="1"/>
    <col min="6150" max="6150" width="12.875" style="363" customWidth="1"/>
    <col min="6151" max="6151" width="9" style="363"/>
    <col min="6152" max="6152" width="3.875" style="363" customWidth="1"/>
    <col min="6153" max="6389" width="9" style="363"/>
    <col min="6390" max="6401" width="0" style="363" hidden="1" customWidth="1"/>
    <col min="6402" max="6402" width="7.5" style="363" customWidth="1"/>
    <col min="6403" max="6403" width="43.625" style="363" customWidth="1"/>
    <col min="6404" max="6404" width="9.5" style="363" customWidth="1"/>
    <col min="6405" max="6405" width="11.25" style="363" bestFit="1" customWidth="1"/>
    <col min="6406" max="6406" width="12.875" style="363" customWidth="1"/>
    <col min="6407" max="6407" width="9" style="363"/>
    <col min="6408" max="6408" width="3.875" style="363" customWidth="1"/>
    <col min="6409" max="6645" width="9" style="363"/>
    <col min="6646" max="6657" width="0" style="363" hidden="1" customWidth="1"/>
    <col min="6658" max="6658" width="7.5" style="363" customWidth="1"/>
    <col min="6659" max="6659" width="43.625" style="363" customWidth="1"/>
    <col min="6660" max="6660" width="9.5" style="363" customWidth="1"/>
    <col min="6661" max="6661" width="11.25" style="363" bestFit="1" customWidth="1"/>
    <col min="6662" max="6662" width="12.875" style="363" customWidth="1"/>
    <col min="6663" max="6663" width="9" style="363"/>
    <col min="6664" max="6664" width="3.875" style="363" customWidth="1"/>
    <col min="6665" max="6901" width="9" style="363"/>
    <col min="6902" max="6913" width="0" style="363" hidden="1" customWidth="1"/>
    <col min="6914" max="6914" width="7.5" style="363" customWidth="1"/>
    <col min="6915" max="6915" width="43.625" style="363" customWidth="1"/>
    <col min="6916" max="6916" width="9.5" style="363" customWidth="1"/>
    <col min="6917" max="6917" width="11.25" style="363" bestFit="1" customWidth="1"/>
    <col min="6918" max="6918" width="12.875" style="363" customWidth="1"/>
    <col min="6919" max="6919" width="9" style="363"/>
    <col min="6920" max="6920" width="3.875" style="363" customWidth="1"/>
    <col min="6921" max="7157" width="9" style="363"/>
    <col min="7158" max="7169" width="0" style="363" hidden="1" customWidth="1"/>
    <col min="7170" max="7170" width="7.5" style="363" customWidth="1"/>
    <col min="7171" max="7171" width="43.625" style="363" customWidth="1"/>
    <col min="7172" max="7172" width="9.5" style="363" customWidth="1"/>
    <col min="7173" max="7173" width="11.25" style="363" bestFit="1" customWidth="1"/>
    <col min="7174" max="7174" width="12.875" style="363" customWidth="1"/>
    <col min="7175" max="7175" width="9" style="363"/>
    <col min="7176" max="7176" width="3.875" style="363" customWidth="1"/>
    <col min="7177" max="7413" width="9" style="363"/>
    <col min="7414" max="7425" width="0" style="363" hidden="1" customWidth="1"/>
    <col min="7426" max="7426" width="7.5" style="363" customWidth="1"/>
    <col min="7427" max="7427" width="43.625" style="363" customWidth="1"/>
    <col min="7428" max="7428" width="9.5" style="363" customWidth="1"/>
    <col min="7429" max="7429" width="11.25" style="363" bestFit="1" customWidth="1"/>
    <col min="7430" max="7430" width="12.875" style="363" customWidth="1"/>
    <col min="7431" max="7431" width="9" style="363"/>
    <col min="7432" max="7432" width="3.875" style="363" customWidth="1"/>
    <col min="7433" max="7669" width="9" style="363"/>
    <col min="7670" max="7681" width="0" style="363" hidden="1" customWidth="1"/>
    <col min="7682" max="7682" width="7.5" style="363" customWidth="1"/>
    <col min="7683" max="7683" width="43.625" style="363" customWidth="1"/>
    <col min="7684" max="7684" width="9.5" style="363" customWidth="1"/>
    <col min="7685" max="7685" width="11.25" style="363" bestFit="1" customWidth="1"/>
    <col min="7686" max="7686" width="12.875" style="363" customWidth="1"/>
    <col min="7687" max="7687" width="9" style="363"/>
    <col min="7688" max="7688" width="3.875" style="363" customWidth="1"/>
    <col min="7689" max="7925" width="9" style="363"/>
    <col min="7926" max="7937" width="0" style="363" hidden="1" customWidth="1"/>
    <col min="7938" max="7938" width="7.5" style="363" customWidth="1"/>
    <col min="7939" max="7939" width="43.625" style="363" customWidth="1"/>
    <col min="7940" max="7940" width="9.5" style="363" customWidth="1"/>
    <col min="7941" max="7941" width="11.25" style="363" bestFit="1" customWidth="1"/>
    <col min="7942" max="7942" width="12.875" style="363" customWidth="1"/>
    <col min="7943" max="7943" width="9" style="363"/>
    <col min="7944" max="7944" width="3.875" style="363" customWidth="1"/>
    <col min="7945" max="8181" width="9" style="363"/>
    <col min="8182" max="8193" width="0" style="363" hidden="1" customWidth="1"/>
    <col min="8194" max="8194" width="7.5" style="363" customWidth="1"/>
    <col min="8195" max="8195" width="43.625" style="363" customWidth="1"/>
    <col min="8196" max="8196" width="9.5" style="363" customWidth="1"/>
    <col min="8197" max="8197" width="11.25" style="363" bestFit="1" customWidth="1"/>
    <col min="8198" max="8198" width="12.875" style="363" customWidth="1"/>
    <col min="8199" max="8199" width="9" style="363"/>
    <col min="8200" max="8200" width="3.875" style="363" customWidth="1"/>
    <col min="8201" max="8437" width="9" style="363"/>
    <col min="8438" max="8449" width="0" style="363" hidden="1" customWidth="1"/>
    <col min="8450" max="8450" width="7.5" style="363" customWidth="1"/>
    <col min="8451" max="8451" width="43.625" style="363" customWidth="1"/>
    <col min="8452" max="8452" width="9.5" style="363" customWidth="1"/>
    <col min="8453" max="8453" width="11.25" style="363" bestFit="1" customWidth="1"/>
    <col min="8454" max="8454" width="12.875" style="363" customWidth="1"/>
    <col min="8455" max="8455" width="9" style="363"/>
    <col min="8456" max="8456" width="3.875" style="363" customWidth="1"/>
    <col min="8457" max="8693" width="9" style="363"/>
    <col min="8694" max="8705" width="0" style="363" hidden="1" customWidth="1"/>
    <col min="8706" max="8706" width="7.5" style="363" customWidth="1"/>
    <col min="8707" max="8707" width="43.625" style="363" customWidth="1"/>
    <col min="8708" max="8708" width="9.5" style="363" customWidth="1"/>
    <col min="8709" max="8709" width="11.25" style="363" bestFit="1" customWidth="1"/>
    <col min="8710" max="8710" width="12.875" style="363" customWidth="1"/>
    <col min="8711" max="8711" width="9" style="363"/>
    <col min="8712" max="8712" width="3.875" style="363" customWidth="1"/>
    <col min="8713" max="8949" width="9" style="363"/>
    <col min="8950" max="8961" width="0" style="363" hidden="1" customWidth="1"/>
    <col min="8962" max="8962" width="7.5" style="363" customWidth="1"/>
    <col min="8963" max="8963" width="43.625" style="363" customWidth="1"/>
    <col min="8964" max="8964" width="9.5" style="363" customWidth="1"/>
    <col min="8965" max="8965" width="11.25" style="363" bestFit="1" customWidth="1"/>
    <col min="8966" max="8966" width="12.875" style="363" customWidth="1"/>
    <col min="8967" max="8967" width="9" style="363"/>
    <col min="8968" max="8968" width="3.875" style="363" customWidth="1"/>
    <col min="8969" max="9205" width="9" style="363"/>
    <col min="9206" max="9217" width="0" style="363" hidden="1" customWidth="1"/>
    <col min="9218" max="9218" width="7.5" style="363" customWidth="1"/>
    <col min="9219" max="9219" width="43.625" style="363" customWidth="1"/>
    <col min="9220" max="9220" width="9.5" style="363" customWidth="1"/>
    <col min="9221" max="9221" width="11.25" style="363" bestFit="1" customWidth="1"/>
    <col min="9222" max="9222" width="12.875" style="363" customWidth="1"/>
    <col min="9223" max="9223" width="9" style="363"/>
    <col min="9224" max="9224" width="3.875" style="363" customWidth="1"/>
    <col min="9225" max="9461" width="9" style="363"/>
    <col min="9462" max="9473" width="0" style="363" hidden="1" customWidth="1"/>
    <col min="9474" max="9474" width="7.5" style="363" customWidth="1"/>
    <col min="9475" max="9475" width="43.625" style="363" customWidth="1"/>
    <col min="9476" max="9476" width="9.5" style="363" customWidth="1"/>
    <col min="9477" max="9477" width="11.25" style="363" bestFit="1" customWidth="1"/>
    <col min="9478" max="9478" width="12.875" style="363" customWidth="1"/>
    <col min="9479" max="9479" width="9" style="363"/>
    <col min="9480" max="9480" width="3.875" style="363" customWidth="1"/>
    <col min="9481" max="9717" width="9" style="363"/>
    <col min="9718" max="9729" width="0" style="363" hidden="1" customWidth="1"/>
    <col min="9730" max="9730" width="7.5" style="363" customWidth="1"/>
    <col min="9731" max="9731" width="43.625" style="363" customWidth="1"/>
    <col min="9732" max="9732" width="9.5" style="363" customWidth="1"/>
    <col min="9733" max="9733" width="11.25" style="363" bestFit="1" customWidth="1"/>
    <col min="9734" max="9734" width="12.875" style="363" customWidth="1"/>
    <col min="9735" max="9735" width="9" style="363"/>
    <col min="9736" max="9736" width="3.875" style="363" customWidth="1"/>
    <col min="9737" max="9973" width="9" style="363"/>
    <col min="9974" max="9985" width="0" style="363" hidden="1" customWidth="1"/>
    <col min="9986" max="9986" width="7.5" style="363" customWidth="1"/>
    <col min="9987" max="9987" width="43.625" style="363" customWidth="1"/>
    <col min="9988" max="9988" width="9.5" style="363" customWidth="1"/>
    <col min="9989" max="9989" width="11.25" style="363" bestFit="1" customWidth="1"/>
    <col min="9990" max="9990" width="12.875" style="363" customWidth="1"/>
    <col min="9991" max="9991" width="9" style="363"/>
    <col min="9992" max="9992" width="3.875" style="363" customWidth="1"/>
    <col min="9993" max="10229" width="9" style="363"/>
    <col min="10230" max="10241" width="0" style="363" hidden="1" customWidth="1"/>
    <col min="10242" max="10242" width="7.5" style="363" customWidth="1"/>
    <col min="10243" max="10243" width="43.625" style="363" customWidth="1"/>
    <col min="10244" max="10244" width="9.5" style="363" customWidth="1"/>
    <col min="10245" max="10245" width="11.25" style="363" bestFit="1" customWidth="1"/>
    <col min="10246" max="10246" width="12.875" style="363" customWidth="1"/>
    <col min="10247" max="10247" width="9" style="363"/>
    <col min="10248" max="10248" width="3.875" style="363" customWidth="1"/>
    <col min="10249" max="10485" width="9" style="363"/>
    <col min="10486" max="10497" width="0" style="363" hidden="1" customWidth="1"/>
    <col min="10498" max="10498" width="7.5" style="363" customWidth="1"/>
    <col min="10499" max="10499" width="43.625" style="363" customWidth="1"/>
    <col min="10500" max="10500" width="9.5" style="363" customWidth="1"/>
    <col min="10501" max="10501" width="11.25" style="363" bestFit="1" customWidth="1"/>
    <col min="10502" max="10502" width="12.875" style="363" customWidth="1"/>
    <col min="10503" max="10503" width="9" style="363"/>
    <col min="10504" max="10504" width="3.875" style="363" customWidth="1"/>
    <col min="10505" max="10741" width="9" style="363"/>
    <col min="10742" max="10753" width="0" style="363" hidden="1" customWidth="1"/>
    <col min="10754" max="10754" width="7.5" style="363" customWidth="1"/>
    <col min="10755" max="10755" width="43.625" style="363" customWidth="1"/>
    <col min="10756" max="10756" width="9.5" style="363" customWidth="1"/>
    <col min="10757" max="10757" width="11.25" style="363" bestFit="1" customWidth="1"/>
    <col min="10758" max="10758" width="12.875" style="363" customWidth="1"/>
    <col min="10759" max="10759" width="9" style="363"/>
    <col min="10760" max="10760" width="3.875" style="363" customWidth="1"/>
    <col min="10761" max="10997" width="9" style="363"/>
    <col min="10998" max="11009" width="0" style="363" hidden="1" customWidth="1"/>
    <col min="11010" max="11010" width="7.5" style="363" customWidth="1"/>
    <col min="11011" max="11011" width="43.625" style="363" customWidth="1"/>
    <col min="11012" max="11012" width="9.5" style="363" customWidth="1"/>
    <col min="11013" max="11013" width="11.25" style="363" bestFit="1" customWidth="1"/>
    <col min="11014" max="11014" width="12.875" style="363" customWidth="1"/>
    <col min="11015" max="11015" width="9" style="363"/>
    <col min="11016" max="11016" width="3.875" style="363" customWidth="1"/>
    <col min="11017" max="11253" width="9" style="363"/>
    <col min="11254" max="11265" width="0" style="363" hidden="1" customWidth="1"/>
    <col min="11266" max="11266" width="7.5" style="363" customWidth="1"/>
    <col min="11267" max="11267" width="43.625" style="363" customWidth="1"/>
    <col min="11268" max="11268" width="9.5" style="363" customWidth="1"/>
    <col min="11269" max="11269" width="11.25" style="363" bestFit="1" customWidth="1"/>
    <col min="11270" max="11270" width="12.875" style="363" customWidth="1"/>
    <col min="11271" max="11271" width="9" style="363"/>
    <col min="11272" max="11272" width="3.875" style="363" customWidth="1"/>
    <col min="11273" max="11509" width="9" style="363"/>
    <col min="11510" max="11521" width="0" style="363" hidden="1" customWidth="1"/>
    <col min="11522" max="11522" width="7.5" style="363" customWidth="1"/>
    <col min="11523" max="11523" width="43.625" style="363" customWidth="1"/>
    <col min="11524" max="11524" width="9.5" style="363" customWidth="1"/>
    <col min="11525" max="11525" width="11.25" style="363" bestFit="1" customWidth="1"/>
    <col min="11526" max="11526" width="12.875" style="363" customWidth="1"/>
    <col min="11527" max="11527" width="9" style="363"/>
    <col min="11528" max="11528" width="3.875" style="363" customWidth="1"/>
    <col min="11529" max="11765" width="9" style="363"/>
    <col min="11766" max="11777" width="0" style="363" hidden="1" customWidth="1"/>
    <col min="11778" max="11778" width="7.5" style="363" customWidth="1"/>
    <col min="11779" max="11779" width="43.625" style="363" customWidth="1"/>
    <col min="11780" max="11780" width="9.5" style="363" customWidth="1"/>
    <col min="11781" max="11781" width="11.25" style="363" bestFit="1" customWidth="1"/>
    <col min="11782" max="11782" width="12.875" style="363" customWidth="1"/>
    <col min="11783" max="11783" width="9" style="363"/>
    <col min="11784" max="11784" width="3.875" style="363" customWidth="1"/>
    <col min="11785" max="12021" width="9" style="363"/>
    <col min="12022" max="12033" width="0" style="363" hidden="1" customWidth="1"/>
    <col min="12034" max="12034" width="7.5" style="363" customWidth="1"/>
    <col min="12035" max="12035" width="43.625" style="363" customWidth="1"/>
    <col min="12036" max="12036" width="9.5" style="363" customWidth="1"/>
    <col min="12037" max="12037" width="11.25" style="363" bestFit="1" customWidth="1"/>
    <col min="12038" max="12038" width="12.875" style="363" customWidth="1"/>
    <col min="12039" max="12039" width="9" style="363"/>
    <col min="12040" max="12040" width="3.875" style="363" customWidth="1"/>
    <col min="12041" max="12277" width="9" style="363"/>
    <col min="12278" max="12289" width="0" style="363" hidden="1" customWidth="1"/>
    <col min="12290" max="12290" width="7.5" style="363" customWidth="1"/>
    <col min="12291" max="12291" width="43.625" style="363" customWidth="1"/>
    <col min="12292" max="12292" width="9.5" style="363" customWidth="1"/>
    <col min="12293" max="12293" width="11.25" style="363" bestFit="1" customWidth="1"/>
    <col min="12294" max="12294" width="12.875" style="363" customWidth="1"/>
    <col min="12295" max="12295" width="9" style="363"/>
    <col min="12296" max="12296" width="3.875" style="363" customWidth="1"/>
    <col min="12297" max="12533" width="9" style="363"/>
    <col min="12534" max="12545" width="0" style="363" hidden="1" customWidth="1"/>
    <col min="12546" max="12546" width="7.5" style="363" customWidth="1"/>
    <col min="12547" max="12547" width="43.625" style="363" customWidth="1"/>
    <col min="12548" max="12548" width="9.5" style="363" customWidth="1"/>
    <col min="12549" max="12549" width="11.25" style="363" bestFit="1" customWidth="1"/>
    <col min="12550" max="12550" width="12.875" style="363" customWidth="1"/>
    <col min="12551" max="12551" width="9" style="363"/>
    <col min="12552" max="12552" width="3.875" style="363" customWidth="1"/>
    <col min="12553" max="12789" width="9" style="363"/>
    <col min="12790" max="12801" width="0" style="363" hidden="1" customWidth="1"/>
    <col min="12802" max="12802" width="7.5" style="363" customWidth="1"/>
    <col min="12803" max="12803" width="43.625" style="363" customWidth="1"/>
    <col min="12804" max="12804" width="9.5" style="363" customWidth="1"/>
    <col min="12805" max="12805" width="11.25" style="363" bestFit="1" customWidth="1"/>
    <col min="12806" max="12806" width="12.875" style="363" customWidth="1"/>
    <col min="12807" max="12807" width="9" style="363"/>
    <col min="12808" max="12808" width="3.875" style="363" customWidth="1"/>
    <col min="12809" max="13045" width="9" style="363"/>
    <col min="13046" max="13057" width="0" style="363" hidden="1" customWidth="1"/>
    <col min="13058" max="13058" width="7.5" style="363" customWidth="1"/>
    <col min="13059" max="13059" width="43.625" style="363" customWidth="1"/>
    <col min="13060" max="13060" width="9.5" style="363" customWidth="1"/>
    <col min="13061" max="13061" width="11.25" style="363" bestFit="1" customWidth="1"/>
    <col min="13062" max="13062" width="12.875" style="363" customWidth="1"/>
    <col min="13063" max="13063" width="9" style="363"/>
    <col min="13064" max="13064" width="3.875" style="363" customWidth="1"/>
    <col min="13065" max="13301" width="9" style="363"/>
    <col min="13302" max="13313" width="0" style="363" hidden="1" customWidth="1"/>
    <col min="13314" max="13314" width="7.5" style="363" customWidth="1"/>
    <col min="13315" max="13315" width="43.625" style="363" customWidth="1"/>
    <col min="13316" max="13316" width="9.5" style="363" customWidth="1"/>
    <col min="13317" max="13317" width="11.25" style="363" bestFit="1" customWidth="1"/>
    <col min="13318" max="13318" width="12.875" style="363" customWidth="1"/>
    <col min="13319" max="13319" width="9" style="363"/>
    <col min="13320" max="13320" width="3.875" style="363" customWidth="1"/>
    <col min="13321" max="13557" width="9" style="363"/>
    <col min="13558" max="13569" width="0" style="363" hidden="1" customWidth="1"/>
    <col min="13570" max="13570" width="7.5" style="363" customWidth="1"/>
    <col min="13571" max="13571" width="43.625" style="363" customWidth="1"/>
    <col min="13572" max="13572" width="9.5" style="363" customWidth="1"/>
    <col min="13573" max="13573" width="11.25" style="363" bestFit="1" customWidth="1"/>
    <col min="13574" max="13574" width="12.875" style="363" customWidth="1"/>
    <col min="13575" max="13575" width="9" style="363"/>
    <col min="13576" max="13576" width="3.875" style="363" customWidth="1"/>
    <col min="13577" max="13813" width="9" style="363"/>
    <col min="13814" max="13825" width="0" style="363" hidden="1" customWidth="1"/>
    <col min="13826" max="13826" width="7.5" style="363" customWidth="1"/>
    <col min="13827" max="13827" width="43.625" style="363" customWidth="1"/>
    <col min="13828" max="13828" width="9.5" style="363" customWidth="1"/>
    <col min="13829" max="13829" width="11.25" style="363" bestFit="1" customWidth="1"/>
    <col min="13830" max="13830" width="12.875" style="363" customWidth="1"/>
    <col min="13831" max="13831" width="9" style="363"/>
    <col min="13832" max="13832" width="3.875" style="363" customWidth="1"/>
    <col min="13833" max="14069" width="9" style="363"/>
    <col min="14070" max="14081" width="0" style="363" hidden="1" customWidth="1"/>
    <col min="14082" max="14082" width="7.5" style="363" customWidth="1"/>
    <col min="14083" max="14083" width="43.625" style="363" customWidth="1"/>
    <col min="14084" max="14084" width="9.5" style="363" customWidth="1"/>
    <col min="14085" max="14085" width="11.25" style="363" bestFit="1" customWidth="1"/>
    <col min="14086" max="14086" width="12.875" style="363" customWidth="1"/>
    <col min="14087" max="14087" width="9" style="363"/>
    <col min="14088" max="14088" width="3.875" style="363" customWidth="1"/>
    <col min="14089" max="14325" width="9" style="363"/>
    <col min="14326" max="14337" width="0" style="363" hidden="1" customWidth="1"/>
    <col min="14338" max="14338" width="7.5" style="363" customWidth="1"/>
    <col min="14339" max="14339" width="43.625" style="363" customWidth="1"/>
    <col min="14340" max="14340" width="9.5" style="363" customWidth="1"/>
    <col min="14341" max="14341" width="11.25" style="363" bestFit="1" customWidth="1"/>
    <col min="14342" max="14342" width="12.875" style="363" customWidth="1"/>
    <col min="14343" max="14343" width="9" style="363"/>
    <col min="14344" max="14344" width="3.875" style="363" customWidth="1"/>
    <col min="14345" max="14581" width="9" style="363"/>
    <col min="14582" max="14593" width="0" style="363" hidden="1" customWidth="1"/>
    <col min="14594" max="14594" width="7.5" style="363" customWidth="1"/>
    <col min="14595" max="14595" width="43.625" style="363" customWidth="1"/>
    <col min="14596" max="14596" width="9.5" style="363" customWidth="1"/>
    <col min="14597" max="14597" width="11.25" style="363" bestFit="1" customWidth="1"/>
    <col min="14598" max="14598" width="12.875" style="363" customWidth="1"/>
    <col min="14599" max="14599" width="9" style="363"/>
    <col min="14600" max="14600" width="3.875" style="363" customWidth="1"/>
    <col min="14601" max="14837" width="9" style="363"/>
    <col min="14838" max="14849" width="0" style="363" hidden="1" customWidth="1"/>
    <col min="14850" max="14850" width="7.5" style="363" customWidth="1"/>
    <col min="14851" max="14851" width="43.625" style="363" customWidth="1"/>
    <col min="14852" max="14852" width="9.5" style="363" customWidth="1"/>
    <col min="14853" max="14853" width="11.25" style="363" bestFit="1" customWidth="1"/>
    <col min="14854" max="14854" width="12.875" style="363" customWidth="1"/>
    <col min="14855" max="14855" width="9" style="363"/>
    <col min="14856" max="14856" width="3.875" style="363" customWidth="1"/>
    <col min="14857" max="15093" width="9" style="363"/>
    <col min="15094" max="15105" width="0" style="363" hidden="1" customWidth="1"/>
    <col min="15106" max="15106" width="7.5" style="363" customWidth="1"/>
    <col min="15107" max="15107" width="43.625" style="363" customWidth="1"/>
    <col min="15108" max="15108" width="9.5" style="363" customWidth="1"/>
    <col min="15109" max="15109" width="11.25" style="363" bestFit="1" customWidth="1"/>
    <col min="15110" max="15110" width="12.875" style="363" customWidth="1"/>
    <col min="15111" max="15111" width="9" style="363"/>
    <col min="15112" max="15112" width="3.875" style="363" customWidth="1"/>
    <col min="15113" max="15349" width="9" style="363"/>
    <col min="15350" max="15361" width="0" style="363" hidden="1" customWidth="1"/>
    <col min="15362" max="15362" width="7.5" style="363" customWidth="1"/>
    <col min="15363" max="15363" width="43.625" style="363" customWidth="1"/>
    <col min="15364" max="15364" width="9.5" style="363" customWidth="1"/>
    <col min="15365" max="15365" width="11.25" style="363" bestFit="1" customWidth="1"/>
    <col min="15366" max="15366" width="12.875" style="363" customWidth="1"/>
    <col min="15367" max="15367" width="9" style="363"/>
    <col min="15368" max="15368" width="3.875" style="363" customWidth="1"/>
    <col min="15369" max="15605" width="9" style="363"/>
    <col min="15606" max="15617" width="0" style="363" hidden="1" customWidth="1"/>
    <col min="15618" max="15618" width="7.5" style="363" customWidth="1"/>
    <col min="15619" max="15619" width="43.625" style="363" customWidth="1"/>
    <col min="15620" max="15620" width="9.5" style="363" customWidth="1"/>
    <col min="15621" max="15621" width="11.25" style="363" bestFit="1" customWidth="1"/>
    <col min="15622" max="15622" width="12.875" style="363" customWidth="1"/>
    <col min="15623" max="15623" width="9" style="363"/>
    <col min="15624" max="15624" width="3.875" style="363" customWidth="1"/>
    <col min="15625" max="15861" width="9" style="363"/>
    <col min="15862" max="15873" width="0" style="363" hidden="1" customWidth="1"/>
    <col min="15874" max="15874" width="7.5" style="363" customWidth="1"/>
    <col min="15875" max="15875" width="43.625" style="363" customWidth="1"/>
    <col min="15876" max="15876" width="9.5" style="363" customWidth="1"/>
    <col min="15877" max="15877" width="11.25" style="363" bestFit="1" customWidth="1"/>
    <col min="15878" max="15878" width="12.875" style="363" customWidth="1"/>
    <col min="15879" max="15879" width="9" style="363"/>
    <col min="15880" max="15880" width="3.875" style="363" customWidth="1"/>
    <col min="15881" max="16117" width="9" style="363"/>
    <col min="16118" max="16129" width="0" style="363" hidden="1" customWidth="1"/>
    <col min="16130" max="16130" width="7.5" style="363" customWidth="1"/>
    <col min="16131" max="16131" width="43.625" style="363" customWidth="1"/>
    <col min="16132" max="16132" width="9.5" style="363" customWidth="1"/>
    <col min="16133" max="16133" width="11.25" style="363" bestFit="1" customWidth="1"/>
    <col min="16134" max="16134" width="12.875" style="363" customWidth="1"/>
    <col min="16135" max="16135" width="9" style="363"/>
    <col min="16136" max="16136" width="3.875" style="363" customWidth="1"/>
    <col min="16137" max="16384" width="9" style="363"/>
  </cols>
  <sheetData>
    <row r="1" spans="2:28">
      <c r="B1" s="363" t="s">
        <v>551</v>
      </c>
      <c r="K1" s="363" t="s">
        <v>552</v>
      </c>
    </row>
    <row r="2" spans="2:28">
      <c r="K2" s="363" t="s">
        <v>553</v>
      </c>
    </row>
    <row r="3" spans="2:28" ht="12" customHeight="1">
      <c r="X3" s="2101" t="s">
        <v>1395</v>
      </c>
      <c r="Y3" s="2101"/>
      <c r="Z3" s="2101"/>
      <c r="AA3" s="2101"/>
      <c r="AB3" s="2101"/>
    </row>
    <row r="4" spans="2:28">
      <c r="B4" s="366" t="s">
        <v>554</v>
      </c>
      <c r="C4" s="498"/>
      <c r="D4" s="498" t="s">
        <v>519</v>
      </c>
      <c r="E4" s="498" t="s">
        <v>547</v>
      </c>
      <c r="F4" s="498" t="s">
        <v>555</v>
      </c>
      <c r="X4" s="2101" t="s">
        <v>554</v>
      </c>
      <c r="Y4" s="2101"/>
      <c r="Z4" s="2101" t="s">
        <v>519</v>
      </c>
      <c r="AA4" s="2101" t="s">
        <v>547</v>
      </c>
      <c r="AB4" s="2101" t="s">
        <v>555</v>
      </c>
    </row>
    <row r="5" spans="2:28">
      <c r="B5" s="366"/>
      <c r="C5" s="499" t="s">
        <v>556</v>
      </c>
      <c r="D5" s="499">
        <f>D94</f>
        <v>53.059567690286435</v>
      </c>
      <c r="E5" s="499">
        <f>E94</f>
        <v>44.362306163330075</v>
      </c>
      <c r="F5" s="499">
        <f>F94</f>
        <v>2.5781261463834757</v>
      </c>
      <c r="X5" s="2101"/>
      <c r="Y5" s="2101" t="s">
        <v>556</v>
      </c>
      <c r="Z5" s="2153">
        <v>53.403248621898094</v>
      </c>
      <c r="AA5" s="2153">
        <v>43.549613059673582</v>
      </c>
      <c r="AB5" s="2153">
        <v>3.047138318428336</v>
      </c>
    </row>
    <row r="6" spans="2:28">
      <c r="B6" s="366"/>
      <c r="C6" s="498"/>
      <c r="D6" s="498"/>
      <c r="E6" s="498"/>
      <c r="F6" s="498"/>
      <c r="X6" s="2101"/>
      <c r="Y6" s="2101"/>
      <c r="Z6" s="2153"/>
      <c r="AA6" s="2153"/>
      <c r="AB6" s="2153"/>
    </row>
    <row r="7" spans="2:28">
      <c r="B7" s="366">
        <v>1</v>
      </c>
      <c r="C7" s="500" t="str">
        <f>C95</f>
        <v>がれき類</v>
      </c>
      <c r="D7" s="501">
        <f>D95</f>
        <v>96.072985182020133</v>
      </c>
      <c r="E7" s="501">
        <f t="shared" ref="E7:F7" si="0">E95</f>
        <v>1.5218604655721171</v>
      </c>
      <c r="F7" s="501">
        <f t="shared" si="0"/>
        <v>2.4051543524077537</v>
      </c>
      <c r="X7" s="2101">
        <v>1</v>
      </c>
      <c r="Y7" s="2101" t="s">
        <v>226</v>
      </c>
      <c r="Z7" s="2153">
        <v>95.189958080819054</v>
      </c>
      <c r="AA7" s="2153">
        <v>4.7582566930113712</v>
      </c>
      <c r="AB7" s="2153">
        <v>5.1785226169582761E-2</v>
      </c>
    </row>
    <row r="8" spans="2:28">
      <c r="B8" s="366">
        <v>2</v>
      </c>
      <c r="C8" s="500" t="str">
        <f t="shared" ref="C8:F25" si="1">C96</f>
        <v>動物のふん尿</v>
      </c>
      <c r="D8" s="501">
        <f t="shared" si="1"/>
        <v>95.083922410397122</v>
      </c>
      <c r="E8" s="501">
        <f t="shared" si="1"/>
        <v>4.8633746269967766</v>
      </c>
      <c r="F8" s="501">
        <f t="shared" si="1"/>
        <v>5.2702962606093862E-2</v>
      </c>
      <c r="X8" s="2101">
        <v>2</v>
      </c>
      <c r="Y8" s="2101" t="s">
        <v>221</v>
      </c>
      <c r="Z8" s="2153">
        <v>95.107634038733508</v>
      </c>
      <c r="AA8" s="2153">
        <v>1.8099824263409712</v>
      </c>
      <c r="AB8" s="2153">
        <v>3.0823835349255111</v>
      </c>
    </row>
    <row r="9" spans="2:28">
      <c r="B9" s="366">
        <v>3</v>
      </c>
      <c r="C9" s="500" t="str">
        <f t="shared" si="1"/>
        <v>金 属 く ず</v>
      </c>
      <c r="D9" s="501">
        <f t="shared" si="1"/>
        <v>94.546846192660169</v>
      </c>
      <c r="E9" s="501">
        <f t="shared" si="1"/>
        <v>3.6991709324720414</v>
      </c>
      <c r="F9" s="501">
        <f t="shared" si="1"/>
        <v>1.7539828748677841</v>
      </c>
      <c r="X9" s="2101">
        <v>3</v>
      </c>
      <c r="Y9" s="2101" t="s">
        <v>572</v>
      </c>
      <c r="Z9" s="2153">
        <v>94.436669501761088</v>
      </c>
      <c r="AA9" s="2153">
        <v>2.6484537273719444</v>
      </c>
      <c r="AB9" s="2153">
        <v>2.9148767708669592</v>
      </c>
    </row>
    <row r="10" spans="2:28">
      <c r="B10" s="366">
        <v>4</v>
      </c>
      <c r="C10" s="500" t="str">
        <f t="shared" si="1"/>
        <v>鉱 さ い</v>
      </c>
      <c r="D10" s="501">
        <f t="shared" si="1"/>
        <v>93.118663954152822</v>
      </c>
      <c r="E10" s="501">
        <f t="shared" si="1"/>
        <v>1.2813176094746759</v>
      </c>
      <c r="F10" s="501">
        <f t="shared" si="1"/>
        <v>5.6000184363725003</v>
      </c>
      <c r="X10" s="2101">
        <v>4</v>
      </c>
      <c r="Y10" s="2101" t="s">
        <v>573</v>
      </c>
      <c r="Z10" s="2153">
        <v>90.640309645295247</v>
      </c>
      <c r="AA10" s="2153">
        <v>3.287092858976584</v>
      </c>
      <c r="AB10" s="2153">
        <v>6.0725974957281759</v>
      </c>
    </row>
    <row r="11" spans="2:28">
      <c r="B11" s="366">
        <v>5</v>
      </c>
      <c r="C11" s="500" t="str">
        <f t="shared" si="1"/>
        <v>木  く  ず</v>
      </c>
      <c r="D11" s="501">
        <f t="shared" si="1"/>
        <v>82.519110236549849</v>
      </c>
      <c r="E11" s="501">
        <f t="shared" si="1"/>
        <v>14.066274907891305</v>
      </c>
      <c r="F11" s="501">
        <f t="shared" si="1"/>
        <v>3.4146148555588467</v>
      </c>
      <c r="X11" s="2101">
        <v>5</v>
      </c>
      <c r="Y11" s="2101" t="s">
        <v>217</v>
      </c>
      <c r="Z11" s="2153">
        <v>84.416848783778363</v>
      </c>
      <c r="AA11" s="2153">
        <v>14.354903582881906</v>
      </c>
      <c r="AB11" s="2153">
        <v>1.228247633339735</v>
      </c>
    </row>
    <row r="12" spans="2:28">
      <c r="B12" s="366">
        <v>6</v>
      </c>
      <c r="C12" s="500" t="str">
        <f t="shared" si="1"/>
        <v>動物系固形不要物</v>
      </c>
      <c r="D12" s="501">
        <f t="shared" si="1"/>
        <v>81.211469584111313</v>
      </c>
      <c r="E12" s="501">
        <f t="shared" si="1"/>
        <v>16.951018736672943</v>
      </c>
      <c r="F12" s="501">
        <f t="shared" si="1"/>
        <v>1.8375116792157469</v>
      </c>
      <c r="X12" s="2101">
        <v>6</v>
      </c>
      <c r="Y12" s="2101" t="s">
        <v>567</v>
      </c>
      <c r="Z12" s="2153">
        <v>78.476112913419044</v>
      </c>
      <c r="AA12" s="2153">
        <v>18.067088290971288</v>
      </c>
      <c r="AB12" s="2153">
        <v>3.456798795609676</v>
      </c>
    </row>
    <row r="13" spans="2:28" ht="12" customHeight="1">
      <c r="B13" s="366">
        <v>7</v>
      </c>
      <c r="C13" s="500" t="str">
        <f t="shared" si="1"/>
        <v>ば い じ ん</v>
      </c>
      <c r="D13" s="501">
        <f t="shared" si="1"/>
        <v>75.950990987668575</v>
      </c>
      <c r="E13" s="501">
        <f t="shared" si="1"/>
        <v>14.555403991693508</v>
      </c>
      <c r="F13" s="501">
        <f t="shared" si="1"/>
        <v>9.4936050206379115</v>
      </c>
      <c r="X13" s="2101">
        <v>7</v>
      </c>
      <c r="Y13" s="2101" t="s">
        <v>571</v>
      </c>
      <c r="Z13" s="2153">
        <v>74.620704941486963</v>
      </c>
      <c r="AA13" s="2153">
        <v>6.5490898489866032</v>
      </c>
      <c r="AB13" s="2153">
        <v>18.830205209526444</v>
      </c>
    </row>
    <row r="14" spans="2:28" ht="12" customHeight="1">
      <c r="B14" s="366">
        <v>8</v>
      </c>
      <c r="C14" s="500" t="str">
        <f t="shared" si="1"/>
        <v>紙  く  ず</v>
      </c>
      <c r="D14" s="501">
        <f t="shared" si="1"/>
        <v>74.979205205740286</v>
      </c>
      <c r="E14" s="501">
        <f t="shared" si="1"/>
        <v>23.127742765841912</v>
      </c>
      <c r="F14" s="501">
        <f t="shared" si="1"/>
        <v>1.8930520284177961</v>
      </c>
      <c r="X14" s="2101">
        <v>8</v>
      </c>
      <c r="Y14" s="2101" t="s">
        <v>1389</v>
      </c>
      <c r="Z14" s="2153">
        <v>73.607441205826717</v>
      </c>
      <c r="AA14" s="2153">
        <v>5.720913570626041</v>
      </c>
      <c r="AB14" s="2153">
        <v>20.671645223547248</v>
      </c>
    </row>
    <row r="15" spans="2:28" ht="12" customHeight="1">
      <c r="B15" s="366">
        <v>9</v>
      </c>
      <c r="C15" s="2162" t="s">
        <v>1484</v>
      </c>
      <c r="D15" s="501">
        <f t="shared" si="1"/>
        <v>73.769440237606645</v>
      </c>
      <c r="E15" s="501">
        <f t="shared" si="1"/>
        <v>8.898998064748044</v>
      </c>
      <c r="F15" s="501">
        <f t="shared" si="1"/>
        <v>17.331561697645313</v>
      </c>
      <c r="X15" s="2101">
        <v>9</v>
      </c>
      <c r="Y15" s="2101" t="s">
        <v>574</v>
      </c>
      <c r="Z15" s="2153">
        <v>72.667113686308412</v>
      </c>
      <c r="AA15" s="2153">
        <v>13.005363255160404</v>
      </c>
      <c r="AB15" s="2153">
        <v>14.327523058531169</v>
      </c>
    </row>
    <row r="16" spans="2:28" ht="11.25" customHeight="1">
      <c r="B16" s="366">
        <v>10</v>
      </c>
      <c r="C16" s="500" t="str">
        <f t="shared" si="1"/>
        <v>燃 え 殻</v>
      </c>
      <c r="D16" s="501">
        <f t="shared" si="1"/>
        <v>71.03981451608189</v>
      </c>
      <c r="E16" s="501">
        <f t="shared" si="1"/>
        <v>8.383137209758635</v>
      </c>
      <c r="F16" s="501">
        <f t="shared" si="1"/>
        <v>20.57704827415948</v>
      </c>
      <c r="X16" s="2101">
        <v>10</v>
      </c>
      <c r="Y16" s="2101" t="s">
        <v>566</v>
      </c>
      <c r="Z16" s="2153">
        <v>71.614566291950467</v>
      </c>
      <c r="AA16" s="2153">
        <v>25.89083536049117</v>
      </c>
      <c r="AB16" s="2153">
        <v>2.4945983475583642</v>
      </c>
    </row>
    <row r="17" spans="1:28" ht="12" customHeight="1">
      <c r="B17" s="366">
        <v>11</v>
      </c>
      <c r="C17" s="500" t="str">
        <f t="shared" si="1"/>
        <v>ゴ ム く ず</v>
      </c>
      <c r="D17" s="501">
        <f t="shared" si="1"/>
        <v>70.073379952890207</v>
      </c>
      <c r="E17" s="501">
        <f t="shared" si="1"/>
        <v>13.44112403416227</v>
      </c>
      <c r="F17" s="501">
        <f t="shared" si="1"/>
        <v>16.485496012947525</v>
      </c>
      <c r="X17" s="2101">
        <v>11</v>
      </c>
      <c r="Y17" s="2101" t="s">
        <v>569</v>
      </c>
      <c r="Z17" s="2153">
        <v>66.347165737442182</v>
      </c>
      <c r="AA17" s="2153">
        <v>32.326221880222214</v>
      </c>
      <c r="AB17" s="2153">
        <v>1.3266123823356046</v>
      </c>
    </row>
    <row r="18" spans="1:28" ht="12" customHeight="1">
      <c r="B18" s="366">
        <v>12</v>
      </c>
      <c r="C18" s="500" t="str">
        <f t="shared" si="1"/>
        <v>動植物性残渣</v>
      </c>
      <c r="D18" s="501">
        <f t="shared" si="1"/>
        <v>65.270259017509062</v>
      </c>
      <c r="E18" s="501">
        <f t="shared" si="1"/>
        <v>33.320562200683518</v>
      </c>
      <c r="F18" s="501">
        <f t="shared" si="1"/>
        <v>1.409178781807416</v>
      </c>
      <c r="X18" s="2101">
        <v>12</v>
      </c>
      <c r="Y18" s="2101" t="s">
        <v>561</v>
      </c>
      <c r="Z18" s="2153">
        <v>65.405326072313812</v>
      </c>
      <c r="AA18" s="2153">
        <v>4.3861647685241065</v>
      </c>
      <c r="AB18" s="2153">
        <v>30.208509159162077</v>
      </c>
    </row>
    <row r="19" spans="1:28" ht="12" customHeight="1">
      <c r="B19" s="366">
        <v>13</v>
      </c>
      <c r="C19" s="500" t="str">
        <f t="shared" si="1"/>
        <v>廃プラスチック類</v>
      </c>
      <c r="D19" s="501">
        <f t="shared" si="1"/>
        <v>58.300179620226999</v>
      </c>
      <c r="E19" s="501">
        <f t="shared" si="1"/>
        <v>26.275870160904585</v>
      </c>
      <c r="F19" s="501">
        <f t="shared" si="1"/>
        <v>15.423950218868423</v>
      </c>
      <c r="X19" s="2101">
        <v>13</v>
      </c>
      <c r="Y19" s="2101" t="s">
        <v>227</v>
      </c>
      <c r="Z19" s="2153">
        <v>54.673694326596056</v>
      </c>
      <c r="AA19" s="2153">
        <v>28.10740826978342</v>
      </c>
      <c r="AB19" s="2153">
        <v>17.218897403620531</v>
      </c>
    </row>
    <row r="20" spans="1:28" ht="12" customHeight="1">
      <c r="B20" s="366">
        <v>14</v>
      </c>
      <c r="C20" s="500" t="str">
        <f t="shared" si="1"/>
        <v>繊 維 く ず</v>
      </c>
      <c r="D20" s="501">
        <f t="shared" si="1"/>
        <v>57.94526825692887</v>
      </c>
      <c r="E20" s="501">
        <f t="shared" si="1"/>
        <v>28.539015044228289</v>
      </c>
      <c r="F20" s="501">
        <f t="shared" si="1"/>
        <v>13.515716698842839</v>
      </c>
      <c r="X20" s="2101">
        <v>14</v>
      </c>
      <c r="Y20" s="2101" t="s">
        <v>568</v>
      </c>
      <c r="Z20" s="2153">
        <v>54.463271548891399</v>
      </c>
      <c r="AA20" s="2153">
        <v>36.496694701058438</v>
      </c>
      <c r="AB20" s="2153">
        <v>9.0400337500501546</v>
      </c>
    </row>
    <row r="21" spans="1:28" ht="12" customHeight="1">
      <c r="B21" s="366">
        <v>15</v>
      </c>
      <c r="C21" s="500" t="str">
        <f t="shared" si="1"/>
        <v>廃   油</v>
      </c>
      <c r="D21" s="501">
        <f t="shared" si="1"/>
        <v>43.306838475844941</v>
      </c>
      <c r="E21" s="501">
        <f t="shared" si="1"/>
        <v>54.916711723785482</v>
      </c>
      <c r="F21" s="501">
        <f t="shared" si="1"/>
        <v>1.7764498003695874</v>
      </c>
      <c r="X21" s="2101">
        <v>15</v>
      </c>
      <c r="Y21" s="2101" t="s">
        <v>223</v>
      </c>
      <c r="Z21" s="2153">
        <v>51.362757934338589</v>
      </c>
      <c r="AA21" s="2153">
        <v>46.876131689291803</v>
      </c>
      <c r="AB21" s="2153">
        <v>1.7611103763695952</v>
      </c>
    </row>
    <row r="22" spans="1:28" ht="12" customHeight="1">
      <c r="B22" s="366">
        <v>16</v>
      </c>
      <c r="C22" s="500" t="str">
        <f t="shared" si="1"/>
        <v>動物の死体</v>
      </c>
      <c r="D22" s="501">
        <f t="shared" si="1"/>
        <v>35.769367627969487</v>
      </c>
      <c r="E22" s="501">
        <f t="shared" si="1"/>
        <v>63.186236071885013</v>
      </c>
      <c r="F22" s="501">
        <f t="shared" si="1"/>
        <v>1.0443963001455032</v>
      </c>
      <c r="X22" s="2101">
        <v>16</v>
      </c>
      <c r="Y22" s="2101" t="s">
        <v>563</v>
      </c>
      <c r="Z22" s="2153">
        <v>41.040307576676518</v>
      </c>
      <c r="AA22" s="2153">
        <v>57.468031228950842</v>
      </c>
      <c r="AB22" s="2153">
        <v>1.4916611943726459</v>
      </c>
    </row>
    <row r="23" spans="1:28" ht="12" customHeight="1">
      <c r="B23" s="366">
        <v>17</v>
      </c>
      <c r="C23" s="500" t="str">
        <f t="shared" si="1"/>
        <v>廃   酸</v>
      </c>
      <c r="D23" s="501">
        <f t="shared" si="1"/>
        <v>29.891158043565408</v>
      </c>
      <c r="E23" s="501">
        <f t="shared" si="1"/>
        <v>66.633811907831586</v>
      </c>
      <c r="F23" s="501">
        <f t="shared" si="1"/>
        <v>3.4750300486029948</v>
      </c>
      <c r="X23" s="2101">
        <v>17</v>
      </c>
      <c r="Y23" s="2101" t="s">
        <v>564</v>
      </c>
      <c r="Z23" s="2153">
        <v>30.166552227553499</v>
      </c>
      <c r="AA23" s="2153">
        <v>67.627589678290661</v>
      </c>
      <c r="AB23" s="2153">
        <v>2.2058580941558383</v>
      </c>
    </row>
    <row r="24" spans="1:28" ht="12" customHeight="1">
      <c r="B24" s="366">
        <v>18</v>
      </c>
      <c r="C24" s="500" t="str">
        <f t="shared" si="1"/>
        <v>廃 ア ル カ リ</v>
      </c>
      <c r="D24" s="501">
        <f t="shared" si="1"/>
        <v>19.833748529866977</v>
      </c>
      <c r="E24" s="501">
        <f t="shared" si="1"/>
        <v>76.974830071355626</v>
      </c>
      <c r="F24" s="501">
        <f t="shared" si="1"/>
        <v>3.1914213987774032</v>
      </c>
      <c r="X24" s="2101">
        <v>18</v>
      </c>
      <c r="Y24" s="2101" t="s">
        <v>565</v>
      </c>
      <c r="Z24" s="2153">
        <v>18.820265319226106</v>
      </c>
      <c r="AA24" s="2153">
        <v>78.982941755419887</v>
      </c>
      <c r="AB24" s="2153">
        <v>2.1967929253540017</v>
      </c>
    </row>
    <row r="25" spans="1:28" ht="12" customHeight="1">
      <c r="B25" s="366">
        <v>19</v>
      </c>
      <c r="C25" s="500" t="str">
        <f t="shared" si="1"/>
        <v>汚   泥</v>
      </c>
      <c r="D25" s="501">
        <f t="shared" si="1"/>
        <v>6.8537704142070872</v>
      </c>
      <c r="E25" s="501">
        <f t="shared" si="1"/>
        <v>91.647031188934974</v>
      </c>
      <c r="F25" s="501">
        <f t="shared" si="1"/>
        <v>1.4991983968579328</v>
      </c>
      <c r="X25" s="2101">
        <v>19</v>
      </c>
      <c r="Y25" s="2101" t="s">
        <v>562</v>
      </c>
      <c r="Z25" s="2153">
        <v>7.2641468149944943</v>
      </c>
      <c r="AA25" s="2153">
        <v>91.120138068269014</v>
      </c>
      <c r="AB25" s="2153">
        <v>1.6157151167364987</v>
      </c>
    </row>
    <row r="26" spans="1:28" ht="12" customHeight="1"/>
    <row r="27" spans="1:28" ht="12" customHeight="1">
      <c r="A27" s="2154"/>
      <c r="B27" s="2155"/>
      <c r="C27" s="2156"/>
      <c r="D27" s="2156"/>
      <c r="E27" s="2156"/>
      <c r="F27" s="2156"/>
    </row>
    <row r="28" spans="1:28" ht="12" customHeight="1">
      <c r="A28" s="2157"/>
      <c r="B28" s="2155"/>
      <c r="C28" s="2158"/>
      <c r="D28" s="2158"/>
      <c r="E28" s="2158"/>
      <c r="F28" s="2158"/>
    </row>
    <row r="29" spans="1:28" ht="12" customHeight="1">
      <c r="A29" s="2157"/>
      <c r="B29" s="2155"/>
      <c r="C29" s="2156"/>
      <c r="D29" s="2156"/>
      <c r="E29" s="2156"/>
      <c r="F29" s="2156"/>
    </row>
    <row r="30" spans="1:28" ht="12" customHeight="1">
      <c r="A30" s="2157"/>
      <c r="B30" s="2155"/>
      <c r="C30" s="2159"/>
      <c r="D30" s="2160"/>
      <c r="E30" s="2160"/>
      <c r="F30" s="2160"/>
    </row>
    <row r="31" spans="1:28" ht="12" customHeight="1">
      <c r="A31" s="2157"/>
      <c r="B31" s="2155"/>
      <c r="C31" s="2159"/>
      <c r="D31" s="2160"/>
      <c r="E31" s="2160"/>
      <c r="F31" s="2160"/>
    </row>
    <row r="32" spans="1:28" ht="12" customHeight="1">
      <c r="A32" s="2157"/>
      <c r="B32" s="2155"/>
      <c r="C32" s="2159"/>
      <c r="D32" s="2160"/>
      <c r="E32" s="2160"/>
      <c r="F32" s="2160"/>
    </row>
    <row r="33" spans="1:10" ht="12" customHeight="1">
      <c r="A33" s="2157"/>
      <c r="B33" s="2155"/>
      <c r="C33" s="2159"/>
      <c r="D33" s="2160"/>
      <c r="E33" s="2160"/>
      <c r="F33" s="2160"/>
    </row>
    <row r="34" spans="1:10" ht="12" customHeight="1">
      <c r="A34" s="2157"/>
      <c r="B34" s="2155"/>
      <c r="C34" s="2159"/>
      <c r="D34" s="2160"/>
      <c r="E34" s="2160"/>
      <c r="F34" s="2160"/>
    </row>
    <row r="35" spans="1:10" ht="12" customHeight="1">
      <c r="A35" s="2157"/>
      <c r="B35" s="2155"/>
      <c r="C35" s="2159"/>
      <c r="D35" s="2160"/>
      <c r="E35" s="2160"/>
      <c r="F35" s="2160"/>
    </row>
    <row r="36" spans="1:10" ht="12" customHeight="1">
      <c r="A36" s="2157"/>
      <c r="B36" s="2155"/>
      <c r="C36" s="2159"/>
      <c r="D36" s="2160"/>
      <c r="E36" s="2160"/>
      <c r="F36" s="2160"/>
    </row>
    <row r="37" spans="1:10" ht="12" customHeight="1">
      <c r="A37" s="2157"/>
      <c r="B37" s="2155"/>
      <c r="C37" s="2161"/>
      <c r="D37" s="2160"/>
      <c r="E37" s="2160"/>
      <c r="F37" s="2160"/>
    </row>
    <row r="38" spans="1:10" ht="12" customHeight="1">
      <c r="A38" s="2157"/>
      <c r="B38" s="2155"/>
      <c r="C38" s="2159"/>
      <c r="D38" s="2160"/>
      <c r="E38" s="2160"/>
      <c r="F38" s="2160"/>
    </row>
    <row r="39" spans="1:10" ht="12" customHeight="1">
      <c r="A39" s="2157"/>
      <c r="B39" s="2155"/>
      <c r="C39" s="2159"/>
      <c r="D39" s="2160"/>
      <c r="E39" s="2160"/>
      <c r="F39" s="2160"/>
    </row>
    <row r="40" spans="1:10" ht="12" customHeight="1">
      <c r="A40" s="2157"/>
      <c r="B40" s="2155"/>
      <c r="C40" s="2159"/>
      <c r="D40" s="2160"/>
      <c r="E40" s="2160"/>
      <c r="F40" s="2160"/>
    </row>
    <row r="41" spans="1:10" ht="12" customHeight="1">
      <c r="A41" s="2157"/>
      <c r="B41" s="2155"/>
      <c r="C41" s="2159"/>
      <c r="D41" s="2160"/>
      <c r="E41" s="2160"/>
      <c r="F41" s="2160"/>
    </row>
    <row r="42" spans="1:10" ht="12" customHeight="1">
      <c r="A42" s="2157"/>
      <c r="B42" s="2155"/>
      <c r="C42" s="2159"/>
      <c r="D42" s="2160"/>
      <c r="E42" s="2160"/>
      <c r="F42" s="2160"/>
    </row>
    <row r="43" spans="1:10">
      <c r="A43" s="2157"/>
      <c r="B43" s="2155"/>
      <c r="C43" s="2159"/>
      <c r="D43" s="2160"/>
      <c r="E43" s="2160"/>
      <c r="F43" s="2160"/>
    </row>
    <row r="44" spans="1:10" ht="12" customHeight="1">
      <c r="A44" s="2157"/>
      <c r="B44" s="2155"/>
      <c r="C44" s="2159"/>
      <c r="D44" s="2160"/>
      <c r="E44" s="2160"/>
      <c r="F44" s="2160"/>
    </row>
    <row r="45" spans="1:10">
      <c r="A45" s="2157"/>
      <c r="B45" s="2155"/>
      <c r="C45" s="2159"/>
      <c r="D45" s="2160"/>
      <c r="E45" s="2160"/>
      <c r="F45" s="2160"/>
    </row>
    <row r="46" spans="1:10">
      <c r="A46" s="2157"/>
      <c r="B46" s="2155"/>
      <c r="C46" s="2159"/>
      <c r="D46" s="2160"/>
      <c r="E46" s="2160"/>
      <c r="F46" s="2160"/>
    </row>
    <row r="47" spans="1:10">
      <c r="A47" s="2157"/>
      <c r="B47" s="2155"/>
      <c r="C47" s="2159"/>
      <c r="D47" s="2160"/>
      <c r="E47" s="2160"/>
      <c r="F47" s="2160"/>
    </row>
    <row r="48" spans="1:10">
      <c r="A48" s="2157"/>
      <c r="B48" s="2155"/>
      <c r="C48" s="2159"/>
      <c r="D48" s="2160"/>
      <c r="E48" s="2160"/>
      <c r="F48" s="2160"/>
      <c r="J48" s="2101" t="s">
        <v>1464</v>
      </c>
    </row>
    <row r="49" spans="3:14">
      <c r="D49" s="363" t="s">
        <v>557</v>
      </c>
      <c r="E49" s="363" t="s">
        <v>558</v>
      </c>
      <c r="F49" s="363" t="s">
        <v>559</v>
      </c>
      <c r="G49" s="363" t="s">
        <v>560</v>
      </c>
      <c r="J49" s="2101"/>
      <c r="K49" s="2101" t="s">
        <v>1398</v>
      </c>
      <c r="L49" s="2101" t="s">
        <v>1399</v>
      </c>
      <c r="M49" s="2101" t="s">
        <v>1400</v>
      </c>
      <c r="N49" s="2101" t="s">
        <v>1401</v>
      </c>
    </row>
    <row r="50" spans="3:14">
      <c r="C50" s="503" t="s">
        <v>203</v>
      </c>
      <c r="D50" s="504">
        <f>SUM(D51:D69)</f>
        <v>207560.90118049609</v>
      </c>
      <c r="E50" s="504">
        <f>SUM(E51:E69)</f>
        <v>173538.54632689638</v>
      </c>
      <c r="F50" s="504">
        <f>SUM(F51:F69)</f>
        <v>10085.234569265391</v>
      </c>
      <c r="G50" s="505">
        <f>SUM(G51:G69)</f>
        <v>391184.68207665789</v>
      </c>
      <c r="J50" s="2101" t="s">
        <v>1462</v>
      </c>
      <c r="K50" s="2153">
        <v>209676.42020236081</v>
      </c>
      <c r="L50" s="2153">
        <v>172763.82970863261</v>
      </c>
      <c r="M50" s="2153">
        <v>10399.254258074958</v>
      </c>
      <c r="N50" s="2153">
        <v>392839.50416906836</v>
      </c>
    </row>
    <row r="51" spans="3:14">
      <c r="C51" s="363" t="s">
        <v>561</v>
      </c>
      <c r="D51" s="502">
        <f>'処理量元データ 180116再'!M4</f>
        <v>1358.2962520791423</v>
      </c>
      <c r="E51" s="502">
        <f>'処理量元データ 180116再'!N4</f>
        <v>160.28735337002647</v>
      </c>
      <c r="F51" s="502">
        <f>'処理量元データ 180116再'!O4</f>
        <v>393.43750740389652</v>
      </c>
      <c r="G51" s="506">
        <f>SUM(D51:F51)</f>
        <v>1912.0211128530652</v>
      </c>
      <c r="J51" s="2101" t="s">
        <v>561</v>
      </c>
      <c r="K51" s="2153">
        <v>1508.2126409457949</v>
      </c>
      <c r="L51" s="2153">
        <v>134.06655850062219</v>
      </c>
      <c r="M51" s="2153">
        <v>403.25374742803558</v>
      </c>
      <c r="N51" s="2153">
        <v>2045.5329468744526</v>
      </c>
    </row>
    <row r="52" spans="3:14">
      <c r="C52" s="363" t="s">
        <v>562</v>
      </c>
      <c r="D52" s="502">
        <f>'処理量元データ 180116再'!M5</f>
        <v>11604.641639950984</v>
      </c>
      <c r="E52" s="502">
        <f>'処理量元データ 180116再'!N5</f>
        <v>155174.5812944686</v>
      </c>
      <c r="F52" s="502">
        <f>'処理量元データ 180116再'!O5</f>
        <v>2538.4071965209041</v>
      </c>
      <c r="G52" s="506">
        <f>SUM(D52:F52)</f>
        <v>169317.6301309405</v>
      </c>
      <c r="J52" s="2101" t="s">
        <v>562</v>
      </c>
      <c r="K52" s="2153">
        <v>12159.981438785426</v>
      </c>
      <c r="L52" s="2153">
        <v>154238.72422577109</v>
      </c>
      <c r="M52" s="2153">
        <v>2422.7627090449828</v>
      </c>
      <c r="N52" s="2153">
        <v>168821.4683736015</v>
      </c>
    </row>
    <row r="53" spans="3:14">
      <c r="C53" s="363" t="s">
        <v>563</v>
      </c>
      <c r="D53" s="502">
        <f>'処理量元データ 180116再'!M6</f>
        <v>1278.705224574074</v>
      </c>
      <c r="E53" s="502">
        <f>'処理量元データ 180116再'!N6</f>
        <v>1621.5057175508286</v>
      </c>
      <c r="F53" s="502">
        <f>'処理量元データ 180116再'!O6</f>
        <v>52.452585339222054</v>
      </c>
      <c r="G53" s="506">
        <f t="shared" ref="G53:G68" si="2">SUM(D53:F53)</f>
        <v>2952.6635274641244</v>
      </c>
      <c r="J53" s="2101" t="s">
        <v>563</v>
      </c>
      <c r="K53" s="2153">
        <v>1126.673201072475</v>
      </c>
      <c r="L53" s="2153">
        <v>1865.6001252065162</v>
      </c>
      <c r="M53" s="2153">
        <v>51.344736055740981</v>
      </c>
      <c r="N53" s="2153">
        <v>3043.6180623347323</v>
      </c>
    </row>
    <row r="54" spans="3:14">
      <c r="C54" s="363" t="s">
        <v>564</v>
      </c>
      <c r="D54" s="502">
        <f>'処理量元データ 180116再'!M7</f>
        <v>844.68593043619148</v>
      </c>
      <c r="E54" s="502">
        <f>'処理量元データ 180116再'!N7</f>
        <v>1882.9863777055352</v>
      </c>
      <c r="F54" s="502">
        <f>'処理量元データ 180116再'!O7</f>
        <v>98.199908669307007</v>
      </c>
      <c r="G54" s="506">
        <f t="shared" si="2"/>
        <v>2825.8722168110339</v>
      </c>
      <c r="J54" s="2101" t="s">
        <v>564</v>
      </c>
      <c r="K54" s="2153">
        <v>1154.2635923457185</v>
      </c>
      <c r="L54" s="2153">
        <v>1972.1481576568485</v>
      </c>
      <c r="M54" s="2153">
        <v>64.839537955683838</v>
      </c>
      <c r="N54" s="2153">
        <v>3191.2512879582505</v>
      </c>
    </row>
    <row r="55" spans="3:14">
      <c r="C55" s="363" t="s">
        <v>565</v>
      </c>
      <c r="D55" s="502">
        <f>'処理量元データ 180116再'!M8</f>
        <v>530.86200202595103</v>
      </c>
      <c r="E55" s="502">
        <f>'処理量元データ 180116再'!N8</f>
        <v>2060.2768223945659</v>
      </c>
      <c r="F55" s="502">
        <f>'処理量元データ 180116再'!O8</f>
        <v>85.420280009711121</v>
      </c>
      <c r="G55" s="506">
        <f t="shared" si="2"/>
        <v>2676.5591044302278</v>
      </c>
      <c r="J55" s="2101" t="s">
        <v>565</v>
      </c>
      <c r="K55" s="2153">
        <v>385.29752099972575</v>
      </c>
      <c r="L55" s="2153">
        <v>1864.3953242683783</v>
      </c>
      <c r="M55" s="2153">
        <v>56.055471401439227</v>
      </c>
      <c r="N55" s="2153">
        <v>2305.7483166695433</v>
      </c>
    </row>
    <row r="56" spans="3:14">
      <c r="C56" s="363" t="s">
        <v>227</v>
      </c>
      <c r="D56" s="502">
        <f>'処理量元データ 180116再'!M9</f>
        <v>3977.6839218054492</v>
      </c>
      <c r="E56" s="502">
        <f>'処理量元データ 180116再'!N9</f>
        <v>1792.7407248367372</v>
      </c>
      <c r="F56" s="502">
        <f>'処理量元データ 180116再'!O9</f>
        <v>1052.339790305464</v>
      </c>
      <c r="G56" s="506">
        <f t="shared" si="2"/>
        <v>6822.7644369476502</v>
      </c>
      <c r="J56" s="2101" t="s">
        <v>227</v>
      </c>
      <c r="K56" s="2153">
        <v>3853.5421142021582</v>
      </c>
      <c r="L56" s="2153">
        <v>1590.0699880620821</v>
      </c>
      <c r="M56" s="2153">
        <v>1065.6918927223694</v>
      </c>
      <c r="N56" s="2153">
        <v>6509.3039949866097</v>
      </c>
    </row>
    <row r="57" spans="3:14">
      <c r="C57" s="363" t="s">
        <v>566</v>
      </c>
      <c r="D57" s="502">
        <f>'処理量元データ 180116再'!M10</f>
        <v>703.0310041662251</v>
      </c>
      <c r="E57" s="502">
        <f>'処理量元データ 180116再'!N10</f>
        <v>216.85372865919879</v>
      </c>
      <c r="F57" s="502">
        <f>'処理量元データ 180116再'!O10</f>
        <v>17.749911656513305</v>
      </c>
      <c r="G57" s="506">
        <f t="shared" si="2"/>
        <v>937.63464448193724</v>
      </c>
      <c r="J57" s="2101" t="s">
        <v>566</v>
      </c>
      <c r="K57" s="2153">
        <v>723.56948889423552</v>
      </c>
      <c r="L57" s="2153">
        <v>238.87050985112572</v>
      </c>
      <c r="M57" s="2153">
        <v>22.478639591096993</v>
      </c>
      <c r="N57" s="2153">
        <v>984.91863833645823</v>
      </c>
    </row>
    <row r="58" spans="3:14">
      <c r="C58" s="363" t="s">
        <v>567</v>
      </c>
      <c r="D58" s="502">
        <f>'処理量元データ 180116再'!M11</f>
        <v>5980.8988082244268</v>
      </c>
      <c r="E58" s="502">
        <f>'処理量元データ 180116再'!N11</f>
        <v>1019.5088942621846</v>
      </c>
      <c r="F58" s="502">
        <f>'処理量元データ 180116再'!O11</f>
        <v>247.48771359281685</v>
      </c>
      <c r="G58" s="506">
        <f t="shared" si="2"/>
        <v>7247.8954160794283</v>
      </c>
      <c r="J58" s="2101" t="s">
        <v>567</v>
      </c>
      <c r="K58" s="2153">
        <v>6218.8462072201582</v>
      </c>
      <c r="L58" s="2153">
        <v>1034.392743022358</v>
      </c>
      <c r="M58" s="2153">
        <v>233.88692355692538</v>
      </c>
      <c r="N58" s="2153">
        <v>7487.1258737994413</v>
      </c>
    </row>
    <row r="59" spans="3:14">
      <c r="C59" s="363" t="s">
        <v>568</v>
      </c>
      <c r="D59" s="502">
        <f>'処理量元データ 180116再'!M12</f>
        <v>51.981552129309847</v>
      </c>
      <c r="E59" s="502">
        <f>'処理量元データ 180116再'!N12</f>
        <v>25.601784975140216</v>
      </c>
      <c r="F59" s="502">
        <f>'処理量元データ 180116再'!O12</f>
        <v>12.124681674277559</v>
      </c>
      <c r="G59" s="506">
        <f t="shared" si="2"/>
        <v>89.70801877872762</v>
      </c>
      <c r="J59" s="2101" t="s">
        <v>568</v>
      </c>
      <c r="K59" s="2153">
        <v>53.987946967176278</v>
      </c>
      <c r="L59" s="2153">
        <v>36.971487754384583</v>
      </c>
      <c r="M59" s="2153">
        <v>12.421252540397184</v>
      </c>
      <c r="N59" s="2153">
        <v>103.38068726195803</v>
      </c>
    </row>
    <row r="60" spans="3:14">
      <c r="C60" s="363" t="s">
        <v>569</v>
      </c>
      <c r="D60" s="502">
        <f>'処理量元データ 180116再'!M13</f>
        <v>1669.061330956293</v>
      </c>
      <c r="E60" s="502">
        <f>'処理量元データ 180116再'!N13</f>
        <v>852.05823804017746</v>
      </c>
      <c r="F60" s="502">
        <f>'処理量元データ 180116再'!O13</f>
        <v>36.034877883477009</v>
      </c>
      <c r="G60" s="506">
        <f t="shared" si="2"/>
        <v>2557.1544468799475</v>
      </c>
      <c r="J60" s="2101" t="s">
        <v>569</v>
      </c>
      <c r="K60" s="2153">
        <v>1854.1269294596771</v>
      </c>
      <c r="L60" s="2153">
        <v>808.09296923448062</v>
      </c>
      <c r="M60" s="2153">
        <v>44.04994763972627</v>
      </c>
      <c r="N60" s="2153">
        <v>2706.2698463338838</v>
      </c>
    </row>
    <row r="61" spans="3:14">
      <c r="C61" s="363" t="s">
        <v>570</v>
      </c>
      <c r="D61" s="502">
        <f>'処理量元データ 180116再'!M14</f>
        <v>74.575797390698654</v>
      </c>
      <c r="E61" s="502">
        <f>'処理量元データ 180116再'!N14</f>
        <v>15.565975413888841</v>
      </c>
      <c r="F61" s="502">
        <f>'処理量元データ 180116再'!O14</f>
        <v>1.6873712468693722</v>
      </c>
      <c r="G61" s="506">
        <f t="shared" si="2"/>
        <v>91.829144051456865</v>
      </c>
      <c r="J61" s="2101" t="s">
        <v>1386</v>
      </c>
      <c r="K61" s="2153">
        <v>71.077835834147137</v>
      </c>
      <c r="L61" s="2153">
        <v>11.393959211565443</v>
      </c>
      <c r="M61" s="2153">
        <v>0.87944629655102247</v>
      </c>
      <c r="N61" s="2153">
        <v>83.351241342263606</v>
      </c>
    </row>
    <row r="62" spans="3:14">
      <c r="C62" s="363" t="s">
        <v>571</v>
      </c>
      <c r="D62" s="502">
        <f>'処理量元データ 180116再'!M15</f>
        <v>16.078886518238285</v>
      </c>
      <c r="E62" s="502">
        <f>'処理量元データ 180116再'!N15</f>
        <v>3.0841713096778682</v>
      </c>
      <c r="F62" s="502">
        <f>'処理量元データ 180116再'!O15</f>
        <v>3.7827263329848857</v>
      </c>
      <c r="G62" s="506">
        <f t="shared" si="2"/>
        <v>22.945784160901038</v>
      </c>
      <c r="J62" s="2101" t="s">
        <v>571</v>
      </c>
      <c r="K62" s="2153">
        <v>18.269817511841829</v>
      </c>
      <c r="L62" s="2153">
        <v>5.2550260983592922</v>
      </c>
      <c r="M62" s="2153">
        <v>4.9281344850519639</v>
      </c>
      <c r="N62" s="2153">
        <v>28.452978095253084</v>
      </c>
    </row>
    <row r="63" spans="3:14">
      <c r="C63" s="363" t="s">
        <v>572</v>
      </c>
      <c r="D63" s="502">
        <f>'処理量元データ 180116再'!M16</f>
        <v>8175.2090078102628</v>
      </c>
      <c r="E63" s="502">
        <f>'処理量元データ 180116再'!N16</f>
        <v>319.85726384729497</v>
      </c>
      <c r="F63" s="502">
        <f>'処理量元データ 180116再'!O16</f>
        <v>151.6621354978335</v>
      </c>
      <c r="G63" s="506">
        <f t="shared" si="2"/>
        <v>8646.7284071553913</v>
      </c>
      <c r="J63" s="2101" t="s">
        <v>572</v>
      </c>
      <c r="K63" s="2153">
        <v>8688.0523421016333</v>
      </c>
      <c r="L63" s="2153">
        <v>409.95616157511461</v>
      </c>
      <c r="M63" s="2153">
        <v>185.8114323206496</v>
      </c>
      <c r="N63" s="2153">
        <v>9283.8199359973987</v>
      </c>
    </row>
    <row r="64" spans="3:14" ht="24">
      <c r="C64" s="507" t="s">
        <v>1397</v>
      </c>
      <c r="D64" s="502">
        <f>'処理量元データ 180116再'!M17</f>
        <v>5420.8867622080943</v>
      </c>
      <c r="E64" s="502">
        <f>'処理量元データ 180116再'!N17</f>
        <v>653.93556804455466</v>
      </c>
      <c r="F64" s="502">
        <f>'処理量元データ 180116再'!O17</f>
        <v>1273.5955847373054</v>
      </c>
      <c r="G64" s="506">
        <f t="shared" si="2"/>
        <v>7348.4179149899546</v>
      </c>
      <c r="J64" s="2101" t="s">
        <v>1463</v>
      </c>
      <c r="K64" s="2153">
        <v>6279.3368702914195</v>
      </c>
      <c r="L64" s="2153">
        <v>767.14140969513335</v>
      </c>
      <c r="M64" s="2153">
        <v>1220.3057039608557</v>
      </c>
      <c r="N64" s="2153">
        <v>8266.7839839474073</v>
      </c>
    </row>
    <row r="65" spans="3:14">
      <c r="C65" s="363" t="s">
        <v>573</v>
      </c>
      <c r="D65" s="502">
        <f>'処理量元データ 180116再'!M18</f>
        <v>14118.145218506868</v>
      </c>
      <c r="E65" s="502">
        <f>'処理量元データ 180116再'!N18</f>
        <v>194.26640496581985</v>
      </c>
      <c r="F65" s="502">
        <f>'処理量元データ 180116再'!O18</f>
        <v>849.04432853492187</v>
      </c>
      <c r="G65" s="506">
        <f t="shared" si="2"/>
        <v>15161.455952007609</v>
      </c>
      <c r="J65" s="2101" t="s">
        <v>573</v>
      </c>
      <c r="K65" s="2153">
        <v>12976.735064711991</v>
      </c>
      <c r="L65" s="2153">
        <v>410.48529716476327</v>
      </c>
      <c r="M65" s="2153">
        <v>1175.8252978500473</v>
      </c>
      <c r="N65" s="2153">
        <v>14563.045659726802</v>
      </c>
    </row>
    <row r="66" spans="3:14">
      <c r="C66" s="363" t="s">
        <v>221</v>
      </c>
      <c r="D66" s="502">
        <f>'処理量元データ 180116再'!M19</f>
        <v>61690.827781622</v>
      </c>
      <c r="E66" s="502">
        <f>'処理量元データ 180116再'!N19</f>
        <v>977.22405222856446</v>
      </c>
      <c r="F66" s="502">
        <f>'処理量元データ 180116再'!O19</f>
        <v>1544.4087915191958</v>
      </c>
      <c r="G66" s="506">
        <f t="shared" si="2"/>
        <v>64212.460625369757</v>
      </c>
      <c r="J66" s="2101" t="s">
        <v>221</v>
      </c>
      <c r="K66" s="2153">
        <v>61871.381824933356</v>
      </c>
      <c r="L66" s="2153">
        <v>1003.4789644465178</v>
      </c>
      <c r="M66" s="2153">
        <v>1519.4003989789494</v>
      </c>
      <c r="N66" s="2153">
        <v>64394.261188358825</v>
      </c>
    </row>
    <row r="67" spans="3:14">
      <c r="C67" s="503" t="s">
        <v>226</v>
      </c>
      <c r="D67" s="504">
        <f>'処理量元データ 180116再'!M20</f>
        <v>76554.396159483644</v>
      </c>
      <c r="E67" s="504">
        <f>'処理量元データ 180116再'!N20</f>
        <v>3915.6220991823639</v>
      </c>
      <c r="F67" s="504">
        <f>'処理量元データ 180116再'!O20</f>
        <v>42.432446788545462</v>
      </c>
      <c r="G67" s="505">
        <f t="shared" si="2"/>
        <v>80512.450705454554</v>
      </c>
      <c r="J67" s="2101" t="s">
        <v>226</v>
      </c>
      <c r="K67" s="2153">
        <v>77388.496525085415</v>
      </c>
      <c r="L67" s="2153">
        <v>3983.812023102244</v>
      </c>
      <c r="M67" s="2153">
        <v>43.79579127181082</v>
      </c>
      <c r="N67" s="2153">
        <v>81416.104339459474</v>
      </c>
    </row>
    <row r="68" spans="3:14">
      <c r="C68" s="363" t="s">
        <v>223</v>
      </c>
      <c r="D68" s="502">
        <f>'処理量元データ 180116再'!M21</f>
        <v>40.211317966603325</v>
      </c>
      <c r="E68" s="502">
        <f>'処理量元データ 180116再'!N21</f>
        <v>71.032897652142879</v>
      </c>
      <c r="F68" s="502">
        <f>'処理量元データ 180116再'!O21</f>
        <v>1.1740926522686455</v>
      </c>
      <c r="G68" s="506">
        <f t="shared" si="2"/>
        <v>112.41830827101485</v>
      </c>
      <c r="J68" s="2101" t="s">
        <v>223</v>
      </c>
      <c r="K68" s="2153">
        <v>59.632291151264937</v>
      </c>
      <c r="L68" s="2153">
        <v>61.627617143251804</v>
      </c>
      <c r="M68" s="2153">
        <v>4.5276709453720034</v>
      </c>
      <c r="N68" s="2153">
        <v>125.78757923988876</v>
      </c>
    </row>
    <row r="69" spans="3:14">
      <c r="C69" s="363" t="s">
        <v>574</v>
      </c>
      <c r="D69" s="502">
        <f>'処理量元データ 180116再'!M22</f>
        <v>13470.722582641636</v>
      </c>
      <c r="E69" s="502">
        <f>'処理量元データ 180116再'!N22</f>
        <v>2581.5569579890303</v>
      </c>
      <c r="F69" s="502">
        <f>'処理量元データ 180116再'!O22</f>
        <v>1683.7926388998756</v>
      </c>
      <c r="G69" s="506">
        <f>SUM(D69:F69)</f>
        <v>17736.072179530544</v>
      </c>
      <c r="J69" s="2101" t="s">
        <v>574</v>
      </c>
      <c r="K69" s="2153">
        <v>13284.936549847196</v>
      </c>
      <c r="L69" s="2153">
        <v>2327.3471608677819</v>
      </c>
      <c r="M69" s="2153">
        <v>1866.9955240292722</v>
      </c>
      <c r="N69" s="2153">
        <v>17479.279234744252</v>
      </c>
    </row>
    <row r="71" spans="3:14">
      <c r="D71" s="363" t="s">
        <v>557</v>
      </c>
      <c r="E71" s="363" t="s">
        <v>558</v>
      </c>
      <c r="F71" s="363" t="s">
        <v>559</v>
      </c>
      <c r="G71" s="363" t="s">
        <v>560</v>
      </c>
    </row>
    <row r="72" spans="3:14">
      <c r="C72" s="508" t="s">
        <v>203</v>
      </c>
      <c r="D72" s="509">
        <f>D50/$G50*100</f>
        <v>53.059567690286435</v>
      </c>
      <c r="E72" s="509">
        <f t="shared" ref="D72:G87" si="3">E50/$G50*100</f>
        <v>44.362306163330075</v>
      </c>
      <c r="F72" s="509">
        <f t="shared" si="3"/>
        <v>2.5781261463834757</v>
      </c>
      <c r="G72" s="509">
        <f t="shared" si="3"/>
        <v>100</v>
      </c>
    </row>
    <row r="73" spans="3:14">
      <c r="C73" s="510" t="s">
        <v>561</v>
      </c>
      <c r="D73" s="511">
        <f>D51/$G51*100</f>
        <v>71.03981451608189</v>
      </c>
      <c r="E73" s="511">
        <f t="shared" si="3"/>
        <v>8.383137209758635</v>
      </c>
      <c r="F73" s="511">
        <f t="shared" si="3"/>
        <v>20.57704827415948</v>
      </c>
      <c r="G73" s="511">
        <f t="shared" si="3"/>
        <v>100</v>
      </c>
    </row>
    <row r="74" spans="3:14">
      <c r="C74" s="510" t="s">
        <v>562</v>
      </c>
      <c r="D74" s="511">
        <f t="shared" si="3"/>
        <v>6.8537704142070872</v>
      </c>
      <c r="E74" s="511">
        <f t="shared" si="3"/>
        <v>91.647031188934974</v>
      </c>
      <c r="F74" s="511">
        <f t="shared" si="3"/>
        <v>1.4991983968579328</v>
      </c>
      <c r="G74" s="511">
        <f t="shared" si="3"/>
        <v>100</v>
      </c>
    </row>
    <row r="75" spans="3:14">
      <c r="C75" s="510" t="s">
        <v>563</v>
      </c>
      <c r="D75" s="511">
        <f t="shared" si="3"/>
        <v>43.306838475844941</v>
      </c>
      <c r="E75" s="511">
        <f t="shared" si="3"/>
        <v>54.916711723785482</v>
      </c>
      <c r="F75" s="511">
        <f t="shared" si="3"/>
        <v>1.7764498003695874</v>
      </c>
      <c r="G75" s="511">
        <f t="shared" si="3"/>
        <v>100</v>
      </c>
    </row>
    <row r="76" spans="3:14">
      <c r="C76" s="510" t="s">
        <v>564</v>
      </c>
      <c r="D76" s="511">
        <f t="shared" si="3"/>
        <v>29.891158043565408</v>
      </c>
      <c r="E76" s="511">
        <f t="shared" si="3"/>
        <v>66.633811907831586</v>
      </c>
      <c r="F76" s="511">
        <f t="shared" si="3"/>
        <v>3.4750300486029948</v>
      </c>
      <c r="G76" s="511">
        <f t="shared" si="3"/>
        <v>100</v>
      </c>
    </row>
    <row r="77" spans="3:14">
      <c r="C77" s="510" t="s">
        <v>565</v>
      </c>
      <c r="D77" s="511">
        <f t="shared" si="3"/>
        <v>19.833748529866977</v>
      </c>
      <c r="E77" s="511">
        <f t="shared" si="3"/>
        <v>76.974830071355626</v>
      </c>
      <c r="F77" s="511">
        <f t="shared" si="3"/>
        <v>3.1914213987774032</v>
      </c>
      <c r="G77" s="511">
        <f t="shared" si="3"/>
        <v>100</v>
      </c>
    </row>
    <row r="78" spans="3:14">
      <c r="C78" s="510" t="s">
        <v>227</v>
      </c>
      <c r="D78" s="511">
        <f t="shared" si="3"/>
        <v>58.300179620226999</v>
      </c>
      <c r="E78" s="511">
        <f t="shared" si="3"/>
        <v>26.275870160904585</v>
      </c>
      <c r="F78" s="511">
        <f t="shared" si="3"/>
        <v>15.423950218868423</v>
      </c>
      <c r="G78" s="511">
        <f t="shared" si="3"/>
        <v>100</v>
      </c>
    </row>
    <row r="79" spans="3:14">
      <c r="C79" s="510" t="s">
        <v>566</v>
      </c>
      <c r="D79" s="511">
        <f t="shared" si="3"/>
        <v>74.979205205740286</v>
      </c>
      <c r="E79" s="511">
        <f t="shared" si="3"/>
        <v>23.127742765841912</v>
      </c>
      <c r="F79" s="511">
        <f t="shared" si="3"/>
        <v>1.8930520284177961</v>
      </c>
      <c r="G79" s="511">
        <f t="shared" si="3"/>
        <v>100</v>
      </c>
    </row>
    <row r="80" spans="3:14">
      <c r="C80" s="510" t="s">
        <v>567</v>
      </c>
      <c r="D80" s="511">
        <f t="shared" si="3"/>
        <v>82.519110236549849</v>
      </c>
      <c r="E80" s="511">
        <f t="shared" si="3"/>
        <v>14.066274907891305</v>
      </c>
      <c r="F80" s="511">
        <f t="shared" si="3"/>
        <v>3.4146148555588467</v>
      </c>
      <c r="G80" s="511">
        <f t="shared" si="3"/>
        <v>100</v>
      </c>
    </row>
    <row r="81" spans="3:7">
      <c r="C81" s="510" t="s">
        <v>568</v>
      </c>
      <c r="D81" s="511">
        <f t="shared" si="3"/>
        <v>57.94526825692887</v>
      </c>
      <c r="E81" s="511">
        <f t="shared" si="3"/>
        <v>28.539015044228289</v>
      </c>
      <c r="F81" s="511">
        <f t="shared" si="3"/>
        <v>13.515716698842839</v>
      </c>
      <c r="G81" s="511">
        <f t="shared" si="3"/>
        <v>100</v>
      </c>
    </row>
    <row r="82" spans="3:7">
      <c r="C82" s="510" t="s">
        <v>569</v>
      </c>
      <c r="D82" s="511">
        <f t="shared" si="3"/>
        <v>65.270259017509062</v>
      </c>
      <c r="E82" s="511">
        <f t="shared" si="3"/>
        <v>33.320562200683518</v>
      </c>
      <c r="F82" s="511">
        <f t="shared" si="3"/>
        <v>1.409178781807416</v>
      </c>
      <c r="G82" s="511">
        <f t="shared" si="3"/>
        <v>100</v>
      </c>
    </row>
    <row r="83" spans="3:7">
      <c r="C83" s="510" t="s">
        <v>570</v>
      </c>
      <c r="D83" s="511">
        <f t="shared" si="3"/>
        <v>81.211469584111313</v>
      </c>
      <c r="E83" s="511">
        <f t="shared" si="3"/>
        <v>16.951018736672943</v>
      </c>
      <c r="F83" s="511">
        <f t="shared" si="3"/>
        <v>1.8375116792157469</v>
      </c>
      <c r="G83" s="511">
        <f t="shared" si="3"/>
        <v>100</v>
      </c>
    </row>
    <row r="84" spans="3:7">
      <c r="C84" s="510" t="s">
        <v>571</v>
      </c>
      <c r="D84" s="511">
        <f t="shared" si="3"/>
        <v>70.073379952890207</v>
      </c>
      <c r="E84" s="511">
        <f t="shared" si="3"/>
        <v>13.44112403416227</v>
      </c>
      <c r="F84" s="511">
        <f t="shared" si="3"/>
        <v>16.485496012947525</v>
      </c>
      <c r="G84" s="511">
        <f t="shared" si="3"/>
        <v>100</v>
      </c>
    </row>
    <row r="85" spans="3:7">
      <c r="C85" s="510" t="s">
        <v>572</v>
      </c>
      <c r="D85" s="511">
        <f t="shared" si="3"/>
        <v>94.546846192660169</v>
      </c>
      <c r="E85" s="511">
        <f t="shared" si="3"/>
        <v>3.6991709324720414</v>
      </c>
      <c r="F85" s="511">
        <f t="shared" si="3"/>
        <v>1.7539828748677841</v>
      </c>
      <c r="G85" s="511">
        <f t="shared" si="3"/>
        <v>100</v>
      </c>
    </row>
    <row r="86" spans="3:7" ht="24">
      <c r="C86" s="512" t="s">
        <v>1397</v>
      </c>
      <c r="D86" s="511">
        <f>D64/$G64*100</f>
        <v>73.769440237606645</v>
      </c>
      <c r="E86" s="511">
        <f t="shared" si="3"/>
        <v>8.898998064748044</v>
      </c>
      <c r="F86" s="511">
        <f t="shared" si="3"/>
        <v>17.331561697645313</v>
      </c>
      <c r="G86" s="511">
        <f t="shared" si="3"/>
        <v>100</v>
      </c>
    </row>
    <row r="87" spans="3:7">
      <c r="C87" s="510" t="s">
        <v>573</v>
      </c>
      <c r="D87" s="511">
        <f t="shared" si="3"/>
        <v>93.118663954152822</v>
      </c>
      <c r="E87" s="511">
        <f t="shared" si="3"/>
        <v>1.2813176094746759</v>
      </c>
      <c r="F87" s="511">
        <f t="shared" si="3"/>
        <v>5.6000184363725003</v>
      </c>
      <c r="G87" s="511">
        <f t="shared" si="3"/>
        <v>100</v>
      </c>
    </row>
    <row r="88" spans="3:7">
      <c r="C88" s="510" t="s">
        <v>221</v>
      </c>
      <c r="D88" s="511">
        <f t="shared" ref="D88:G91" si="4">D66/$G66*100</f>
        <v>96.072985182020133</v>
      </c>
      <c r="E88" s="511">
        <f t="shared" si="4"/>
        <v>1.5218604655721171</v>
      </c>
      <c r="F88" s="511">
        <f t="shared" si="4"/>
        <v>2.4051543524077537</v>
      </c>
      <c r="G88" s="511">
        <f t="shared" si="4"/>
        <v>100</v>
      </c>
    </row>
    <row r="89" spans="3:7">
      <c r="C89" s="508" t="s">
        <v>226</v>
      </c>
      <c r="D89" s="509">
        <f t="shared" si="4"/>
        <v>95.083922410397122</v>
      </c>
      <c r="E89" s="509">
        <f t="shared" si="4"/>
        <v>4.8633746269967766</v>
      </c>
      <c r="F89" s="509">
        <f t="shared" si="4"/>
        <v>5.2702962606093862E-2</v>
      </c>
      <c r="G89" s="509">
        <f t="shared" si="4"/>
        <v>100</v>
      </c>
    </row>
    <row r="90" spans="3:7">
      <c r="C90" s="510" t="s">
        <v>223</v>
      </c>
      <c r="D90" s="511">
        <f t="shared" si="4"/>
        <v>35.769367627969487</v>
      </c>
      <c r="E90" s="511">
        <f t="shared" si="4"/>
        <v>63.186236071885013</v>
      </c>
      <c r="F90" s="511">
        <f t="shared" si="4"/>
        <v>1.0443963001455032</v>
      </c>
      <c r="G90" s="511">
        <f t="shared" si="4"/>
        <v>100</v>
      </c>
    </row>
    <row r="91" spans="3:7">
      <c r="C91" s="510" t="s">
        <v>574</v>
      </c>
      <c r="D91" s="511">
        <f t="shared" si="4"/>
        <v>75.950990987668575</v>
      </c>
      <c r="E91" s="511">
        <f t="shared" si="4"/>
        <v>14.555403991693508</v>
      </c>
      <c r="F91" s="511">
        <f>F69/$G69*100</f>
        <v>9.4936050206379115</v>
      </c>
      <c r="G91" s="511">
        <f t="shared" si="4"/>
        <v>100</v>
      </c>
    </row>
    <row r="93" spans="3:7">
      <c r="D93" s="363" t="s">
        <v>557</v>
      </c>
      <c r="E93" s="363" t="s">
        <v>558</v>
      </c>
      <c r="F93" s="363" t="s">
        <v>559</v>
      </c>
      <c r="G93" s="363" t="s">
        <v>560</v>
      </c>
    </row>
    <row r="94" spans="3:7">
      <c r="C94" s="502" t="s">
        <v>203</v>
      </c>
      <c r="D94" s="502">
        <v>53.059567690286435</v>
      </c>
      <c r="E94" s="502">
        <v>44.362306163330075</v>
      </c>
      <c r="F94" s="502">
        <v>2.5781261463834757</v>
      </c>
      <c r="G94" s="502">
        <v>100</v>
      </c>
    </row>
    <row r="95" spans="3:7">
      <c r="C95" s="513" t="s">
        <v>221</v>
      </c>
      <c r="D95" s="502">
        <v>96.072985182020133</v>
      </c>
      <c r="E95" s="502">
        <v>1.5218604655721171</v>
      </c>
      <c r="F95" s="502">
        <v>2.4051543524077537</v>
      </c>
      <c r="G95" s="502">
        <v>100</v>
      </c>
    </row>
    <row r="96" spans="3:7">
      <c r="C96" s="502" t="s">
        <v>226</v>
      </c>
      <c r="D96" s="502">
        <v>95.083922410397122</v>
      </c>
      <c r="E96" s="502">
        <v>4.8633746269967766</v>
      </c>
      <c r="F96" s="502">
        <v>5.2702962606093862E-2</v>
      </c>
      <c r="G96" s="502">
        <v>100</v>
      </c>
    </row>
    <row r="97" spans="3:7">
      <c r="C97" s="513" t="s">
        <v>572</v>
      </c>
      <c r="D97" s="502">
        <v>94.546846192660169</v>
      </c>
      <c r="E97" s="502">
        <v>3.6991709324720414</v>
      </c>
      <c r="F97" s="502">
        <v>1.7539828748677841</v>
      </c>
      <c r="G97" s="502">
        <v>100</v>
      </c>
    </row>
    <row r="98" spans="3:7">
      <c r="C98" s="502" t="s">
        <v>573</v>
      </c>
      <c r="D98" s="502">
        <v>93.118663954152822</v>
      </c>
      <c r="E98" s="502">
        <v>1.2813176094746759</v>
      </c>
      <c r="F98" s="502">
        <v>5.6000184363725003</v>
      </c>
      <c r="G98" s="502">
        <v>100</v>
      </c>
    </row>
    <row r="99" spans="3:7">
      <c r="C99" s="502" t="s">
        <v>567</v>
      </c>
      <c r="D99" s="502">
        <v>82.519110236549849</v>
      </c>
      <c r="E99" s="502">
        <v>14.066274907891305</v>
      </c>
      <c r="F99" s="502">
        <v>3.4146148555588467</v>
      </c>
      <c r="G99" s="502">
        <v>100</v>
      </c>
    </row>
    <row r="100" spans="3:7">
      <c r="C100" s="502" t="s">
        <v>570</v>
      </c>
      <c r="D100" s="502">
        <v>81.211469584111313</v>
      </c>
      <c r="E100" s="502">
        <v>16.951018736672943</v>
      </c>
      <c r="F100" s="502">
        <v>1.8375116792157469</v>
      </c>
      <c r="G100" s="502">
        <v>100</v>
      </c>
    </row>
    <row r="101" spans="3:7">
      <c r="C101" s="502" t="s">
        <v>574</v>
      </c>
      <c r="D101" s="502">
        <v>75.950990987668575</v>
      </c>
      <c r="E101" s="502">
        <v>14.555403991693508</v>
      </c>
      <c r="F101" s="502">
        <v>9.4936050206379115</v>
      </c>
      <c r="G101" s="502">
        <v>100</v>
      </c>
    </row>
    <row r="102" spans="3:7">
      <c r="C102" s="502" t="s">
        <v>566</v>
      </c>
      <c r="D102" s="502">
        <v>74.979205205740286</v>
      </c>
      <c r="E102" s="502">
        <v>23.127742765841912</v>
      </c>
      <c r="F102" s="502">
        <v>1.8930520284177961</v>
      </c>
      <c r="G102" s="502">
        <v>100</v>
      </c>
    </row>
    <row r="103" spans="3:7">
      <c r="C103" s="502" t="s">
        <v>1397</v>
      </c>
      <c r="D103" s="502">
        <v>73.769440237606645</v>
      </c>
      <c r="E103" s="502">
        <v>8.898998064748044</v>
      </c>
      <c r="F103" s="502">
        <v>17.331561697645313</v>
      </c>
      <c r="G103" s="502">
        <v>100</v>
      </c>
    </row>
    <row r="104" spans="3:7">
      <c r="C104" s="513" t="s">
        <v>561</v>
      </c>
      <c r="D104" s="502">
        <v>71.03981451608189</v>
      </c>
      <c r="E104" s="502">
        <v>8.383137209758635</v>
      </c>
      <c r="F104" s="502">
        <v>20.57704827415948</v>
      </c>
      <c r="G104" s="502">
        <v>100</v>
      </c>
    </row>
    <row r="105" spans="3:7">
      <c r="C105" s="502" t="s">
        <v>571</v>
      </c>
      <c r="D105" s="502">
        <v>70.073379952890207</v>
      </c>
      <c r="E105" s="502">
        <v>13.44112403416227</v>
      </c>
      <c r="F105" s="502">
        <v>16.485496012947525</v>
      </c>
      <c r="G105" s="502">
        <v>100</v>
      </c>
    </row>
    <row r="106" spans="3:7">
      <c r="C106" s="502" t="s">
        <v>569</v>
      </c>
      <c r="D106" s="502">
        <v>65.270259017509062</v>
      </c>
      <c r="E106" s="502">
        <v>33.320562200683518</v>
      </c>
      <c r="F106" s="502">
        <v>1.409178781807416</v>
      </c>
      <c r="G106" s="502">
        <v>100</v>
      </c>
    </row>
    <row r="107" spans="3:7">
      <c r="C107" s="502" t="s">
        <v>227</v>
      </c>
      <c r="D107" s="502">
        <v>58.300179620226999</v>
      </c>
      <c r="E107" s="502">
        <v>26.275870160904585</v>
      </c>
      <c r="F107" s="502">
        <v>15.423950218868423</v>
      </c>
      <c r="G107" s="502">
        <v>100</v>
      </c>
    </row>
    <row r="108" spans="3:7">
      <c r="C108" s="502" t="s">
        <v>568</v>
      </c>
      <c r="D108" s="502">
        <v>57.94526825692887</v>
      </c>
      <c r="E108" s="502">
        <v>28.539015044228289</v>
      </c>
      <c r="F108" s="502">
        <v>13.515716698842839</v>
      </c>
      <c r="G108" s="502">
        <v>100</v>
      </c>
    </row>
    <row r="109" spans="3:7">
      <c r="C109" s="513" t="s">
        <v>563</v>
      </c>
      <c r="D109" s="502">
        <v>43.306838475844941</v>
      </c>
      <c r="E109" s="502">
        <v>54.916711723785482</v>
      </c>
      <c r="F109" s="502">
        <v>1.7764498003695874</v>
      </c>
      <c r="G109" s="502">
        <v>100</v>
      </c>
    </row>
    <row r="110" spans="3:7">
      <c r="C110" s="502" t="s">
        <v>223</v>
      </c>
      <c r="D110" s="502">
        <v>35.769367627969487</v>
      </c>
      <c r="E110" s="502">
        <v>63.186236071885013</v>
      </c>
      <c r="F110" s="502">
        <v>1.0443963001455032</v>
      </c>
      <c r="G110" s="502">
        <v>100</v>
      </c>
    </row>
    <row r="111" spans="3:7">
      <c r="C111" s="502" t="s">
        <v>564</v>
      </c>
      <c r="D111" s="502">
        <v>29.891158043565408</v>
      </c>
      <c r="E111" s="502">
        <v>66.633811907831586</v>
      </c>
      <c r="F111" s="502">
        <v>3.4750300486029948</v>
      </c>
      <c r="G111" s="502">
        <v>100</v>
      </c>
    </row>
    <row r="112" spans="3:7">
      <c r="C112" s="502" t="s">
        <v>565</v>
      </c>
      <c r="D112" s="502">
        <v>19.833748529866977</v>
      </c>
      <c r="E112" s="502">
        <v>76.974830071355626</v>
      </c>
      <c r="F112" s="502">
        <v>3.1914213987774032</v>
      </c>
      <c r="G112" s="502">
        <v>100</v>
      </c>
    </row>
    <row r="113" spans="3:7">
      <c r="C113" s="502" t="s">
        <v>562</v>
      </c>
      <c r="D113" s="502">
        <v>6.8537704142070872</v>
      </c>
      <c r="E113" s="502">
        <v>91.647031188934974</v>
      </c>
      <c r="F113" s="502">
        <v>1.4991983968579328</v>
      </c>
      <c r="G113" s="502">
        <v>100</v>
      </c>
    </row>
    <row r="114" spans="3:7">
      <c r="D114" s="506"/>
      <c r="E114" s="506"/>
      <c r="F114" s="506"/>
      <c r="G114" s="506"/>
    </row>
    <row r="115" spans="3:7">
      <c r="D115" s="506"/>
      <c r="E115" s="506"/>
      <c r="F115" s="506"/>
      <c r="G115" s="506"/>
    </row>
    <row r="117" spans="3:7">
      <c r="C117" s="502"/>
      <c r="D117" s="502"/>
      <c r="E117" s="502"/>
      <c r="F117" s="502"/>
      <c r="G117" s="502"/>
    </row>
    <row r="118" spans="3:7">
      <c r="C118" s="502"/>
      <c r="D118" s="502"/>
      <c r="E118" s="502"/>
      <c r="F118" s="502"/>
      <c r="G118" s="502"/>
    </row>
    <row r="119" spans="3:7">
      <c r="C119" s="513"/>
      <c r="D119" s="502"/>
      <c r="E119" s="502"/>
      <c r="F119" s="502"/>
      <c r="G119" s="502"/>
    </row>
    <row r="121" spans="3:7">
      <c r="C121" s="502"/>
      <c r="D121" s="502"/>
      <c r="E121" s="502"/>
      <c r="F121" s="502"/>
      <c r="G121" s="502"/>
    </row>
    <row r="122" spans="3:7">
      <c r="C122" s="502"/>
      <c r="D122" s="502"/>
      <c r="E122" s="502"/>
      <c r="F122" s="502"/>
      <c r="G122" s="502"/>
    </row>
    <row r="124" spans="3:7">
      <c r="C124" s="502"/>
      <c r="D124" s="502"/>
      <c r="E124" s="502"/>
      <c r="F124" s="502"/>
      <c r="G124" s="502"/>
    </row>
    <row r="126" spans="3:7">
      <c r="C126" s="502"/>
      <c r="D126" s="502"/>
      <c r="E126" s="502"/>
      <c r="F126" s="502"/>
      <c r="G126" s="502"/>
    </row>
    <row r="127" spans="3:7">
      <c r="C127" s="513"/>
      <c r="D127" s="502"/>
      <c r="E127" s="502"/>
      <c r="F127" s="502"/>
      <c r="G127" s="502"/>
    </row>
    <row r="128" spans="3:7">
      <c r="C128" s="502"/>
      <c r="D128" s="502"/>
      <c r="E128" s="502"/>
      <c r="F128" s="502"/>
      <c r="G128" s="502"/>
    </row>
    <row r="129" spans="3:7">
      <c r="C129" s="502"/>
      <c r="D129" s="502"/>
      <c r="E129" s="502"/>
      <c r="F129" s="502"/>
      <c r="G129" s="502"/>
    </row>
    <row r="130" spans="3:7">
      <c r="C130" s="502"/>
      <c r="D130" s="502"/>
      <c r="E130" s="502"/>
      <c r="F130" s="502"/>
      <c r="G130" s="502"/>
    </row>
    <row r="131" spans="3:7">
      <c r="C131" s="502"/>
      <c r="D131" s="502"/>
      <c r="E131" s="502"/>
      <c r="F131" s="502"/>
      <c r="G131" s="502"/>
    </row>
    <row r="132" spans="3:7">
      <c r="C132" s="513"/>
      <c r="D132" s="502"/>
      <c r="E132" s="502"/>
      <c r="F132" s="502"/>
      <c r="G132" s="502"/>
    </row>
    <row r="133" spans="3:7">
      <c r="C133" s="502"/>
      <c r="D133" s="502"/>
      <c r="E133" s="502"/>
      <c r="F133" s="502"/>
      <c r="G133" s="502"/>
    </row>
    <row r="134" spans="3:7">
      <c r="C134" s="502"/>
      <c r="D134" s="502"/>
      <c r="E134" s="502"/>
      <c r="F134" s="502"/>
      <c r="G134" s="502"/>
    </row>
    <row r="136" spans="3:7">
      <c r="C136" s="513"/>
      <c r="D136" s="502"/>
      <c r="E136" s="502"/>
      <c r="F136" s="502"/>
      <c r="G136" s="502"/>
    </row>
    <row r="137" spans="3:7">
      <c r="C137" s="502"/>
      <c r="D137" s="502"/>
      <c r="E137" s="502"/>
      <c r="F137" s="502"/>
      <c r="G137" s="502"/>
    </row>
    <row r="138" spans="3:7">
      <c r="C138" s="502"/>
      <c r="D138" s="502"/>
      <c r="E138" s="502"/>
      <c r="F138" s="502"/>
      <c r="G138" s="502"/>
    </row>
  </sheetData>
  <sortState ref="C119:G137">
    <sortCondition descending="1" ref="D119:D137"/>
  </sortState>
  <phoneticPr fontId="15"/>
  <pageMargins left="0.7" right="0.7" top="0.75" bottom="0.75" header="0.3" footer="0.3"/>
  <pageSetup paperSize="9" scale="50" fitToHeight="0" orientation="landscape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tabColor theme="9" tint="-0.249977111117893"/>
    <pageSetUpPr fitToPage="1"/>
  </sheetPr>
  <dimension ref="B1:AA101"/>
  <sheetViews>
    <sheetView showGridLines="0" topLeftCell="C16" zoomScale="115" zoomScaleNormal="115" workbookViewId="0">
      <selection activeCell="E59" sqref="D59:E59"/>
    </sheetView>
  </sheetViews>
  <sheetFormatPr defaultRowHeight="12"/>
  <cols>
    <col min="1" max="1" width="9.25" style="363" customWidth="1"/>
    <col min="2" max="2" width="7.5" style="363" customWidth="1"/>
    <col min="3" max="3" width="24.375" style="363" customWidth="1"/>
    <col min="4" max="4" width="9.5" style="363" customWidth="1"/>
    <col min="5" max="5" width="11.25" style="363" bestFit="1" customWidth="1"/>
    <col min="6" max="6" width="12.875" style="363" customWidth="1"/>
    <col min="7" max="7" width="9" style="363"/>
    <col min="8" max="8" width="3.875" style="363" customWidth="1"/>
    <col min="9" max="181" width="9" style="363"/>
    <col min="182" max="193" width="0" style="363" hidden="1" customWidth="1"/>
    <col min="194" max="194" width="7.5" style="363" customWidth="1"/>
    <col min="195" max="195" width="43.625" style="363" customWidth="1"/>
    <col min="196" max="196" width="9.5" style="363" customWidth="1"/>
    <col min="197" max="197" width="11.25" style="363" bestFit="1" customWidth="1"/>
    <col min="198" max="198" width="12.875" style="363" customWidth="1"/>
    <col min="199" max="199" width="9" style="363"/>
    <col min="200" max="200" width="3.875" style="363" customWidth="1"/>
    <col min="201" max="437" width="9" style="363"/>
    <col min="438" max="449" width="0" style="363" hidden="1" customWidth="1"/>
    <col min="450" max="450" width="7.5" style="363" customWidth="1"/>
    <col min="451" max="451" width="43.625" style="363" customWidth="1"/>
    <col min="452" max="452" width="9.5" style="363" customWidth="1"/>
    <col min="453" max="453" width="11.25" style="363" bestFit="1" customWidth="1"/>
    <col min="454" max="454" width="12.875" style="363" customWidth="1"/>
    <col min="455" max="455" width="9" style="363"/>
    <col min="456" max="456" width="3.875" style="363" customWidth="1"/>
    <col min="457" max="693" width="9" style="363"/>
    <col min="694" max="705" width="0" style="363" hidden="1" customWidth="1"/>
    <col min="706" max="706" width="7.5" style="363" customWidth="1"/>
    <col min="707" max="707" width="43.625" style="363" customWidth="1"/>
    <col min="708" max="708" width="9.5" style="363" customWidth="1"/>
    <col min="709" max="709" width="11.25" style="363" bestFit="1" customWidth="1"/>
    <col min="710" max="710" width="12.875" style="363" customWidth="1"/>
    <col min="711" max="711" width="9" style="363"/>
    <col min="712" max="712" width="3.875" style="363" customWidth="1"/>
    <col min="713" max="949" width="9" style="363"/>
    <col min="950" max="961" width="0" style="363" hidden="1" customWidth="1"/>
    <col min="962" max="962" width="7.5" style="363" customWidth="1"/>
    <col min="963" max="963" width="43.625" style="363" customWidth="1"/>
    <col min="964" max="964" width="9.5" style="363" customWidth="1"/>
    <col min="965" max="965" width="11.25" style="363" bestFit="1" customWidth="1"/>
    <col min="966" max="966" width="12.875" style="363" customWidth="1"/>
    <col min="967" max="967" width="9" style="363"/>
    <col min="968" max="968" width="3.875" style="363" customWidth="1"/>
    <col min="969" max="1205" width="9" style="363"/>
    <col min="1206" max="1217" width="0" style="363" hidden="1" customWidth="1"/>
    <col min="1218" max="1218" width="7.5" style="363" customWidth="1"/>
    <col min="1219" max="1219" width="43.625" style="363" customWidth="1"/>
    <col min="1220" max="1220" width="9.5" style="363" customWidth="1"/>
    <col min="1221" max="1221" width="11.25" style="363" bestFit="1" customWidth="1"/>
    <col min="1222" max="1222" width="12.875" style="363" customWidth="1"/>
    <col min="1223" max="1223" width="9" style="363"/>
    <col min="1224" max="1224" width="3.875" style="363" customWidth="1"/>
    <col min="1225" max="1461" width="9" style="363"/>
    <col min="1462" max="1473" width="0" style="363" hidden="1" customWidth="1"/>
    <col min="1474" max="1474" width="7.5" style="363" customWidth="1"/>
    <col min="1475" max="1475" width="43.625" style="363" customWidth="1"/>
    <col min="1476" max="1476" width="9.5" style="363" customWidth="1"/>
    <col min="1477" max="1477" width="11.25" style="363" bestFit="1" customWidth="1"/>
    <col min="1478" max="1478" width="12.875" style="363" customWidth="1"/>
    <col min="1479" max="1479" width="9" style="363"/>
    <col min="1480" max="1480" width="3.875" style="363" customWidth="1"/>
    <col min="1481" max="1717" width="9" style="363"/>
    <col min="1718" max="1729" width="0" style="363" hidden="1" customWidth="1"/>
    <col min="1730" max="1730" width="7.5" style="363" customWidth="1"/>
    <col min="1731" max="1731" width="43.625" style="363" customWidth="1"/>
    <col min="1732" max="1732" width="9.5" style="363" customWidth="1"/>
    <col min="1733" max="1733" width="11.25" style="363" bestFit="1" customWidth="1"/>
    <col min="1734" max="1734" width="12.875" style="363" customWidth="1"/>
    <col min="1735" max="1735" width="9" style="363"/>
    <col min="1736" max="1736" width="3.875" style="363" customWidth="1"/>
    <col min="1737" max="1973" width="9" style="363"/>
    <col min="1974" max="1985" width="0" style="363" hidden="1" customWidth="1"/>
    <col min="1986" max="1986" width="7.5" style="363" customWidth="1"/>
    <col min="1987" max="1987" width="43.625" style="363" customWidth="1"/>
    <col min="1988" max="1988" width="9.5" style="363" customWidth="1"/>
    <col min="1989" max="1989" width="11.25" style="363" bestFit="1" customWidth="1"/>
    <col min="1990" max="1990" width="12.875" style="363" customWidth="1"/>
    <col min="1991" max="1991" width="9" style="363"/>
    <col min="1992" max="1992" width="3.875" style="363" customWidth="1"/>
    <col min="1993" max="2229" width="9" style="363"/>
    <col min="2230" max="2241" width="0" style="363" hidden="1" customWidth="1"/>
    <col min="2242" max="2242" width="7.5" style="363" customWidth="1"/>
    <col min="2243" max="2243" width="43.625" style="363" customWidth="1"/>
    <col min="2244" max="2244" width="9.5" style="363" customWidth="1"/>
    <col min="2245" max="2245" width="11.25" style="363" bestFit="1" customWidth="1"/>
    <col min="2246" max="2246" width="12.875" style="363" customWidth="1"/>
    <col min="2247" max="2247" width="9" style="363"/>
    <col min="2248" max="2248" width="3.875" style="363" customWidth="1"/>
    <col min="2249" max="2485" width="9" style="363"/>
    <col min="2486" max="2497" width="0" style="363" hidden="1" customWidth="1"/>
    <col min="2498" max="2498" width="7.5" style="363" customWidth="1"/>
    <col min="2499" max="2499" width="43.625" style="363" customWidth="1"/>
    <col min="2500" max="2500" width="9.5" style="363" customWidth="1"/>
    <col min="2501" max="2501" width="11.25" style="363" bestFit="1" customWidth="1"/>
    <col min="2502" max="2502" width="12.875" style="363" customWidth="1"/>
    <col min="2503" max="2503" width="9" style="363"/>
    <col min="2504" max="2504" width="3.875" style="363" customWidth="1"/>
    <col min="2505" max="2741" width="9" style="363"/>
    <col min="2742" max="2753" width="0" style="363" hidden="1" customWidth="1"/>
    <col min="2754" max="2754" width="7.5" style="363" customWidth="1"/>
    <col min="2755" max="2755" width="43.625" style="363" customWidth="1"/>
    <col min="2756" max="2756" width="9.5" style="363" customWidth="1"/>
    <col min="2757" max="2757" width="11.25" style="363" bestFit="1" customWidth="1"/>
    <col min="2758" max="2758" width="12.875" style="363" customWidth="1"/>
    <col min="2759" max="2759" width="9" style="363"/>
    <col min="2760" max="2760" width="3.875" style="363" customWidth="1"/>
    <col min="2761" max="2997" width="9" style="363"/>
    <col min="2998" max="3009" width="0" style="363" hidden="1" customWidth="1"/>
    <col min="3010" max="3010" width="7.5" style="363" customWidth="1"/>
    <col min="3011" max="3011" width="43.625" style="363" customWidth="1"/>
    <col min="3012" max="3012" width="9.5" style="363" customWidth="1"/>
    <col min="3013" max="3013" width="11.25" style="363" bestFit="1" customWidth="1"/>
    <col min="3014" max="3014" width="12.875" style="363" customWidth="1"/>
    <col min="3015" max="3015" width="9" style="363"/>
    <col min="3016" max="3016" width="3.875" style="363" customWidth="1"/>
    <col min="3017" max="3253" width="9" style="363"/>
    <col min="3254" max="3265" width="0" style="363" hidden="1" customWidth="1"/>
    <col min="3266" max="3266" width="7.5" style="363" customWidth="1"/>
    <col min="3267" max="3267" width="43.625" style="363" customWidth="1"/>
    <col min="3268" max="3268" width="9.5" style="363" customWidth="1"/>
    <col min="3269" max="3269" width="11.25" style="363" bestFit="1" customWidth="1"/>
    <col min="3270" max="3270" width="12.875" style="363" customWidth="1"/>
    <col min="3271" max="3271" width="9" style="363"/>
    <col min="3272" max="3272" width="3.875" style="363" customWidth="1"/>
    <col min="3273" max="3509" width="9" style="363"/>
    <col min="3510" max="3521" width="0" style="363" hidden="1" customWidth="1"/>
    <col min="3522" max="3522" width="7.5" style="363" customWidth="1"/>
    <col min="3523" max="3523" width="43.625" style="363" customWidth="1"/>
    <col min="3524" max="3524" width="9.5" style="363" customWidth="1"/>
    <col min="3525" max="3525" width="11.25" style="363" bestFit="1" customWidth="1"/>
    <col min="3526" max="3526" width="12.875" style="363" customWidth="1"/>
    <col min="3527" max="3527" width="9" style="363"/>
    <col min="3528" max="3528" width="3.875" style="363" customWidth="1"/>
    <col min="3529" max="3765" width="9" style="363"/>
    <col min="3766" max="3777" width="0" style="363" hidden="1" customWidth="1"/>
    <col min="3778" max="3778" width="7.5" style="363" customWidth="1"/>
    <col min="3779" max="3779" width="43.625" style="363" customWidth="1"/>
    <col min="3780" max="3780" width="9.5" style="363" customWidth="1"/>
    <col min="3781" max="3781" width="11.25" style="363" bestFit="1" customWidth="1"/>
    <col min="3782" max="3782" width="12.875" style="363" customWidth="1"/>
    <col min="3783" max="3783" width="9" style="363"/>
    <col min="3784" max="3784" width="3.875" style="363" customWidth="1"/>
    <col min="3785" max="4021" width="9" style="363"/>
    <col min="4022" max="4033" width="0" style="363" hidden="1" customWidth="1"/>
    <col min="4034" max="4034" width="7.5" style="363" customWidth="1"/>
    <col min="4035" max="4035" width="43.625" style="363" customWidth="1"/>
    <col min="4036" max="4036" width="9.5" style="363" customWidth="1"/>
    <col min="4037" max="4037" width="11.25" style="363" bestFit="1" customWidth="1"/>
    <col min="4038" max="4038" width="12.875" style="363" customWidth="1"/>
    <col min="4039" max="4039" width="9" style="363"/>
    <col min="4040" max="4040" width="3.875" style="363" customWidth="1"/>
    <col min="4041" max="4277" width="9" style="363"/>
    <col min="4278" max="4289" width="0" style="363" hidden="1" customWidth="1"/>
    <col min="4290" max="4290" width="7.5" style="363" customWidth="1"/>
    <col min="4291" max="4291" width="43.625" style="363" customWidth="1"/>
    <col min="4292" max="4292" width="9.5" style="363" customWidth="1"/>
    <col min="4293" max="4293" width="11.25" style="363" bestFit="1" customWidth="1"/>
    <col min="4294" max="4294" width="12.875" style="363" customWidth="1"/>
    <col min="4295" max="4295" width="9" style="363"/>
    <col min="4296" max="4296" width="3.875" style="363" customWidth="1"/>
    <col min="4297" max="4533" width="9" style="363"/>
    <col min="4534" max="4545" width="0" style="363" hidden="1" customWidth="1"/>
    <col min="4546" max="4546" width="7.5" style="363" customWidth="1"/>
    <col min="4547" max="4547" width="43.625" style="363" customWidth="1"/>
    <col min="4548" max="4548" width="9.5" style="363" customWidth="1"/>
    <col min="4549" max="4549" width="11.25" style="363" bestFit="1" customWidth="1"/>
    <col min="4550" max="4550" width="12.875" style="363" customWidth="1"/>
    <col min="4551" max="4551" width="9" style="363"/>
    <col min="4552" max="4552" width="3.875" style="363" customWidth="1"/>
    <col min="4553" max="4789" width="9" style="363"/>
    <col min="4790" max="4801" width="0" style="363" hidden="1" customWidth="1"/>
    <col min="4802" max="4802" width="7.5" style="363" customWidth="1"/>
    <col min="4803" max="4803" width="43.625" style="363" customWidth="1"/>
    <col min="4804" max="4804" width="9.5" style="363" customWidth="1"/>
    <col min="4805" max="4805" width="11.25" style="363" bestFit="1" customWidth="1"/>
    <col min="4806" max="4806" width="12.875" style="363" customWidth="1"/>
    <col min="4807" max="4807" width="9" style="363"/>
    <col min="4808" max="4808" width="3.875" style="363" customWidth="1"/>
    <col min="4809" max="5045" width="9" style="363"/>
    <col min="5046" max="5057" width="0" style="363" hidden="1" customWidth="1"/>
    <col min="5058" max="5058" width="7.5" style="363" customWidth="1"/>
    <col min="5059" max="5059" width="43.625" style="363" customWidth="1"/>
    <col min="5060" max="5060" width="9.5" style="363" customWidth="1"/>
    <col min="5061" max="5061" width="11.25" style="363" bestFit="1" customWidth="1"/>
    <col min="5062" max="5062" width="12.875" style="363" customWidth="1"/>
    <col min="5063" max="5063" width="9" style="363"/>
    <col min="5064" max="5064" width="3.875" style="363" customWidth="1"/>
    <col min="5065" max="5301" width="9" style="363"/>
    <col min="5302" max="5313" width="0" style="363" hidden="1" customWidth="1"/>
    <col min="5314" max="5314" width="7.5" style="363" customWidth="1"/>
    <col min="5315" max="5315" width="43.625" style="363" customWidth="1"/>
    <col min="5316" max="5316" width="9.5" style="363" customWidth="1"/>
    <col min="5317" max="5317" width="11.25" style="363" bestFit="1" customWidth="1"/>
    <col min="5318" max="5318" width="12.875" style="363" customWidth="1"/>
    <col min="5319" max="5319" width="9" style="363"/>
    <col min="5320" max="5320" width="3.875" style="363" customWidth="1"/>
    <col min="5321" max="5557" width="9" style="363"/>
    <col min="5558" max="5569" width="0" style="363" hidden="1" customWidth="1"/>
    <col min="5570" max="5570" width="7.5" style="363" customWidth="1"/>
    <col min="5571" max="5571" width="43.625" style="363" customWidth="1"/>
    <col min="5572" max="5572" width="9.5" style="363" customWidth="1"/>
    <col min="5573" max="5573" width="11.25" style="363" bestFit="1" customWidth="1"/>
    <col min="5574" max="5574" width="12.875" style="363" customWidth="1"/>
    <col min="5575" max="5575" width="9" style="363"/>
    <col min="5576" max="5576" width="3.875" style="363" customWidth="1"/>
    <col min="5577" max="5813" width="9" style="363"/>
    <col min="5814" max="5825" width="0" style="363" hidden="1" customWidth="1"/>
    <col min="5826" max="5826" width="7.5" style="363" customWidth="1"/>
    <col min="5827" max="5827" width="43.625" style="363" customWidth="1"/>
    <col min="5828" max="5828" width="9.5" style="363" customWidth="1"/>
    <col min="5829" max="5829" width="11.25" style="363" bestFit="1" customWidth="1"/>
    <col min="5830" max="5830" width="12.875" style="363" customWidth="1"/>
    <col min="5831" max="5831" width="9" style="363"/>
    <col min="5832" max="5832" width="3.875" style="363" customWidth="1"/>
    <col min="5833" max="6069" width="9" style="363"/>
    <col min="6070" max="6081" width="0" style="363" hidden="1" customWidth="1"/>
    <col min="6082" max="6082" width="7.5" style="363" customWidth="1"/>
    <col min="6083" max="6083" width="43.625" style="363" customWidth="1"/>
    <col min="6084" max="6084" width="9.5" style="363" customWidth="1"/>
    <col min="6085" max="6085" width="11.25" style="363" bestFit="1" customWidth="1"/>
    <col min="6086" max="6086" width="12.875" style="363" customWidth="1"/>
    <col min="6087" max="6087" width="9" style="363"/>
    <col min="6088" max="6088" width="3.875" style="363" customWidth="1"/>
    <col min="6089" max="6325" width="9" style="363"/>
    <col min="6326" max="6337" width="0" style="363" hidden="1" customWidth="1"/>
    <col min="6338" max="6338" width="7.5" style="363" customWidth="1"/>
    <col min="6339" max="6339" width="43.625" style="363" customWidth="1"/>
    <col min="6340" max="6340" width="9.5" style="363" customWidth="1"/>
    <col min="6341" max="6341" width="11.25" style="363" bestFit="1" customWidth="1"/>
    <col min="6342" max="6342" width="12.875" style="363" customWidth="1"/>
    <col min="6343" max="6343" width="9" style="363"/>
    <col min="6344" max="6344" width="3.875" style="363" customWidth="1"/>
    <col min="6345" max="6581" width="9" style="363"/>
    <col min="6582" max="6593" width="0" style="363" hidden="1" customWidth="1"/>
    <col min="6594" max="6594" width="7.5" style="363" customWidth="1"/>
    <col min="6595" max="6595" width="43.625" style="363" customWidth="1"/>
    <col min="6596" max="6596" width="9.5" style="363" customWidth="1"/>
    <col min="6597" max="6597" width="11.25" style="363" bestFit="1" customWidth="1"/>
    <col min="6598" max="6598" width="12.875" style="363" customWidth="1"/>
    <col min="6599" max="6599" width="9" style="363"/>
    <col min="6600" max="6600" width="3.875" style="363" customWidth="1"/>
    <col min="6601" max="6837" width="9" style="363"/>
    <col min="6838" max="6849" width="0" style="363" hidden="1" customWidth="1"/>
    <col min="6850" max="6850" width="7.5" style="363" customWidth="1"/>
    <col min="6851" max="6851" width="43.625" style="363" customWidth="1"/>
    <col min="6852" max="6852" width="9.5" style="363" customWidth="1"/>
    <col min="6853" max="6853" width="11.25" style="363" bestFit="1" customWidth="1"/>
    <col min="6854" max="6854" width="12.875" style="363" customWidth="1"/>
    <col min="6855" max="6855" width="9" style="363"/>
    <col min="6856" max="6856" width="3.875" style="363" customWidth="1"/>
    <col min="6857" max="7093" width="9" style="363"/>
    <col min="7094" max="7105" width="0" style="363" hidden="1" customWidth="1"/>
    <col min="7106" max="7106" width="7.5" style="363" customWidth="1"/>
    <col min="7107" max="7107" width="43.625" style="363" customWidth="1"/>
    <col min="7108" max="7108" width="9.5" style="363" customWidth="1"/>
    <col min="7109" max="7109" width="11.25" style="363" bestFit="1" customWidth="1"/>
    <col min="7110" max="7110" width="12.875" style="363" customWidth="1"/>
    <col min="7111" max="7111" width="9" style="363"/>
    <col min="7112" max="7112" width="3.875" style="363" customWidth="1"/>
    <col min="7113" max="7349" width="9" style="363"/>
    <col min="7350" max="7361" width="0" style="363" hidden="1" customWidth="1"/>
    <col min="7362" max="7362" width="7.5" style="363" customWidth="1"/>
    <col min="7363" max="7363" width="43.625" style="363" customWidth="1"/>
    <col min="7364" max="7364" width="9.5" style="363" customWidth="1"/>
    <col min="7365" max="7365" width="11.25" style="363" bestFit="1" customWidth="1"/>
    <col min="7366" max="7366" width="12.875" style="363" customWidth="1"/>
    <col min="7367" max="7367" width="9" style="363"/>
    <col min="7368" max="7368" width="3.875" style="363" customWidth="1"/>
    <col min="7369" max="7605" width="9" style="363"/>
    <col min="7606" max="7617" width="0" style="363" hidden="1" customWidth="1"/>
    <col min="7618" max="7618" width="7.5" style="363" customWidth="1"/>
    <col min="7619" max="7619" width="43.625" style="363" customWidth="1"/>
    <col min="7620" max="7620" width="9.5" style="363" customWidth="1"/>
    <col min="7621" max="7621" width="11.25" style="363" bestFit="1" customWidth="1"/>
    <col min="7622" max="7622" width="12.875" style="363" customWidth="1"/>
    <col min="7623" max="7623" width="9" style="363"/>
    <col min="7624" max="7624" width="3.875" style="363" customWidth="1"/>
    <col min="7625" max="7861" width="9" style="363"/>
    <col min="7862" max="7873" width="0" style="363" hidden="1" customWidth="1"/>
    <col min="7874" max="7874" width="7.5" style="363" customWidth="1"/>
    <col min="7875" max="7875" width="43.625" style="363" customWidth="1"/>
    <col min="7876" max="7876" width="9.5" style="363" customWidth="1"/>
    <col min="7877" max="7877" width="11.25" style="363" bestFit="1" customWidth="1"/>
    <col min="7878" max="7878" width="12.875" style="363" customWidth="1"/>
    <col min="7879" max="7879" width="9" style="363"/>
    <col min="7880" max="7880" width="3.875" style="363" customWidth="1"/>
    <col min="7881" max="8117" width="9" style="363"/>
    <col min="8118" max="8129" width="0" style="363" hidden="1" customWidth="1"/>
    <col min="8130" max="8130" width="7.5" style="363" customWidth="1"/>
    <col min="8131" max="8131" width="43.625" style="363" customWidth="1"/>
    <col min="8132" max="8132" width="9.5" style="363" customWidth="1"/>
    <col min="8133" max="8133" width="11.25" style="363" bestFit="1" customWidth="1"/>
    <col min="8134" max="8134" width="12.875" style="363" customWidth="1"/>
    <col min="8135" max="8135" width="9" style="363"/>
    <col min="8136" max="8136" width="3.875" style="363" customWidth="1"/>
    <col min="8137" max="8373" width="9" style="363"/>
    <col min="8374" max="8385" width="0" style="363" hidden="1" customWidth="1"/>
    <col min="8386" max="8386" width="7.5" style="363" customWidth="1"/>
    <col min="8387" max="8387" width="43.625" style="363" customWidth="1"/>
    <col min="8388" max="8388" width="9.5" style="363" customWidth="1"/>
    <col min="8389" max="8389" width="11.25" style="363" bestFit="1" customWidth="1"/>
    <col min="8390" max="8390" width="12.875" style="363" customWidth="1"/>
    <col min="8391" max="8391" width="9" style="363"/>
    <col min="8392" max="8392" width="3.875" style="363" customWidth="1"/>
    <col min="8393" max="8629" width="9" style="363"/>
    <col min="8630" max="8641" width="0" style="363" hidden="1" customWidth="1"/>
    <col min="8642" max="8642" width="7.5" style="363" customWidth="1"/>
    <col min="8643" max="8643" width="43.625" style="363" customWidth="1"/>
    <col min="8644" max="8644" width="9.5" style="363" customWidth="1"/>
    <col min="8645" max="8645" width="11.25" style="363" bestFit="1" customWidth="1"/>
    <col min="8646" max="8646" width="12.875" style="363" customWidth="1"/>
    <col min="8647" max="8647" width="9" style="363"/>
    <col min="8648" max="8648" width="3.875" style="363" customWidth="1"/>
    <col min="8649" max="8885" width="9" style="363"/>
    <col min="8886" max="8897" width="0" style="363" hidden="1" customWidth="1"/>
    <col min="8898" max="8898" width="7.5" style="363" customWidth="1"/>
    <col min="8899" max="8899" width="43.625" style="363" customWidth="1"/>
    <col min="8900" max="8900" width="9.5" style="363" customWidth="1"/>
    <col min="8901" max="8901" width="11.25" style="363" bestFit="1" customWidth="1"/>
    <col min="8902" max="8902" width="12.875" style="363" customWidth="1"/>
    <col min="8903" max="8903" width="9" style="363"/>
    <col min="8904" max="8904" width="3.875" style="363" customWidth="1"/>
    <col min="8905" max="9141" width="9" style="363"/>
    <col min="9142" max="9153" width="0" style="363" hidden="1" customWidth="1"/>
    <col min="9154" max="9154" width="7.5" style="363" customWidth="1"/>
    <col min="9155" max="9155" width="43.625" style="363" customWidth="1"/>
    <col min="9156" max="9156" width="9.5" style="363" customWidth="1"/>
    <col min="9157" max="9157" width="11.25" style="363" bestFit="1" customWidth="1"/>
    <col min="9158" max="9158" width="12.875" style="363" customWidth="1"/>
    <col min="9159" max="9159" width="9" style="363"/>
    <col min="9160" max="9160" width="3.875" style="363" customWidth="1"/>
    <col min="9161" max="9397" width="9" style="363"/>
    <col min="9398" max="9409" width="0" style="363" hidden="1" customWidth="1"/>
    <col min="9410" max="9410" width="7.5" style="363" customWidth="1"/>
    <col min="9411" max="9411" width="43.625" style="363" customWidth="1"/>
    <col min="9412" max="9412" width="9.5" style="363" customWidth="1"/>
    <col min="9413" max="9413" width="11.25" style="363" bestFit="1" customWidth="1"/>
    <col min="9414" max="9414" width="12.875" style="363" customWidth="1"/>
    <col min="9415" max="9415" width="9" style="363"/>
    <col min="9416" max="9416" width="3.875" style="363" customWidth="1"/>
    <col min="9417" max="9653" width="9" style="363"/>
    <col min="9654" max="9665" width="0" style="363" hidden="1" customWidth="1"/>
    <col min="9666" max="9666" width="7.5" style="363" customWidth="1"/>
    <col min="9667" max="9667" width="43.625" style="363" customWidth="1"/>
    <col min="9668" max="9668" width="9.5" style="363" customWidth="1"/>
    <col min="9669" max="9669" width="11.25" style="363" bestFit="1" customWidth="1"/>
    <col min="9670" max="9670" width="12.875" style="363" customWidth="1"/>
    <col min="9671" max="9671" width="9" style="363"/>
    <col min="9672" max="9672" width="3.875" style="363" customWidth="1"/>
    <col min="9673" max="9909" width="9" style="363"/>
    <col min="9910" max="9921" width="0" style="363" hidden="1" customWidth="1"/>
    <col min="9922" max="9922" width="7.5" style="363" customWidth="1"/>
    <col min="9923" max="9923" width="43.625" style="363" customWidth="1"/>
    <col min="9924" max="9924" width="9.5" style="363" customWidth="1"/>
    <col min="9925" max="9925" width="11.25" style="363" bestFit="1" customWidth="1"/>
    <col min="9926" max="9926" width="12.875" style="363" customWidth="1"/>
    <col min="9927" max="9927" width="9" style="363"/>
    <col min="9928" max="9928" width="3.875" style="363" customWidth="1"/>
    <col min="9929" max="10165" width="9" style="363"/>
    <col min="10166" max="10177" width="0" style="363" hidden="1" customWidth="1"/>
    <col min="10178" max="10178" width="7.5" style="363" customWidth="1"/>
    <col min="10179" max="10179" width="43.625" style="363" customWidth="1"/>
    <col min="10180" max="10180" width="9.5" style="363" customWidth="1"/>
    <col min="10181" max="10181" width="11.25" style="363" bestFit="1" customWidth="1"/>
    <col min="10182" max="10182" width="12.875" style="363" customWidth="1"/>
    <col min="10183" max="10183" width="9" style="363"/>
    <col min="10184" max="10184" width="3.875" style="363" customWidth="1"/>
    <col min="10185" max="10421" width="9" style="363"/>
    <col min="10422" max="10433" width="0" style="363" hidden="1" customWidth="1"/>
    <col min="10434" max="10434" width="7.5" style="363" customWidth="1"/>
    <col min="10435" max="10435" width="43.625" style="363" customWidth="1"/>
    <col min="10436" max="10436" width="9.5" style="363" customWidth="1"/>
    <col min="10437" max="10437" width="11.25" style="363" bestFit="1" customWidth="1"/>
    <col min="10438" max="10438" width="12.875" style="363" customWidth="1"/>
    <col min="10439" max="10439" width="9" style="363"/>
    <col min="10440" max="10440" width="3.875" style="363" customWidth="1"/>
    <col min="10441" max="10677" width="9" style="363"/>
    <col min="10678" max="10689" width="0" style="363" hidden="1" customWidth="1"/>
    <col min="10690" max="10690" width="7.5" style="363" customWidth="1"/>
    <col min="10691" max="10691" width="43.625" style="363" customWidth="1"/>
    <col min="10692" max="10692" width="9.5" style="363" customWidth="1"/>
    <col min="10693" max="10693" width="11.25" style="363" bestFit="1" customWidth="1"/>
    <col min="10694" max="10694" width="12.875" style="363" customWidth="1"/>
    <col min="10695" max="10695" width="9" style="363"/>
    <col min="10696" max="10696" width="3.875" style="363" customWidth="1"/>
    <col min="10697" max="10933" width="9" style="363"/>
    <col min="10934" max="10945" width="0" style="363" hidden="1" customWidth="1"/>
    <col min="10946" max="10946" width="7.5" style="363" customWidth="1"/>
    <col min="10947" max="10947" width="43.625" style="363" customWidth="1"/>
    <col min="10948" max="10948" width="9.5" style="363" customWidth="1"/>
    <col min="10949" max="10949" width="11.25" style="363" bestFit="1" customWidth="1"/>
    <col min="10950" max="10950" width="12.875" style="363" customWidth="1"/>
    <col min="10951" max="10951" width="9" style="363"/>
    <col min="10952" max="10952" width="3.875" style="363" customWidth="1"/>
    <col min="10953" max="11189" width="9" style="363"/>
    <col min="11190" max="11201" width="0" style="363" hidden="1" customWidth="1"/>
    <col min="11202" max="11202" width="7.5" style="363" customWidth="1"/>
    <col min="11203" max="11203" width="43.625" style="363" customWidth="1"/>
    <col min="11204" max="11204" width="9.5" style="363" customWidth="1"/>
    <col min="11205" max="11205" width="11.25" style="363" bestFit="1" customWidth="1"/>
    <col min="11206" max="11206" width="12.875" style="363" customWidth="1"/>
    <col min="11207" max="11207" width="9" style="363"/>
    <col min="11208" max="11208" width="3.875" style="363" customWidth="1"/>
    <col min="11209" max="11445" width="9" style="363"/>
    <col min="11446" max="11457" width="0" style="363" hidden="1" customWidth="1"/>
    <col min="11458" max="11458" width="7.5" style="363" customWidth="1"/>
    <col min="11459" max="11459" width="43.625" style="363" customWidth="1"/>
    <col min="11460" max="11460" width="9.5" style="363" customWidth="1"/>
    <col min="11461" max="11461" width="11.25" style="363" bestFit="1" customWidth="1"/>
    <col min="11462" max="11462" width="12.875" style="363" customWidth="1"/>
    <col min="11463" max="11463" width="9" style="363"/>
    <col min="11464" max="11464" width="3.875" style="363" customWidth="1"/>
    <col min="11465" max="11701" width="9" style="363"/>
    <col min="11702" max="11713" width="0" style="363" hidden="1" customWidth="1"/>
    <col min="11714" max="11714" width="7.5" style="363" customWidth="1"/>
    <col min="11715" max="11715" width="43.625" style="363" customWidth="1"/>
    <col min="11716" max="11716" width="9.5" style="363" customWidth="1"/>
    <col min="11717" max="11717" width="11.25" style="363" bestFit="1" customWidth="1"/>
    <col min="11718" max="11718" width="12.875" style="363" customWidth="1"/>
    <col min="11719" max="11719" width="9" style="363"/>
    <col min="11720" max="11720" width="3.875" style="363" customWidth="1"/>
    <col min="11721" max="11957" width="9" style="363"/>
    <col min="11958" max="11969" width="0" style="363" hidden="1" customWidth="1"/>
    <col min="11970" max="11970" width="7.5" style="363" customWidth="1"/>
    <col min="11971" max="11971" width="43.625" style="363" customWidth="1"/>
    <col min="11972" max="11972" width="9.5" style="363" customWidth="1"/>
    <col min="11973" max="11973" width="11.25" style="363" bestFit="1" customWidth="1"/>
    <col min="11974" max="11974" width="12.875" style="363" customWidth="1"/>
    <col min="11975" max="11975" width="9" style="363"/>
    <col min="11976" max="11976" width="3.875" style="363" customWidth="1"/>
    <col min="11977" max="12213" width="9" style="363"/>
    <col min="12214" max="12225" width="0" style="363" hidden="1" customWidth="1"/>
    <col min="12226" max="12226" width="7.5" style="363" customWidth="1"/>
    <col min="12227" max="12227" width="43.625" style="363" customWidth="1"/>
    <col min="12228" max="12228" width="9.5" style="363" customWidth="1"/>
    <col min="12229" max="12229" width="11.25" style="363" bestFit="1" customWidth="1"/>
    <col min="12230" max="12230" width="12.875" style="363" customWidth="1"/>
    <col min="12231" max="12231" width="9" style="363"/>
    <col min="12232" max="12232" width="3.875" style="363" customWidth="1"/>
    <col min="12233" max="12469" width="9" style="363"/>
    <col min="12470" max="12481" width="0" style="363" hidden="1" customWidth="1"/>
    <col min="12482" max="12482" width="7.5" style="363" customWidth="1"/>
    <col min="12483" max="12483" width="43.625" style="363" customWidth="1"/>
    <col min="12484" max="12484" width="9.5" style="363" customWidth="1"/>
    <col min="12485" max="12485" width="11.25" style="363" bestFit="1" customWidth="1"/>
    <col min="12486" max="12486" width="12.875" style="363" customWidth="1"/>
    <col min="12487" max="12487" width="9" style="363"/>
    <col min="12488" max="12488" width="3.875" style="363" customWidth="1"/>
    <col min="12489" max="12725" width="9" style="363"/>
    <col min="12726" max="12737" width="0" style="363" hidden="1" customWidth="1"/>
    <col min="12738" max="12738" width="7.5" style="363" customWidth="1"/>
    <col min="12739" max="12739" width="43.625" style="363" customWidth="1"/>
    <col min="12740" max="12740" width="9.5" style="363" customWidth="1"/>
    <col min="12741" max="12741" width="11.25" style="363" bestFit="1" customWidth="1"/>
    <col min="12742" max="12742" width="12.875" style="363" customWidth="1"/>
    <col min="12743" max="12743" width="9" style="363"/>
    <col min="12744" max="12744" width="3.875" style="363" customWidth="1"/>
    <col min="12745" max="12981" width="9" style="363"/>
    <col min="12982" max="12993" width="0" style="363" hidden="1" customWidth="1"/>
    <col min="12994" max="12994" width="7.5" style="363" customWidth="1"/>
    <col min="12995" max="12995" width="43.625" style="363" customWidth="1"/>
    <col min="12996" max="12996" width="9.5" style="363" customWidth="1"/>
    <col min="12997" max="12997" width="11.25" style="363" bestFit="1" customWidth="1"/>
    <col min="12998" max="12998" width="12.875" style="363" customWidth="1"/>
    <col min="12999" max="12999" width="9" style="363"/>
    <col min="13000" max="13000" width="3.875" style="363" customWidth="1"/>
    <col min="13001" max="13237" width="9" style="363"/>
    <col min="13238" max="13249" width="0" style="363" hidden="1" customWidth="1"/>
    <col min="13250" max="13250" width="7.5" style="363" customWidth="1"/>
    <col min="13251" max="13251" width="43.625" style="363" customWidth="1"/>
    <col min="13252" max="13252" width="9.5" style="363" customWidth="1"/>
    <col min="13253" max="13253" width="11.25" style="363" bestFit="1" customWidth="1"/>
    <col min="13254" max="13254" width="12.875" style="363" customWidth="1"/>
    <col min="13255" max="13255" width="9" style="363"/>
    <col min="13256" max="13256" width="3.875" style="363" customWidth="1"/>
    <col min="13257" max="13493" width="9" style="363"/>
    <col min="13494" max="13505" width="0" style="363" hidden="1" customWidth="1"/>
    <col min="13506" max="13506" width="7.5" style="363" customWidth="1"/>
    <col min="13507" max="13507" width="43.625" style="363" customWidth="1"/>
    <col min="13508" max="13508" width="9.5" style="363" customWidth="1"/>
    <col min="13509" max="13509" width="11.25" style="363" bestFit="1" customWidth="1"/>
    <col min="13510" max="13510" width="12.875" style="363" customWidth="1"/>
    <col min="13511" max="13511" width="9" style="363"/>
    <col min="13512" max="13512" width="3.875" style="363" customWidth="1"/>
    <col min="13513" max="13749" width="9" style="363"/>
    <col min="13750" max="13761" width="0" style="363" hidden="1" customWidth="1"/>
    <col min="13762" max="13762" width="7.5" style="363" customWidth="1"/>
    <col min="13763" max="13763" width="43.625" style="363" customWidth="1"/>
    <col min="13764" max="13764" width="9.5" style="363" customWidth="1"/>
    <col min="13765" max="13765" width="11.25" style="363" bestFit="1" customWidth="1"/>
    <col min="13766" max="13766" width="12.875" style="363" customWidth="1"/>
    <col min="13767" max="13767" width="9" style="363"/>
    <col min="13768" max="13768" width="3.875" style="363" customWidth="1"/>
    <col min="13769" max="14005" width="9" style="363"/>
    <col min="14006" max="14017" width="0" style="363" hidden="1" customWidth="1"/>
    <col min="14018" max="14018" width="7.5" style="363" customWidth="1"/>
    <col min="14019" max="14019" width="43.625" style="363" customWidth="1"/>
    <col min="14020" max="14020" width="9.5" style="363" customWidth="1"/>
    <col min="14021" max="14021" width="11.25" style="363" bestFit="1" customWidth="1"/>
    <col min="14022" max="14022" width="12.875" style="363" customWidth="1"/>
    <col min="14023" max="14023" width="9" style="363"/>
    <col min="14024" max="14024" width="3.875" style="363" customWidth="1"/>
    <col min="14025" max="14261" width="9" style="363"/>
    <col min="14262" max="14273" width="0" style="363" hidden="1" customWidth="1"/>
    <col min="14274" max="14274" width="7.5" style="363" customWidth="1"/>
    <col min="14275" max="14275" width="43.625" style="363" customWidth="1"/>
    <col min="14276" max="14276" width="9.5" style="363" customWidth="1"/>
    <col min="14277" max="14277" width="11.25" style="363" bestFit="1" customWidth="1"/>
    <col min="14278" max="14278" width="12.875" style="363" customWidth="1"/>
    <col min="14279" max="14279" width="9" style="363"/>
    <col min="14280" max="14280" width="3.875" style="363" customWidth="1"/>
    <col min="14281" max="14517" width="9" style="363"/>
    <col min="14518" max="14529" width="0" style="363" hidden="1" customWidth="1"/>
    <col min="14530" max="14530" width="7.5" style="363" customWidth="1"/>
    <col min="14531" max="14531" width="43.625" style="363" customWidth="1"/>
    <col min="14532" max="14532" width="9.5" style="363" customWidth="1"/>
    <col min="14533" max="14533" width="11.25" style="363" bestFit="1" customWidth="1"/>
    <col min="14534" max="14534" width="12.875" style="363" customWidth="1"/>
    <col min="14535" max="14535" width="9" style="363"/>
    <col min="14536" max="14536" width="3.875" style="363" customWidth="1"/>
    <col min="14537" max="14773" width="9" style="363"/>
    <col min="14774" max="14785" width="0" style="363" hidden="1" customWidth="1"/>
    <col min="14786" max="14786" width="7.5" style="363" customWidth="1"/>
    <col min="14787" max="14787" width="43.625" style="363" customWidth="1"/>
    <col min="14788" max="14788" width="9.5" style="363" customWidth="1"/>
    <col min="14789" max="14789" width="11.25" style="363" bestFit="1" customWidth="1"/>
    <col min="14790" max="14790" width="12.875" style="363" customWidth="1"/>
    <col min="14791" max="14791" width="9" style="363"/>
    <col min="14792" max="14792" width="3.875" style="363" customWidth="1"/>
    <col min="14793" max="15029" width="9" style="363"/>
    <col min="15030" max="15041" width="0" style="363" hidden="1" customWidth="1"/>
    <col min="15042" max="15042" width="7.5" style="363" customWidth="1"/>
    <col min="15043" max="15043" width="43.625" style="363" customWidth="1"/>
    <col min="15044" max="15044" width="9.5" style="363" customWidth="1"/>
    <col min="15045" max="15045" width="11.25" style="363" bestFit="1" customWidth="1"/>
    <col min="15046" max="15046" width="12.875" style="363" customWidth="1"/>
    <col min="15047" max="15047" width="9" style="363"/>
    <col min="15048" max="15048" width="3.875" style="363" customWidth="1"/>
    <col min="15049" max="15285" width="9" style="363"/>
    <col min="15286" max="15297" width="0" style="363" hidden="1" customWidth="1"/>
    <col min="15298" max="15298" width="7.5" style="363" customWidth="1"/>
    <col min="15299" max="15299" width="43.625" style="363" customWidth="1"/>
    <col min="15300" max="15300" width="9.5" style="363" customWidth="1"/>
    <col min="15301" max="15301" width="11.25" style="363" bestFit="1" customWidth="1"/>
    <col min="15302" max="15302" width="12.875" style="363" customWidth="1"/>
    <col min="15303" max="15303" width="9" style="363"/>
    <col min="15304" max="15304" width="3.875" style="363" customWidth="1"/>
    <col min="15305" max="15541" width="9" style="363"/>
    <col min="15542" max="15553" width="0" style="363" hidden="1" customWidth="1"/>
    <col min="15554" max="15554" width="7.5" style="363" customWidth="1"/>
    <col min="15555" max="15555" width="43.625" style="363" customWidth="1"/>
    <col min="15556" max="15556" width="9.5" style="363" customWidth="1"/>
    <col min="15557" max="15557" width="11.25" style="363" bestFit="1" customWidth="1"/>
    <col min="15558" max="15558" width="12.875" style="363" customWidth="1"/>
    <col min="15559" max="15559" width="9" style="363"/>
    <col min="15560" max="15560" width="3.875" style="363" customWidth="1"/>
    <col min="15561" max="15797" width="9" style="363"/>
    <col min="15798" max="15809" width="0" style="363" hidden="1" customWidth="1"/>
    <col min="15810" max="15810" width="7.5" style="363" customWidth="1"/>
    <col min="15811" max="15811" width="43.625" style="363" customWidth="1"/>
    <col min="15812" max="15812" width="9.5" style="363" customWidth="1"/>
    <col min="15813" max="15813" width="11.25" style="363" bestFit="1" customWidth="1"/>
    <col min="15814" max="15814" width="12.875" style="363" customWidth="1"/>
    <col min="15815" max="15815" width="9" style="363"/>
    <col min="15816" max="15816" width="3.875" style="363" customWidth="1"/>
    <col min="15817" max="16053" width="9" style="363"/>
    <col min="16054" max="16065" width="0" style="363" hidden="1" customWidth="1"/>
    <col min="16066" max="16066" width="7.5" style="363" customWidth="1"/>
    <col min="16067" max="16067" width="43.625" style="363" customWidth="1"/>
    <col min="16068" max="16068" width="9.5" style="363" customWidth="1"/>
    <col min="16069" max="16069" width="11.25" style="363" bestFit="1" customWidth="1"/>
    <col min="16070" max="16070" width="12.875" style="363" customWidth="1"/>
    <col min="16071" max="16071" width="9" style="363"/>
    <col min="16072" max="16072" width="3.875" style="363" customWidth="1"/>
    <col min="16073" max="16384" width="9" style="363"/>
  </cols>
  <sheetData>
    <row r="1" spans="2:27">
      <c r="B1" s="363" t="s">
        <v>575</v>
      </c>
      <c r="J1" s="363" t="s">
        <v>576</v>
      </c>
    </row>
    <row r="2" spans="2:27">
      <c r="J2" s="363" t="s">
        <v>577</v>
      </c>
    </row>
    <row r="3" spans="2:27" ht="12" customHeight="1">
      <c r="W3" s="2101" t="s">
        <v>1396</v>
      </c>
      <c r="X3" s="2101"/>
      <c r="Y3" s="2101"/>
      <c r="Z3" s="2101"/>
      <c r="AA3" s="2101"/>
    </row>
    <row r="4" spans="2:27">
      <c r="B4" s="366" t="s">
        <v>554</v>
      </c>
      <c r="C4" s="498"/>
      <c r="D4" s="498" t="s">
        <v>519</v>
      </c>
      <c r="E4" s="498" t="s">
        <v>547</v>
      </c>
      <c r="F4" s="498" t="s">
        <v>555</v>
      </c>
      <c r="W4" s="2101" t="s">
        <v>1390</v>
      </c>
      <c r="X4" s="2101"/>
      <c r="Y4" s="2101" t="s">
        <v>1391</v>
      </c>
      <c r="Z4" s="2101" t="s">
        <v>1392</v>
      </c>
      <c r="AA4" s="2101" t="s">
        <v>1393</v>
      </c>
    </row>
    <row r="5" spans="2:27">
      <c r="B5" s="366"/>
      <c r="C5" s="499" t="s">
        <v>556</v>
      </c>
      <c r="D5" s="499">
        <f>D29</f>
        <v>53.059567690286435</v>
      </c>
      <c r="E5" s="499">
        <f>E29</f>
        <v>44.362306163330075</v>
      </c>
      <c r="F5" s="499">
        <f>F29</f>
        <v>2.5781261463834757</v>
      </c>
      <c r="W5" s="2101"/>
      <c r="X5" s="2101" t="s">
        <v>1394</v>
      </c>
      <c r="Y5" s="2153">
        <v>53.403248621898094</v>
      </c>
      <c r="Z5" s="2153">
        <v>43.549613059673582</v>
      </c>
      <c r="AA5" s="2153">
        <v>3.047138318428336</v>
      </c>
    </row>
    <row r="6" spans="2:27">
      <c r="B6" s="366"/>
      <c r="C6" s="498"/>
      <c r="D6" s="498"/>
      <c r="E6" s="498"/>
      <c r="F6" s="498"/>
      <c r="W6" s="2101"/>
      <c r="X6" s="2101"/>
      <c r="Y6" s="2153"/>
      <c r="Z6" s="2153"/>
      <c r="AA6" s="2153"/>
    </row>
    <row r="7" spans="2:27">
      <c r="B7" s="366">
        <v>1</v>
      </c>
      <c r="C7" s="500" t="str">
        <f>C30</f>
        <v>がれき類</v>
      </c>
      <c r="D7" s="501">
        <f>D30</f>
        <v>96.072985182020133</v>
      </c>
      <c r="E7" s="501">
        <f>E30</f>
        <v>1.5218604655721171</v>
      </c>
      <c r="F7" s="501">
        <f>F30</f>
        <v>2.4051543524077537</v>
      </c>
      <c r="W7" s="2101">
        <v>1</v>
      </c>
      <c r="X7" s="2101" t="s">
        <v>226</v>
      </c>
      <c r="Y7" s="2153">
        <v>95.189958080819054</v>
      </c>
      <c r="Z7" s="2153">
        <v>4.7582566930113712</v>
      </c>
      <c r="AA7" s="2153">
        <v>5.1785226169582761E-2</v>
      </c>
    </row>
    <row r="8" spans="2:27">
      <c r="B8" s="366">
        <v>2</v>
      </c>
      <c r="C8" s="500" t="str">
        <f t="shared" ref="C8:C25" si="0">C31</f>
        <v>動物のふん尿</v>
      </c>
      <c r="D8" s="501">
        <f>D31</f>
        <v>95.083922410397122</v>
      </c>
      <c r="E8" s="501">
        <f t="shared" ref="D8:F14" si="1">E31</f>
        <v>4.8633746269967766</v>
      </c>
      <c r="F8" s="501">
        <f t="shared" si="1"/>
        <v>5.2702962606093862E-2</v>
      </c>
      <c r="W8" s="2101">
        <v>2</v>
      </c>
      <c r="X8" s="2101" t="s">
        <v>221</v>
      </c>
      <c r="Y8" s="2153">
        <v>95.107634038733508</v>
      </c>
      <c r="Z8" s="2153">
        <v>1.8099824263409712</v>
      </c>
      <c r="AA8" s="2153">
        <v>3.0823835349255111</v>
      </c>
    </row>
    <row r="9" spans="2:27">
      <c r="B9" s="366">
        <v>3</v>
      </c>
      <c r="C9" s="500" t="str">
        <f t="shared" si="0"/>
        <v>金 属 く ず</v>
      </c>
      <c r="D9" s="501">
        <f t="shared" si="1"/>
        <v>94.546846192660169</v>
      </c>
      <c r="E9" s="501">
        <f t="shared" si="1"/>
        <v>3.6991709324720414</v>
      </c>
      <c r="F9" s="501">
        <f t="shared" si="1"/>
        <v>1.7539828748677841</v>
      </c>
      <c r="W9" s="2101">
        <v>3</v>
      </c>
      <c r="X9" s="2101" t="s">
        <v>572</v>
      </c>
      <c r="Y9" s="2153">
        <v>94.436669501761088</v>
      </c>
      <c r="Z9" s="2153">
        <v>2.6484537273719444</v>
      </c>
      <c r="AA9" s="2153">
        <v>2.9148767708669592</v>
      </c>
    </row>
    <row r="10" spans="2:27">
      <c r="B10" s="366">
        <v>4</v>
      </c>
      <c r="C10" s="500" t="str">
        <f t="shared" si="0"/>
        <v>鉱 さ い</v>
      </c>
      <c r="D10" s="501">
        <f t="shared" si="1"/>
        <v>93.118663954152822</v>
      </c>
      <c r="E10" s="501">
        <f t="shared" si="1"/>
        <v>1.2813176094746759</v>
      </c>
      <c r="F10" s="501">
        <f t="shared" si="1"/>
        <v>5.6000184363725003</v>
      </c>
      <c r="W10" s="2101">
        <v>4</v>
      </c>
      <c r="X10" s="2101" t="s">
        <v>573</v>
      </c>
      <c r="Y10" s="2153">
        <v>90.640309645295247</v>
      </c>
      <c r="Z10" s="2153">
        <v>3.287092858976584</v>
      </c>
      <c r="AA10" s="2153">
        <v>6.0725974957281759</v>
      </c>
    </row>
    <row r="11" spans="2:27">
      <c r="B11" s="366">
        <v>5</v>
      </c>
      <c r="C11" s="500" t="str">
        <f t="shared" si="0"/>
        <v>木  く  ず</v>
      </c>
      <c r="D11" s="501">
        <f t="shared" si="1"/>
        <v>82.519110236549849</v>
      </c>
      <c r="E11" s="501">
        <f t="shared" si="1"/>
        <v>14.066274907891305</v>
      </c>
      <c r="F11" s="501">
        <f t="shared" si="1"/>
        <v>3.4146148555588467</v>
      </c>
      <c r="W11" s="2101">
        <v>5</v>
      </c>
      <c r="X11" s="2101" t="s">
        <v>217</v>
      </c>
      <c r="Y11" s="2153">
        <v>84.416848783778363</v>
      </c>
      <c r="Z11" s="2153">
        <v>14.354903582881906</v>
      </c>
      <c r="AA11" s="2153">
        <v>1.228247633339735</v>
      </c>
    </row>
    <row r="12" spans="2:27">
      <c r="B12" s="366">
        <v>6</v>
      </c>
      <c r="C12" s="500" t="str">
        <f t="shared" si="0"/>
        <v>動物系固形不要物</v>
      </c>
      <c r="D12" s="501">
        <f t="shared" si="1"/>
        <v>81.211469584111313</v>
      </c>
      <c r="E12" s="501">
        <f t="shared" si="1"/>
        <v>16.951018736672943</v>
      </c>
      <c r="F12" s="501">
        <f t="shared" si="1"/>
        <v>1.8375116792157469</v>
      </c>
      <c r="W12" s="2101">
        <v>6</v>
      </c>
      <c r="X12" s="2101" t="s">
        <v>567</v>
      </c>
      <c r="Y12" s="2153">
        <v>78.476112913419044</v>
      </c>
      <c r="Z12" s="2153">
        <v>18.067088290971288</v>
      </c>
      <c r="AA12" s="2153">
        <v>3.456798795609676</v>
      </c>
    </row>
    <row r="13" spans="2:27" ht="12" customHeight="1">
      <c r="B13" s="366">
        <v>7</v>
      </c>
      <c r="C13" s="500" t="str">
        <f t="shared" si="0"/>
        <v>ば い じ ん</v>
      </c>
      <c r="D13" s="501">
        <f t="shared" si="1"/>
        <v>75.950990987668575</v>
      </c>
      <c r="E13" s="501">
        <f t="shared" si="1"/>
        <v>14.555403991693508</v>
      </c>
      <c r="F13" s="501">
        <f t="shared" si="1"/>
        <v>9.4936050206379115</v>
      </c>
      <c r="W13" s="2101">
        <v>7</v>
      </c>
      <c r="X13" s="2101" t="s">
        <v>571</v>
      </c>
      <c r="Y13" s="2153">
        <v>74.620704941486963</v>
      </c>
      <c r="Z13" s="2153">
        <v>6.5490898489866032</v>
      </c>
      <c r="AA13" s="2153">
        <v>18.830205209526444</v>
      </c>
    </row>
    <row r="14" spans="2:27" ht="12" customHeight="1">
      <c r="B14" s="366">
        <v>8</v>
      </c>
      <c r="C14" s="500" t="str">
        <f t="shared" si="0"/>
        <v>紙  く  ず</v>
      </c>
      <c r="D14" s="501">
        <f t="shared" si="1"/>
        <v>74.979205205740286</v>
      </c>
      <c r="E14" s="501">
        <f t="shared" si="1"/>
        <v>23.127742765841912</v>
      </c>
      <c r="F14" s="501">
        <f t="shared" si="1"/>
        <v>1.8930520284177961</v>
      </c>
      <c r="W14" s="2101">
        <v>8</v>
      </c>
      <c r="X14" s="2101" t="s">
        <v>1389</v>
      </c>
      <c r="Y14" s="2153">
        <v>73.607441205826717</v>
      </c>
      <c r="Z14" s="2153">
        <v>5.720913570626041</v>
      </c>
      <c r="AA14" s="2153">
        <v>20.671645223547248</v>
      </c>
    </row>
    <row r="15" spans="2:27" ht="12" customHeight="1">
      <c r="B15" s="366">
        <v>9</v>
      </c>
      <c r="C15" s="2162" t="s">
        <v>1465</v>
      </c>
      <c r="D15" s="501">
        <f t="shared" ref="D15:F25" si="2">D38</f>
        <v>73.769440237606645</v>
      </c>
      <c r="E15" s="501">
        <f t="shared" si="2"/>
        <v>8.898998064748044</v>
      </c>
      <c r="F15" s="501">
        <f t="shared" si="2"/>
        <v>17.331561697645313</v>
      </c>
      <c r="W15" s="2101">
        <v>9</v>
      </c>
      <c r="X15" s="2101" t="s">
        <v>574</v>
      </c>
      <c r="Y15" s="2153">
        <v>72.667113686308412</v>
      </c>
      <c r="Z15" s="2153">
        <v>13.005363255160404</v>
      </c>
      <c r="AA15" s="2153">
        <v>14.327523058531169</v>
      </c>
    </row>
    <row r="16" spans="2:27" ht="12" customHeight="1">
      <c r="B16" s="366">
        <v>10</v>
      </c>
      <c r="C16" s="500" t="str">
        <f t="shared" si="0"/>
        <v>燃 え 殻</v>
      </c>
      <c r="D16" s="501">
        <f>D39</f>
        <v>71.03981451608189</v>
      </c>
      <c r="E16" s="501">
        <f t="shared" si="2"/>
        <v>8.383137209758635</v>
      </c>
      <c r="F16" s="501">
        <f t="shared" si="2"/>
        <v>20.57704827415948</v>
      </c>
      <c r="W16" s="2101">
        <v>10</v>
      </c>
      <c r="X16" s="2101" t="s">
        <v>566</v>
      </c>
      <c r="Y16" s="2153">
        <v>71.614566291950467</v>
      </c>
      <c r="Z16" s="2153">
        <v>25.89083536049117</v>
      </c>
      <c r="AA16" s="2153">
        <v>2.4945983475583642</v>
      </c>
    </row>
    <row r="17" spans="2:27" ht="12" customHeight="1">
      <c r="B17" s="366">
        <v>11</v>
      </c>
      <c r="C17" s="500" t="str">
        <f t="shared" si="0"/>
        <v>ゴ ム く ず</v>
      </c>
      <c r="D17" s="501">
        <f t="shared" si="2"/>
        <v>70.073379952890207</v>
      </c>
      <c r="E17" s="501">
        <f t="shared" si="2"/>
        <v>13.44112403416227</v>
      </c>
      <c r="F17" s="501">
        <f t="shared" si="2"/>
        <v>16.485496012947525</v>
      </c>
      <c r="W17" s="2101">
        <v>11</v>
      </c>
      <c r="X17" s="2101" t="s">
        <v>569</v>
      </c>
      <c r="Y17" s="2153">
        <v>66.347165737442182</v>
      </c>
      <c r="Z17" s="2153">
        <v>32.326221880222214</v>
      </c>
      <c r="AA17" s="2153">
        <v>1.3266123823356046</v>
      </c>
    </row>
    <row r="18" spans="2:27" ht="12" customHeight="1">
      <c r="B18" s="366">
        <v>12</v>
      </c>
      <c r="C18" s="500" t="str">
        <f t="shared" si="0"/>
        <v>動植物性残渣</v>
      </c>
      <c r="D18" s="501">
        <f t="shared" si="2"/>
        <v>65.270259017509062</v>
      </c>
      <c r="E18" s="501">
        <f t="shared" si="2"/>
        <v>33.320562200683518</v>
      </c>
      <c r="F18" s="501">
        <f t="shared" si="2"/>
        <v>1.409178781807416</v>
      </c>
      <c r="W18" s="2101">
        <v>12</v>
      </c>
      <c r="X18" s="2101" t="s">
        <v>561</v>
      </c>
      <c r="Y18" s="2153">
        <v>65.405326072313812</v>
      </c>
      <c r="Z18" s="2153">
        <v>4.3861647685241065</v>
      </c>
      <c r="AA18" s="2153">
        <v>30.208509159162077</v>
      </c>
    </row>
    <row r="19" spans="2:27" ht="12" customHeight="1">
      <c r="B19" s="366">
        <v>13</v>
      </c>
      <c r="C19" s="500" t="str">
        <f t="shared" si="0"/>
        <v>廃プラスチック類</v>
      </c>
      <c r="D19" s="501">
        <f t="shared" si="2"/>
        <v>58.300179620226999</v>
      </c>
      <c r="E19" s="501">
        <f t="shared" si="2"/>
        <v>26.275870160904585</v>
      </c>
      <c r="F19" s="501">
        <f t="shared" si="2"/>
        <v>15.423950218868423</v>
      </c>
      <c r="W19" s="2101">
        <v>13</v>
      </c>
      <c r="X19" s="2101" t="s">
        <v>227</v>
      </c>
      <c r="Y19" s="2153">
        <v>54.673694326596056</v>
      </c>
      <c r="Z19" s="2153">
        <v>28.10740826978342</v>
      </c>
      <c r="AA19" s="2153">
        <v>17.218897403620531</v>
      </c>
    </row>
    <row r="20" spans="2:27" ht="12" customHeight="1">
      <c r="B20" s="366">
        <v>14</v>
      </c>
      <c r="C20" s="500" t="str">
        <f t="shared" si="0"/>
        <v>繊 維 く ず</v>
      </c>
      <c r="D20" s="501">
        <f t="shared" si="2"/>
        <v>57.94526825692887</v>
      </c>
      <c r="E20" s="501">
        <f t="shared" si="2"/>
        <v>28.539015044228289</v>
      </c>
      <c r="F20" s="501">
        <f t="shared" si="2"/>
        <v>13.515716698842839</v>
      </c>
      <c r="W20" s="2101">
        <v>14</v>
      </c>
      <c r="X20" s="2101" t="s">
        <v>568</v>
      </c>
      <c r="Y20" s="2153">
        <v>54.463271548891399</v>
      </c>
      <c r="Z20" s="2153">
        <v>36.496694701058438</v>
      </c>
      <c r="AA20" s="2153">
        <v>9.0400337500501546</v>
      </c>
    </row>
    <row r="21" spans="2:27" ht="12" customHeight="1">
      <c r="B21" s="366">
        <v>15</v>
      </c>
      <c r="C21" s="500" t="str">
        <f t="shared" si="0"/>
        <v>廃   油</v>
      </c>
      <c r="D21" s="501">
        <f t="shared" si="2"/>
        <v>43.306838475844941</v>
      </c>
      <c r="E21" s="501">
        <f t="shared" si="2"/>
        <v>54.916711723785482</v>
      </c>
      <c r="F21" s="501">
        <f t="shared" si="2"/>
        <v>1.7764498003695874</v>
      </c>
      <c r="W21" s="2101">
        <v>15</v>
      </c>
      <c r="X21" s="2101" t="s">
        <v>223</v>
      </c>
      <c r="Y21" s="2153">
        <v>51.362757934338589</v>
      </c>
      <c r="Z21" s="2153">
        <v>46.876131689291803</v>
      </c>
      <c r="AA21" s="2153">
        <v>1.7611103763695952</v>
      </c>
    </row>
    <row r="22" spans="2:27" ht="12" customHeight="1">
      <c r="B22" s="366">
        <v>16</v>
      </c>
      <c r="C22" s="500" t="str">
        <f t="shared" si="0"/>
        <v>動物の死体</v>
      </c>
      <c r="D22" s="501">
        <f t="shared" si="2"/>
        <v>35.769367627969487</v>
      </c>
      <c r="E22" s="501">
        <f t="shared" si="2"/>
        <v>63.186236071885013</v>
      </c>
      <c r="F22" s="501">
        <f t="shared" si="2"/>
        <v>1.0443963001455032</v>
      </c>
      <c r="W22" s="2101">
        <v>16</v>
      </c>
      <c r="X22" s="2101" t="s">
        <v>563</v>
      </c>
      <c r="Y22" s="2153">
        <v>41.040307576676518</v>
      </c>
      <c r="Z22" s="2153">
        <v>57.468031228950842</v>
      </c>
      <c r="AA22" s="2153">
        <v>1.4916611943726459</v>
      </c>
    </row>
    <row r="23" spans="2:27" ht="12" customHeight="1">
      <c r="B23" s="366">
        <v>17</v>
      </c>
      <c r="C23" s="500" t="str">
        <f t="shared" si="0"/>
        <v>廃   酸</v>
      </c>
      <c r="D23" s="501">
        <f t="shared" si="2"/>
        <v>29.891158043565408</v>
      </c>
      <c r="E23" s="501">
        <f t="shared" si="2"/>
        <v>66.633811907831586</v>
      </c>
      <c r="F23" s="501">
        <f t="shared" si="2"/>
        <v>3.4750300486029948</v>
      </c>
      <c r="W23" s="2101">
        <v>17</v>
      </c>
      <c r="X23" s="2101" t="s">
        <v>564</v>
      </c>
      <c r="Y23" s="2153">
        <v>30.166552227553499</v>
      </c>
      <c r="Z23" s="2153">
        <v>67.627589678290661</v>
      </c>
      <c r="AA23" s="2153">
        <v>2.2058580941558383</v>
      </c>
    </row>
    <row r="24" spans="2:27" ht="12" customHeight="1">
      <c r="B24" s="366">
        <v>18</v>
      </c>
      <c r="C24" s="500" t="str">
        <f t="shared" si="0"/>
        <v>廃 ア ル カ リ</v>
      </c>
      <c r="D24" s="501">
        <f t="shared" si="2"/>
        <v>19.833748529866977</v>
      </c>
      <c r="E24" s="501">
        <f t="shared" si="2"/>
        <v>76.974830071355626</v>
      </c>
      <c r="F24" s="501">
        <f t="shared" si="2"/>
        <v>3.1914213987774032</v>
      </c>
      <c r="W24" s="2101">
        <v>18</v>
      </c>
      <c r="X24" s="2101" t="s">
        <v>565</v>
      </c>
      <c r="Y24" s="2153">
        <v>18.820265319226106</v>
      </c>
      <c r="Z24" s="2153">
        <v>78.982941755419887</v>
      </c>
      <c r="AA24" s="2153">
        <v>2.1967929253540017</v>
      </c>
    </row>
    <row r="25" spans="2:27" ht="12" customHeight="1">
      <c r="B25" s="366">
        <v>19</v>
      </c>
      <c r="C25" s="500" t="str">
        <f t="shared" si="0"/>
        <v>汚   泥</v>
      </c>
      <c r="D25" s="501">
        <f t="shared" si="2"/>
        <v>6.8537704142070872</v>
      </c>
      <c r="E25" s="501">
        <f t="shared" si="2"/>
        <v>91.647031188934974</v>
      </c>
      <c r="F25" s="501">
        <f t="shared" si="2"/>
        <v>1.4991983968579328</v>
      </c>
      <c r="W25" s="2101">
        <v>19</v>
      </c>
      <c r="X25" s="2101" t="s">
        <v>562</v>
      </c>
      <c r="Y25" s="2153">
        <v>7.2641468149944943</v>
      </c>
      <c r="Z25" s="2153">
        <v>91.120138068269014</v>
      </c>
      <c r="AA25" s="2153">
        <v>1.6157151167364987</v>
      </c>
    </row>
    <row r="26" spans="2:27" ht="12" customHeight="1"/>
    <row r="27" spans="2:27" ht="12" customHeight="1"/>
    <row r="28" spans="2:27" ht="12" customHeight="1">
      <c r="C28" s="514"/>
      <c r="D28" s="514" t="s">
        <v>557</v>
      </c>
      <c r="E28" s="514" t="s">
        <v>558</v>
      </c>
      <c r="F28" s="514" t="s">
        <v>559</v>
      </c>
      <c r="G28" s="514" t="s">
        <v>560</v>
      </c>
    </row>
    <row r="29" spans="2:27" ht="12" customHeight="1">
      <c r="C29" s="502" t="str">
        <f>'図Ⅲ・5　180116再'!C94</f>
        <v>合計</v>
      </c>
      <c r="D29" s="502">
        <f>'図Ⅲ・5　180116再'!D94</f>
        <v>53.059567690286435</v>
      </c>
      <c r="E29" s="502">
        <f>'図Ⅲ・5　180116再'!E94</f>
        <v>44.362306163330075</v>
      </c>
      <c r="F29" s="502">
        <f>'図Ⅲ・5　180116再'!F94</f>
        <v>2.5781261463834757</v>
      </c>
      <c r="G29" s="502">
        <f>'図Ⅲ・5　180116再'!G94</f>
        <v>100</v>
      </c>
    </row>
    <row r="30" spans="2:27" ht="12" customHeight="1">
      <c r="C30" s="502" t="str">
        <f>'図Ⅲ・5　180116再'!C95</f>
        <v>がれき類</v>
      </c>
      <c r="D30" s="502">
        <f>'図Ⅲ・5　180116再'!D95</f>
        <v>96.072985182020133</v>
      </c>
      <c r="E30" s="502">
        <f>'図Ⅲ・5　180116再'!E95</f>
        <v>1.5218604655721171</v>
      </c>
      <c r="F30" s="502">
        <f>'図Ⅲ・5　180116再'!F95</f>
        <v>2.4051543524077537</v>
      </c>
      <c r="G30" s="502">
        <f>'図Ⅲ・5　180116再'!G95</f>
        <v>100</v>
      </c>
    </row>
    <row r="31" spans="2:27" ht="12" customHeight="1">
      <c r="C31" s="502" t="str">
        <f>'図Ⅲ・5　180116再'!C96</f>
        <v>動物のふん尿</v>
      </c>
      <c r="D31" s="502">
        <f>'図Ⅲ・5　180116再'!D96</f>
        <v>95.083922410397122</v>
      </c>
      <c r="E31" s="502">
        <f>'図Ⅲ・5　180116再'!E96</f>
        <v>4.8633746269967766</v>
      </c>
      <c r="F31" s="502">
        <f>'図Ⅲ・5　180116再'!F96</f>
        <v>5.2702962606093862E-2</v>
      </c>
      <c r="G31" s="502">
        <f>'図Ⅲ・5　180116再'!G96</f>
        <v>100</v>
      </c>
    </row>
    <row r="32" spans="2:27" ht="12" customHeight="1">
      <c r="C32" s="502" t="str">
        <f>'図Ⅲ・5　180116再'!C97</f>
        <v>金 属 く ず</v>
      </c>
      <c r="D32" s="502">
        <f>'図Ⅲ・5　180116再'!D97</f>
        <v>94.546846192660169</v>
      </c>
      <c r="E32" s="502">
        <f>'図Ⅲ・5　180116再'!E97</f>
        <v>3.6991709324720414</v>
      </c>
      <c r="F32" s="502">
        <f>'図Ⅲ・5　180116再'!F97</f>
        <v>1.7539828748677841</v>
      </c>
      <c r="G32" s="502">
        <f>'図Ⅲ・5　180116再'!G97</f>
        <v>100</v>
      </c>
    </row>
    <row r="33" spans="3:7" ht="12" customHeight="1">
      <c r="C33" s="502" t="str">
        <f>'図Ⅲ・5　180116再'!C98</f>
        <v>鉱 さ い</v>
      </c>
      <c r="D33" s="502">
        <f>'図Ⅲ・5　180116再'!D98</f>
        <v>93.118663954152822</v>
      </c>
      <c r="E33" s="502">
        <f>'図Ⅲ・5　180116再'!E98</f>
        <v>1.2813176094746759</v>
      </c>
      <c r="F33" s="502">
        <f>'図Ⅲ・5　180116再'!F98</f>
        <v>5.6000184363725003</v>
      </c>
      <c r="G33" s="502">
        <f>'図Ⅲ・5　180116再'!G98</f>
        <v>100</v>
      </c>
    </row>
    <row r="34" spans="3:7" ht="12" customHeight="1">
      <c r="C34" s="502" t="str">
        <f>'図Ⅲ・5　180116再'!C99</f>
        <v>木  く  ず</v>
      </c>
      <c r="D34" s="502">
        <f>'図Ⅲ・5　180116再'!D99</f>
        <v>82.519110236549849</v>
      </c>
      <c r="E34" s="502">
        <f>'図Ⅲ・5　180116再'!E99</f>
        <v>14.066274907891305</v>
      </c>
      <c r="F34" s="502">
        <f>'図Ⅲ・5　180116再'!F99</f>
        <v>3.4146148555588467</v>
      </c>
      <c r="G34" s="502">
        <f>'図Ⅲ・5　180116再'!G99</f>
        <v>100</v>
      </c>
    </row>
    <row r="35" spans="3:7" ht="12" customHeight="1">
      <c r="C35" s="502" t="str">
        <f>'図Ⅲ・5　180116再'!C100</f>
        <v>動物系固形不要物</v>
      </c>
      <c r="D35" s="502">
        <f>'図Ⅲ・5　180116再'!D100</f>
        <v>81.211469584111313</v>
      </c>
      <c r="E35" s="502">
        <f>'図Ⅲ・5　180116再'!E100</f>
        <v>16.951018736672943</v>
      </c>
      <c r="F35" s="502">
        <f>'図Ⅲ・5　180116再'!F100</f>
        <v>1.8375116792157469</v>
      </c>
      <c r="G35" s="502">
        <f>'図Ⅲ・5　180116再'!G100</f>
        <v>100</v>
      </c>
    </row>
    <row r="36" spans="3:7" ht="12" customHeight="1">
      <c r="C36" s="502" t="str">
        <f>'図Ⅲ・5　180116再'!C101</f>
        <v>ば い じ ん</v>
      </c>
      <c r="D36" s="502">
        <f>'図Ⅲ・5　180116再'!D101</f>
        <v>75.950990987668575</v>
      </c>
      <c r="E36" s="502">
        <f>'図Ⅲ・5　180116再'!E101</f>
        <v>14.555403991693508</v>
      </c>
      <c r="F36" s="502">
        <f>'図Ⅲ・5　180116再'!F101</f>
        <v>9.4936050206379115</v>
      </c>
      <c r="G36" s="502">
        <f>'図Ⅲ・5　180116再'!G101</f>
        <v>100</v>
      </c>
    </row>
    <row r="37" spans="3:7" ht="12" customHeight="1">
      <c r="C37" s="502" t="str">
        <f>'図Ⅲ・5　180116再'!C102</f>
        <v>紙  く  ず</v>
      </c>
      <c r="D37" s="502">
        <f>'図Ⅲ・5　180116再'!D102</f>
        <v>74.979205205740286</v>
      </c>
      <c r="E37" s="502">
        <f>'図Ⅲ・5　180116再'!E102</f>
        <v>23.127742765841912</v>
      </c>
      <c r="F37" s="502">
        <f>'図Ⅲ・5　180116再'!F102</f>
        <v>1.8930520284177961</v>
      </c>
      <c r="G37" s="502">
        <f>'図Ⅲ・5　180116再'!G102</f>
        <v>100</v>
      </c>
    </row>
    <row r="38" spans="3:7" ht="12" customHeight="1">
      <c r="C38" s="502" t="str">
        <f>'図Ⅲ・5　180116再'!C103</f>
        <v>ガラスくず、コンクリートくず及び陶磁器くず</v>
      </c>
      <c r="D38" s="502">
        <f>'図Ⅲ・5　180116再'!D103</f>
        <v>73.769440237606645</v>
      </c>
      <c r="E38" s="502">
        <f>'図Ⅲ・5　180116再'!E103</f>
        <v>8.898998064748044</v>
      </c>
      <c r="F38" s="502">
        <f>'図Ⅲ・5　180116再'!F103</f>
        <v>17.331561697645313</v>
      </c>
      <c r="G38" s="502">
        <f>'図Ⅲ・5　180116再'!G103</f>
        <v>100</v>
      </c>
    </row>
    <row r="39" spans="3:7" ht="12" customHeight="1">
      <c r="C39" s="502" t="str">
        <f>'図Ⅲ・5　180116再'!C104</f>
        <v>燃 え 殻</v>
      </c>
      <c r="D39" s="502">
        <f>'図Ⅲ・5　180116再'!D104</f>
        <v>71.03981451608189</v>
      </c>
      <c r="E39" s="502">
        <f>'図Ⅲ・5　180116再'!E104</f>
        <v>8.383137209758635</v>
      </c>
      <c r="F39" s="502">
        <f>'図Ⅲ・5　180116再'!F104</f>
        <v>20.57704827415948</v>
      </c>
      <c r="G39" s="502">
        <f>'図Ⅲ・5　180116再'!G104</f>
        <v>100</v>
      </c>
    </row>
    <row r="40" spans="3:7" ht="12" customHeight="1">
      <c r="C40" s="502" t="str">
        <f>'図Ⅲ・5　180116再'!C105</f>
        <v>ゴ ム く ず</v>
      </c>
      <c r="D40" s="502">
        <f>'図Ⅲ・5　180116再'!D105</f>
        <v>70.073379952890207</v>
      </c>
      <c r="E40" s="502">
        <f>'図Ⅲ・5　180116再'!E105</f>
        <v>13.44112403416227</v>
      </c>
      <c r="F40" s="502">
        <f>'図Ⅲ・5　180116再'!F105</f>
        <v>16.485496012947525</v>
      </c>
      <c r="G40" s="502">
        <f>'図Ⅲ・5　180116再'!G105</f>
        <v>100</v>
      </c>
    </row>
    <row r="41" spans="3:7" ht="12" customHeight="1">
      <c r="C41" s="502" t="str">
        <f>'図Ⅲ・5　180116再'!C106</f>
        <v>動植物性残渣</v>
      </c>
      <c r="D41" s="502">
        <f>'図Ⅲ・5　180116再'!D106</f>
        <v>65.270259017509062</v>
      </c>
      <c r="E41" s="502">
        <f>'図Ⅲ・5　180116再'!E106</f>
        <v>33.320562200683518</v>
      </c>
      <c r="F41" s="502">
        <f>'図Ⅲ・5　180116再'!F106</f>
        <v>1.409178781807416</v>
      </c>
      <c r="G41" s="502">
        <f>'図Ⅲ・5　180116再'!G106</f>
        <v>100</v>
      </c>
    </row>
    <row r="42" spans="3:7" ht="12" customHeight="1">
      <c r="C42" s="502" t="str">
        <f>'図Ⅲ・5　180116再'!C107</f>
        <v>廃プラスチック類</v>
      </c>
      <c r="D42" s="502">
        <f>'図Ⅲ・5　180116再'!D107</f>
        <v>58.300179620226999</v>
      </c>
      <c r="E42" s="502">
        <f>'図Ⅲ・5　180116再'!E107</f>
        <v>26.275870160904585</v>
      </c>
      <c r="F42" s="502">
        <f>'図Ⅲ・5　180116再'!F107</f>
        <v>15.423950218868423</v>
      </c>
      <c r="G42" s="502">
        <f>'図Ⅲ・5　180116再'!G107</f>
        <v>100</v>
      </c>
    </row>
    <row r="43" spans="3:7" ht="12" customHeight="1">
      <c r="C43" s="502" t="str">
        <f>'図Ⅲ・5　180116再'!C108</f>
        <v>繊 維 く ず</v>
      </c>
      <c r="D43" s="502">
        <f>'図Ⅲ・5　180116再'!D108</f>
        <v>57.94526825692887</v>
      </c>
      <c r="E43" s="502">
        <f>'図Ⅲ・5　180116再'!E108</f>
        <v>28.539015044228289</v>
      </c>
      <c r="F43" s="502">
        <f>'図Ⅲ・5　180116再'!F108</f>
        <v>13.515716698842839</v>
      </c>
      <c r="G43" s="502">
        <f>'図Ⅲ・5　180116再'!G108</f>
        <v>100</v>
      </c>
    </row>
    <row r="44" spans="3:7">
      <c r="C44" s="502" t="str">
        <f>'図Ⅲ・5　180116再'!C109</f>
        <v>廃   油</v>
      </c>
      <c r="D44" s="502">
        <f>'図Ⅲ・5　180116再'!D109</f>
        <v>43.306838475844941</v>
      </c>
      <c r="E44" s="502">
        <f>'図Ⅲ・5　180116再'!E109</f>
        <v>54.916711723785482</v>
      </c>
      <c r="F44" s="502">
        <f>'図Ⅲ・5　180116再'!F109</f>
        <v>1.7764498003695874</v>
      </c>
      <c r="G44" s="502">
        <f>'図Ⅲ・5　180116再'!G109</f>
        <v>100</v>
      </c>
    </row>
    <row r="45" spans="3:7" ht="12" customHeight="1">
      <c r="C45" s="502" t="str">
        <f>'図Ⅲ・5　180116再'!C110</f>
        <v>動物の死体</v>
      </c>
      <c r="D45" s="502">
        <f>'図Ⅲ・5　180116再'!D110</f>
        <v>35.769367627969487</v>
      </c>
      <c r="E45" s="502">
        <f>'図Ⅲ・5　180116再'!E110</f>
        <v>63.186236071885013</v>
      </c>
      <c r="F45" s="502">
        <f>'図Ⅲ・5　180116再'!F110</f>
        <v>1.0443963001455032</v>
      </c>
      <c r="G45" s="502">
        <f>'図Ⅲ・5　180116再'!G110</f>
        <v>100</v>
      </c>
    </row>
    <row r="46" spans="3:7">
      <c r="C46" s="502" t="str">
        <f>'図Ⅲ・5　180116再'!C111</f>
        <v>廃   酸</v>
      </c>
      <c r="D46" s="502">
        <f>'図Ⅲ・5　180116再'!D111</f>
        <v>29.891158043565408</v>
      </c>
      <c r="E46" s="502">
        <f>'図Ⅲ・5　180116再'!E111</f>
        <v>66.633811907831586</v>
      </c>
      <c r="F46" s="502">
        <f>'図Ⅲ・5　180116再'!F111</f>
        <v>3.4750300486029948</v>
      </c>
      <c r="G46" s="502">
        <f>'図Ⅲ・5　180116再'!G111</f>
        <v>100</v>
      </c>
    </row>
    <row r="47" spans="3:7">
      <c r="C47" s="502" t="str">
        <f>'図Ⅲ・5　180116再'!C112</f>
        <v>廃 ア ル カ リ</v>
      </c>
      <c r="D47" s="502">
        <f>'図Ⅲ・5　180116再'!D112</f>
        <v>19.833748529866977</v>
      </c>
      <c r="E47" s="502">
        <f>'図Ⅲ・5　180116再'!E112</f>
        <v>76.974830071355626</v>
      </c>
      <c r="F47" s="502">
        <f>'図Ⅲ・5　180116再'!F112</f>
        <v>3.1914213987774032</v>
      </c>
      <c r="G47" s="502">
        <f>'図Ⅲ・5　180116再'!G112</f>
        <v>100</v>
      </c>
    </row>
    <row r="48" spans="3:7">
      <c r="C48" s="502" t="str">
        <f>'図Ⅲ・5　180116再'!C113</f>
        <v>汚   泥</v>
      </c>
      <c r="D48" s="502">
        <f>'図Ⅲ・5　180116再'!D113</f>
        <v>6.8537704142070872</v>
      </c>
      <c r="E48" s="502">
        <f>'図Ⅲ・5　180116再'!E113</f>
        <v>91.647031188934974</v>
      </c>
      <c r="F48" s="502">
        <f>'図Ⅲ・5　180116再'!F113</f>
        <v>1.4991983968579328</v>
      </c>
      <c r="G48" s="502">
        <f>'図Ⅲ・5　180116再'!G113</f>
        <v>100</v>
      </c>
    </row>
    <row r="49" spans="2:11">
      <c r="K49" s="363" t="s">
        <v>578</v>
      </c>
    </row>
    <row r="50" spans="2:11">
      <c r="D50" s="515"/>
      <c r="E50" s="515"/>
      <c r="F50" s="515"/>
      <c r="G50" s="515"/>
      <c r="K50" s="363" t="s">
        <v>1403</v>
      </c>
    </row>
    <row r="53" spans="2:11">
      <c r="D53" s="363" t="s">
        <v>557</v>
      </c>
    </row>
    <row r="54" spans="2:11">
      <c r="C54" s="363" t="s">
        <v>203</v>
      </c>
      <c r="D54" s="502">
        <f>VLOOKUP($C54,'図Ⅲ・5　180116再'!$C$50:$D$69,2,FALSE)</f>
        <v>207560.90118049609</v>
      </c>
    </row>
    <row r="55" spans="2:11">
      <c r="B55" s="514"/>
      <c r="C55" s="514" t="s">
        <v>226</v>
      </c>
      <c r="D55" s="516">
        <f>VLOOKUP($C55,'図Ⅲ・5　180116再'!$C$50:$D$69,2,FALSE)</f>
        <v>76554.396159483644</v>
      </c>
      <c r="E55" s="2278">
        <f>D55/$D$54</f>
        <v>0.36882859789142813</v>
      </c>
    </row>
    <row r="56" spans="2:11">
      <c r="B56" s="514"/>
      <c r="C56" s="514" t="s">
        <v>221</v>
      </c>
      <c r="D56" s="516">
        <f>VLOOKUP($C56,'図Ⅲ・5　180116再'!$C$50:$D$69,2,FALSE)</f>
        <v>61690.827781622</v>
      </c>
      <c r="E56" s="2278">
        <f t="shared" ref="E56:E74" si="3">D56/$D$54</f>
        <v>0.29721796075637252</v>
      </c>
    </row>
    <row r="57" spans="2:11">
      <c r="C57" s="363" t="s">
        <v>573</v>
      </c>
      <c r="D57" s="516">
        <f>VLOOKUP($C57,'図Ⅲ・5　180116再'!$C$50:$D$69,2,FALSE)</f>
        <v>14118.145218506868</v>
      </c>
      <c r="E57" s="2278">
        <f t="shared" si="3"/>
        <v>6.8019290426136914E-2</v>
      </c>
    </row>
    <row r="58" spans="2:11">
      <c r="C58" s="363" t="s">
        <v>574</v>
      </c>
      <c r="D58" s="516">
        <f>VLOOKUP($C58,'図Ⅲ・5　180116再'!$C$50:$D$69,2,FALSE)</f>
        <v>13470.722582641636</v>
      </c>
      <c r="E58" s="2278">
        <f t="shared" si="3"/>
        <v>6.4900096819908396E-2</v>
      </c>
    </row>
    <row r="59" spans="2:11">
      <c r="B59" s="514"/>
      <c r="C59" s="514" t="s">
        <v>562</v>
      </c>
      <c r="D59" s="516">
        <f>VLOOKUP($C59,'図Ⅲ・5　180116再'!$C$50:$D$69,2,FALSE)</f>
        <v>11604.641639950984</v>
      </c>
      <c r="E59" s="2278">
        <f t="shared" si="3"/>
        <v>5.5909574365643769E-2</v>
      </c>
    </row>
    <row r="60" spans="2:11">
      <c r="C60" s="363" t="s">
        <v>572</v>
      </c>
      <c r="D60" s="516">
        <f>VLOOKUP($C60,'図Ⅲ・5　180116再'!$C$50:$D$69,2,FALSE)</f>
        <v>8175.2090078102628</v>
      </c>
      <c r="E60" s="2278">
        <f t="shared" si="3"/>
        <v>3.9387037545674637E-2</v>
      </c>
    </row>
    <row r="61" spans="2:11">
      <c r="C61" s="514" t="s">
        <v>567</v>
      </c>
      <c r="D61" s="516">
        <f>VLOOKUP($C61,'図Ⅲ・5　180116再'!$C$50:$D$69,2,FALSE)</f>
        <v>5980.8988082244268</v>
      </c>
      <c r="E61" s="2278">
        <f t="shared" si="3"/>
        <v>2.8815151477027963E-2</v>
      </c>
    </row>
    <row r="62" spans="2:11">
      <c r="B62" s="514"/>
      <c r="C62" s="363" t="s">
        <v>1363</v>
      </c>
      <c r="D62" s="516">
        <f>VLOOKUP($C62,'図Ⅲ・5　180116再'!$C$50:$D$69,2,FALSE)</f>
        <v>5420.8867622080943</v>
      </c>
      <c r="E62" s="2278">
        <f t="shared" si="3"/>
        <v>2.6117090123317886E-2</v>
      </c>
    </row>
    <row r="63" spans="2:11">
      <c r="B63" s="514"/>
      <c r="C63" s="514" t="s">
        <v>227</v>
      </c>
      <c r="D63" s="516">
        <f>VLOOKUP($C63,'図Ⅲ・5　180116再'!$C$50:$D$69,2,FALSE)</f>
        <v>3977.6839218054492</v>
      </c>
      <c r="E63" s="2278">
        <f t="shared" si="3"/>
        <v>1.9163936460010036E-2</v>
      </c>
    </row>
    <row r="64" spans="2:11">
      <c r="C64" s="503" t="s">
        <v>1402</v>
      </c>
      <c r="D64" s="505">
        <f>SUM(D65:D74)</f>
        <v>6567.4892982427264</v>
      </c>
      <c r="E64" s="2278">
        <f t="shared" si="3"/>
        <v>3.1641264134479749E-2</v>
      </c>
    </row>
    <row r="65" spans="2:5">
      <c r="C65" s="363" t="s">
        <v>569</v>
      </c>
      <c r="D65" s="516">
        <f>VLOOKUP($C65,'図Ⅲ・5　180116再'!$C$50:$D$69,2,FALSE)</f>
        <v>1669.061330956293</v>
      </c>
      <c r="E65" s="2278">
        <f t="shared" si="3"/>
        <v>8.0413089433682312E-3</v>
      </c>
    </row>
    <row r="66" spans="2:5">
      <c r="B66" s="514"/>
      <c r="C66" s="514" t="s">
        <v>561</v>
      </c>
      <c r="D66" s="516">
        <f>VLOOKUP($C66,'図Ⅲ・5　180116再'!$C$50:$D$69,2,FALSE)</f>
        <v>1358.2962520791423</v>
      </c>
      <c r="E66" s="2278">
        <f t="shared" si="3"/>
        <v>6.5440853472589254E-3</v>
      </c>
    </row>
    <row r="67" spans="2:5">
      <c r="C67" s="363" t="s">
        <v>563</v>
      </c>
      <c r="D67" s="516">
        <f>VLOOKUP($C67,'図Ⅲ・5　180116再'!$C$50:$D$69,2,FALSE)</f>
        <v>1278.705224574074</v>
      </c>
      <c r="E67" s="2278">
        <f t="shared" si="3"/>
        <v>6.1606266753587904E-3</v>
      </c>
    </row>
    <row r="68" spans="2:5">
      <c r="C68" s="363" t="s">
        <v>564</v>
      </c>
      <c r="D68" s="516">
        <f>VLOOKUP($C68,'図Ⅲ・5　180116再'!$C$50:$D$69,2,FALSE)</f>
        <v>844.68593043619148</v>
      </c>
      <c r="E68" s="2278">
        <f t="shared" si="3"/>
        <v>4.06958114766349E-3</v>
      </c>
    </row>
    <row r="69" spans="2:5">
      <c r="C69" s="363" t="s">
        <v>566</v>
      </c>
      <c r="D69" s="516">
        <f>VLOOKUP($C69,'図Ⅲ・5　180116再'!$C$50:$D$69,2,FALSE)</f>
        <v>703.0310041662251</v>
      </c>
      <c r="E69" s="2278">
        <f t="shared" si="3"/>
        <v>3.387107110095198E-3</v>
      </c>
    </row>
    <row r="70" spans="2:5">
      <c r="C70" s="363" t="s">
        <v>565</v>
      </c>
      <c r="D70" s="516">
        <f>VLOOKUP($C70,'図Ⅲ・5　180116再'!$C$50:$D$69,2,FALSE)</f>
        <v>530.86200202595103</v>
      </c>
      <c r="E70" s="2278">
        <f t="shared" si="3"/>
        <v>2.5576204333604743E-3</v>
      </c>
    </row>
    <row r="71" spans="2:5">
      <c r="C71" s="363" t="s">
        <v>217</v>
      </c>
      <c r="D71" s="516">
        <f>VLOOKUP($C71,'図Ⅲ・5　180116再'!$C$50:$D$69,2,FALSE)</f>
        <v>74.575797390698654</v>
      </c>
      <c r="E71" s="2278">
        <f t="shared" si="3"/>
        <v>3.5929597995841778E-4</v>
      </c>
    </row>
    <row r="72" spans="2:5">
      <c r="C72" s="514" t="s">
        <v>568</v>
      </c>
      <c r="D72" s="516">
        <f>VLOOKUP($C72,'図Ⅲ・5　180116再'!$C$50:$D$69,2,FALSE)</f>
        <v>51.981552129309847</v>
      </c>
      <c r="E72" s="2278">
        <f t="shared" si="3"/>
        <v>2.5044000018147159E-4</v>
      </c>
    </row>
    <row r="73" spans="2:5">
      <c r="B73" s="514"/>
      <c r="C73" s="363" t="s">
        <v>223</v>
      </c>
      <c r="D73" s="516">
        <f>VLOOKUP($C73,'図Ⅲ・5　180116再'!$C$50:$D$69,2,FALSE)</f>
        <v>40.211317966603325</v>
      </c>
      <c r="E73" s="2278">
        <f t="shared" si="3"/>
        <v>1.9373262371623326E-4</v>
      </c>
    </row>
    <row r="74" spans="2:5">
      <c r="C74" s="363" t="s">
        <v>571</v>
      </c>
      <c r="D74" s="516">
        <f>VLOOKUP($C74,'図Ⅲ・5　180116再'!$C$50:$D$69,2,FALSE)</f>
        <v>16.078886518238285</v>
      </c>
      <c r="E74" s="2278">
        <f t="shared" si="3"/>
        <v>7.7465873518519742E-5</v>
      </c>
    </row>
    <row r="75" spans="2:5">
      <c r="D75" s="502"/>
    </row>
    <row r="79" spans="2:5">
      <c r="C79" s="514"/>
      <c r="D79" s="516"/>
    </row>
    <row r="80" spans="2:5">
      <c r="C80" s="514"/>
      <c r="D80" s="516"/>
      <c r="E80" s="2466"/>
    </row>
    <row r="81" spans="3:18">
      <c r="D81" s="506"/>
      <c r="E81" s="2466"/>
    </row>
    <row r="82" spans="3:18">
      <c r="D82" s="516"/>
      <c r="E82" s="2466"/>
    </row>
    <row r="83" spans="3:18">
      <c r="C83" s="514"/>
      <c r="D83" s="516"/>
      <c r="E83" s="2466"/>
    </row>
    <row r="84" spans="3:18">
      <c r="D84" s="516"/>
      <c r="E84" s="2466"/>
    </row>
    <row r="85" spans="3:18" ht="33.75" customHeight="1">
      <c r="E85" s="2466"/>
      <c r="K85" s="2575" t="s">
        <v>580</v>
      </c>
      <c r="L85" s="2575"/>
      <c r="M85" s="2575"/>
      <c r="N85" s="2575"/>
      <c r="O85" s="2575"/>
      <c r="P85" s="2575"/>
      <c r="Q85" s="2575"/>
      <c r="R85" s="2575"/>
    </row>
    <row r="86" spans="3:18">
      <c r="D86" s="516"/>
      <c r="E86" s="2466"/>
    </row>
    <row r="87" spans="3:18">
      <c r="C87" s="514"/>
      <c r="D87" s="516"/>
      <c r="E87" s="2466"/>
    </row>
    <row r="88" spans="3:18">
      <c r="C88" s="514"/>
      <c r="D88" s="516"/>
      <c r="E88" s="2466"/>
    </row>
    <row r="89" spans="3:18">
      <c r="D89" s="516"/>
      <c r="E89" s="2466"/>
    </row>
    <row r="90" spans="3:18">
      <c r="C90" s="514"/>
      <c r="D90" s="516"/>
      <c r="E90" s="2466"/>
    </row>
    <row r="91" spans="3:18">
      <c r="D91" s="516"/>
      <c r="E91" s="2466"/>
    </row>
    <row r="92" spans="3:18">
      <c r="D92" s="516"/>
      <c r="E92" s="2466"/>
    </row>
    <row r="93" spans="3:18">
      <c r="D93" s="516"/>
      <c r="E93" s="2466"/>
    </row>
    <row r="94" spans="3:18">
      <c r="D94" s="516"/>
      <c r="E94" s="2466"/>
    </row>
    <row r="95" spans="3:18">
      <c r="D95" s="516"/>
      <c r="E95" s="2466"/>
    </row>
    <row r="96" spans="3:18">
      <c r="D96" s="516"/>
      <c r="E96" s="2466"/>
    </row>
    <row r="97" spans="3:5">
      <c r="C97" s="514"/>
      <c r="D97" s="516"/>
      <c r="E97" s="2466"/>
    </row>
    <row r="98" spans="3:5">
      <c r="D98" s="516"/>
    </row>
    <row r="101" spans="3:5">
      <c r="D101" s="516"/>
    </row>
  </sheetData>
  <sortState ref="C55:D63">
    <sortCondition descending="1" ref="D55:D63"/>
  </sortState>
  <mergeCells count="1">
    <mergeCell ref="K85:R85"/>
  </mergeCells>
  <phoneticPr fontId="15"/>
  <pageMargins left="0.7" right="0.7" top="0.75" bottom="0.75" header="0.3" footer="0.3"/>
  <pageSetup paperSize="9" scale="45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tabColor theme="9" tint="-0.249977111117893"/>
    <pageSetUpPr fitToPage="1"/>
  </sheetPr>
  <dimension ref="B1:R121"/>
  <sheetViews>
    <sheetView showGridLines="0" topLeftCell="A37" zoomScale="85" zoomScaleNormal="85" workbookViewId="0">
      <selection activeCell="C69" sqref="C69"/>
    </sheetView>
  </sheetViews>
  <sheetFormatPr defaultRowHeight="12"/>
  <cols>
    <col min="1" max="1" width="9.25" style="363" customWidth="1"/>
    <col min="2" max="2" width="7.5" style="363" customWidth="1"/>
    <col min="3" max="3" width="24.375" style="363" customWidth="1"/>
    <col min="4" max="4" width="9.5" style="363" customWidth="1"/>
    <col min="5" max="5" width="11.25" style="363" bestFit="1" customWidth="1"/>
    <col min="6" max="6" width="12.875" style="363" customWidth="1"/>
    <col min="7" max="7" width="9" style="363"/>
    <col min="8" max="8" width="3.875" style="363" customWidth="1"/>
    <col min="9" max="181" width="9" style="363"/>
    <col min="182" max="193" width="0" style="363" hidden="1" customWidth="1"/>
    <col min="194" max="194" width="7.5" style="363" customWidth="1"/>
    <col min="195" max="195" width="43.625" style="363" customWidth="1"/>
    <col min="196" max="196" width="9.5" style="363" customWidth="1"/>
    <col min="197" max="197" width="11.25" style="363" bestFit="1" customWidth="1"/>
    <col min="198" max="198" width="12.875" style="363" customWidth="1"/>
    <col min="199" max="199" width="9" style="363"/>
    <col min="200" max="200" width="3.875" style="363" customWidth="1"/>
    <col min="201" max="437" width="9" style="363"/>
    <col min="438" max="449" width="0" style="363" hidden="1" customWidth="1"/>
    <col min="450" max="450" width="7.5" style="363" customWidth="1"/>
    <col min="451" max="451" width="43.625" style="363" customWidth="1"/>
    <col min="452" max="452" width="9.5" style="363" customWidth="1"/>
    <col min="453" max="453" width="11.25" style="363" bestFit="1" customWidth="1"/>
    <col min="454" max="454" width="12.875" style="363" customWidth="1"/>
    <col min="455" max="455" width="9" style="363"/>
    <col min="456" max="456" width="3.875" style="363" customWidth="1"/>
    <col min="457" max="693" width="9" style="363"/>
    <col min="694" max="705" width="0" style="363" hidden="1" customWidth="1"/>
    <col min="706" max="706" width="7.5" style="363" customWidth="1"/>
    <col min="707" max="707" width="43.625" style="363" customWidth="1"/>
    <col min="708" max="708" width="9.5" style="363" customWidth="1"/>
    <col min="709" max="709" width="11.25" style="363" bestFit="1" customWidth="1"/>
    <col min="710" max="710" width="12.875" style="363" customWidth="1"/>
    <col min="711" max="711" width="9" style="363"/>
    <col min="712" max="712" width="3.875" style="363" customWidth="1"/>
    <col min="713" max="949" width="9" style="363"/>
    <col min="950" max="961" width="0" style="363" hidden="1" customWidth="1"/>
    <col min="962" max="962" width="7.5" style="363" customWidth="1"/>
    <col min="963" max="963" width="43.625" style="363" customWidth="1"/>
    <col min="964" max="964" width="9.5" style="363" customWidth="1"/>
    <col min="965" max="965" width="11.25" style="363" bestFit="1" customWidth="1"/>
    <col min="966" max="966" width="12.875" style="363" customWidth="1"/>
    <col min="967" max="967" width="9" style="363"/>
    <col min="968" max="968" width="3.875" style="363" customWidth="1"/>
    <col min="969" max="1205" width="9" style="363"/>
    <col min="1206" max="1217" width="0" style="363" hidden="1" customWidth="1"/>
    <col min="1218" max="1218" width="7.5" style="363" customWidth="1"/>
    <col min="1219" max="1219" width="43.625" style="363" customWidth="1"/>
    <col min="1220" max="1220" width="9.5" style="363" customWidth="1"/>
    <col min="1221" max="1221" width="11.25" style="363" bestFit="1" customWidth="1"/>
    <col min="1222" max="1222" width="12.875" style="363" customWidth="1"/>
    <col min="1223" max="1223" width="9" style="363"/>
    <col min="1224" max="1224" width="3.875" style="363" customWidth="1"/>
    <col min="1225" max="1461" width="9" style="363"/>
    <col min="1462" max="1473" width="0" style="363" hidden="1" customWidth="1"/>
    <col min="1474" max="1474" width="7.5" style="363" customWidth="1"/>
    <col min="1475" max="1475" width="43.625" style="363" customWidth="1"/>
    <col min="1476" max="1476" width="9.5" style="363" customWidth="1"/>
    <col min="1477" max="1477" width="11.25" style="363" bestFit="1" customWidth="1"/>
    <col min="1478" max="1478" width="12.875" style="363" customWidth="1"/>
    <col min="1479" max="1479" width="9" style="363"/>
    <col min="1480" max="1480" width="3.875" style="363" customWidth="1"/>
    <col min="1481" max="1717" width="9" style="363"/>
    <col min="1718" max="1729" width="0" style="363" hidden="1" customWidth="1"/>
    <col min="1730" max="1730" width="7.5" style="363" customWidth="1"/>
    <col min="1731" max="1731" width="43.625" style="363" customWidth="1"/>
    <col min="1732" max="1732" width="9.5" style="363" customWidth="1"/>
    <col min="1733" max="1733" width="11.25" style="363" bestFit="1" customWidth="1"/>
    <col min="1734" max="1734" width="12.875" style="363" customWidth="1"/>
    <col min="1735" max="1735" width="9" style="363"/>
    <col min="1736" max="1736" width="3.875" style="363" customWidth="1"/>
    <col min="1737" max="1973" width="9" style="363"/>
    <col min="1974" max="1985" width="0" style="363" hidden="1" customWidth="1"/>
    <col min="1986" max="1986" width="7.5" style="363" customWidth="1"/>
    <col min="1987" max="1987" width="43.625" style="363" customWidth="1"/>
    <col min="1988" max="1988" width="9.5" style="363" customWidth="1"/>
    <col min="1989" max="1989" width="11.25" style="363" bestFit="1" customWidth="1"/>
    <col min="1990" max="1990" width="12.875" style="363" customWidth="1"/>
    <col min="1991" max="1991" width="9" style="363"/>
    <col min="1992" max="1992" width="3.875" style="363" customWidth="1"/>
    <col min="1993" max="2229" width="9" style="363"/>
    <col min="2230" max="2241" width="0" style="363" hidden="1" customWidth="1"/>
    <col min="2242" max="2242" width="7.5" style="363" customWidth="1"/>
    <col min="2243" max="2243" width="43.625" style="363" customWidth="1"/>
    <col min="2244" max="2244" width="9.5" style="363" customWidth="1"/>
    <col min="2245" max="2245" width="11.25" style="363" bestFit="1" customWidth="1"/>
    <col min="2246" max="2246" width="12.875" style="363" customWidth="1"/>
    <col min="2247" max="2247" width="9" style="363"/>
    <col min="2248" max="2248" width="3.875" style="363" customWidth="1"/>
    <col min="2249" max="2485" width="9" style="363"/>
    <col min="2486" max="2497" width="0" style="363" hidden="1" customWidth="1"/>
    <col min="2498" max="2498" width="7.5" style="363" customWidth="1"/>
    <col min="2499" max="2499" width="43.625" style="363" customWidth="1"/>
    <col min="2500" max="2500" width="9.5" style="363" customWidth="1"/>
    <col min="2501" max="2501" width="11.25" style="363" bestFit="1" customWidth="1"/>
    <col min="2502" max="2502" width="12.875" style="363" customWidth="1"/>
    <col min="2503" max="2503" width="9" style="363"/>
    <col min="2504" max="2504" width="3.875" style="363" customWidth="1"/>
    <col min="2505" max="2741" width="9" style="363"/>
    <col min="2742" max="2753" width="0" style="363" hidden="1" customWidth="1"/>
    <col min="2754" max="2754" width="7.5" style="363" customWidth="1"/>
    <col min="2755" max="2755" width="43.625" style="363" customWidth="1"/>
    <col min="2756" max="2756" width="9.5" style="363" customWidth="1"/>
    <col min="2757" max="2757" width="11.25" style="363" bestFit="1" customWidth="1"/>
    <col min="2758" max="2758" width="12.875" style="363" customWidth="1"/>
    <col min="2759" max="2759" width="9" style="363"/>
    <col min="2760" max="2760" width="3.875" style="363" customWidth="1"/>
    <col min="2761" max="2997" width="9" style="363"/>
    <col min="2998" max="3009" width="0" style="363" hidden="1" customWidth="1"/>
    <col min="3010" max="3010" width="7.5" style="363" customWidth="1"/>
    <col min="3011" max="3011" width="43.625" style="363" customWidth="1"/>
    <col min="3012" max="3012" width="9.5" style="363" customWidth="1"/>
    <col min="3013" max="3013" width="11.25" style="363" bestFit="1" customWidth="1"/>
    <col min="3014" max="3014" width="12.875" style="363" customWidth="1"/>
    <col min="3015" max="3015" width="9" style="363"/>
    <col min="3016" max="3016" width="3.875" style="363" customWidth="1"/>
    <col min="3017" max="3253" width="9" style="363"/>
    <col min="3254" max="3265" width="0" style="363" hidden="1" customWidth="1"/>
    <col min="3266" max="3266" width="7.5" style="363" customWidth="1"/>
    <col min="3267" max="3267" width="43.625" style="363" customWidth="1"/>
    <col min="3268" max="3268" width="9.5" style="363" customWidth="1"/>
    <col min="3269" max="3269" width="11.25" style="363" bestFit="1" customWidth="1"/>
    <col min="3270" max="3270" width="12.875" style="363" customWidth="1"/>
    <col min="3271" max="3271" width="9" style="363"/>
    <col min="3272" max="3272" width="3.875" style="363" customWidth="1"/>
    <col min="3273" max="3509" width="9" style="363"/>
    <col min="3510" max="3521" width="0" style="363" hidden="1" customWidth="1"/>
    <col min="3522" max="3522" width="7.5" style="363" customWidth="1"/>
    <col min="3523" max="3523" width="43.625" style="363" customWidth="1"/>
    <col min="3524" max="3524" width="9.5" style="363" customWidth="1"/>
    <col min="3525" max="3525" width="11.25" style="363" bestFit="1" customWidth="1"/>
    <col min="3526" max="3526" width="12.875" style="363" customWidth="1"/>
    <col min="3527" max="3527" width="9" style="363"/>
    <col min="3528" max="3528" width="3.875" style="363" customWidth="1"/>
    <col min="3529" max="3765" width="9" style="363"/>
    <col min="3766" max="3777" width="0" style="363" hidden="1" customWidth="1"/>
    <col min="3778" max="3778" width="7.5" style="363" customWidth="1"/>
    <col min="3779" max="3779" width="43.625" style="363" customWidth="1"/>
    <col min="3780" max="3780" width="9.5" style="363" customWidth="1"/>
    <col min="3781" max="3781" width="11.25" style="363" bestFit="1" customWidth="1"/>
    <col min="3782" max="3782" width="12.875" style="363" customWidth="1"/>
    <col min="3783" max="3783" width="9" style="363"/>
    <col min="3784" max="3784" width="3.875" style="363" customWidth="1"/>
    <col min="3785" max="4021" width="9" style="363"/>
    <col min="4022" max="4033" width="0" style="363" hidden="1" customWidth="1"/>
    <col min="4034" max="4034" width="7.5" style="363" customWidth="1"/>
    <col min="4035" max="4035" width="43.625" style="363" customWidth="1"/>
    <col min="4036" max="4036" width="9.5" style="363" customWidth="1"/>
    <col min="4037" max="4037" width="11.25" style="363" bestFit="1" customWidth="1"/>
    <col min="4038" max="4038" width="12.875" style="363" customWidth="1"/>
    <col min="4039" max="4039" width="9" style="363"/>
    <col min="4040" max="4040" width="3.875" style="363" customWidth="1"/>
    <col min="4041" max="4277" width="9" style="363"/>
    <col min="4278" max="4289" width="0" style="363" hidden="1" customWidth="1"/>
    <col min="4290" max="4290" width="7.5" style="363" customWidth="1"/>
    <col min="4291" max="4291" width="43.625" style="363" customWidth="1"/>
    <col min="4292" max="4292" width="9.5" style="363" customWidth="1"/>
    <col min="4293" max="4293" width="11.25" style="363" bestFit="1" customWidth="1"/>
    <col min="4294" max="4294" width="12.875" style="363" customWidth="1"/>
    <col min="4295" max="4295" width="9" style="363"/>
    <col min="4296" max="4296" width="3.875" style="363" customWidth="1"/>
    <col min="4297" max="4533" width="9" style="363"/>
    <col min="4534" max="4545" width="0" style="363" hidden="1" customWidth="1"/>
    <col min="4546" max="4546" width="7.5" style="363" customWidth="1"/>
    <col min="4547" max="4547" width="43.625" style="363" customWidth="1"/>
    <col min="4548" max="4548" width="9.5" style="363" customWidth="1"/>
    <col min="4549" max="4549" width="11.25" style="363" bestFit="1" customWidth="1"/>
    <col min="4550" max="4550" width="12.875" style="363" customWidth="1"/>
    <col min="4551" max="4551" width="9" style="363"/>
    <col min="4552" max="4552" width="3.875" style="363" customWidth="1"/>
    <col min="4553" max="4789" width="9" style="363"/>
    <col min="4790" max="4801" width="0" style="363" hidden="1" customWidth="1"/>
    <col min="4802" max="4802" width="7.5" style="363" customWidth="1"/>
    <col min="4803" max="4803" width="43.625" style="363" customWidth="1"/>
    <col min="4804" max="4804" width="9.5" style="363" customWidth="1"/>
    <col min="4805" max="4805" width="11.25" style="363" bestFit="1" customWidth="1"/>
    <col min="4806" max="4806" width="12.875" style="363" customWidth="1"/>
    <col min="4807" max="4807" width="9" style="363"/>
    <col min="4808" max="4808" width="3.875" style="363" customWidth="1"/>
    <col min="4809" max="5045" width="9" style="363"/>
    <col min="5046" max="5057" width="0" style="363" hidden="1" customWidth="1"/>
    <col min="5058" max="5058" width="7.5" style="363" customWidth="1"/>
    <col min="5059" max="5059" width="43.625" style="363" customWidth="1"/>
    <col min="5060" max="5060" width="9.5" style="363" customWidth="1"/>
    <col min="5061" max="5061" width="11.25" style="363" bestFit="1" customWidth="1"/>
    <col min="5062" max="5062" width="12.875" style="363" customWidth="1"/>
    <col min="5063" max="5063" width="9" style="363"/>
    <col min="5064" max="5064" width="3.875" style="363" customWidth="1"/>
    <col min="5065" max="5301" width="9" style="363"/>
    <col min="5302" max="5313" width="0" style="363" hidden="1" customWidth="1"/>
    <col min="5314" max="5314" width="7.5" style="363" customWidth="1"/>
    <col min="5315" max="5315" width="43.625" style="363" customWidth="1"/>
    <col min="5316" max="5316" width="9.5" style="363" customWidth="1"/>
    <col min="5317" max="5317" width="11.25" style="363" bestFit="1" customWidth="1"/>
    <col min="5318" max="5318" width="12.875" style="363" customWidth="1"/>
    <col min="5319" max="5319" width="9" style="363"/>
    <col min="5320" max="5320" width="3.875" style="363" customWidth="1"/>
    <col min="5321" max="5557" width="9" style="363"/>
    <col min="5558" max="5569" width="0" style="363" hidden="1" customWidth="1"/>
    <col min="5570" max="5570" width="7.5" style="363" customWidth="1"/>
    <col min="5571" max="5571" width="43.625" style="363" customWidth="1"/>
    <col min="5572" max="5572" width="9.5" style="363" customWidth="1"/>
    <col min="5573" max="5573" width="11.25" style="363" bestFit="1" customWidth="1"/>
    <col min="5574" max="5574" width="12.875" style="363" customWidth="1"/>
    <col min="5575" max="5575" width="9" style="363"/>
    <col min="5576" max="5576" width="3.875" style="363" customWidth="1"/>
    <col min="5577" max="5813" width="9" style="363"/>
    <col min="5814" max="5825" width="0" style="363" hidden="1" customWidth="1"/>
    <col min="5826" max="5826" width="7.5" style="363" customWidth="1"/>
    <col min="5827" max="5827" width="43.625" style="363" customWidth="1"/>
    <col min="5828" max="5828" width="9.5" style="363" customWidth="1"/>
    <col min="5829" max="5829" width="11.25" style="363" bestFit="1" customWidth="1"/>
    <col min="5830" max="5830" width="12.875" style="363" customWidth="1"/>
    <col min="5831" max="5831" width="9" style="363"/>
    <col min="5832" max="5832" width="3.875" style="363" customWidth="1"/>
    <col min="5833" max="6069" width="9" style="363"/>
    <col min="6070" max="6081" width="0" style="363" hidden="1" customWidth="1"/>
    <col min="6082" max="6082" width="7.5" style="363" customWidth="1"/>
    <col min="6083" max="6083" width="43.625" style="363" customWidth="1"/>
    <col min="6084" max="6084" width="9.5" style="363" customWidth="1"/>
    <col min="6085" max="6085" width="11.25" style="363" bestFit="1" customWidth="1"/>
    <col min="6086" max="6086" width="12.875" style="363" customWidth="1"/>
    <col min="6087" max="6087" width="9" style="363"/>
    <col min="6088" max="6088" width="3.875" style="363" customWidth="1"/>
    <col min="6089" max="6325" width="9" style="363"/>
    <col min="6326" max="6337" width="0" style="363" hidden="1" customWidth="1"/>
    <col min="6338" max="6338" width="7.5" style="363" customWidth="1"/>
    <col min="6339" max="6339" width="43.625" style="363" customWidth="1"/>
    <col min="6340" max="6340" width="9.5" style="363" customWidth="1"/>
    <col min="6341" max="6341" width="11.25" style="363" bestFit="1" customWidth="1"/>
    <col min="6342" max="6342" width="12.875" style="363" customWidth="1"/>
    <col min="6343" max="6343" width="9" style="363"/>
    <col min="6344" max="6344" width="3.875" style="363" customWidth="1"/>
    <col min="6345" max="6581" width="9" style="363"/>
    <col min="6582" max="6593" width="0" style="363" hidden="1" customWidth="1"/>
    <col min="6594" max="6594" width="7.5" style="363" customWidth="1"/>
    <col min="6595" max="6595" width="43.625" style="363" customWidth="1"/>
    <col min="6596" max="6596" width="9.5" style="363" customWidth="1"/>
    <col min="6597" max="6597" width="11.25" style="363" bestFit="1" customWidth="1"/>
    <col min="6598" max="6598" width="12.875" style="363" customWidth="1"/>
    <col min="6599" max="6599" width="9" style="363"/>
    <col min="6600" max="6600" width="3.875" style="363" customWidth="1"/>
    <col min="6601" max="6837" width="9" style="363"/>
    <col min="6838" max="6849" width="0" style="363" hidden="1" customWidth="1"/>
    <col min="6850" max="6850" width="7.5" style="363" customWidth="1"/>
    <col min="6851" max="6851" width="43.625" style="363" customWidth="1"/>
    <col min="6852" max="6852" width="9.5" style="363" customWidth="1"/>
    <col min="6853" max="6853" width="11.25" style="363" bestFit="1" customWidth="1"/>
    <col min="6854" max="6854" width="12.875" style="363" customWidth="1"/>
    <col min="6855" max="6855" width="9" style="363"/>
    <col min="6856" max="6856" width="3.875" style="363" customWidth="1"/>
    <col min="6857" max="7093" width="9" style="363"/>
    <col min="7094" max="7105" width="0" style="363" hidden="1" customWidth="1"/>
    <col min="7106" max="7106" width="7.5" style="363" customWidth="1"/>
    <col min="7107" max="7107" width="43.625" style="363" customWidth="1"/>
    <col min="7108" max="7108" width="9.5" style="363" customWidth="1"/>
    <col min="7109" max="7109" width="11.25" style="363" bestFit="1" customWidth="1"/>
    <col min="7110" max="7110" width="12.875" style="363" customWidth="1"/>
    <col min="7111" max="7111" width="9" style="363"/>
    <col min="7112" max="7112" width="3.875" style="363" customWidth="1"/>
    <col min="7113" max="7349" width="9" style="363"/>
    <col min="7350" max="7361" width="0" style="363" hidden="1" customWidth="1"/>
    <col min="7362" max="7362" width="7.5" style="363" customWidth="1"/>
    <col min="7363" max="7363" width="43.625" style="363" customWidth="1"/>
    <col min="7364" max="7364" width="9.5" style="363" customWidth="1"/>
    <col min="7365" max="7365" width="11.25" style="363" bestFit="1" customWidth="1"/>
    <col min="7366" max="7366" width="12.875" style="363" customWidth="1"/>
    <col min="7367" max="7367" width="9" style="363"/>
    <col min="7368" max="7368" width="3.875" style="363" customWidth="1"/>
    <col min="7369" max="7605" width="9" style="363"/>
    <col min="7606" max="7617" width="0" style="363" hidden="1" customWidth="1"/>
    <col min="7618" max="7618" width="7.5" style="363" customWidth="1"/>
    <col min="7619" max="7619" width="43.625" style="363" customWidth="1"/>
    <col min="7620" max="7620" width="9.5" style="363" customWidth="1"/>
    <col min="7621" max="7621" width="11.25" style="363" bestFit="1" customWidth="1"/>
    <col min="7622" max="7622" width="12.875" style="363" customWidth="1"/>
    <col min="7623" max="7623" width="9" style="363"/>
    <col min="7624" max="7624" width="3.875" style="363" customWidth="1"/>
    <col min="7625" max="7861" width="9" style="363"/>
    <col min="7862" max="7873" width="0" style="363" hidden="1" customWidth="1"/>
    <col min="7874" max="7874" width="7.5" style="363" customWidth="1"/>
    <col min="7875" max="7875" width="43.625" style="363" customWidth="1"/>
    <col min="7876" max="7876" width="9.5" style="363" customWidth="1"/>
    <col min="7877" max="7877" width="11.25" style="363" bestFit="1" customWidth="1"/>
    <col min="7878" max="7878" width="12.875" style="363" customWidth="1"/>
    <col min="7879" max="7879" width="9" style="363"/>
    <col min="7880" max="7880" width="3.875" style="363" customWidth="1"/>
    <col min="7881" max="8117" width="9" style="363"/>
    <col min="8118" max="8129" width="0" style="363" hidden="1" customWidth="1"/>
    <col min="8130" max="8130" width="7.5" style="363" customWidth="1"/>
    <col min="8131" max="8131" width="43.625" style="363" customWidth="1"/>
    <col min="8132" max="8132" width="9.5" style="363" customWidth="1"/>
    <col min="8133" max="8133" width="11.25" style="363" bestFit="1" customWidth="1"/>
    <col min="8134" max="8134" width="12.875" style="363" customWidth="1"/>
    <col min="8135" max="8135" width="9" style="363"/>
    <col min="8136" max="8136" width="3.875" style="363" customWidth="1"/>
    <col min="8137" max="8373" width="9" style="363"/>
    <col min="8374" max="8385" width="0" style="363" hidden="1" customWidth="1"/>
    <col min="8386" max="8386" width="7.5" style="363" customWidth="1"/>
    <col min="8387" max="8387" width="43.625" style="363" customWidth="1"/>
    <col min="8388" max="8388" width="9.5" style="363" customWidth="1"/>
    <col min="8389" max="8389" width="11.25" style="363" bestFit="1" customWidth="1"/>
    <col min="8390" max="8390" width="12.875" style="363" customWidth="1"/>
    <col min="8391" max="8391" width="9" style="363"/>
    <col min="8392" max="8392" width="3.875" style="363" customWidth="1"/>
    <col min="8393" max="8629" width="9" style="363"/>
    <col min="8630" max="8641" width="0" style="363" hidden="1" customWidth="1"/>
    <col min="8642" max="8642" width="7.5" style="363" customWidth="1"/>
    <col min="8643" max="8643" width="43.625" style="363" customWidth="1"/>
    <col min="8644" max="8644" width="9.5" style="363" customWidth="1"/>
    <col min="8645" max="8645" width="11.25" style="363" bestFit="1" customWidth="1"/>
    <col min="8646" max="8646" width="12.875" style="363" customWidth="1"/>
    <col min="8647" max="8647" width="9" style="363"/>
    <col min="8648" max="8648" width="3.875" style="363" customWidth="1"/>
    <col min="8649" max="8885" width="9" style="363"/>
    <col min="8886" max="8897" width="0" style="363" hidden="1" customWidth="1"/>
    <col min="8898" max="8898" width="7.5" style="363" customWidth="1"/>
    <col min="8899" max="8899" width="43.625" style="363" customWidth="1"/>
    <col min="8900" max="8900" width="9.5" style="363" customWidth="1"/>
    <col min="8901" max="8901" width="11.25" style="363" bestFit="1" customWidth="1"/>
    <col min="8902" max="8902" width="12.875" style="363" customWidth="1"/>
    <col min="8903" max="8903" width="9" style="363"/>
    <col min="8904" max="8904" width="3.875" style="363" customWidth="1"/>
    <col min="8905" max="9141" width="9" style="363"/>
    <col min="9142" max="9153" width="0" style="363" hidden="1" customWidth="1"/>
    <col min="9154" max="9154" width="7.5" style="363" customWidth="1"/>
    <col min="9155" max="9155" width="43.625" style="363" customWidth="1"/>
    <col min="9156" max="9156" width="9.5" style="363" customWidth="1"/>
    <col min="9157" max="9157" width="11.25" style="363" bestFit="1" customWidth="1"/>
    <col min="9158" max="9158" width="12.875" style="363" customWidth="1"/>
    <col min="9159" max="9159" width="9" style="363"/>
    <col min="9160" max="9160" width="3.875" style="363" customWidth="1"/>
    <col min="9161" max="9397" width="9" style="363"/>
    <col min="9398" max="9409" width="0" style="363" hidden="1" customWidth="1"/>
    <col min="9410" max="9410" width="7.5" style="363" customWidth="1"/>
    <col min="9411" max="9411" width="43.625" style="363" customWidth="1"/>
    <col min="9412" max="9412" width="9.5" style="363" customWidth="1"/>
    <col min="9413" max="9413" width="11.25" style="363" bestFit="1" customWidth="1"/>
    <col min="9414" max="9414" width="12.875" style="363" customWidth="1"/>
    <col min="9415" max="9415" width="9" style="363"/>
    <col min="9416" max="9416" width="3.875" style="363" customWidth="1"/>
    <col min="9417" max="9653" width="9" style="363"/>
    <col min="9654" max="9665" width="0" style="363" hidden="1" customWidth="1"/>
    <col min="9666" max="9666" width="7.5" style="363" customWidth="1"/>
    <col min="9667" max="9667" width="43.625" style="363" customWidth="1"/>
    <col min="9668" max="9668" width="9.5" style="363" customWidth="1"/>
    <col min="9669" max="9669" width="11.25" style="363" bestFit="1" customWidth="1"/>
    <col min="9670" max="9670" width="12.875" style="363" customWidth="1"/>
    <col min="9671" max="9671" width="9" style="363"/>
    <col min="9672" max="9672" width="3.875" style="363" customWidth="1"/>
    <col min="9673" max="9909" width="9" style="363"/>
    <col min="9910" max="9921" width="0" style="363" hidden="1" customWidth="1"/>
    <col min="9922" max="9922" width="7.5" style="363" customWidth="1"/>
    <col min="9923" max="9923" width="43.625" style="363" customWidth="1"/>
    <col min="9924" max="9924" width="9.5" style="363" customWidth="1"/>
    <col min="9925" max="9925" width="11.25" style="363" bestFit="1" customWidth="1"/>
    <col min="9926" max="9926" width="12.875" style="363" customWidth="1"/>
    <col min="9927" max="9927" width="9" style="363"/>
    <col min="9928" max="9928" width="3.875" style="363" customWidth="1"/>
    <col min="9929" max="10165" width="9" style="363"/>
    <col min="10166" max="10177" width="0" style="363" hidden="1" customWidth="1"/>
    <col min="10178" max="10178" width="7.5" style="363" customWidth="1"/>
    <col min="10179" max="10179" width="43.625" style="363" customWidth="1"/>
    <col min="10180" max="10180" width="9.5" style="363" customWidth="1"/>
    <col min="10181" max="10181" width="11.25" style="363" bestFit="1" customWidth="1"/>
    <col min="10182" max="10182" width="12.875" style="363" customWidth="1"/>
    <col min="10183" max="10183" width="9" style="363"/>
    <col min="10184" max="10184" width="3.875" style="363" customWidth="1"/>
    <col min="10185" max="10421" width="9" style="363"/>
    <col min="10422" max="10433" width="0" style="363" hidden="1" customWidth="1"/>
    <col min="10434" max="10434" width="7.5" style="363" customWidth="1"/>
    <col min="10435" max="10435" width="43.625" style="363" customWidth="1"/>
    <col min="10436" max="10436" width="9.5" style="363" customWidth="1"/>
    <col min="10437" max="10437" width="11.25" style="363" bestFit="1" customWidth="1"/>
    <col min="10438" max="10438" width="12.875" style="363" customWidth="1"/>
    <col min="10439" max="10439" width="9" style="363"/>
    <col min="10440" max="10440" width="3.875" style="363" customWidth="1"/>
    <col min="10441" max="10677" width="9" style="363"/>
    <col min="10678" max="10689" width="0" style="363" hidden="1" customWidth="1"/>
    <col min="10690" max="10690" width="7.5" style="363" customWidth="1"/>
    <col min="10691" max="10691" width="43.625" style="363" customWidth="1"/>
    <col min="10692" max="10692" width="9.5" style="363" customWidth="1"/>
    <col min="10693" max="10693" width="11.25" style="363" bestFit="1" customWidth="1"/>
    <col min="10694" max="10694" width="12.875" style="363" customWidth="1"/>
    <col min="10695" max="10695" width="9" style="363"/>
    <col min="10696" max="10696" width="3.875" style="363" customWidth="1"/>
    <col min="10697" max="10933" width="9" style="363"/>
    <col min="10934" max="10945" width="0" style="363" hidden="1" customWidth="1"/>
    <col min="10946" max="10946" width="7.5" style="363" customWidth="1"/>
    <col min="10947" max="10947" width="43.625" style="363" customWidth="1"/>
    <col min="10948" max="10948" width="9.5" style="363" customWidth="1"/>
    <col min="10949" max="10949" width="11.25" style="363" bestFit="1" customWidth="1"/>
    <col min="10950" max="10950" width="12.875" style="363" customWidth="1"/>
    <col min="10951" max="10951" width="9" style="363"/>
    <col min="10952" max="10952" width="3.875" style="363" customWidth="1"/>
    <col min="10953" max="11189" width="9" style="363"/>
    <col min="11190" max="11201" width="0" style="363" hidden="1" customWidth="1"/>
    <col min="11202" max="11202" width="7.5" style="363" customWidth="1"/>
    <col min="11203" max="11203" width="43.625" style="363" customWidth="1"/>
    <col min="11204" max="11204" width="9.5" style="363" customWidth="1"/>
    <col min="11205" max="11205" width="11.25" style="363" bestFit="1" customWidth="1"/>
    <col min="11206" max="11206" width="12.875" style="363" customWidth="1"/>
    <col min="11207" max="11207" width="9" style="363"/>
    <col min="11208" max="11208" width="3.875" style="363" customWidth="1"/>
    <col min="11209" max="11445" width="9" style="363"/>
    <col min="11446" max="11457" width="0" style="363" hidden="1" customWidth="1"/>
    <col min="11458" max="11458" width="7.5" style="363" customWidth="1"/>
    <col min="11459" max="11459" width="43.625" style="363" customWidth="1"/>
    <col min="11460" max="11460" width="9.5" style="363" customWidth="1"/>
    <col min="11461" max="11461" width="11.25" style="363" bestFit="1" customWidth="1"/>
    <col min="11462" max="11462" width="12.875" style="363" customWidth="1"/>
    <col min="11463" max="11463" width="9" style="363"/>
    <col min="11464" max="11464" width="3.875" style="363" customWidth="1"/>
    <col min="11465" max="11701" width="9" style="363"/>
    <col min="11702" max="11713" width="0" style="363" hidden="1" customWidth="1"/>
    <col min="11714" max="11714" width="7.5" style="363" customWidth="1"/>
    <col min="11715" max="11715" width="43.625" style="363" customWidth="1"/>
    <col min="11716" max="11716" width="9.5" style="363" customWidth="1"/>
    <col min="11717" max="11717" width="11.25" style="363" bestFit="1" customWidth="1"/>
    <col min="11718" max="11718" width="12.875" style="363" customWidth="1"/>
    <col min="11719" max="11719" width="9" style="363"/>
    <col min="11720" max="11720" width="3.875" style="363" customWidth="1"/>
    <col min="11721" max="11957" width="9" style="363"/>
    <col min="11958" max="11969" width="0" style="363" hidden="1" customWidth="1"/>
    <col min="11970" max="11970" width="7.5" style="363" customWidth="1"/>
    <col min="11971" max="11971" width="43.625" style="363" customWidth="1"/>
    <col min="11972" max="11972" width="9.5" style="363" customWidth="1"/>
    <col min="11973" max="11973" width="11.25" style="363" bestFit="1" customWidth="1"/>
    <col min="11974" max="11974" width="12.875" style="363" customWidth="1"/>
    <col min="11975" max="11975" width="9" style="363"/>
    <col min="11976" max="11976" width="3.875" style="363" customWidth="1"/>
    <col min="11977" max="12213" width="9" style="363"/>
    <col min="12214" max="12225" width="0" style="363" hidden="1" customWidth="1"/>
    <col min="12226" max="12226" width="7.5" style="363" customWidth="1"/>
    <col min="12227" max="12227" width="43.625" style="363" customWidth="1"/>
    <col min="12228" max="12228" width="9.5" style="363" customWidth="1"/>
    <col min="12229" max="12229" width="11.25" style="363" bestFit="1" customWidth="1"/>
    <col min="12230" max="12230" width="12.875" style="363" customWidth="1"/>
    <col min="12231" max="12231" width="9" style="363"/>
    <col min="12232" max="12232" width="3.875" style="363" customWidth="1"/>
    <col min="12233" max="12469" width="9" style="363"/>
    <col min="12470" max="12481" width="0" style="363" hidden="1" customWidth="1"/>
    <col min="12482" max="12482" width="7.5" style="363" customWidth="1"/>
    <col min="12483" max="12483" width="43.625" style="363" customWidth="1"/>
    <col min="12484" max="12484" width="9.5" style="363" customWidth="1"/>
    <col min="12485" max="12485" width="11.25" style="363" bestFit="1" customWidth="1"/>
    <col min="12486" max="12486" width="12.875" style="363" customWidth="1"/>
    <col min="12487" max="12487" width="9" style="363"/>
    <col min="12488" max="12488" width="3.875" style="363" customWidth="1"/>
    <col min="12489" max="12725" width="9" style="363"/>
    <col min="12726" max="12737" width="0" style="363" hidden="1" customWidth="1"/>
    <col min="12738" max="12738" width="7.5" style="363" customWidth="1"/>
    <col min="12739" max="12739" width="43.625" style="363" customWidth="1"/>
    <col min="12740" max="12740" width="9.5" style="363" customWidth="1"/>
    <col min="12741" max="12741" width="11.25" style="363" bestFit="1" customWidth="1"/>
    <col min="12742" max="12742" width="12.875" style="363" customWidth="1"/>
    <col min="12743" max="12743" width="9" style="363"/>
    <col min="12744" max="12744" width="3.875" style="363" customWidth="1"/>
    <col min="12745" max="12981" width="9" style="363"/>
    <col min="12982" max="12993" width="0" style="363" hidden="1" customWidth="1"/>
    <col min="12994" max="12994" width="7.5" style="363" customWidth="1"/>
    <col min="12995" max="12995" width="43.625" style="363" customWidth="1"/>
    <col min="12996" max="12996" width="9.5" style="363" customWidth="1"/>
    <col min="12997" max="12997" width="11.25" style="363" bestFit="1" customWidth="1"/>
    <col min="12998" max="12998" width="12.875" style="363" customWidth="1"/>
    <col min="12999" max="12999" width="9" style="363"/>
    <col min="13000" max="13000" width="3.875" style="363" customWidth="1"/>
    <col min="13001" max="13237" width="9" style="363"/>
    <col min="13238" max="13249" width="0" style="363" hidden="1" customWidth="1"/>
    <col min="13250" max="13250" width="7.5" style="363" customWidth="1"/>
    <col min="13251" max="13251" width="43.625" style="363" customWidth="1"/>
    <col min="13252" max="13252" width="9.5" style="363" customWidth="1"/>
    <col min="13253" max="13253" width="11.25" style="363" bestFit="1" customWidth="1"/>
    <col min="13254" max="13254" width="12.875" style="363" customWidth="1"/>
    <col min="13255" max="13255" width="9" style="363"/>
    <col min="13256" max="13256" width="3.875" style="363" customWidth="1"/>
    <col min="13257" max="13493" width="9" style="363"/>
    <col min="13494" max="13505" width="0" style="363" hidden="1" customWidth="1"/>
    <col min="13506" max="13506" width="7.5" style="363" customWidth="1"/>
    <col min="13507" max="13507" width="43.625" style="363" customWidth="1"/>
    <col min="13508" max="13508" width="9.5" style="363" customWidth="1"/>
    <col min="13509" max="13509" width="11.25" style="363" bestFit="1" customWidth="1"/>
    <col min="13510" max="13510" width="12.875" style="363" customWidth="1"/>
    <col min="13511" max="13511" width="9" style="363"/>
    <col min="13512" max="13512" width="3.875" style="363" customWidth="1"/>
    <col min="13513" max="13749" width="9" style="363"/>
    <col min="13750" max="13761" width="0" style="363" hidden="1" customWidth="1"/>
    <col min="13762" max="13762" width="7.5" style="363" customWidth="1"/>
    <col min="13763" max="13763" width="43.625" style="363" customWidth="1"/>
    <col min="13764" max="13764" width="9.5" style="363" customWidth="1"/>
    <col min="13765" max="13765" width="11.25" style="363" bestFit="1" customWidth="1"/>
    <col min="13766" max="13766" width="12.875" style="363" customWidth="1"/>
    <col min="13767" max="13767" width="9" style="363"/>
    <col min="13768" max="13768" width="3.875" style="363" customWidth="1"/>
    <col min="13769" max="14005" width="9" style="363"/>
    <col min="14006" max="14017" width="0" style="363" hidden="1" customWidth="1"/>
    <col min="14018" max="14018" width="7.5" style="363" customWidth="1"/>
    <col min="14019" max="14019" width="43.625" style="363" customWidth="1"/>
    <col min="14020" max="14020" width="9.5" style="363" customWidth="1"/>
    <col min="14021" max="14021" width="11.25" style="363" bestFit="1" customWidth="1"/>
    <col min="14022" max="14022" width="12.875" style="363" customWidth="1"/>
    <col min="14023" max="14023" width="9" style="363"/>
    <col min="14024" max="14024" width="3.875" style="363" customWidth="1"/>
    <col min="14025" max="14261" width="9" style="363"/>
    <col min="14262" max="14273" width="0" style="363" hidden="1" customWidth="1"/>
    <col min="14274" max="14274" width="7.5" style="363" customWidth="1"/>
    <col min="14275" max="14275" width="43.625" style="363" customWidth="1"/>
    <col min="14276" max="14276" width="9.5" style="363" customWidth="1"/>
    <col min="14277" max="14277" width="11.25" style="363" bestFit="1" customWidth="1"/>
    <col min="14278" max="14278" width="12.875" style="363" customWidth="1"/>
    <col min="14279" max="14279" width="9" style="363"/>
    <col min="14280" max="14280" width="3.875" style="363" customWidth="1"/>
    <col min="14281" max="14517" width="9" style="363"/>
    <col min="14518" max="14529" width="0" style="363" hidden="1" customWidth="1"/>
    <col min="14530" max="14530" width="7.5" style="363" customWidth="1"/>
    <col min="14531" max="14531" width="43.625" style="363" customWidth="1"/>
    <col min="14532" max="14532" width="9.5" style="363" customWidth="1"/>
    <col min="14533" max="14533" width="11.25" style="363" bestFit="1" customWidth="1"/>
    <col min="14534" max="14534" width="12.875" style="363" customWidth="1"/>
    <col min="14535" max="14535" width="9" style="363"/>
    <col min="14536" max="14536" width="3.875" style="363" customWidth="1"/>
    <col min="14537" max="14773" width="9" style="363"/>
    <col min="14774" max="14785" width="0" style="363" hidden="1" customWidth="1"/>
    <col min="14786" max="14786" width="7.5" style="363" customWidth="1"/>
    <col min="14787" max="14787" width="43.625" style="363" customWidth="1"/>
    <col min="14788" max="14788" width="9.5" style="363" customWidth="1"/>
    <col min="14789" max="14789" width="11.25" style="363" bestFit="1" customWidth="1"/>
    <col min="14790" max="14790" width="12.875" style="363" customWidth="1"/>
    <col min="14791" max="14791" width="9" style="363"/>
    <col min="14792" max="14792" width="3.875" style="363" customWidth="1"/>
    <col min="14793" max="15029" width="9" style="363"/>
    <col min="15030" max="15041" width="0" style="363" hidden="1" customWidth="1"/>
    <col min="15042" max="15042" width="7.5" style="363" customWidth="1"/>
    <col min="15043" max="15043" width="43.625" style="363" customWidth="1"/>
    <col min="15044" max="15044" width="9.5" style="363" customWidth="1"/>
    <col min="15045" max="15045" width="11.25" style="363" bestFit="1" customWidth="1"/>
    <col min="15046" max="15046" width="12.875" style="363" customWidth="1"/>
    <col min="15047" max="15047" width="9" style="363"/>
    <col min="15048" max="15048" width="3.875" style="363" customWidth="1"/>
    <col min="15049" max="15285" width="9" style="363"/>
    <col min="15286" max="15297" width="0" style="363" hidden="1" customWidth="1"/>
    <col min="15298" max="15298" width="7.5" style="363" customWidth="1"/>
    <col min="15299" max="15299" width="43.625" style="363" customWidth="1"/>
    <col min="15300" max="15300" width="9.5" style="363" customWidth="1"/>
    <col min="15301" max="15301" width="11.25" style="363" bestFit="1" customWidth="1"/>
    <col min="15302" max="15302" width="12.875" style="363" customWidth="1"/>
    <col min="15303" max="15303" width="9" style="363"/>
    <col min="15304" max="15304" width="3.875" style="363" customWidth="1"/>
    <col min="15305" max="15541" width="9" style="363"/>
    <col min="15542" max="15553" width="0" style="363" hidden="1" customWidth="1"/>
    <col min="15554" max="15554" width="7.5" style="363" customWidth="1"/>
    <col min="15555" max="15555" width="43.625" style="363" customWidth="1"/>
    <col min="15556" max="15556" width="9.5" style="363" customWidth="1"/>
    <col min="15557" max="15557" width="11.25" style="363" bestFit="1" customWidth="1"/>
    <col min="15558" max="15558" width="12.875" style="363" customWidth="1"/>
    <col min="15559" max="15559" width="9" style="363"/>
    <col min="15560" max="15560" width="3.875" style="363" customWidth="1"/>
    <col min="15561" max="15797" width="9" style="363"/>
    <col min="15798" max="15809" width="0" style="363" hidden="1" customWidth="1"/>
    <col min="15810" max="15810" width="7.5" style="363" customWidth="1"/>
    <col min="15811" max="15811" width="43.625" style="363" customWidth="1"/>
    <col min="15812" max="15812" width="9.5" style="363" customWidth="1"/>
    <col min="15813" max="15813" width="11.25" style="363" bestFit="1" customWidth="1"/>
    <col min="15814" max="15814" width="12.875" style="363" customWidth="1"/>
    <col min="15815" max="15815" width="9" style="363"/>
    <col min="15816" max="15816" width="3.875" style="363" customWidth="1"/>
    <col min="15817" max="16053" width="9" style="363"/>
    <col min="16054" max="16065" width="0" style="363" hidden="1" customWidth="1"/>
    <col min="16066" max="16066" width="7.5" style="363" customWidth="1"/>
    <col min="16067" max="16067" width="43.625" style="363" customWidth="1"/>
    <col min="16068" max="16068" width="9.5" style="363" customWidth="1"/>
    <col min="16069" max="16069" width="11.25" style="363" bestFit="1" customWidth="1"/>
    <col min="16070" max="16070" width="12.875" style="363" customWidth="1"/>
    <col min="16071" max="16071" width="9" style="363"/>
    <col min="16072" max="16072" width="3.875" style="363" customWidth="1"/>
    <col min="16073" max="16384" width="9" style="363"/>
  </cols>
  <sheetData>
    <row r="1" spans="2:10">
      <c r="B1" s="363" t="s">
        <v>581</v>
      </c>
      <c r="J1" s="363" t="s">
        <v>582</v>
      </c>
    </row>
    <row r="2" spans="2:10">
      <c r="J2" s="363" t="s">
        <v>1406</v>
      </c>
    </row>
    <row r="3" spans="2:10" ht="12" customHeight="1"/>
    <row r="4" spans="2:10">
      <c r="B4" s="366" t="s">
        <v>554</v>
      </c>
      <c r="C4" s="498"/>
      <c r="D4" s="498" t="s">
        <v>519</v>
      </c>
      <c r="E4" s="498" t="s">
        <v>547</v>
      </c>
      <c r="F4" s="498" t="s">
        <v>555</v>
      </c>
    </row>
    <row r="5" spans="2:10">
      <c r="B5" s="366"/>
      <c r="C5" s="499" t="s">
        <v>556</v>
      </c>
      <c r="D5" s="499">
        <f>D29</f>
        <v>53.059567690286435</v>
      </c>
      <c r="E5" s="499">
        <f>E29</f>
        <v>44.362306163330075</v>
      </c>
      <c r="F5" s="499">
        <f>F29</f>
        <v>2.5781261463834757</v>
      </c>
    </row>
    <row r="6" spans="2:10">
      <c r="B6" s="366"/>
      <c r="C6" s="498"/>
      <c r="D6" s="498"/>
      <c r="E6" s="498"/>
      <c r="F6" s="498"/>
    </row>
    <row r="7" spans="2:10">
      <c r="B7" s="366">
        <v>1</v>
      </c>
      <c r="C7" s="500" t="str">
        <f>C30</f>
        <v>汚   泥</v>
      </c>
      <c r="D7" s="501">
        <f>D30</f>
        <v>6.8537704142070872</v>
      </c>
      <c r="E7" s="501">
        <f>E30</f>
        <v>91.647031188934974</v>
      </c>
      <c r="F7" s="501">
        <f>F30</f>
        <v>1.4991983968579328</v>
      </c>
    </row>
    <row r="8" spans="2:10">
      <c r="B8" s="366">
        <v>2</v>
      </c>
      <c r="C8" s="500" t="str">
        <f t="shared" ref="C8:C25" si="0">C31</f>
        <v>廃 ア ル カ リ</v>
      </c>
      <c r="D8" s="501">
        <f t="shared" ref="D8:F25" si="1">D31</f>
        <v>19.833748529866977</v>
      </c>
      <c r="E8" s="501">
        <f t="shared" si="1"/>
        <v>76.974830071355626</v>
      </c>
      <c r="F8" s="501">
        <f t="shared" si="1"/>
        <v>3.1914213987774032</v>
      </c>
    </row>
    <row r="9" spans="2:10">
      <c r="B9" s="366">
        <v>3</v>
      </c>
      <c r="C9" s="500" t="str">
        <f t="shared" si="0"/>
        <v>廃   酸</v>
      </c>
      <c r="D9" s="501">
        <f t="shared" si="1"/>
        <v>29.891158043565408</v>
      </c>
      <c r="E9" s="501">
        <f t="shared" si="1"/>
        <v>66.633811907831586</v>
      </c>
      <c r="F9" s="501">
        <f t="shared" si="1"/>
        <v>3.4750300486029948</v>
      </c>
    </row>
    <row r="10" spans="2:10">
      <c r="B10" s="366">
        <v>4</v>
      </c>
      <c r="C10" s="500" t="str">
        <f t="shared" si="0"/>
        <v>動物の死体</v>
      </c>
      <c r="D10" s="501">
        <f t="shared" si="1"/>
        <v>35.769367627969487</v>
      </c>
      <c r="E10" s="501">
        <f t="shared" si="1"/>
        <v>63.186236071885013</v>
      </c>
      <c r="F10" s="501">
        <f t="shared" si="1"/>
        <v>1.0443963001455032</v>
      </c>
    </row>
    <row r="11" spans="2:10">
      <c r="B11" s="366">
        <v>5</v>
      </c>
      <c r="C11" s="500" t="str">
        <f t="shared" si="0"/>
        <v>廃   油</v>
      </c>
      <c r="D11" s="501">
        <f t="shared" si="1"/>
        <v>43.306838475844941</v>
      </c>
      <c r="E11" s="501">
        <f t="shared" si="1"/>
        <v>54.916711723785482</v>
      </c>
      <c r="F11" s="501">
        <f t="shared" si="1"/>
        <v>1.7764498003695874</v>
      </c>
    </row>
    <row r="12" spans="2:10">
      <c r="B12" s="366">
        <v>6</v>
      </c>
      <c r="C12" s="500" t="str">
        <f t="shared" si="0"/>
        <v>動植物性残渣</v>
      </c>
      <c r="D12" s="501">
        <f t="shared" si="1"/>
        <v>65.270259017509062</v>
      </c>
      <c r="E12" s="501">
        <f t="shared" si="1"/>
        <v>33.320562200683518</v>
      </c>
      <c r="F12" s="501">
        <f t="shared" si="1"/>
        <v>1.409178781807416</v>
      </c>
    </row>
    <row r="13" spans="2:10" ht="12" customHeight="1">
      <c r="B13" s="366">
        <v>7</v>
      </c>
      <c r="C13" s="500" t="str">
        <f t="shared" si="0"/>
        <v>繊 維 く ず</v>
      </c>
      <c r="D13" s="501">
        <f t="shared" si="1"/>
        <v>57.94526825692887</v>
      </c>
      <c r="E13" s="501">
        <f t="shared" si="1"/>
        <v>28.539015044228289</v>
      </c>
      <c r="F13" s="501">
        <f t="shared" si="1"/>
        <v>13.515716698842839</v>
      </c>
    </row>
    <row r="14" spans="2:10" ht="12" customHeight="1">
      <c r="B14" s="366">
        <v>8</v>
      </c>
      <c r="C14" s="500" t="str">
        <f t="shared" si="0"/>
        <v>廃プラスチック類</v>
      </c>
      <c r="D14" s="501">
        <f t="shared" si="1"/>
        <v>58.300179620226999</v>
      </c>
      <c r="E14" s="501">
        <f t="shared" si="1"/>
        <v>26.275870160904585</v>
      </c>
      <c r="F14" s="501">
        <f t="shared" si="1"/>
        <v>15.423950218868423</v>
      </c>
    </row>
    <row r="15" spans="2:10" ht="12" customHeight="1">
      <c r="B15" s="366">
        <v>9</v>
      </c>
      <c r="C15" s="500" t="str">
        <f t="shared" si="0"/>
        <v>紙  く  ず</v>
      </c>
      <c r="D15" s="501">
        <f t="shared" si="1"/>
        <v>74.979205205740286</v>
      </c>
      <c r="E15" s="501">
        <f t="shared" si="1"/>
        <v>23.127742765841912</v>
      </c>
      <c r="F15" s="501">
        <f t="shared" si="1"/>
        <v>1.8930520284177961</v>
      </c>
    </row>
    <row r="16" spans="2:10" ht="12" customHeight="1">
      <c r="B16" s="366">
        <v>10</v>
      </c>
      <c r="C16" s="500" t="str">
        <f t="shared" si="0"/>
        <v>動物系固形不要物</v>
      </c>
      <c r="D16" s="501">
        <f t="shared" si="1"/>
        <v>81.211469584111313</v>
      </c>
      <c r="E16" s="501">
        <f t="shared" si="1"/>
        <v>16.951018736672943</v>
      </c>
      <c r="F16" s="501">
        <f t="shared" si="1"/>
        <v>1.8375116792157469</v>
      </c>
    </row>
    <row r="17" spans="2:7" ht="12" customHeight="1">
      <c r="B17" s="366">
        <v>11</v>
      </c>
      <c r="C17" s="500" t="str">
        <f t="shared" si="0"/>
        <v>ば い じ ん</v>
      </c>
      <c r="D17" s="501">
        <f t="shared" si="1"/>
        <v>75.950990987668575</v>
      </c>
      <c r="E17" s="501">
        <f t="shared" si="1"/>
        <v>14.555403991693508</v>
      </c>
      <c r="F17" s="501">
        <f t="shared" si="1"/>
        <v>9.4936050206379115</v>
      </c>
    </row>
    <row r="18" spans="2:7" ht="12" customHeight="1">
      <c r="B18" s="366">
        <v>12</v>
      </c>
      <c r="C18" s="500" t="str">
        <f t="shared" si="0"/>
        <v>木  く  ず</v>
      </c>
      <c r="D18" s="501">
        <f t="shared" si="1"/>
        <v>82.519110236549849</v>
      </c>
      <c r="E18" s="501">
        <f t="shared" si="1"/>
        <v>14.066274907891305</v>
      </c>
      <c r="F18" s="501">
        <f t="shared" si="1"/>
        <v>3.4146148555588467</v>
      </c>
    </row>
    <row r="19" spans="2:7" ht="12" customHeight="1">
      <c r="B19" s="366">
        <v>13</v>
      </c>
      <c r="C19" s="500" t="str">
        <f t="shared" si="0"/>
        <v>ゴ ム く ず</v>
      </c>
      <c r="D19" s="501">
        <f t="shared" si="1"/>
        <v>70.073379952890207</v>
      </c>
      <c r="E19" s="501">
        <f t="shared" si="1"/>
        <v>13.44112403416227</v>
      </c>
      <c r="F19" s="501">
        <f t="shared" si="1"/>
        <v>16.485496012947525</v>
      </c>
    </row>
    <row r="20" spans="2:7" ht="12" customHeight="1">
      <c r="B20" s="366">
        <v>14</v>
      </c>
      <c r="C20" s="2162" t="s">
        <v>1465</v>
      </c>
      <c r="D20" s="501">
        <f t="shared" si="1"/>
        <v>73.769440237606645</v>
      </c>
      <c r="E20" s="501">
        <f t="shared" si="1"/>
        <v>8.898998064748044</v>
      </c>
      <c r="F20" s="501">
        <f t="shared" si="1"/>
        <v>17.331561697645313</v>
      </c>
    </row>
    <row r="21" spans="2:7" ht="12" customHeight="1">
      <c r="B21" s="366">
        <v>15</v>
      </c>
      <c r="C21" s="500" t="str">
        <f t="shared" si="0"/>
        <v>燃 え 殻</v>
      </c>
      <c r="D21" s="501">
        <f t="shared" si="1"/>
        <v>71.03981451608189</v>
      </c>
      <c r="E21" s="501">
        <f t="shared" si="1"/>
        <v>8.383137209758635</v>
      </c>
      <c r="F21" s="501">
        <f t="shared" si="1"/>
        <v>20.57704827415948</v>
      </c>
    </row>
    <row r="22" spans="2:7" ht="12" customHeight="1">
      <c r="B22" s="366">
        <v>16</v>
      </c>
      <c r="C22" s="500" t="str">
        <f t="shared" si="0"/>
        <v>動物のふん尿</v>
      </c>
      <c r="D22" s="501">
        <f t="shared" si="1"/>
        <v>95.083922410397122</v>
      </c>
      <c r="E22" s="501">
        <f t="shared" si="1"/>
        <v>4.8633746269967766</v>
      </c>
      <c r="F22" s="501">
        <f t="shared" si="1"/>
        <v>5.2702962606093862E-2</v>
      </c>
    </row>
    <row r="23" spans="2:7" ht="12" customHeight="1">
      <c r="B23" s="366">
        <v>17</v>
      </c>
      <c r="C23" s="500" t="str">
        <f t="shared" si="0"/>
        <v>金 属 く ず</v>
      </c>
      <c r="D23" s="501">
        <f t="shared" si="1"/>
        <v>94.546846192660169</v>
      </c>
      <c r="E23" s="501">
        <f t="shared" si="1"/>
        <v>3.6991709324720414</v>
      </c>
      <c r="F23" s="501">
        <f t="shared" si="1"/>
        <v>1.7539828748677841</v>
      </c>
    </row>
    <row r="24" spans="2:7" ht="12" customHeight="1">
      <c r="B24" s="366">
        <v>18</v>
      </c>
      <c r="C24" s="500" t="str">
        <f t="shared" si="0"/>
        <v>がれき類</v>
      </c>
      <c r="D24" s="501">
        <f t="shared" si="1"/>
        <v>96.072985182020133</v>
      </c>
      <c r="E24" s="501">
        <f t="shared" si="1"/>
        <v>1.5218604655721171</v>
      </c>
      <c r="F24" s="501">
        <f t="shared" si="1"/>
        <v>2.4051543524077537</v>
      </c>
    </row>
    <row r="25" spans="2:7" ht="12" customHeight="1">
      <c r="B25" s="366">
        <v>19</v>
      </c>
      <c r="C25" s="500" t="str">
        <f t="shared" si="0"/>
        <v>鉱 さ い</v>
      </c>
      <c r="D25" s="501">
        <f t="shared" si="1"/>
        <v>93.118663954152822</v>
      </c>
      <c r="E25" s="501">
        <f t="shared" si="1"/>
        <v>1.2813176094746759</v>
      </c>
      <c r="F25" s="501">
        <f t="shared" si="1"/>
        <v>5.6000184363725003</v>
      </c>
    </row>
    <row r="26" spans="2:7" ht="12" customHeight="1"/>
    <row r="27" spans="2:7" ht="12" customHeight="1"/>
    <row r="28" spans="2:7" ht="12" customHeight="1">
      <c r="C28" s="514"/>
      <c r="D28" s="514" t="s">
        <v>557</v>
      </c>
      <c r="E28" s="514" t="s">
        <v>558</v>
      </c>
      <c r="F28" s="514" t="s">
        <v>559</v>
      </c>
      <c r="G28" s="514" t="s">
        <v>560</v>
      </c>
    </row>
    <row r="29" spans="2:7" ht="12" customHeight="1">
      <c r="C29" s="514" t="s">
        <v>203</v>
      </c>
      <c r="D29" s="516">
        <f>VLOOKUP($C29,'図Ⅲ・5　180116再'!$C$72:$G$91,2,FALSE)</f>
        <v>53.059567690286435</v>
      </c>
      <c r="E29" s="516">
        <f>VLOOKUP($C29,'図Ⅲ・5　180116再'!$C$72:$G$91,3,FALSE)</f>
        <v>44.362306163330075</v>
      </c>
      <c r="F29" s="516">
        <f>VLOOKUP($C29,'図Ⅲ・5　180116再'!$C$72:$G$91,4,FALSE)</f>
        <v>2.5781261463834757</v>
      </c>
      <c r="G29" s="516">
        <f>VLOOKUP($C29,'図Ⅲ・5　180116再'!$C$72:$G$91,5,FALSE)</f>
        <v>100</v>
      </c>
    </row>
    <row r="30" spans="2:7" ht="12" customHeight="1">
      <c r="C30" s="363" t="s">
        <v>562</v>
      </c>
      <c r="D30" s="516">
        <f>VLOOKUP($C30,'図Ⅲ・5　180116再'!$C$72:$G$91,2,FALSE)</f>
        <v>6.8537704142070872</v>
      </c>
      <c r="E30" s="516">
        <f>VLOOKUP($C30,'図Ⅲ・5　180116再'!$C$72:$G$91,3,FALSE)</f>
        <v>91.647031188934974</v>
      </c>
      <c r="F30" s="516">
        <f>VLOOKUP($C30,'図Ⅲ・5　180116再'!$C$72:$G$91,4,FALSE)</f>
        <v>1.4991983968579328</v>
      </c>
      <c r="G30" s="516">
        <f>VLOOKUP($C30,'図Ⅲ・5　180116再'!$C$72:$G$91,5,FALSE)</f>
        <v>100</v>
      </c>
    </row>
    <row r="31" spans="2:7" ht="12" customHeight="1">
      <c r="C31" s="363" t="s">
        <v>565</v>
      </c>
      <c r="D31" s="516">
        <f>VLOOKUP($C31,'図Ⅲ・5　180116再'!$C$72:$G$91,2,FALSE)</f>
        <v>19.833748529866977</v>
      </c>
      <c r="E31" s="516">
        <f>VLOOKUP($C31,'図Ⅲ・5　180116再'!$C$72:$G$91,3,FALSE)</f>
        <v>76.974830071355626</v>
      </c>
      <c r="F31" s="516">
        <f>VLOOKUP($C31,'図Ⅲ・5　180116再'!$C$72:$G$91,4,FALSE)</f>
        <v>3.1914213987774032</v>
      </c>
      <c r="G31" s="516">
        <f>VLOOKUP($C31,'図Ⅲ・5　180116再'!$C$72:$G$91,5,FALSE)</f>
        <v>100</v>
      </c>
    </row>
    <row r="32" spans="2:7" ht="12" customHeight="1">
      <c r="C32" s="363" t="s">
        <v>564</v>
      </c>
      <c r="D32" s="516">
        <f>VLOOKUP($C32,'図Ⅲ・5　180116再'!$C$72:$G$91,2,FALSE)</f>
        <v>29.891158043565408</v>
      </c>
      <c r="E32" s="516">
        <f>VLOOKUP($C32,'図Ⅲ・5　180116再'!$C$72:$G$91,3,FALSE)</f>
        <v>66.633811907831586</v>
      </c>
      <c r="F32" s="516">
        <f>VLOOKUP($C32,'図Ⅲ・5　180116再'!$C$72:$G$91,4,FALSE)</f>
        <v>3.4750300486029948</v>
      </c>
      <c r="G32" s="516">
        <f>VLOOKUP($C32,'図Ⅲ・5　180116再'!$C$72:$G$91,5,FALSE)</f>
        <v>100</v>
      </c>
    </row>
    <row r="33" spans="3:12" ht="12" customHeight="1">
      <c r="C33" s="363" t="s">
        <v>223</v>
      </c>
      <c r="D33" s="516">
        <f>VLOOKUP($C33,'図Ⅲ・5　180116再'!$C$72:$G$91,2,FALSE)</f>
        <v>35.769367627969487</v>
      </c>
      <c r="E33" s="516">
        <f>VLOOKUP($C33,'図Ⅲ・5　180116再'!$C$72:$G$91,3,FALSE)</f>
        <v>63.186236071885013</v>
      </c>
      <c r="F33" s="516">
        <f>VLOOKUP($C33,'図Ⅲ・5　180116再'!$C$72:$G$91,4,FALSE)</f>
        <v>1.0443963001455032</v>
      </c>
      <c r="G33" s="516">
        <f>VLOOKUP($C33,'図Ⅲ・5　180116再'!$C$72:$G$91,5,FALSE)</f>
        <v>100</v>
      </c>
    </row>
    <row r="34" spans="3:12" ht="12" customHeight="1">
      <c r="C34" s="363" t="s">
        <v>563</v>
      </c>
      <c r="D34" s="516">
        <f>VLOOKUP($C34,'図Ⅲ・5　180116再'!$C$72:$G$91,2,FALSE)</f>
        <v>43.306838475844941</v>
      </c>
      <c r="E34" s="516">
        <f>VLOOKUP($C34,'図Ⅲ・5　180116再'!$C$72:$G$91,3,FALSE)</f>
        <v>54.916711723785482</v>
      </c>
      <c r="F34" s="516">
        <f>VLOOKUP($C34,'図Ⅲ・5　180116再'!$C$72:$G$91,4,FALSE)</f>
        <v>1.7764498003695874</v>
      </c>
      <c r="G34" s="516">
        <f>VLOOKUP($C34,'図Ⅲ・5　180116再'!$C$72:$G$91,5,FALSE)</f>
        <v>100</v>
      </c>
    </row>
    <row r="35" spans="3:12" ht="12" customHeight="1">
      <c r="C35" s="363" t="s">
        <v>1436</v>
      </c>
      <c r="D35" s="516">
        <f>VLOOKUP($C35,'図Ⅲ・5　180116再'!$C$72:$G$91,2,FALSE)</f>
        <v>65.270259017509062</v>
      </c>
      <c r="E35" s="516">
        <f>VLOOKUP($C35,'図Ⅲ・5　180116再'!$C$72:$G$91,3,FALSE)</f>
        <v>33.320562200683518</v>
      </c>
      <c r="F35" s="516">
        <f>VLOOKUP($C35,'図Ⅲ・5　180116再'!$C$72:$G$91,4,FALSE)</f>
        <v>1.409178781807416</v>
      </c>
      <c r="G35" s="516">
        <f>VLOOKUP($C35,'図Ⅲ・5　180116再'!$C$72:$G$91,5,FALSE)</f>
        <v>100</v>
      </c>
    </row>
    <row r="36" spans="3:12" ht="12" customHeight="1">
      <c r="C36" s="363" t="s">
        <v>568</v>
      </c>
      <c r="D36" s="516">
        <f>VLOOKUP($C36,'図Ⅲ・5　180116再'!$C$72:$G$91,2,FALSE)</f>
        <v>57.94526825692887</v>
      </c>
      <c r="E36" s="516">
        <f>VLOOKUP($C36,'図Ⅲ・5　180116再'!$C$72:$G$91,3,FALSE)</f>
        <v>28.539015044228289</v>
      </c>
      <c r="F36" s="516">
        <f>VLOOKUP($C36,'図Ⅲ・5　180116再'!$C$72:$G$91,4,FALSE)</f>
        <v>13.515716698842839</v>
      </c>
      <c r="G36" s="516">
        <f>VLOOKUP($C36,'図Ⅲ・5　180116再'!$C$72:$G$91,5,FALSE)</f>
        <v>100</v>
      </c>
    </row>
    <row r="37" spans="3:12" ht="12" customHeight="1">
      <c r="C37" s="363" t="s">
        <v>227</v>
      </c>
      <c r="D37" s="516">
        <f>VLOOKUP($C37,'図Ⅲ・5　180116再'!$C$72:$G$91,2,FALSE)</f>
        <v>58.300179620226999</v>
      </c>
      <c r="E37" s="516">
        <f>VLOOKUP($C37,'図Ⅲ・5　180116再'!$C$72:$G$91,3,FALSE)</f>
        <v>26.275870160904585</v>
      </c>
      <c r="F37" s="516">
        <f>VLOOKUP($C37,'図Ⅲ・5　180116再'!$C$72:$G$91,4,FALSE)</f>
        <v>15.423950218868423</v>
      </c>
      <c r="G37" s="516">
        <f>VLOOKUP($C37,'図Ⅲ・5　180116再'!$C$72:$G$91,5,FALSE)</f>
        <v>100</v>
      </c>
    </row>
    <row r="38" spans="3:12" ht="12" customHeight="1">
      <c r="C38" s="363" t="s">
        <v>566</v>
      </c>
      <c r="D38" s="516">
        <f>VLOOKUP($C38,'図Ⅲ・5　180116再'!$C$72:$G$91,2,FALSE)</f>
        <v>74.979205205740286</v>
      </c>
      <c r="E38" s="516">
        <f>VLOOKUP($C38,'図Ⅲ・5　180116再'!$C$72:$G$91,3,FALSE)</f>
        <v>23.127742765841912</v>
      </c>
      <c r="F38" s="516">
        <f>VLOOKUP($C38,'図Ⅲ・5　180116再'!$C$72:$G$91,4,FALSE)</f>
        <v>1.8930520284177961</v>
      </c>
      <c r="G38" s="516">
        <f>VLOOKUP($C38,'図Ⅲ・5　180116再'!$C$72:$G$91,5,FALSE)</f>
        <v>100</v>
      </c>
    </row>
    <row r="39" spans="3:12" ht="12" customHeight="1">
      <c r="C39" s="363" t="s">
        <v>570</v>
      </c>
      <c r="D39" s="516">
        <f>VLOOKUP($C39,'図Ⅲ・5　180116再'!$C$72:$G$91,2,FALSE)</f>
        <v>81.211469584111313</v>
      </c>
      <c r="E39" s="516">
        <f>VLOOKUP($C39,'図Ⅲ・5　180116再'!$C$72:$G$91,3,FALSE)</f>
        <v>16.951018736672943</v>
      </c>
      <c r="F39" s="516">
        <f>VLOOKUP($C39,'図Ⅲ・5　180116再'!$C$72:$G$91,4,FALSE)</f>
        <v>1.8375116792157469</v>
      </c>
      <c r="G39" s="516">
        <f>VLOOKUP($C39,'図Ⅲ・5　180116再'!$C$72:$G$91,5,FALSE)</f>
        <v>100</v>
      </c>
    </row>
    <row r="40" spans="3:12" ht="12" customHeight="1">
      <c r="C40" s="363" t="s">
        <v>574</v>
      </c>
      <c r="D40" s="516">
        <f>VLOOKUP($C40,'図Ⅲ・5　180116再'!$C$72:$G$91,2,FALSE)</f>
        <v>75.950990987668575</v>
      </c>
      <c r="E40" s="516">
        <f>VLOOKUP($C40,'図Ⅲ・5　180116再'!$C$72:$G$91,3,FALSE)</f>
        <v>14.555403991693508</v>
      </c>
      <c r="F40" s="516">
        <f>VLOOKUP($C40,'図Ⅲ・5　180116再'!$C$72:$G$91,4,FALSE)</f>
        <v>9.4936050206379115</v>
      </c>
      <c r="G40" s="516">
        <f>VLOOKUP($C40,'図Ⅲ・5　180116再'!$C$72:$G$91,5,FALSE)</f>
        <v>100</v>
      </c>
    </row>
    <row r="41" spans="3:12" ht="12" customHeight="1">
      <c r="C41" s="363" t="s">
        <v>567</v>
      </c>
      <c r="D41" s="516">
        <f>VLOOKUP($C41,'図Ⅲ・5　180116再'!$C$72:$G$91,2,FALSE)</f>
        <v>82.519110236549849</v>
      </c>
      <c r="E41" s="516">
        <f>VLOOKUP($C41,'図Ⅲ・5　180116再'!$C$72:$G$91,3,FALSE)</f>
        <v>14.066274907891305</v>
      </c>
      <c r="F41" s="516">
        <f>VLOOKUP($C41,'図Ⅲ・5　180116再'!$C$72:$G$91,4,FALSE)</f>
        <v>3.4146148555588467</v>
      </c>
      <c r="G41" s="516">
        <f>VLOOKUP($C41,'図Ⅲ・5　180116再'!$C$72:$G$91,5,FALSE)</f>
        <v>100</v>
      </c>
    </row>
    <row r="42" spans="3:12" ht="12" customHeight="1">
      <c r="C42" s="363" t="s">
        <v>571</v>
      </c>
      <c r="D42" s="516">
        <f>VLOOKUP($C42,'図Ⅲ・5　180116再'!$C$72:$G$91,2,FALSE)</f>
        <v>70.073379952890207</v>
      </c>
      <c r="E42" s="516">
        <f>VLOOKUP($C42,'図Ⅲ・5　180116再'!$C$72:$G$91,3,FALSE)</f>
        <v>13.44112403416227</v>
      </c>
      <c r="F42" s="516">
        <f>VLOOKUP($C42,'図Ⅲ・5　180116再'!$C$72:$G$91,4,FALSE)</f>
        <v>16.485496012947525</v>
      </c>
      <c r="G42" s="516">
        <f>VLOOKUP($C42,'図Ⅲ・5　180116再'!$C$72:$G$91,5,FALSE)</f>
        <v>100</v>
      </c>
    </row>
    <row r="43" spans="3:12">
      <c r="C43" s="363" t="s">
        <v>1397</v>
      </c>
      <c r="D43" s="516">
        <f>VLOOKUP($C43,'図Ⅲ・5　180116再'!$C$72:$G$91,2,FALSE)</f>
        <v>73.769440237606645</v>
      </c>
      <c r="E43" s="516">
        <f>VLOOKUP($C43,'図Ⅲ・5　180116再'!$C$72:$G$91,3,FALSE)</f>
        <v>8.898998064748044</v>
      </c>
      <c r="F43" s="516">
        <f>VLOOKUP($C43,'図Ⅲ・5　180116再'!$C$72:$G$91,4,FALSE)</f>
        <v>17.331561697645313</v>
      </c>
      <c r="G43" s="516">
        <f>VLOOKUP($C43,'図Ⅲ・5　180116再'!$C$72:$G$91,5,FALSE)</f>
        <v>100</v>
      </c>
    </row>
    <row r="44" spans="3:12" ht="12" customHeight="1">
      <c r="C44" s="363" t="s">
        <v>561</v>
      </c>
      <c r="D44" s="516">
        <f>VLOOKUP($C44,'図Ⅲ・5　180116再'!$C$72:$G$91,2,FALSE)</f>
        <v>71.03981451608189</v>
      </c>
      <c r="E44" s="516">
        <f>VLOOKUP($C44,'図Ⅲ・5　180116再'!$C$72:$G$91,3,FALSE)</f>
        <v>8.383137209758635</v>
      </c>
      <c r="F44" s="516">
        <f>VLOOKUP($C44,'図Ⅲ・5　180116再'!$C$72:$G$91,4,FALSE)</f>
        <v>20.57704827415948</v>
      </c>
      <c r="G44" s="516">
        <f>VLOOKUP($C44,'図Ⅲ・5　180116再'!$C$72:$G$91,5,FALSE)</f>
        <v>100</v>
      </c>
    </row>
    <row r="45" spans="3:12">
      <c r="C45" s="363" t="s">
        <v>226</v>
      </c>
      <c r="D45" s="516">
        <f>VLOOKUP($C45,'図Ⅲ・5　180116再'!$C$72:$G$91,2,FALSE)</f>
        <v>95.083922410397122</v>
      </c>
      <c r="E45" s="516">
        <f>VLOOKUP($C45,'図Ⅲ・5　180116再'!$C$72:$G$91,3,FALSE)</f>
        <v>4.8633746269967766</v>
      </c>
      <c r="F45" s="516">
        <f>VLOOKUP($C45,'図Ⅲ・5　180116再'!$C$72:$G$91,4,FALSE)</f>
        <v>5.2702962606093862E-2</v>
      </c>
      <c r="G45" s="516">
        <f>VLOOKUP($C45,'図Ⅲ・5　180116再'!$C$72:$G$91,5,FALSE)</f>
        <v>100</v>
      </c>
    </row>
    <row r="46" spans="3:12">
      <c r="C46" s="363" t="s">
        <v>572</v>
      </c>
      <c r="D46" s="516">
        <f>VLOOKUP($C46,'図Ⅲ・5　180116再'!$C$72:$G$91,2,FALSE)</f>
        <v>94.546846192660169</v>
      </c>
      <c r="E46" s="516">
        <f>VLOOKUP($C46,'図Ⅲ・5　180116再'!$C$72:$G$91,3,FALSE)</f>
        <v>3.6991709324720414</v>
      </c>
      <c r="F46" s="516">
        <f>VLOOKUP($C46,'図Ⅲ・5　180116再'!$C$72:$G$91,4,FALSE)</f>
        <v>1.7539828748677841</v>
      </c>
      <c r="G46" s="516">
        <f>VLOOKUP($C46,'図Ⅲ・5　180116再'!$C$72:$G$91,5,FALSE)</f>
        <v>100</v>
      </c>
    </row>
    <row r="47" spans="3:12">
      <c r="C47" s="363" t="s">
        <v>221</v>
      </c>
      <c r="D47" s="516">
        <f>VLOOKUP($C47,'図Ⅲ・5　180116再'!$C$72:$G$91,2,FALSE)</f>
        <v>96.072985182020133</v>
      </c>
      <c r="E47" s="516">
        <f>VLOOKUP($C47,'図Ⅲ・5　180116再'!$C$72:$G$91,3,FALSE)</f>
        <v>1.5218604655721171</v>
      </c>
      <c r="F47" s="516">
        <f>VLOOKUP($C47,'図Ⅲ・5　180116再'!$C$72:$G$91,4,FALSE)</f>
        <v>2.4051543524077537</v>
      </c>
      <c r="G47" s="516">
        <f>VLOOKUP($C47,'図Ⅲ・5　180116再'!$C$72:$G$91,5,FALSE)</f>
        <v>100</v>
      </c>
    </row>
    <row r="48" spans="3:12">
      <c r="C48" s="363" t="s">
        <v>573</v>
      </c>
      <c r="D48" s="516">
        <f>VLOOKUP($C48,'図Ⅲ・5　180116再'!$C$72:$G$91,2,FALSE)</f>
        <v>93.118663954152822</v>
      </c>
      <c r="E48" s="516">
        <f>VLOOKUP($C48,'図Ⅲ・5　180116再'!$C$72:$G$91,3,FALSE)</f>
        <v>1.2813176094746759</v>
      </c>
      <c r="F48" s="516">
        <f>VLOOKUP($C48,'図Ⅲ・5　180116再'!$C$72:$G$91,4,FALSE)</f>
        <v>5.6000184363725003</v>
      </c>
      <c r="G48" s="516">
        <f>VLOOKUP($C48,'図Ⅲ・5　180116再'!$C$72:$G$91,5,FALSE)</f>
        <v>100</v>
      </c>
      <c r="L48" s="363" t="s">
        <v>583</v>
      </c>
    </row>
    <row r="49" spans="3:12">
      <c r="L49" s="363" t="s">
        <v>1404</v>
      </c>
    </row>
    <row r="51" spans="3:12">
      <c r="D51" s="363" t="s">
        <v>558</v>
      </c>
    </row>
    <row r="52" spans="3:12">
      <c r="C52" s="363" t="s">
        <v>203</v>
      </c>
      <c r="D52" s="515">
        <f>VLOOKUP($C52,'図Ⅲ・5　180116再'!$C$50:$G$69,3,FALSE)</f>
        <v>173538.54632689638</v>
      </c>
    </row>
    <row r="53" spans="3:12">
      <c r="C53" s="363" t="s">
        <v>562</v>
      </c>
      <c r="D53" s="515">
        <f>VLOOKUP($C53,'図Ⅲ・5　180116再'!$C$50:$G$69,3,FALSE)</f>
        <v>155174.5812944686</v>
      </c>
      <c r="E53" s="2279">
        <f>D53/$D$52</f>
        <v>0.89417933121419968</v>
      </c>
    </row>
    <row r="54" spans="3:12">
      <c r="C54" s="363" t="s">
        <v>226</v>
      </c>
      <c r="D54" s="515">
        <f>VLOOKUP($C54,'図Ⅲ・5　180116再'!$C$50:$G$69,3,FALSE)</f>
        <v>3915.6220991823639</v>
      </c>
      <c r="E54" s="2279">
        <f t="shared" ref="E54:E72" si="2">D54/$D$52</f>
        <v>2.2563414192754993E-2</v>
      </c>
    </row>
    <row r="55" spans="3:12">
      <c r="C55" s="363" t="s">
        <v>574</v>
      </c>
      <c r="D55" s="515">
        <f>VLOOKUP($C55,'図Ⅲ・5　180116再'!$C$50:$G$69,3,FALSE)</f>
        <v>2581.5569579890303</v>
      </c>
      <c r="E55" s="2279">
        <f t="shared" si="2"/>
        <v>1.4875985840783318E-2</v>
      </c>
    </row>
    <row r="56" spans="3:12">
      <c r="C56" s="363" t="s">
        <v>565</v>
      </c>
      <c r="D56" s="515">
        <f>VLOOKUP($C56,'図Ⅲ・5　180116再'!$C$50:$G$69,3,FALSE)</f>
        <v>2060.2768223945659</v>
      </c>
      <c r="E56" s="2279">
        <f t="shared" si="2"/>
        <v>1.1872156739826556E-2</v>
      </c>
    </row>
    <row r="57" spans="3:12">
      <c r="C57" s="363" t="s">
        <v>564</v>
      </c>
      <c r="D57" s="515">
        <f>VLOOKUP($C57,'図Ⅲ・5　180116再'!$C$50:$G$69,3,FALSE)</f>
        <v>1882.9863777055352</v>
      </c>
      <c r="E57" s="2279">
        <f t="shared" si="2"/>
        <v>1.0850536768693072E-2</v>
      </c>
    </row>
    <row r="58" spans="3:12">
      <c r="C58" s="363" t="s">
        <v>227</v>
      </c>
      <c r="D58" s="515">
        <f>VLOOKUP($C58,'図Ⅲ・5　180116再'!$C$50:$G$69,3,FALSE)</f>
        <v>1792.7407248367372</v>
      </c>
      <c r="E58" s="2279">
        <f t="shared" si="2"/>
        <v>1.0330504448618192E-2</v>
      </c>
    </row>
    <row r="59" spans="3:12">
      <c r="C59" s="363" t="s">
        <v>563</v>
      </c>
      <c r="D59" s="515">
        <f>VLOOKUP($C59,'図Ⅲ・5　180116再'!$C$50:$G$69,3,FALSE)</f>
        <v>1621.5057175508286</v>
      </c>
      <c r="E59" s="2279">
        <f t="shared" si="2"/>
        <v>9.3437783816419737E-3</v>
      </c>
    </row>
    <row r="60" spans="3:12">
      <c r="C60" s="503" t="s">
        <v>1402</v>
      </c>
      <c r="D60" s="505">
        <f>SUM(D61:D72)</f>
        <v>4509.2763327686716</v>
      </c>
      <c r="E60" s="2279">
        <f t="shared" si="2"/>
        <v>2.5984292413482019E-2</v>
      </c>
    </row>
    <row r="61" spans="3:12">
      <c r="C61" s="363" t="s">
        <v>567</v>
      </c>
      <c r="D61" s="515">
        <f>VLOOKUP($C61,'図Ⅲ・5　180116再'!$C$50:$G$69,3,FALSE)</f>
        <v>1019.5088942621846</v>
      </c>
      <c r="E61" s="2279">
        <f t="shared" si="2"/>
        <v>5.8748267508345097E-3</v>
      </c>
    </row>
    <row r="62" spans="3:12">
      <c r="C62" s="363" t="s">
        <v>221</v>
      </c>
      <c r="D62" s="515">
        <f>VLOOKUP($C62,'図Ⅲ・5　180116再'!$C$50:$G$69,3,FALSE)</f>
        <v>977.22405222856446</v>
      </c>
      <c r="E62" s="2279">
        <f t="shared" si="2"/>
        <v>5.6311642163220455E-3</v>
      </c>
    </row>
    <row r="63" spans="3:12">
      <c r="C63" s="363" t="s">
        <v>569</v>
      </c>
      <c r="D63" s="515">
        <f>VLOOKUP($C63,'図Ⅲ・5　180116再'!$C$50:$G$69,3,FALSE)</f>
        <v>852.05823804017746</v>
      </c>
      <c r="E63" s="2279">
        <f t="shared" si="2"/>
        <v>4.9099076607173279E-3</v>
      </c>
    </row>
    <row r="64" spans="3:12">
      <c r="C64" s="363" t="s">
        <v>1397</v>
      </c>
      <c r="D64" s="515">
        <f>VLOOKUP($C64,'図Ⅲ・5　180116再'!$C$50:$G$69,3,FALSE)</f>
        <v>653.93556804455466</v>
      </c>
      <c r="E64" s="2279">
        <f t="shared" si="2"/>
        <v>3.7682438967347885E-3</v>
      </c>
    </row>
    <row r="65" spans="3:5" ht="12" customHeight="1">
      <c r="C65" s="363" t="s">
        <v>572</v>
      </c>
      <c r="D65" s="515">
        <f>VLOOKUP($C65,'図Ⅲ・5　180116再'!$C$50:$G$69,3,FALSE)</f>
        <v>319.85726384729497</v>
      </c>
      <c r="E65" s="2279">
        <f t="shared" si="2"/>
        <v>1.8431482262435026E-3</v>
      </c>
    </row>
    <row r="66" spans="3:5">
      <c r="C66" s="363" t="s">
        <v>566</v>
      </c>
      <c r="D66" s="515">
        <f>VLOOKUP($C66,'図Ⅲ・5　180116再'!$C$50:$G$69,3,FALSE)</f>
        <v>216.85372865919879</v>
      </c>
      <c r="E66" s="2279">
        <f t="shared" si="2"/>
        <v>1.2495997762405429E-3</v>
      </c>
    </row>
    <row r="67" spans="3:5">
      <c r="C67" s="363" t="s">
        <v>573</v>
      </c>
      <c r="D67" s="515">
        <f>VLOOKUP($C67,'図Ⅲ・5　180116再'!$C$50:$G$69,3,FALSE)</f>
        <v>194.26640496581985</v>
      </c>
      <c r="E67" s="2279">
        <f t="shared" si="2"/>
        <v>1.119442389472816E-3</v>
      </c>
    </row>
    <row r="68" spans="3:5">
      <c r="C68" s="363" t="s">
        <v>561</v>
      </c>
      <c r="D68" s="518">
        <f>VLOOKUP($C68,'図Ⅲ・5　180116再'!$C$50:$G$69,3,FALSE)</f>
        <v>160.28735337002647</v>
      </c>
      <c r="E68" s="2279">
        <f t="shared" si="2"/>
        <v>9.2364121264500794E-4</v>
      </c>
    </row>
    <row r="69" spans="3:5">
      <c r="C69" s="363" t="s">
        <v>223</v>
      </c>
      <c r="D69" s="515">
        <f>VLOOKUP($C69,'図Ⅲ・5　180116再'!$C$50:$G$69,3,FALSE)</f>
        <v>71.032897652142879</v>
      </c>
      <c r="E69" s="2279">
        <f t="shared" si="2"/>
        <v>4.0932057548953685E-4</v>
      </c>
    </row>
    <row r="70" spans="3:5">
      <c r="C70" s="363" t="s">
        <v>568</v>
      </c>
      <c r="D70" s="515">
        <f>VLOOKUP($C70,'図Ⅲ・5　180116再'!$C$50:$G$69,3,FALSE)</f>
        <v>25.601784975140216</v>
      </c>
      <c r="E70" s="2279">
        <f t="shared" si="2"/>
        <v>1.4752794417739252E-4</v>
      </c>
    </row>
    <row r="71" spans="3:5">
      <c r="C71" s="363" t="s">
        <v>570</v>
      </c>
      <c r="D71" s="515">
        <f>VLOOKUP($C71,'図Ⅲ・5　180116再'!$C$50:$G$69,3,FALSE)</f>
        <v>15.565975413888841</v>
      </c>
      <c r="E71" s="2279">
        <f t="shared" si="2"/>
        <v>8.9697509535242102E-5</v>
      </c>
    </row>
    <row r="72" spans="3:5">
      <c r="C72" s="363" t="s">
        <v>571</v>
      </c>
      <c r="D72" s="515">
        <f>VLOOKUP($C72,'図Ⅲ・5　180116再'!$C$50:$G$69,3,FALSE)</f>
        <v>3.0841713096778682</v>
      </c>
      <c r="E72" s="2279">
        <f t="shared" si="2"/>
        <v>1.7772255069304215E-5</v>
      </c>
    </row>
    <row r="74" spans="3:5">
      <c r="D74" s="502"/>
    </row>
    <row r="84" spans="11:18" ht="33.75" customHeight="1">
      <c r="K84" s="2575" t="s">
        <v>580</v>
      </c>
      <c r="L84" s="2575"/>
      <c r="M84" s="2575"/>
      <c r="N84" s="2575"/>
      <c r="O84" s="2575"/>
      <c r="P84" s="2575"/>
      <c r="Q84" s="2575"/>
      <c r="R84" s="2575"/>
    </row>
    <row r="103" spans="4:5">
      <c r="D103" s="516"/>
      <c r="E103" s="516"/>
    </row>
    <row r="104" spans="4:5">
      <c r="D104" s="516"/>
      <c r="E104" s="516"/>
    </row>
    <row r="105" spans="4:5">
      <c r="D105" s="516"/>
      <c r="E105" s="516"/>
    </row>
    <row r="106" spans="4:5">
      <c r="D106" s="516"/>
      <c r="E106" s="516"/>
    </row>
    <row r="107" spans="4:5">
      <c r="D107" s="516"/>
      <c r="E107" s="516"/>
    </row>
    <row r="108" spans="4:5">
      <c r="D108" s="516"/>
      <c r="E108" s="516"/>
    </row>
    <row r="109" spans="4:5">
      <c r="D109" s="516"/>
      <c r="E109" s="516"/>
    </row>
    <row r="110" spans="4:5">
      <c r="D110" s="516"/>
      <c r="E110" s="516"/>
    </row>
    <row r="111" spans="4:5">
      <c r="D111" s="516"/>
      <c r="E111" s="516"/>
    </row>
    <row r="112" spans="4:5">
      <c r="D112" s="516"/>
      <c r="E112" s="516"/>
    </row>
    <row r="113" spans="4:5">
      <c r="D113" s="516"/>
      <c r="E113" s="516"/>
    </row>
    <row r="114" spans="4:5">
      <c r="D114" s="516"/>
      <c r="E114" s="516"/>
    </row>
    <row r="115" spans="4:5">
      <c r="D115" s="516"/>
      <c r="E115" s="516"/>
    </row>
    <row r="116" spans="4:5">
      <c r="D116" s="516"/>
      <c r="E116" s="516"/>
    </row>
    <row r="117" spans="4:5">
      <c r="D117" s="516"/>
      <c r="E117" s="516"/>
    </row>
    <row r="118" spans="4:5">
      <c r="D118" s="516"/>
      <c r="E118" s="516"/>
    </row>
    <row r="119" spans="4:5">
      <c r="D119" s="516"/>
      <c r="E119" s="516"/>
    </row>
    <row r="120" spans="4:5">
      <c r="D120" s="516"/>
      <c r="E120" s="516"/>
    </row>
    <row r="121" spans="4:5">
      <c r="D121" s="516"/>
      <c r="E121" s="516"/>
    </row>
  </sheetData>
  <sortState ref="C30:G48">
    <sortCondition descending="1" ref="E30:E48"/>
  </sortState>
  <mergeCells count="1">
    <mergeCell ref="K84:R84"/>
  </mergeCells>
  <phoneticPr fontId="15"/>
  <pageMargins left="0.7" right="0.7" top="0.75" bottom="0.75" header="0.3" footer="0.3"/>
  <pageSetup paperSize="9" scale="45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tabColor theme="9" tint="-0.249977111117893"/>
    <pageSetUpPr fitToPage="1"/>
  </sheetPr>
  <dimension ref="B1:R84"/>
  <sheetViews>
    <sheetView showGridLines="0" topLeftCell="C36" zoomScaleNormal="100" workbookViewId="0">
      <selection activeCell="C59" sqref="C59:D59"/>
    </sheetView>
  </sheetViews>
  <sheetFormatPr defaultRowHeight="12"/>
  <cols>
    <col min="1" max="1" width="9.25" style="363" customWidth="1"/>
    <col min="2" max="2" width="7.5" style="363" customWidth="1"/>
    <col min="3" max="3" width="24.375" style="363" customWidth="1"/>
    <col min="4" max="4" width="9.5" style="363" customWidth="1"/>
    <col min="5" max="5" width="11.25" style="363" bestFit="1" customWidth="1"/>
    <col min="6" max="6" width="12.875" style="363" customWidth="1"/>
    <col min="7" max="7" width="9" style="363"/>
    <col min="8" max="8" width="3.875" style="363" customWidth="1"/>
    <col min="9" max="181" width="9" style="363"/>
    <col min="182" max="193" width="0" style="363" hidden="1" customWidth="1"/>
    <col min="194" max="194" width="7.5" style="363" customWidth="1"/>
    <col min="195" max="195" width="43.625" style="363" customWidth="1"/>
    <col min="196" max="196" width="9.5" style="363" customWidth="1"/>
    <col min="197" max="197" width="11.25" style="363" bestFit="1" customWidth="1"/>
    <col min="198" max="198" width="12.875" style="363" customWidth="1"/>
    <col min="199" max="199" width="9" style="363"/>
    <col min="200" max="200" width="3.875" style="363" customWidth="1"/>
    <col min="201" max="437" width="9" style="363"/>
    <col min="438" max="449" width="0" style="363" hidden="1" customWidth="1"/>
    <col min="450" max="450" width="7.5" style="363" customWidth="1"/>
    <col min="451" max="451" width="43.625" style="363" customWidth="1"/>
    <col min="452" max="452" width="9.5" style="363" customWidth="1"/>
    <col min="453" max="453" width="11.25" style="363" bestFit="1" customWidth="1"/>
    <col min="454" max="454" width="12.875" style="363" customWidth="1"/>
    <col min="455" max="455" width="9" style="363"/>
    <col min="456" max="456" width="3.875" style="363" customWidth="1"/>
    <col min="457" max="693" width="9" style="363"/>
    <col min="694" max="705" width="0" style="363" hidden="1" customWidth="1"/>
    <col min="706" max="706" width="7.5" style="363" customWidth="1"/>
    <col min="707" max="707" width="43.625" style="363" customWidth="1"/>
    <col min="708" max="708" width="9.5" style="363" customWidth="1"/>
    <col min="709" max="709" width="11.25" style="363" bestFit="1" customWidth="1"/>
    <col min="710" max="710" width="12.875" style="363" customWidth="1"/>
    <col min="711" max="711" width="9" style="363"/>
    <col min="712" max="712" width="3.875" style="363" customWidth="1"/>
    <col min="713" max="949" width="9" style="363"/>
    <col min="950" max="961" width="0" style="363" hidden="1" customWidth="1"/>
    <col min="962" max="962" width="7.5" style="363" customWidth="1"/>
    <col min="963" max="963" width="43.625" style="363" customWidth="1"/>
    <col min="964" max="964" width="9.5" style="363" customWidth="1"/>
    <col min="965" max="965" width="11.25" style="363" bestFit="1" customWidth="1"/>
    <col min="966" max="966" width="12.875" style="363" customWidth="1"/>
    <col min="967" max="967" width="9" style="363"/>
    <col min="968" max="968" width="3.875" style="363" customWidth="1"/>
    <col min="969" max="1205" width="9" style="363"/>
    <col min="1206" max="1217" width="0" style="363" hidden="1" customWidth="1"/>
    <col min="1218" max="1218" width="7.5" style="363" customWidth="1"/>
    <col min="1219" max="1219" width="43.625" style="363" customWidth="1"/>
    <col min="1220" max="1220" width="9.5" style="363" customWidth="1"/>
    <col min="1221" max="1221" width="11.25" style="363" bestFit="1" customWidth="1"/>
    <col min="1222" max="1222" width="12.875" style="363" customWidth="1"/>
    <col min="1223" max="1223" width="9" style="363"/>
    <col min="1224" max="1224" width="3.875" style="363" customWidth="1"/>
    <col min="1225" max="1461" width="9" style="363"/>
    <col min="1462" max="1473" width="0" style="363" hidden="1" customWidth="1"/>
    <col min="1474" max="1474" width="7.5" style="363" customWidth="1"/>
    <col min="1475" max="1475" width="43.625" style="363" customWidth="1"/>
    <col min="1476" max="1476" width="9.5" style="363" customWidth="1"/>
    <col min="1477" max="1477" width="11.25" style="363" bestFit="1" customWidth="1"/>
    <col min="1478" max="1478" width="12.875" style="363" customWidth="1"/>
    <col min="1479" max="1479" width="9" style="363"/>
    <col min="1480" max="1480" width="3.875" style="363" customWidth="1"/>
    <col min="1481" max="1717" width="9" style="363"/>
    <col min="1718" max="1729" width="0" style="363" hidden="1" customWidth="1"/>
    <col min="1730" max="1730" width="7.5" style="363" customWidth="1"/>
    <col min="1731" max="1731" width="43.625" style="363" customWidth="1"/>
    <col min="1732" max="1732" width="9.5" style="363" customWidth="1"/>
    <col min="1733" max="1733" width="11.25" style="363" bestFit="1" customWidth="1"/>
    <col min="1734" max="1734" width="12.875" style="363" customWidth="1"/>
    <col min="1735" max="1735" width="9" style="363"/>
    <col min="1736" max="1736" width="3.875" style="363" customWidth="1"/>
    <col min="1737" max="1973" width="9" style="363"/>
    <col min="1974" max="1985" width="0" style="363" hidden="1" customWidth="1"/>
    <col min="1986" max="1986" width="7.5" style="363" customWidth="1"/>
    <col min="1987" max="1987" width="43.625" style="363" customWidth="1"/>
    <col min="1988" max="1988" width="9.5" style="363" customWidth="1"/>
    <col min="1989" max="1989" width="11.25" style="363" bestFit="1" customWidth="1"/>
    <col min="1990" max="1990" width="12.875" style="363" customWidth="1"/>
    <col min="1991" max="1991" width="9" style="363"/>
    <col min="1992" max="1992" width="3.875" style="363" customWidth="1"/>
    <col min="1993" max="2229" width="9" style="363"/>
    <col min="2230" max="2241" width="0" style="363" hidden="1" customWidth="1"/>
    <col min="2242" max="2242" width="7.5" style="363" customWidth="1"/>
    <col min="2243" max="2243" width="43.625" style="363" customWidth="1"/>
    <col min="2244" max="2244" width="9.5" style="363" customWidth="1"/>
    <col min="2245" max="2245" width="11.25" style="363" bestFit="1" customWidth="1"/>
    <col min="2246" max="2246" width="12.875" style="363" customWidth="1"/>
    <col min="2247" max="2247" width="9" style="363"/>
    <col min="2248" max="2248" width="3.875" style="363" customWidth="1"/>
    <col min="2249" max="2485" width="9" style="363"/>
    <col min="2486" max="2497" width="0" style="363" hidden="1" customWidth="1"/>
    <col min="2498" max="2498" width="7.5" style="363" customWidth="1"/>
    <col min="2499" max="2499" width="43.625" style="363" customWidth="1"/>
    <col min="2500" max="2500" width="9.5" style="363" customWidth="1"/>
    <col min="2501" max="2501" width="11.25" style="363" bestFit="1" customWidth="1"/>
    <col min="2502" max="2502" width="12.875" style="363" customWidth="1"/>
    <col min="2503" max="2503" width="9" style="363"/>
    <col min="2504" max="2504" width="3.875" style="363" customWidth="1"/>
    <col min="2505" max="2741" width="9" style="363"/>
    <col min="2742" max="2753" width="0" style="363" hidden="1" customWidth="1"/>
    <col min="2754" max="2754" width="7.5" style="363" customWidth="1"/>
    <col min="2755" max="2755" width="43.625" style="363" customWidth="1"/>
    <col min="2756" max="2756" width="9.5" style="363" customWidth="1"/>
    <col min="2757" max="2757" width="11.25" style="363" bestFit="1" customWidth="1"/>
    <col min="2758" max="2758" width="12.875" style="363" customWidth="1"/>
    <col min="2759" max="2759" width="9" style="363"/>
    <col min="2760" max="2760" width="3.875" style="363" customWidth="1"/>
    <col min="2761" max="2997" width="9" style="363"/>
    <col min="2998" max="3009" width="0" style="363" hidden="1" customWidth="1"/>
    <col min="3010" max="3010" width="7.5" style="363" customWidth="1"/>
    <col min="3011" max="3011" width="43.625" style="363" customWidth="1"/>
    <col min="3012" max="3012" width="9.5" style="363" customWidth="1"/>
    <col min="3013" max="3013" width="11.25" style="363" bestFit="1" customWidth="1"/>
    <col min="3014" max="3014" width="12.875" style="363" customWidth="1"/>
    <col min="3015" max="3015" width="9" style="363"/>
    <col min="3016" max="3016" width="3.875" style="363" customWidth="1"/>
    <col min="3017" max="3253" width="9" style="363"/>
    <col min="3254" max="3265" width="0" style="363" hidden="1" customWidth="1"/>
    <col min="3266" max="3266" width="7.5" style="363" customWidth="1"/>
    <col min="3267" max="3267" width="43.625" style="363" customWidth="1"/>
    <col min="3268" max="3268" width="9.5" style="363" customWidth="1"/>
    <col min="3269" max="3269" width="11.25" style="363" bestFit="1" customWidth="1"/>
    <col min="3270" max="3270" width="12.875" style="363" customWidth="1"/>
    <col min="3271" max="3271" width="9" style="363"/>
    <col min="3272" max="3272" width="3.875" style="363" customWidth="1"/>
    <col min="3273" max="3509" width="9" style="363"/>
    <col min="3510" max="3521" width="0" style="363" hidden="1" customWidth="1"/>
    <col min="3522" max="3522" width="7.5" style="363" customWidth="1"/>
    <col min="3523" max="3523" width="43.625" style="363" customWidth="1"/>
    <col min="3524" max="3524" width="9.5" style="363" customWidth="1"/>
    <col min="3525" max="3525" width="11.25" style="363" bestFit="1" customWidth="1"/>
    <col min="3526" max="3526" width="12.875" style="363" customWidth="1"/>
    <col min="3527" max="3527" width="9" style="363"/>
    <col min="3528" max="3528" width="3.875" style="363" customWidth="1"/>
    <col min="3529" max="3765" width="9" style="363"/>
    <col min="3766" max="3777" width="0" style="363" hidden="1" customWidth="1"/>
    <col min="3778" max="3778" width="7.5" style="363" customWidth="1"/>
    <col min="3779" max="3779" width="43.625" style="363" customWidth="1"/>
    <col min="3780" max="3780" width="9.5" style="363" customWidth="1"/>
    <col min="3781" max="3781" width="11.25" style="363" bestFit="1" customWidth="1"/>
    <col min="3782" max="3782" width="12.875" style="363" customWidth="1"/>
    <col min="3783" max="3783" width="9" style="363"/>
    <col min="3784" max="3784" width="3.875" style="363" customWidth="1"/>
    <col min="3785" max="4021" width="9" style="363"/>
    <col min="4022" max="4033" width="0" style="363" hidden="1" customWidth="1"/>
    <col min="4034" max="4034" width="7.5" style="363" customWidth="1"/>
    <col min="4035" max="4035" width="43.625" style="363" customWidth="1"/>
    <col min="4036" max="4036" width="9.5" style="363" customWidth="1"/>
    <col min="4037" max="4037" width="11.25" style="363" bestFit="1" customWidth="1"/>
    <col min="4038" max="4038" width="12.875" style="363" customWidth="1"/>
    <col min="4039" max="4039" width="9" style="363"/>
    <col min="4040" max="4040" width="3.875" style="363" customWidth="1"/>
    <col min="4041" max="4277" width="9" style="363"/>
    <col min="4278" max="4289" width="0" style="363" hidden="1" customWidth="1"/>
    <col min="4290" max="4290" width="7.5" style="363" customWidth="1"/>
    <col min="4291" max="4291" width="43.625" style="363" customWidth="1"/>
    <col min="4292" max="4292" width="9.5" style="363" customWidth="1"/>
    <col min="4293" max="4293" width="11.25" style="363" bestFit="1" customWidth="1"/>
    <col min="4294" max="4294" width="12.875" style="363" customWidth="1"/>
    <col min="4295" max="4295" width="9" style="363"/>
    <col min="4296" max="4296" width="3.875" style="363" customWidth="1"/>
    <col min="4297" max="4533" width="9" style="363"/>
    <col min="4534" max="4545" width="0" style="363" hidden="1" customWidth="1"/>
    <col min="4546" max="4546" width="7.5" style="363" customWidth="1"/>
    <col min="4547" max="4547" width="43.625" style="363" customWidth="1"/>
    <col min="4548" max="4548" width="9.5" style="363" customWidth="1"/>
    <col min="4549" max="4549" width="11.25" style="363" bestFit="1" customWidth="1"/>
    <col min="4550" max="4550" width="12.875" style="363" customWidth="1"/>
    <col min="4551" max="4551" width="9" style="363"/>
    <col min="4552" max="4552" width="3.875" style="363" customWidth="1"/>
    <col min="4553" max="4789" width="9" style="363"/>
    <col min="4790" max="4801" width="0" style="363" hidden="1" customWidth="1"/>
    <col min="4802" max="4802" width="7.5" style="363" customWidth="1"/>
    <col min="4803" max="4803" width="43.625" style="363" customWidth="1"/>
    <col min="4804" max="4804" width="9.5" style="363" customWidth="1"/>
    <col min="4805" max="4805" width="11.25" style="363" bestFit="1" customWidth="1"/>
    <col min="4806" max="4806" width="12.875" style="363" customWidth="1"/>
    <col min="4807" max="4807" width="9" style="363"/>
    <col min="4808" max="4808" width="3.875" style="363" customWidth="1"/>
    <col min="4809" max="5045" width="9" style="363"/>
    <col min="5046" max="5057" width="0" style="363" hidden="1" customWidth="1"/>
    <col min="5058" max="5058" width="7.5" style="363" customWidth="1"/>
    <col min="5059" max="5059" width="43.625" style="363" customWidth="1"/>
    <col min="5060" max="5060" width="9.5" style="363" customWidth="1"/>
    <col min="5061" max="5061" width="11.25" style="363" bestFit="1" customWidth="1"/>
    <col min="5062" max="5062" width="12.875" style="363" customWidth="1"/>
    <col min="5063" max="5063" width="9" style="363"/>
    <col min="5064" max="5064" width="3.875" style="363" customWidth="1"/>
    <col min="5065" max="5301" width="9" style="363"/>
    <col min="5302" max="5313" width="0" style="363" hidden="1" customWidth="1"/>
    <col min="5314" max="5314" width="7.5" style="363" customWidth="1"/>
    <col min="5315" max="5315" width="43.625" style="363" customWidth="1"/>
    <col min="5316" max="5316" width="9.5" style="363" customWidth="1"/>
    <col min="5317" max="5317" width="11.25" style="363" bestFit="1" customWidth="1"/>
    <col min="5318" max="5318" width="12.875" style="363" customWidth="1"/>
    <col min="5319" max="5319" width="9" style="363"/>
    <col min="5320" max="5320" width="3.875" style="363" customWidth="1"/>
    <col min="5321" max="5557" width="9" style="363"/>
    <col min="5558" max="5569" width="0" style="363" hidden="1" customWidth="1"/>
    <col min="5570" max="5570" width="7.5" style="363" customWidth="1"/>
    <col min="5571" max="5571" width="43.625" style="363" customWidth="1"/>
    <col min="5572" max="5572" width="9.5" style="363" customWidth="1"/>
    <col min="5573" max="5573" width="11.25" style="363" bestFit="1" customWidth="1"/>
    <col min="5574" max="5574" width="12.875" style="363" customWidth="1"/>
    <col min="5575" max="5575" width="9" style="363"/>
    <col min="5576" max="5576" width="3.875" style="363" customWidth="1"/>
    <col min="5577" max="5813" width="9" style="363"/>
    <col min="5814" max="5825" width="0" style="363" hidden="1" customWidth="1"/>
    <col min="5826" max="5826" width="7.5" style="363" customWidth="1"/>
    <col min="5827" max="5827" width="43.625" style="363" customWidth="1"/>
    <col min="5828" max="5828" width="9.5" style="363" customWidth="1"/>
    <col min="5829" max="5829" width="11.25" style="363" bestFit="1" customWidth="1"/>
    <col min="5830" max="5830" width="12.875" style="363" customWidth="1"/>
    <col min="5831" max="5831" width="9" style="363"/>
    <col min="5832" max="5832" width="3.875" style="363" customWidth="1"/>
    <col min="5833" max="6069" width="9" style="363"/>
    <col min="6070" max="6081" width="0" style="363" hidden="1" customWidth="1"/>
    <col min="6082" max="6082" width="7.5" style="363" customWidth="1"/>
    <col min="6083" max="6083" width="43.625" style="363" customWidth="1"/>
    <col min="6084" max="6084" width="9.5" style="363" customWidth="1"/>
    <col min="6085" max="6085" width="11.25" style="363" bestFit="1" customWidth="1"/>
    <col min="6086" max="6086" width="12.875" style="363" customWidth="1"/>
    <col min="6087" max="6087" width="9" style="363"/>
    <col min="6088" max="6088" width="3.875" style="363" customWidth="1"/>
    <col min="6089" max="6325" width="9" style="363"/>
    <col min="6326" max="6337" width="0" style="363" hidden="1" customWidth="1"/>
    <col min="6338" max="6338" width="7.5" style="363" customWidth="1"/>
    <col min="6339" max="6339" width="43.625" style="363" customWidth="1"/>
    <col min="6340" max="6340" width="9.5" style="363" customWidth="1"/>
    <col min="6341" max="6341" width="11.25" style="363" bestFit="1" customWidth="1"/>
    <col min="6342" max="6342" width="12.875" style="363" customWidth="1"/>
    <col min="6343" max="6343" width="9" style="363"/>
    <col min="6344" max="6344" width="3.875" style="363" customWidth="1"/>
    <col min="6345" max="6581" width="9" style="363"/>
    <col min="6582" max="6593" width="0" style="363" hidden="1" customWidth="1"/>
    <col min="6594" max="6594" width="7.5" style="363" customWidth="1"/>
    <col min="6595" max="6595" width="43.625" style="363" customWidth="1"/>
    <col min="6596" max="6596" width="9.5" style="363" customWidth="1"/>
    <col min="6597" max="6597" width="11.25" style="363" bestFit="1" customWidth="1"/>
    <col min="6598" max="6598" width="12.875" style="363" customWidth="1"/>
    <col min="6599" max="6599" width="9" style="363"/>
    <col min="6600" max="6600" width="3.875" style="363" customWidth="1"/>
    <col min="6601" max="6837" width="9" style="363"/>
    <col min="6838" max="6849" width="0" style="363" hidden="1" customWidth="1"/>
    <col min="6850" max="6850" width="7.5" style="363" customWidth="1"/>
    <col min="6851" max="6851" width="43.625" style="363" customWidth="1"/>
    <col min="6852" max="6852" width="9.5" style="363" customWidth="1"/>
    <col min="6853" max="6853" width="11.25" style="363" bestFit="1" customWidth="1"/>
    <col min="6854" max="6854" width="12.875" style="363" customWidth="1"/>
    <col min="6855" max="6855" width="9" style="363"/>
    <col min="6856" max="6856" width="3.875" style="363" customWidth="1"/>
    <col min="6857" max="7093" width="9" style="363"/>
    <col min="7094" max="7105" width="0" style="363" hidden="1" customWidth="1"/>
    <col min="7106" max="7106" width="7.5" style="363" customWidth="1"/>
    <col min="7107" max="7107" width="43.625" style="363" customWidth="1"/>
    <col min="7108" max="7108" width="9.5" style="363" customWidth="1"/>
    <col min="7109" max="7109" width="11.25" style="363" bestFit="1" customWidth="1"/>
    <col min="7110" max="7110" width="12.875" style="363" customWidth="1"/>
    <col min="7111" max="7111" width="9" style="363"/>
    <col min="7112" max="7112" width="3.875" style="363" customWidth="1"/>
    <col min="7113" max="7349" width="9" style="363"/>
    <col min="7350" max="7361" width="0" style="363" hidden="1" customWidth="1"/>
    <col min="7362" max="7362" width="7.5" style="363" customWidth="1"/>
    <col min="7363" max="7363" width="43.625" style="363" customWidth="1"/>
    <col min="7364" max="7364" width="9.5" style="363" customWidth="1"/>
    <col min="7365" max="7365" width="11.25" style="363" bestFit="1" customWidth="1"/>
    <col min="7366" max="7366" width="12.875" style="363" customWidth="1"/>
    <col min="7367" max="7367" width="9" style="363"/>
    <col min="7368" max="7368" width="3.875" style="363" customWidth="1"/>
    <col min="7369" max="7605" width="9" style="363"/>
    <col min="7606" max="7617" width="0" style="363" hidden="1" customWidth="1"/>
    <col min="7618" max="7618" width="7.5" style="363" customWidth="1"/>
    <col min="7619" max="7619" width="43.625" style="363" customWidth="1"/>
    <col min="7620" max="7620" width="9.5" style="363" customWidth="1"/>
    <col min="7621" max="7621" width="11.25" style="363" bestFit="1" customWidth="1"/>
    <col min="7622" max="7622" width="12.875" style="363" customWidth="1"/>
    <col min="7623" max="7623" width="9" style="363"/>
    <col min="7624" max="7624" width="3.875" style="363" customWidth="1"/>
    <col min="7625" max="7861" width="9" style="363"/>
    <col min="7862" max="7873" width="0" style="363" hidden="1" customWidth="1"/>
    <col min="7874" max="7874" width="7.5" style="363" customWidth="1"/>
    <col min="7875" max="7875" width="43.625" style="363" customWidth="1"/>
    <col min="7876" max="7876" width="9.5" style="363" customWidth="1"/>
    <col min="7877" max="7877" width="11.25" style="363" bestFit="1" customWidth="1"/>
    <col min="7878" max="7878" width="12.875" style="363" customWidth="1"/>
    <col min="7879" max="7879" width="9" style="363"/>
    <col min="7880" max="7880" width="3.875" style="363" customWidth="1"/>
    <col min="7881" max="8117" width="9" style="363"/>
    <col min="8118" max="8129" width="0" style="363" hidden="1" customWidth="1"/>
    <col min="8130" max="8130" width="7.5" style="363" customWidth="1"/>
    <col min="8131" max="8131" width="43.625" style="363" customWidth="1"/>
    <col min="8132" max="8132" width="9.5" style="363" customWidth="1"/>
    <col min="8133" max="8133" width="11.25" style="363" bestFit="1" customWidth="1"/>
    <col min="8134" max="8134" width="12.875" style="363" customWidth="1"/>
    <col min="8135" max="8135" width="9" style="363"/>
    <col min="8136" max="8136" width="3.875" style="363" customWidth="1"/>
    <col min="8137" max="8373" width="9" style="363"/>
    <col min="8374" max="8385" width="0" style="363" hidden="1" customWidth="1"/>
    <col min="8386" max="8386" width="7.5" style="363" customWidth="1"/>
    <col min="8387" max="8387" width="43.625" style="363" customWidth="1"/>
    <col min="8388" max="8388" width="9.5" style="363" customWidth="1"/>
    <col min="8389" max="8389" width="11.25" style="363" bestFit="1" customWidth="1"/>
    <col min="8390" max="8390" width="12.875" style="363" customWidth="1"/>
    <col min="8391" max="8391" width="9" style="363"/>
    <col min="8392" max="8392" width="3.875" style="363" customWidth="1"/>
    <col min="8393" max="8629" width="9" style="363"/>
    <col min="8630" max="8641" width="0" style="363" hidden="1" customWidth="1"/>
    <col min="8642" max="8642" width="7.5" style="363" customWidth="1"/>
    <col min="8643" max="8643" width="43.625" style="363" customWidth="1"/>
    <col min="8644" max="8644" width="9.5" style="363" customWidth="1"/>
    <col min="8645" max="8645" width="11.25" style="363" bestFit="1" customWidth="1"/>
    <col min="8646" max="8646" width="12.875" style="363" customWidth="1"/>
    <col min="8647" max="8647" width="9" style="363"/>
    <col min="8648" max="8648" width="3.875" style="363" customWidth="1"/>
    <col min="8649" max="8885" width="9" style="363"/>
    <col min="8886" max="8897" width="0" style="363" hidden="1" customWidth="1"/>
    <col min="8898" max="8898" width="7.5" style="363" customWidth="1"/>
    <col min="8899" max="8899" width="43.625" style="363" customWidth="1"/>
    <col min="8900" max="8900" width="9.5" style="363" customWidth="1"/>
    <col min="8901" max="8901" width="11.25" style="363" bestFit="1" customWidth="1"/>
    <col min="8902" max="8902" width="12.875" style="363" customWidth="1"/>
    <col min="8903" max="8903" width="9" style="363"/>
    <col min="8904" max="8904" width="3.875" style="363" customWidth="1"/>
    <col min="8905" max="9141" width="9" style="363"/>
    <col min="9142" max="9153" width="0" style="363" hidden="1" customWidth="1"/>
    <col min="9154" max="9154" width="7.5" style="363" customWidth="1"/>
    <col min="9155" max="9155" width="43.625" style="363" customWidth="1"/>
    <col min="9156" max="9156" width="9.5" style="363" customWidth="1"/>
    <col min="9157" max="9157" width="11.25" style="363" bestFit="1" customWidth="1"/>
    <col min="9158" max="9158" width="12.875" style="363" customWidth="1"/>
    <col min="9159" max="9159" width="9" style="363"/>
    <col min="9160" max="9160" width="3.875" style="363" customWidth="1"/>
    <col min="9161" max="9397" width="9" style="363"/>
    <col min="9398" max="9409" width="0" style="363" hidden="1" customWidth="1"/>
    <col min="9410" max="9410" width="7.5" style="363" customWidth="1"/>
    <col min="9411" max="9411" width="43.625" style="363" customWidth="1"/>
    <col min="9412" max="9412" width="9.5" style="363" customWidth="1"/>
    <col min="9413" max="9413" width="11.25" style="363" bestFit="1" customWidth="1"/>
    <col min="9414" max="9414" width="12.875" style="363" customWidth="1"/>
    <col min="9415" max="9415" width="9" style="363"/>
    <col min="9416" max="9416" width="3.875" style="363" customWidth="1"/>
    <col min="9417" max="9653" width="9" style="363"/>
    <col min="9654" max="9665" width="0" style="363" hidden="1" customWidth="1"/>
    <col min="9666" max="9666" width="7.5" style="363" customWidth="1"/>
    <col min="9667" max="9667" width="43.625" style="363" customWidth="1"/>
    <col min="9668" max="9668" width="9.5" style="363" customWidth="1"/>
    <col min="9669" max="9669" width="11.25" style="363" bestFit="1" customWidth="1"/>
    <col min="9670" max="9670" width="12.875" style="363" customWidth="1"/>
    <col min="9671" max="9671" width="9" style="363"/>
    <col min="9672" max="9672" width="3.875" style="363" customWidth="1"/>
    <col min="9673" max="9909" width="9" style="363"/>
    <col min="9910" max="9921" width="0" style="363" hidden="1" customWidth="1"/>
    <col min="9922" max="9922" width="7.5" style="363" customWidth="1"/>
    <col min="9923" max="9923" width="43.625" style="363" customWidth="1"/>
    <col min="9924" max="9924" width="9.5" style="363" customWidth="1"/>
    <col min="9925" max="9925" width="11.25" style="363" bestFit="1" customWidth="1"/>
    <col min="9926" max="9926" width="12.875" style="363" customWidth="1"/>
    <col min="9927" max="9927" width="9" style="363"/>
    <col min="9928" max="9928" width="3.875" style="363" customWidth="1"/>
    <col min="9929" max="10165" width="9" style="363"/>
    <col min="10166" max="10177" width="0" style="363" hidden="1" customWidth="1"/>
    <col min="10178" max="10178" width="7.5" style="363" customWidth="1"/>
    <col min="10179" max="10179" width="43.625" style="363" customWidth="1"/>
    <col min="10180" max="10180" width="9.5" style="363" customWidth="1"/>
    <col min="10181" max="10181" width="11.25" style="363" bestFit="1" customWidth="1"/>
    <col min="10182" max="10182" width="12.875" style="363" customWidth="1"/>
    <col min="10183" max="10183" width="9" style="363"/>
    <col min="10184" max="10184" width="3.875" style="363" customWidth="1"/>
    <col min="10185" max="10421" width="9" style="363"/>
    <col min="10422" max="10433" width="0" style="363" hidden="1" customWidth="1"/>
    <col min="10434" max="10434" width="7.5" style="363" customWidth="1"/>
    <col min="10435" max="10435" width="43.625" style="363" customWidth="1"/>
    <col min="10436" max="10436" width="9.5" style="363" customWidth="1"/>
    <col min="10437" max="10437" width="11.25" style="363" bestFit="1" customWidth="1"/>
    <col min="10438" max="10438" width="12.875" style="363" customWidth="1"/>
    <col min="10439" max="10439" width="9" style="363"/>
    <col min="10440" max="10440" width="3.875" style="363" customWidth="1"/>
    <col min="10441" max="10677" width="9" style="363"/>
    <col min="10678" max="10689" width="0" style="363" hidden="1" customWidth="1"/>
    <col min="10690" max="10690" width="7.5" style="363" customWidth="1"/>
    <col min="10691" max="10691" width="43.625" style="363" customWidth="1"/>
    <col min="10692" max="10692" width="9.5" style="363" customWidth="1"/>
    <col min="10693" max="10693" width="11.25" style="363" bestFit="1" customWidth="1"/>
    <col min="10694" max="10694" width="12.875" style="363" customWidth="1"/>
    <col min="10695" max="10695" width="9" style="363"/>
    <col min="10696" max="10696" width="3.875" style="363" customWidth="1"/>
    <col min="10697" max="10933" width="9" style="363"/>
    <col min="10934" max="10945" width="0" style="363" hidden="1" customWidth="1"/>
    <col min="10946" max="10946" width="7.5" style="363" customWidth="1"/>
    <col min="10947" max="10947" width="43.625" style="363" customWidth="1"/>
    <col min="10948" max="10948" width="9.5" style="363" customWidth="1"/>
    <col min="10949" max="10949" width="11.25" style="363" bestFit="1" customWidth="1"/>
    <col min="10950" max="10950" width="12.875" style="363" customWidth="1"/>
    <col min="10951" max="10951" width="9" style="363"/>
    <col min="10952" max="10952" width="3.875" style="363" customWidth="1"/>
    <col min="10953" max="11189" width="9" style="363"/>
    <col min="11190" max="11201" width="0" style="363" hidden="1" customWidth="1"/>
    <col min="11202" max="11202" width="7.5" style="363" customWidth="1"/>
    <col min="11203" max="11203" width="43.625" style="363" customWidth="1"/>
    <col min="11204" max="11204" width="9.5" style="363" customWidth="1"/>
    <col min="11205" max="11205" width="11.25" style="363" bestFit="1" customWidth="1"/>
    <col min="11206" max="11206" width="12.875" style="363" customWidth="1"/>
    <col min="11207" max="11207" width="9" style="363"/>
    <col min="11208" max="11208" width="3.875" style="363" customWidth="1"/>
    <col min="11209" max="11445" width="9" style="363"/>
    <col min="11446" max="11457" width="0" style="363" hidden="1" customWidth="1"/>
    <col min="11458" max="11458" width="7.5" style="363" customWidth="1"/>
    <col min="11459" max="11459" width="43.625" style="363" customWidth="1"/>
    <col min="11460" max="11460" width="9.5" style="363" customWidth="1"/>
    <col min="11461" max="11461" width="11.25" style="363" bestFit="1" customWidth="1"/>
    <col min="11462" max="11462" width="12.875" style="363" customWidth="1"/>
    <col min="11463" max="11463" width="9" style="363"/>
    <col min="11464" max="11464" width="3.875" style="363" customWidth="1"/>
    <col min="11465" max="11701" width="9" style="363"/>
    <col min="11702" max="11713" width="0" style="363" hidden="1" customWidth="1"/>
    <col min="11714" max="11714" width="7.5" style="363" customWidth="1"/>
    <col min="11715" max="11715" width="43.625" style="363" customWidth="1"/>
    <col min="11716" max="11716" width="9.5" style="363" customWidth="1"/>
    <col min="11717" max="11717" width="11.25" style="363" bestFit="1" customWidth="1"/>
    <col min="11718" max="11718" width="12.875" style="363" customWidth="1"/>
    <col min="11719" max="11719" width="9" style="363"/>
    <col min="11720" max="11720" width="3.875" style="363" customWidth="1"/>
    <col min="11721" max="11957" width="9" style="363"/>
    <col min="11958" max="11969" width="0" style="363" hidden="1" customWidth="1"/>
    <col min="11970" max="11970" width="7.5" style="363" customWidth="1"/>
    <col min="11971" max="11971" width="43.625" style="363" customWidth="1"/>
    <col min="11972" max="11972" width="9.5" style="363" customWidth="1"/>
    <col min="11973" max="11973" width="11.25" style="363" bestFit="1" customWidth="1"/>
    <col min="11974" max="11974" width="12.875" style="363" customWidth="1"/>
    <col min="11975" max="11975" width="9" style="363"/>
    <col min="11976" max="11976" width="3.875" style="363" customWidth="1"/>
    <col min="11977" max="12213" width="9" style="363"/>
    <col min="12214" max="12225" width="0" style="363" hidden="1" customWidth="1"/>
    <col min="12226" max="12226" width="7.5" style="363" customWidth="1"/>
    <col min="12227" max="12227" width="43.625" style="363" customWidth="1"/>
    <col min="12228" max="12228" width="9.5" style="363" customWidth="1"/>
    <col min="12229" max="12229" width="11.25" style="363" bestFit="1" customWidth="1"/>
    <col min="12230" max="12230" width="12.875" style="363" customWidth="1"/>
    <col min="12231" max="12231" width="9" style="363"/>
    <col min="12232" max="12232" width="3.875" style="363" customWidth="1"/>
    <col min="12233" max="12469" width="9" style="363"/>
    <col min="12470" max="12481" width="0" style="363" hidden="1" customWidth="1"/>
    <col min="12482" max="12482" width="7.5" style="363" customWidth="1"/>
    <col min="12483" max="12483" width="43.625" style="363" customWidth="1"/>
    <col min="12484" max="12484" width="9.5" style="363" customWidth="1"/>
    <col min="12485" max="12485" width="11.25" style="363" bestFit="1" customWidth="1"/>
    <col min="12486" max="12486" width="12.875" style="363" customWidth="1"/>
    <col min="12487" max="12487" width="9" style="363"/>
    <col min="12488" max="12488" width="3.875" style="363" customWidth="1"/>
    <col min="12489" max="12725" width="9" style="363"/>
    <col min="12726" max="12737" width="0" style="363" hidden="1" customWidth="1"/>
    <col min="12738" max="12738" width="7.5" style="363" customWidth="1"/>
    <col min="12739" max="12739" width="43.625" style="363" customWidth="1"/>
    <col min="12740" max="12740" width="9.5" style="363" customWidth="1"/>
    <col min="12741" max="12741" width="11.25" style="363" bestFit="1" customWidth="1"/>
    <col min="12742" max="12742" width="12.875" style="363" customWidth="1"/>
    <col min="12743" max="12743" width="9" style="363"/>
    <col min="12744" max="12744" width="3.875" style="363" customWidth="1"/>
    <col min="12745" max="12981" width="9" style="363"/>
    <col min="12982" max="12993" width="0" style="363" hidden="1" customWidth="1"/>
    <col min="12994" max="12994" width="7.5" style="363" customWidth="1"/>
    <col min="12995" max="12995" width="43.625" style="363" customWidth="1"/>
    <col min="12996" max="12996" width="9.5" style="363" customWidth="1"/>
    <col min="12997" max="12997" width="11.25" style="363" bestFit="1" customWidth="1"/>
    <col min="12998" max="12998" width="12.875" style="363" customWidth="1"/>
    <col min="12999" max="12999" width="9" style="363"/>
    <col min="13000" max="13000" width="3.875" style="363" customWidth="1"/>
    <col min="13001" max="13237" width="9" style="363"/>
    <col min="13238" max="13249" width="0" style="363" hidden="1" customWidth="1"/>
    <col min="13250" max="13250" width="7.5" style="363" customWidth="1"/>
    <col min="13251" max="13251" width="43.625" style="363" customWidth="1"/>
    <col min="13252" max="13252" width="9.5" style="363" customWidth="1"/>
    <col min="13253" max="13253" width="11.25" style="363" bestFit="1" customWidth="1"/>
    <col min="13254" max="13254" width="12.875" style="363" customWidth="1"/>
    <col min="13255" max="13255" width="9" style="363"/>
    <col min="13256" max="13256" width="3.875" style="363" customWidth="1"/>
    <col min="13257" max="13493" width="9" style="363"/>
    <col min="13494" max="13505" width="0" style="363" hidden="1" customWidth="1"/>
    <col min="13506" max="13506" width="7.5" style="363" customWidth="1"/>
    <col min="13507" max="13507" width="43.625" style="363" customWidth="1"/>
    <col min="13508" max="13508" width="9.5" style="363" customWidth="1"/>
    <col min="13509" max="13509" width="11.25" style="363" bestFit="1" customWidth="1"/>
    <col min="13510" max="13510" width="12.875" style="363" customWidth="1"/>
    <col min="13511" max="13511" width="9" style="363"/>
    <col min="13512" max="13512" width="3.875" style="363" customWidth="1"/>
    <col min="13513" max="13749" width="9" style="363"/>
    <col min="13750" max="13761" width="0" style="363" hidden="1" customWidth="1"/>
    <col min="13762" max="13762" width="7.5" style="363" customWidth="1"/>
    <col min="13763" max="13763" width="43.625" style="363" customWidth="1"/>
    <col min="13764" max="13764" width="9.5" style="363" customWidth="1"/>
    <col min="13765" max="13765" width="11.25" style="363" bestFit="1" customWidth="1"/>
    <col min="13766" max="13766" width="12.875" style="363" customWidth="1"/>
    <col min="13767" max="13767" width="9" style="363"/>
    <col min="13768" max="13768" width="3.875" style="363" customWidth="1"/>
    <col min="13769" max="14005" width="9" style="363"/>
    <col min="14006" max="14017" width="0" style="363" hidden="1" customWidth="1"/>
    <col min="14018" max="14018" width="7.5" style="363" customWidth="1"/>
    <col min="14019" max="14019" width="43.625" style="363" customWidth="1"/>
    <col min="14020" max="14020" width="9.5" style="363" customWidth="1"/>
    <col min="14021" max="14021" width="11.25" style="363" bestFit="1" customWidth="1"/>
    <col min="14022" max="14022" width="12.875" style="363" customWidth="1"/>
    <col min="14023" max="14023" width="9" style="363"/>
    <col min="14024" max="14024" width="3.875" style="363" customWidth="1"/>
    <col min="14025" max="14261" width="9" style="363"/>
    <col min="14262" max="14273" width="0" style="363" hidden="1" customWidth="1"/>
    <col min="14274" max="14274" width="7.5" style="363" customWidth="1"/>
    <col min="14275" max="14275" width="43.625" style="363" customWidth="1"/>
    <col min="14276" max="14276" width="9.5" style="363" customWidth="1"/>
    <col min="14277" max="14277" width="11.25" style="363" bestFit="1" customWidth="1"/>
    <col min="14278" max="14278" width="12.875" style="363" customWidth="1"/>
    <col min="14279" max="14279" width="9" style="363"/>
    <col min="14280" max="14280" width="3.875" style="363" customWidth="1"/>
    <col min="14281" max="14517" width="9" style="363"/>
    <col min="14518" max="14529" width="0" style="363" hidden="1" customWidth="1"/>
    <col min="14530" max="14530" width="7.5" style="363" customWidth="1"/>
    <col min="14531" max="14531" width="43.625" style="363" customWidth="1"/>
    <col min="14532" max="14532" width="9.5" style="363" customWidth="1"/>
    <col min="14533" max="14533" width="11.25" style="363" bestFit="1" customWidth="1"/>
    <col min="14534" max="14534" width="12.875" style="363" customWidth="1"/>
    <col min="14535" max="14535" width="9" style="363"/>
    <col min="14536" max="14536" width="3.875" style="363" customWidth="1"/>
    <col min="14537" max="14773" width="9" style="363"/>
    <col min="14774" max="14785" width="0" style="363" hidden="1" customWidth="1"/>
    <col min="14786" max="14786" width="7.5" style="363" customWidth="1"/>
    <col min="14787" max="14787" width="43.625" style="363" customWidth="1"/>
    <col min="14788" max="14788" width="9.5" style="363" customWidth="1"/>
    <col min="14789" max="14789" width="11.25" style="363" bestFit="1" customWidth="1"/>
    <col min="14790" max="14790" width="12.875" style="363" customWidth="1"/>
    <col min="14791" max="14791" width="9" style="363"/>
    <col min="14792" max="14792" width="3.875" style="363" customWidth="1"/>
    <col min="14793" max="15029" width="9" style="363"/>
    <col min="15030" max="15041" width="0" style="363" hidden="1" customWidth="1"/>
    <col min="15042" max="15042" width="7.5" style="363" customWidth="1"/>
    <col min="15043" max="15043" width="43.625" style="363" customWidth="1"/>
    <col min="15044" max="15044" width="9.5" style="363" customWidth="1"/>
    <col min="15045" max="15045" width="11.25" style="363" bestFit="1" customWidth="1"/>
    <col min="15046" max="15046" width="12.875" style="363" customWidth="1"/>
    <col min="15047" max="15047" width="9" style="363"/>
    <col min="15048" max="15048" width="3.875" style="363" customWidth="1"/>
    <col min="15049" max="15285" width="9" style="363"/>
    <col min="15286" max="15297" width="0" style="363" hidden="1" customWidth="1"/>
    <col min="15298" max="15298" width="7.5" style="363" customWidth="1"/>
    <col min="15299" max="15299" width="43.625" style="363" customWidth="1"/>
    <col min="15300" max="15300" width="9.5" style="363" customWidth="1"/>
    <col min="15301" max="15301" width="11.25" style="363" bestFit="1" customWidth="1"/>
    <col min="15302" max="15302" width="12.875" style="363" customWidth="1"/>
    <col min="15303" max="15303" width="9" style="363"/>
    <col min="15304" max="15304" width="3.875" style="363" customWidth="1"/>
    <col min="15305" max="15541" width="9" style="363"/>
    <col min="15542" max="15553" width="0" style="363" hidden="1" customWidth="1"/>
    <col min="15554" max="15554" width="7.5" style="363" customWidth="1"/>
    <col min="15555" max="15555" width="43.625" style="363" customWidth="1"/>
    <col min="15556" max="15556" width="9.5" style="363" customWidth="1"/>
    <col min="15557" max="15557" width="11.25" style="363" bestFit="1" customWidth="1"/>
    <col min="15558" max="15558" width="12.875" style="363" customWidth="1"/>
    <col min="15559" max="15559" width="9" style="363"/>
    <col min="15560" max="15560" width="3.875" style="363" customWidth="1"/>
    <col min="15561" max="15797" width="9" style="363"/>
    <col min="15798" max="15809" width="0" style="363" hidden="1" customWidth="1"/>
    <col min="15810" max="15810" width="7.5" style="363" customWidth="1"/>
    <col min="15811" max="15811" width="43.625" style="363" customWidth="1"/>
    <col min="15812" max="15812" width="9.5" style="363" customWidth="1"/>
    <col min="15813" max="15813" width="11.25" style="363" bestFit="1" customWidth="1"/>
    <col min="15814" max="15814" width="12.875" style="363" customWidth="1"/>
    <col min="15815" max="15815" width="9" style="363"/>
    <col min="15816" max="15816" width="3.875" style="363" customWidth="1"/>
    <col min="15817" max="16053" width="9" style="363"/>
    <col min="16054" max="16065" width="0" style="363" hidden="1" customWidth="1"/>
    <col min="16066" max="16066" width="7.5" style="363" customWidth="1"/>
    <col min="16067" max="16067" width="43.625" style="363" customWidth="1"/>
    <col min="16068" max="16068" width="9.5" style="363" customWidth="1"/>
    <col min="16069" max="16069" width="11.25" style="363" bestFit="1" customWidth="1"/>
    <col min="16070" max="16070" width="12.875" style="363" customWidth="1"/>
    <col min="16071" max="16071" width="9" style="363"/>
    <col min="16072" max="16072" width="3.875" style="363" customWidth="1"/>
    <col min="16073" max="16384" width="9" style="363"/>
  </cols>
  <sheetData>
    <row r="1" spans="2:10">
      <c r="B1" s="363" t="s">
        <v>584</v>
      </c>
      <c r="J1" s="363" t="s">
        <v>585</v>
      </c>
    </row>
    <row r="2" spans="2:10">
      <c r="J2" s="363" t="s">
        <v>586</v>
      </c>
    </row>
    <row r="3" spans="2:10" ht="12" customHeight="1"/>
    <row r="4" spans="2:10">
      <c r="B4" s="366" t="s">
        <v>554</v>
      </c>
      <c r="C4" s="498"/>
      <c r="D4" s="498" t="s">
        <v>519</v>
      </c>
      <c r="E4" s="498" t="s">
        <v>547</v>
      </c>
      <c r="F4" s="498" t="s">
        <v>555</v>
      </c>
    </row>
    <row r="5" spans="2:10">
      <c r="B5" s="366"/>
      <c r="C5" s="499" t="s">
        <v>556</v>
      </c>
      <c r="D5" s="499">
        <f>D29</f>
        <v>53.059567690286435</v>
      </c>
      <c r="E5" s="499">
        <f>E29</f>
        <v>44.362306163330075</v>
      </c>
      <c r="F5" s="499">
        <f>F29</f>
        <v>2.5781261463834757</v>
      </c>
    </row>
    <row r="6" spans="2:10">
      <c r="B6" s="366"/>
      <c r="C6" s="498"/>
      <c r="D6" s="498"/>
      <c r="E6" s="498"/>
      <c r="F6" s="498"/>
    </row>
    <row r="7" spans="2:10">
      <c r="B7" s="366">
        <v>1</v>
      </c>
      <c r="C7" s="500" t="str">
        <f>C30</f>
        <v>燃 え 殻</v>
      </c>
      <c r="D7" s="501">
        <f>D30</f>
        <v>71.03981451608189</v>
      </c>
      <c r="E7" s="501">
        <f>E30</f>
        <v>8.383137209758635</v>
      </c>
      <c r="F7" s="501">
        <f>F30</f>
        <v>20.57704827415948</v>
      </c>
    </row>
    <row r="8" spans="2:10" ht="12" customHeight="1">
      <c r="B8" s="366">
        <v>2</v>
      </c>
      <c r="C8" s="2162" t="s">
        <v>1465</v>
      </c>
      <c r="D8" s="501">
        <f t="shared" ref="D8:F23" si="0">D31</f>
        <v>73.769440237606645</v>
      </c>
      <c r="E8" s="501">
        <f t="shared" si="0"/>
        <v>8.898998064748044</v>
      </c>
      <c r="F8" s="501">
        <f t="shared" si="0"/>
        <v>17.331561697645313</v>
      </c>
    </row>
    <row r="9" spans="2:10">
      <c r="B9" s="366">
        <v>3</v>
      </c>
      <c r="C9" s="500" t="str">
        <f t="shared" ref="C9:C25" si="1">C32</f>
        <v>ゴ ム く ず</v>
      </c>
      <c r="D9" s="501">
        <f t="shared" si="0"/>
        <v>70.073379952890207</v>
      </c>
      <c r="E9" s="501">
        <f t="shared" si="0"/>
        <v>13.44112403416227</v>
      </c>
      <c r="F9" s="501">
        <f t="shared" si="0"/>
        <v>16.485496012947525</v>
      </c>
    </row>
    <row r="10" spans="2:10" ht="12.75" customHeight="1">
      <c r="B10" s="366">
        <v>4</v>
      </c>
      <c r="C10" s="500" t="str">
        <f t="shared" si="1"/>
        <v>廃プラスチック類</v>
      </c>
      <c r="D10" s="501">
        <f t="shared" si="0"/>
        <v>58.300179620226999</v>
      </c>
      <c r="E10" s="501">
        <f t="shared" si="0"/>
        <v>26.275870160904585</v>
      </c>
      <c r="F10" s="501">
        <f t="shared" si="0"/>
        <v>15.423950218868423</v>
      </c>
    </row>
    <row r="11" spans="2:10">
      <c r="B11" s="366">
        <v>5</v>
      </c>
      <c r="C11" s="500" t="str">
        <f t="shared" si="1"/>
        <v>繊 維 く ず</v>
      </c>
      <c r="D11" s="501">
        <f t="shared" si="0"/>
        <v>57.94526825692887</v>
      </c>
      <c r="E11" s="501">
        <f t="shared" si="0"/>
        <v>28.539015044228289</v>
      </c>
      <c r="F11" s="501">
        <f t="shared" si="0"/>
        <v>13.515716698842839</v>
      </c>
    </row>
    <row r="12" spans="2:10">
      <c r="B12" s="366">
        <v>6</v>
      </c>
      <c r="C12" s="500" t="str">
        <f t="shared" si="1"/>
        <v>ば い じ ん</v>
      </c>
      <c r="D12" s="501">
        <f t="shared" si="0"/>
        <v>75.950990987668575</v>
      </c>
      <c r="E12" s="501">
        <f t="shared" si="0"/>
        <v>14.555403991693508</v>
      </c>
      <c r="F12" s="501">
        <f t="shared" si="0"/>
        <v>9.4936050206379115</v>
      </c>
    </row>
    <row r="13" spans="2:10" ht="12" customHeight="1">
      <c r="B13" s="366">
        <v>7</v>
      </c>
      <c r="C13" s="500" t="str">
        <f t="shared" si="1"/>
        <v>鉱 さ い</v>
      </c>
      <c r="D13" s="501">
        <f t="shared" si="0"/>
        <v>93.118663954152822</v>
      </c>
      <c r="E13" s="501">
        <f t="shared" si="0"/>
        <v>1.2813176094746759</v>
      </c>
      <c r="F13" s="501">
        <f t="shared" si="0"/>
        <v>5.6000184363725003</v>
      </c>
    </row>
    <row r="14" spans="2:10" ht="12" customHeight="1">
      <c r="B14" s="366">
        <v>8</v>
      </c>
      <c r="C14" s="500" t="str">
        <f t="shared" si="1"/>
        <v>廃   酸</v>
      </c>
      <c r="D14" s="501">
        <f t="shared" si="0"/>
        <v>29.891158043565408</v>
      </c>
      <c r="E14" s="501">
        <f t="shared" si="0"/>
        <v>66.633811907831586</v>
      </c>
      <c r="F14" s="501">
        <f t="shared" si="0"/>
        <v>3.4750300486029948</v>
      </c>
    </row>
    <row r="15" spans="2:10" ht="12" customHeight="1">
      <c r="B15" s="366">
        <v>9</v>
      </c>
      <c r="C15" s="500" t="str">
        <f t="shared" si="1"/>
        <v>木  く  ず</v>
      </c>
      <c r="D15" s="501">
        <f t="shared" si="0"/>
        <v>82.519110236549849</v>
      </c>
      <c r="E15" s="501">
        <f t="shared" si="0"/>
        <v>14.066274907891305</v>
      </c>
      <c r="F15" s="501">
        <f t="shared" si="0"/>
        <v>3.4146148555588467</v>
      </c>
    </row>
    <row r="16" spans="2:10" ht="12" customHeight="1">
      <c r="B16" s="366">
        <v>10</v>
      </c>
      <c r="C16" s="500" t="str">
        <f t="shared" si="1"/>
        <v>廃 ア ル カ リ</v>
      </c>
      <c r="D16" s="501">
        <f t="shared" si="0"/>
        <v>19.833748529866977</v>
      </c>
      <c r="E16" s="501">
        <f t="shared" si="0"/>
        <v>76.974830071355626</v>
      </c>
      <c r="F16" s="501">
        <f t="shared" si="0"/>
        <v>3.1914213987774032</v>
      </c>
    </row>
    <row r="17" spans="2:7" ht="12" customHeight="1">
      <c r="B17" s="366">
        <v>11</v>
      </c>
      <c r="C17" s="500" t="str">
        <f t="shared" si="1"/>
        <v>がれき類</v>
      </c>
      <c r="D17" s="501">
        <f t="shared" si="0"/>
        <v>96.072985182020133</v>
      </c>
      <c r="E17" s="501">
        <f t="shared" si="0"/>
        <v>1.5218604655721171</v>
      </c>
      <c r="F17" s="501">
        <f t="shared" si="0"/>
        <v>2.4051543524077537</v>
      </c>
    </row>
    <row r="18" spans="2:7" ht="12" customHeight="1">
      <c r="B18" s="366">
        <v>12</v>
      </c>
      <c r="C18" s="500" t="str">
        <f t="shared" si="1"/>
        <v>紙  く  ず</v>
      </c>
      <c r="D18" s="501">
        <f t="shared" si="0"/>
        <v>74.979205205740286</v>
      </c>
      <c r="E18" s="501">
        <f t="shared" si="0"/>
        <v>23.127742765841912</v>
      </c>
      <c r="F18" s="501">
        <f t="shared" si="0"/>
        <v>1.8930520284177961</v>
      </c>
    </row>
    <row r="19" spans="2:7" ht="12" customHeight="1">
      <c r="B19" s="366">
        <v>13</v>
      </c>
      <c r="C19" s="500" t="str">
        <f t="shared" si="1"/>
        <v>動物系固形不要物</v>
      </c>
      <c r="D19" s="501">
        <f t="shared" si="0"/>
        <v>81.211469584111313</v>
      </c>
      <c r="E19" s="501">
        <f t="shared" si="0"/>
        <v>16.951018736672943</v>
      </c>
      <c r="F19" s="501">
        <f t="shared" si="0"/>
        <v>1.8375116792157469</v>
      </c>
    </row>
    <row r="20" spans="2:7" ht="12" customHeight="1">
      <c r="B20" s="366">
        <v>14</v>
      </c>
      <c r="C20" s="500" t="str">
        <f t="shared" si="1"/>
        <v>廃   油</v>
      </c>
      <c r="D20" s="501">
        <f t="shared" si="0"/>
        <v>43.306838475844941</v>
      </c>
      <c r="E20" s="501">
        <f t="shared" si="0"/>
        <v>54.916711723785482</v>
      </c>
      <c r="F20" s="501">
        <f t="shared" si="0"/>
        <v>1.7764498003695874</v>
      </c>
    </row>
    <row r="21" spans="2:7" ht="12" customHeight="1">
      <c r="B21" s="366">
        <v>15</v>
      </c>
      <c r="C21" s="500" t="str">
        <f t="shared" si="1"/>
        <v>金 属 く ず</v>
      </c>
      <c r="D21" s="501">
        <f t="shared" si="0"/>
        <v>94.546846192660169</v>
      </c>
      <c r="E21" s="501">
        <f t="shared" si="0"/>
        <v>3.6991709324720414</v>
      </c>
      <c r="F21" s="501">
        <f t="shared" si="0"/>
        <v>1.7539828748677841</v>
      </c>
    </row>
    <row r="22" spans="2:7" ht="12" customHeight="1">
      <c r="B22" s="366">
        <v>16</v>
      </c>
      <c r="C22" s="500" t="str">
        <f t="shared" si="1"/>
        <v>汚   泥</v>
      </c>
      <c r="D22" s="501">
        <f t="shared" si="0"/>
        <v>6.8537704142070872</v>
      </c>
      <c r="E22" s="501">
        <f t="shared" si="0"/>
        <v>91.647031188934974</v>
      </c>
      <c r="F22" s="501">
        <f t="shared" si="0"/>
        <v>1.4991983968579328</v>
      </c>
    </row>
    <row r="23" spans="2:7" ht="12" customHeight="1">
      <c r="B23" s="366">
        <v>17</v>
      </c>
      <c r="C23" s="500" t="str">
        <f t="shared" si="1"/>
        <v>動植物性残渣</v>
      </c>
      <c r="D23" s="501">
        <f t="shared" si="0"/>
        <v>65.270259017509062</v>
      </c>
      <c r="E23" s="501">
        <f t="shared" si="0"/>
        <v>33.320562200683518</v>
      </c>
      <c r="F23" s="501">
        <f t="shared" si="0"/>
        <v>1.409178781807416</v>
      </c>
    </row>
    <row r="24" spans="2:7" ht="12" customHeight="1">
      <c r="B24" s="366">
        <v>18</v>
      </c>
      <c r="C24" s="500" t="str">
        <f t="shared" si="1"/>
        <v>動物の死体</v>
      </c>
      <c r="D24" s="501">
        <f t="shared" ref="D24:F25" si="2">D47</f>
        <v>35.769367627969487</v>
      </c>
      <c r="E24" s="501">
        <f t="shared" si="2"/>
        <v>63.186236071885013</v>
      </c>
      <c r="F24" s="501">
        <f t="shared" si="2"/>
        <v>1.0443963001455032</v>
      </c>
    </row>
    <row r="25" spans="2:7" ht="12" customHeight="1">
      <c r="B25" s="366">
        <v>19</v>
      </c>
      <c r="C25" s="500" t="str">
        <f t="shared" si="1"/>
        <v>動物のふん尿</v>
      </c>
      <c r="D25" s="501">
        <f t="shared" si="2"/>
        <v>95.083922410397122</v>
      </c>
      <c r="E25" s="501">
        <f t="shared" si="2"/>
        <v>4.8633746269967766</v>
      </c>
      <c r="F25" s="501">
        <f t="shared" si="2"/>
        <v>5.2702962606093862E-2</v>
      </c>
    </row>
    <row r="26" spans="2:7" ht="12" customHeight="1"/>
    <row r="27" spans="2:7" ht="12" customHeight="1"/>
    <row r="28" spans="2:7" ht="12" customHeight="1">
      <c r="C28" s="514"/>
      <c r="D28" s="514" t="s">
        <v>557</v>
      </c>
      <c r="E28" s="514" t="s">
        <v>558</v>
      </c>
      <c r="F28" s="514" t="s">
        <v>559</v>
      </c>
      <c r="G28" s="514" t="s">
        <v>560</v>
      </c>
    </row>
    <row r="29" spans="2:7" ht="12" customHeight="1">
      <c r="C29" s="514" t="s">
        <v>203</v>
      </c>
      <c r="D29" s="516">
        <f>VLOOKUP($C29,'図Ⅲ・5　180116再'!$C$72:$G$91,2,FALSE)</f>
        <v>53.059567690286435</v>
      </c>
      <c r="E29" s="516">
        <f>VLOOKUP($C29,'図Ⅲ・5　180116再'!$C$72:$G$91,3,FALSE)</f>
        <v>44.362306163330075</v>
      </c>
      <c r="F29" s="516">
        <f>VLOOKUP($C29,'図Ⅲ・5　180116再'!$C$72:$G$91,4,FALSE)</f>
        <v>2.5781261463834757</v>
      </c>
      <c r="G29" s="516">
        <f>VLOOKUP($C29,'図Ⅲ・5　180116再'!$C$72:$G$91,5,FALSE)</f>
        <v>100</v>
      </c>
    </row>
    <row r="30" spans="2:7" ht="12" customHeight="1">
      <c r="C30" s="363" t="s">
        <v>561</v>
      </c>
      <c r="D30" s="516">
        <f>VLOOKUP($C30,'図Ⅲ・5　180116再'!$C$72:$G$91,2,FALSE)</f>
        <v>71.03981451608189</v>
      </c>
      <c r="E30" s="516">
        <f>VLOOKUP($C30,'図Ⅲ・5　180116再'!$C$72:$G$91,3,FALSE)</f>
        <v>8.383137209758635</v>
      </c>
      <c r="F30" s="516">
        <f>VLOOKUP($C30,'図Ⅲ・5　180116再'!$C$72:$G$91,4,FALSE)</f>
        <v>20.57704827415948</v>
      </c>
      <c r="G30" s="516">
        <f>VLOOKUP($C30,'図Ⅲ・5　180116再'!$C$72:$G$91,5,FALSE)</f>
        <v>100</v>
      </c>
    </row>
    <row r="31" spans="2:7" ht="12" customHeight="1">
      <c r="C31" s="363" t="s">
        <v>1397</v>
      </c>
      <c r="D31" s="516">
        <f>VLOOKUP($C31,'図Ⅲ・5　180116再'!$C$72:$G$91,2,FALSE)</f>
        <v>73.769440237606645</v>
      </c>
      <c r="E31" s="516">
        <f>VLOOKUP($C31,'図Ⅲ・5　180116再'!$C$72:$G$91,3,FALSE)</f>
        <v>8.898998064748044</v>
      </c>
      <c r="F31" s="516">
        <f>VLOOKUP($C31,'図Ⅲ・5　180116再'!$C$72:$G$91,4,FALSE)</f>
        <v>17.331561697645313</v>
      </c>
      <c r="G31" s="516">
        <f>VLOOKUP($C31,'図Ⅲ・5　180116再'!$C$72:$G$91,5,FALSE)</f>
        <v>100</v>
      </c>
    </row>
    <row r="32" spans="2:7" ht="12" customHeight="1">
      <c r="C32" s="363" t="s">
        <v>571</v>
      </c>
      <c r="D32" s="516">
        <f>VLOOKUP($C32,'図Ⅲ・5　180116再'!$C$72:$G$91,2,FALSE)</f>
        <v>70.073379952890207</v>
      </c>
      <c r="E32" s="516">
        <f>VLOOKUP($C32,'図Ⅲ・5　180116再'!$C$72:$G$91,3,FALSE)</f>
        <v>13.44112403416227</v>
      </c>
      <c r="F32" s="516">
        <f>VLOOKUP($C32,'図Ⅲ・5　180116再'!$C$72:$G$91,4,FALSE)</f>
        <v>16.485496012947525</v>
      </c>
      <c r="G32" s="516">
        <f>VLOOKUP($C32,'図Ⅲ・5　180116再'!$C$72:$G$91,5,FALSE)</f>
        <v>100</v>
      </c>
    </row>
    <row r="33" spans="3:12" ht="12" customHeight="1">
      <c r="C33" s="363" t="s">
        <v>227</v>
      </c>
      <c r="D33" s="516">
        <f>VLOOKUP($C33,'図Ⅲ・5　180116再'!$C$72:$G$91,2,FALSE)</f>
        <v>58.300179620226999</v>
      </c>
      <c r="E33" s="516">
        <f>VLOOKUP($C33,'図Ⅲ・5　180116再'!$C$72:$G$91,3,FALSE)</f>
        <v>26.275870160904585</v>
      </c>
      <c r="F33" s="516">
        <f>VLOOKUP($C33,'図Ⅲ・5　180116再'!$C$72:$G$91,4,FALSE)</f>
        <v>15.423950218868423</v>
      </c>
      <c r="G33" s="516">
        <f>VLOOKUP($C33,'図Ⅲ・5　180116再'!$C$72:$G$91,5,FALSE)</f>
        <v>100</v>
      </c>
    </row>
    <row r="34" spans="3:12" ht="12" customHeight="1">
      <c r="C34" s="363" t="s">
        <v>568</v>
      </c>
      <c r="D34" s="516">
        <f>VLOOKUP($C34,'図Ⅲ・5　180116再'!$C$72:$G$91,2,FALSE)</f>
        <v>57.94526825692887</v>
      </c>
      <c r="E34" s="516">
        <f>VLOOKUP($C34,'図Ⅲ・5　180116再'!$C$72:$G$91,3,FALSE)</f>
        <v>28.539015044228289</v>
      </c>
      <c r="F34" s="516">
        <f>VLOOKUP($C34,'図Ⅲ・5　180116再'!$C$72:$G$91,4,FALSE)</f>
        <v>13.515716698842839</v>
      </c>
      <c r="G34" s="516">
        <f>VLOOKUP($C34,'図Ⅲ・5　180116再'!$C$72:$G$91,5,FALSE)</f>
        <v>100</v>
      </c>
    </row>
    <row r="35" spans="3:12" ht="12" customHeight="1">
      <c r="C35" s="363" t="s">
        <v>574</v>
      </c>
      <c r="D35" s="516">
        <f>VLOOKUP($C35,'図Ⅲ・5　180116再'!$C$72:$G$91,2,FALSE)</f>
        <v>75.950990987668575</v>
      </c>
      <c r="E35" s="516">
        <f>VLOOKUP($C35,'図Ⅲ・5　180116再'!$C$72:$G$91,3,FALSE)</f>
        <v>14.555403991693508</v>
      </c>
      <c r="F35" s="516">
        <f>VLOOKUP($C35,'図Ⅲ・5　180116再'!$C$72:$G$91,4,FALSE)</f>
        <v>9.4936050206379115</v>
      </c>
      <c r="G35" s="516">
        <f>VLOOKUP($C35,'図Ⅲ・5　180116再'!$C$72:$G$91,5,FALSE)</f>
        <v>100</v>
      </c>
    </row>
    <row r="36" spans="3:12" ht="12" customHeight="1">
      <c r="C36" s="363" t="s">
        <v>573</v>
      </c>
      <c r="D36" s="516">
        <f>VLOOKUP($C36,'図Ⅲ・5　180116再'!$C$72:$G$91,2,FALSE)</f>
        <v>93.118663954152822</v>
      </c>
      <c r="E36" s="516">
        <f>VLOOKUP($C36,'図Ⅲ・5　180116再'!$C$72:$G$91,3,FALSE)</f>
        <v>1.2813176094746759</v>
      </c>
      <c r="F36" s="516">
        <f>VLOOKUP($C36,'図Ⅲ・5　180116再'!$C$72:$G$91,4,FALSE)</f>
        <v>5.6000184363725003</v>
      </c>
      <c r="G36" s="516">
        <f>VLOOKUP($C36,'図Ⅲ・5　180116再'!$C$72:$G$91,5,FALSE)</f>
        <v>100</v>
      </c>
    </row>
    <row r="37" spans="3:12" ht="12" customHeight="1">
      <c r="C37" s="363" t="s">
        <v>564</v>
      </c>
      <c r="D37" s="516">
        <f>VLOOKUP($C37,'図Ⅲ・5　180116再'!$C$72:$G$91,2,FALSE)</f>
        <v>29.891158043565408</v>
      </c>
      <c r="E37" s="516">
        <f>VLOOKUP($C37,'図Ⅲ・5　180116再'!$C$72:$G$91,3,FALSE)</f>
        <v>66.633811907831586</v>
      </c>
      <c r="F37" s="516">
        <f>VLOOKUP($C37,'図Ⅲ・5　180116再'!$C$72:$G$91,4,FALSE)</f>
        <v>3.4750300486029948</v>
      </c>
      <c r="G37" s="516">
        <f>VLOOKUP($C37,'図Ⅲ・5　180116再'!$C$72:$G$91,5,FALSE)</f>
        <v>100</v>
      </c>
    </row>
    <row r="38" spans="3:12" ht="12" customHeight="1">
      <c r="C38" s="363" t="s">
        <v>567</v>
      </c>
      <c r="D38" s="516">
        <f>VLOOKUP($C38,'図Ⅲ・5　180116再'!$C$72:$G$91,2,FALSE)</f>
        <v>82.519110236549849</v>
      </c>
      <c r="E38" s="516">
        <f>VLOOKUP($C38,'図Ⅲ・5　180116再'!$C$72:$G$91,3,FALSE)</f>
        <v>14.066274907891305</v>
      </c>
      <c r="F38" s="516">
        <f>VLOOKUP($C38,'図Ⅲ・5　180116再'!$C$72:$G$91,4,FALSE)</f>
        <v>3.4146148555588467</v>
      </c>
      <c r="G38" s="516">
        <f>VLOOKUP($C38,'図Ⅲ・5　180116再'!$C$72:$G$91,5,FALSE)</f>
        <v>100</v>
      </c>
    </row>
    <row r="39" spans="3:12" ht="12" customHeight="1">
      <c r="C39" s="363" t="s">
        <v>565</v>
      </c>
      <c r="D39" s="516">
        <f>VLOOKUP($C39,'図Ⅲ・5　180116再'!$C$72:$G$91,2,FALSE)</f>
        <v>19.833748529866977</v>
      </c>
      <c r="E39" s="516">
        <f>VLOOKUP($C39,'図Ⅲ・5　180116再'!$C$72:$G$91,3,FALSE)</f>
        <v>76.974830071355626</v>
      </c>
      <c r="F39" s="516">
        <f>VLOOKUP($C39,'図Ⅲ・5　180116再'!$C$72:$G$91,4,FALSE)</f>
        <v>3.1914213987774032</v>
      </c>
      <c r="G39" s="516">
        <f>VLOOKUP($C39,'図Ⅲ・5　180116再'!$C$72:$G$91,5,FALSE)</f>
        <v>100</v>
      </c>
    </row>
    <row r="40" spans="3:12" ht="12" customHeight="1">
      <c r="C40" s="363" t="s">
        <v>221</v>
      </c>
      <c r="D40" s="516">
        <f>VLOOKUP($C40,'図Ⅲ・5　180116再'!$C$72:$G$91,2,FALSE)</f>
        <v>96.072985182020133</v>
      </c>
      <c r="E40" s="516">
        <f>VLOOKUP($C40,'図Ⅲ・5　180116再'!$C$72:$G$91,3,FALSE)</f>
        <v>1.5218604655721171</v>
      </c>
      <c r="F40" s="516">
        <f>VLOOKUP($C40,'図Ⅲ・5　180116再'!$C$72:$G$91,4,FALSE)</f>
        <v>2.4051543524077537</v>
      </c>
      <c r="G40" s="516">
        <f>VLOOKUP($C40,'図Ⅲ・5　180116再'!$C$72:$G$91,5,FALSE)</f>
        <v>100</v>
      </c>
    </row>
    <row r="41" spans="3:12" ht="12" customHeight="1">
      <c r="C41" s="363" t="s">
        <v>566</v>
      </c>
      <c r="D41" s="516">
        <f>VLOOKUP($C41,'図Ⅲ・5　180116再'!$C$72:$G$91,2,FALSE)</f>
        <v>74.979205205740286</v>
      </c>
      <c r="E41" s="516">
        <f>VLOOKUP($C41,'図Ⅲ・5　180116再'!$C$72:$G$91,3,FALSE)</f>
        <v>23.127742765841912</v>
      </c>
      <c r="F41" s="516">
        <f>VLOOKUP($C41,'図Ⅲ・5　180116再'!$C$72:$G$91,4,FALSE)</f>
        <v>1.8930520284177961</v>
      </c>
      <c r="G41" s="516">
        <f>VLOOKUP($C41,'図Ⅲ・5　180116再'!$C$72:$G$91,5,FALSE)</f>
        <v>100</v>
      </c>
    </row>
    <row r="42" spans="3:12" ht="12" customHeight="1">
      <c r="C42" s="363" t="s">
        <v>570</v>
      </c>
      <c r="D42" s="516">
        <f>VLOOKUP($C42,'図Ⅲ・5　180116再'!$C$72:$G$91,2,FALSE)</f>
        <v>81.211469584111313</v>
      </c>
      <c r="E42" s="516">
        <f>VLOOKUP($C42,'図Ⅲ・5　180116再'!$C$72:$G$91,3,FALSE)</f>
        <v>16.951018736672943</v>
      </c>
      <c r="F42" s="516">
        <f>VLOOKUP($C42,'図Ⅲ・5　180116再'!$C$72:$G$91,4,FALSE)</f>
        <v>1.8375116792157469</v>
      </c>
      <c r="G42" s="516">
        <f>VLOOKUP($C42,'図Ⅲ・5　180116再'!$C$72:$G$91,5,FALSE)</f>
        <v>100</v>
      </c>
    </row>
    <row r="43" spans="3:12">
      <c r="C43" s="363" t="s">
        <v>563</v>
      </c>
      <c r="D43" s="516">
        <f>VLOOKUP($C43,'図Ⅲ・5　180116再'!$C$72:$G$91,2,FALSE)</f>
        <v>43.306838475844941</v>
      </c>
      <c r="E43" s="516">
        <f>VLOOKUP($C43,'図Ⅲ・5　180116再'!$C$72:$G$91,3,FALSE)</f>
        <v>54.916711723785482</v>
      </c>
      <c r="F43" s="516">
        <f>VLOOKUP($C43,'図Ⅲ・5　180116再'!$C$72:$G$91,4,FALSE)</f>
        <v>1.7764498003695874</v>
      </c>
      <c r="G43" s="516">
        <f>VLOOKUP($C43,'図Ⅲ・5　180116再'!$C$72:$G$91,5,FALSE)</f>
        <v>100</v>
      </c>
    </row>
    <row r="44" spans="3:12" ht="12" customHeight="1">
      <c r="C44" s="363" t="s">
        <v>572</v>
      </c>
      <c r="D44" s="516">
        <f>VLOOKUP($C44,'図Ⅲ・5　180116再'!$C$72:$G$91,2,FALSE)</f>
        <v>94.546846192660169</v>
      </c>
      <c r="E44" s="516">
        <f>VLOOKUP($C44,'図Ⅲ・5　180116再'!$C$72:$G$91,3,FALSE)</f>
        <v>3.6991709324720414</v>
      </c>
      <c r="F44" s="516">
        <f>VLOOKUP($C44,'図Ⅲ・5　180116再'!$C$72:$G$91,4,FALSE)</f>
        <v>1.7539828748677841</v>
      </c>
      <c r="G44" s="516">
        <f>VLOOKUP($C44,'図Ⅲ・5　180116再'!$C$72:$G$91,5,FALSE)</f>
        <v>100</v>
      </c>
    </row>
    <row r="45" spans="3:12">
      <c r="C45" s="363" t="s">
        <v>562</v>
      </c>
      <c r="D45" s="516">
        <f>VLOOKUP($C45,'図Ⅲ・5　180116再'!$C$72:$G$91,2,FALSE)</f>
        <v>6.8537704142070872</v>
      </c>
      <c r="E45" s="516">
        <f>VLOOKUP($C45,'図Ⅲ・5　180116再'!$C$72:$G$91,3,FALSE)</f>
        <v>91.647031188934974</v>
      </c>
      <c r="F45" s="516">
        <f>VLOOKUP($C45,'図Ⅲ・5　180116再'!$C$72:$G$91,4,FALSE)</f>
        <v>1.4991983968579328</v>
      </c>
      <c r="G45" s="516">
        <f>VLOOKUP($C45,'図Ⅲ・5　180116再'!$C$72:$G$91,5,FALSE)</f>
        <v>100</v>
      </c>
      <c r="L45" s="363" t="s">
        <v>587</v>
      </c>
    </row>
    <row r="46" spans="3:12">
      <c r="C46" s="363" t="s">
        <v>569</v>
      </c>
      <c r="D46" s="516">
        <f>VLOOKUP($C46,'図Ⅲ・5　180116再'!$C$72:$G$91,2,FALSE)</f>
        <v>65.270259017509062</v>
      </c>
      <c r="E46" s="516">
        <f>VLOOKUP($C46,'図Ⅲ・5　180116再'!$C$72:$G$91,3,FALSE)</f>
        <v>33.320562200683518</v>
      </c>
      <c r="F46" s="516">
        <f>VLOOKUP($C46,'図Ⅲ・5　180116再'!$C$72:$G$91,4,FALSE)</f>
        <v>1.409178781807416</v>
      </c>
      <c r="G46" s="516">
        <f>VLOOKUP($C46,'図Ⅲ・5　180116再'!$C$72:$G$91,5,FALSE)</f>
        <v>100</v>
      </c>
      <c r="L46" s="363" t="s">
        <v>1405</v>
      </c>
    </row>
    <row r="47" spans="3:12">
      <c r="C47" s="363" t="s">
        <v>223</v>
      </c>
      <c r="D47" s="516">
        <f>VLOOKUP($C47,'図Ⅲ・5　180116再'!$C$72:$G$91,2,FALSE)</f>
        <v>35.769367627969487</v>
      </c>
      <c r="E47" s="516">
        <f>VLOOKUP($C47,'図Ⅲ・5　180116再'!$C$72:$G$91,3,FALSE)</f>
        <v>63.186236071885013</v>
      </c>
      <c r="F47" s="516">
        <f>VLOOKUP($C47,'図Ⅲ・5　180116再'!$C$72:$G$91,4,FALSE)</f>
        <v>1.0443963001455032</v>
      </c>
      <c r="G47" s="516">
        <f>VLOOKUP($C47,'図Ⅲ・5　180116再'!$C$72:$G$91,5,FALSE)</f>
        <v>100</v>
      </c>
    </row>
    <row r="48" spans="3:12">
      <c r="C48" s="363" t="s">
        <v>226</v>
      </c>
      <c r="D48" s="516">
        <f>VLOOKUP($C48,'図Ⅲ・5　180116再'!$C$72:$G$91,2,FALSE)</f>
        <v>95.083922410397122</v>
      </c>
      <c r="E48" s="516">
        <f>VLOOKUP($C48,'図Ⅲ・5　180116再'!$C$72:$G$91,3,FALSE)</f>
        <v>4.8633746269967766</v>
      </c>
      <c r="F48" s="516">
        <f>VLOOKUP($C48,'図Ⅲ・5　180116再'!$C$72:$G$91,4,FALSE)</f>
        <v>5.2702962606093862E-2</v>
      </c>
      <c r="G48" s="516">
        <f>VLOOKUP($C48,'図Ⅲ・5　180116再'!$C$72:$G$91,5,FALSE)</f>
        <v>100</v>
      </c>
    </row>
    <row r="51" spans="3:5">
      <c r="D51" s="363" t="s">
        <v>559</v>
      </c>
    </row>
    <row r="52" spans="3:5">
      <c r="C52" s="363" t="s">
        <v>203</v>
      </c>
      <c r="D52" s="515">
        <f>VLOOKUP($C52,'図Ⅲ・5　180116再'!$C$50:$G$69,4,FALSE)</f>
        <v>10085.234569265391</v>
      </c>
    </row>
    <row r="53" spans="3:5">
      <c r="C53" s="363" t="s">
        <v>562</v>
      </c>
      <c r="D53" s="515">
        <f>VLOOKUP($C53,'図Ⅲ・5　180116再'!$C$50:$G$69,4,FALSE)</f>
        <v>2538.4071965209041</v>
      </c>
      <c r="E53" s="2279">
        <f>D53/$D$52</f>
        <v>0.25169540471142476</v>
      </c>
    </row>
    <row r="54" spans="3:5">
      <c r="C54" s="363" t="s">
        <v>574</v>
      </c>
      <c r="D54" s="515">
        <f>VLOOKUP($C54,'図Ⅲ・5　180116再'!$C$50:$G$69,4,FALSE)</f>
        <v>1683.7926388998756</v>
      </c>
      <c r="E54" s="2279">
        <f t="shared" ref="E54:E72" si="3">D54/$D$52</f>
        <v>0.16695621974239547</v>
      </c>
    </row>
    <row r="55" spans="3:5">
      <c r="C55" s="363" t="s">
        <v>221</v>
      </c>
      <c r="D55" s="515">
        <f>VLOOKUP($C55,'図Ⅲ・5　180116再'!$C$50:$G$69,4,FALSE)</f>
        <v>1544.4087915191958</v>
      </c>
      <c r="E55" s="2279">
        <f t="shared" si="3"/>
        <v>0.15313563417015205</v>
      </c>
    </row>
    <row r="56" spans="3:5">
      <c r="C56" s="363" t="s">
        <v>1397</v>
      </c>
      <c r="D56" s="515">
        <f>VLOOKUP($C56,'図Ⅲ・5　180116再'!$C$50:$G$69,4,FALSE)</f>
        <v>1273.5955847373054</v>
      </c>
      <c r="E56" s="2279">
        <f t="shared" si="3"/>
        <v>0.12628318915046061</v>
      </c>
    </row>
    <row r="57" spans="3:5">
      <c r="C57" s="363" t="s">
        <v>1482</v>
      </c>
      <c r="D57" s="515">
        <f>VLOOKUP($C57,'図Ⅲ・5　180116再'!$C$50:$G$69,4,FALSE)</f>
        <v>1052.339790305464</v>
      </c>
      <c r="E57" s="2279">
        <f t="shared" si="3"/>
        <v>0.10434460230726358</v>
      </c>
    </row>
    <row r="58" spans="3:5">
      <c r="C58" s="363" t="s">
        <v>573</v>
      </c>
      <c r="D58" s="515">
        <f>VLOOKUP($C58,'図Ⅲ・5　180116再'!$C$50:$G$69,4,FALSE)</f>
        <v>849.04432853492187</v>
      </c>
      <c r="E58" s="2279">
        <f t="shared" si="3"/>
        <v>8.4186869695859368E-2</v>
      </c>
    </row>
    <row r="59" spans="3:5">
      <c r="C59" s="363" t="s">
        <v>561</v>
      </c>
      <c r="D59" s="515">
        <f>VLOOKUP($C59,'図Ⅲ・5　180116再'!$C$50:$G$69,4,FALSE)</f>
        <v>393.43750740389652</v>
      </c>
      <c r="E59" s="2279">
        <f t="shared" si="3"/>
        <v>3.9011240115613348E-2</v>
      </c>
    </row>
    <row r="60" spans="3:5">
      <c r="C60" s="363" t="s">
        <v>567</v>
      </c>
      <c r="D60" s="515">
        <f>VLOOKUP($C60,'図Ⅲ・5　180116再'!$C$50:$G$69,4,FALSE)</f>
        <v>247.48771359281685</v>
      </c>
      <c r="E60" s="2279">
        <f t="shared" si="3"/>
        <v>2.4539609058477643E-2</v>
      </c>
    </row>
    <row r="61" spans="3:5">
      <c r="C61" s="363" t="s">
        <v>572</v>
      </c>
      <c r="D61" s="515">
        <f>VLOOKUP($C61,'図Ⅲ・5　180116再'!$C$50:$G$69,4,FALSE)</f>
        <v>151.6621354978335</v>
      </c>
      <c r="E61" s="2279">
        <f t="shared" si="3"/>
        <v>1.5038037485020101E-2</v>
      </c>
    </row>
    <row r="62" spans="3:5">
      <c r="C62" s="503" t="s">
        <v>579</v>
      </c>
      <c r="D62" s="517">
        <f>SUM(D63:D72)</f>
        <v>351.05888225317642</v>
      </c>
      <c r="E62" s="2279">
        <f t="shared" si="3"/>
        <v>3.4809193563333014E-2</v>
      </c>
    </row>
    <row r="63" spans="3:5">
      <c r="C63" s="363" t="s">
        <v>564</v>
      </c>
      <c r="D63" s="515">
        <f>VLOOKUP($C63,'図Ⅲ・5　180116再'!$C$50:$G$69,4,FALSE)</f>
        <v>98.199908669307007</v>
      </c>
      <c r="E63" s="2279">
        <f t="shared" si="3"/>
        <v>9.7369979840201074E-3</v>
      </c>
    </row>
    <row r="64" spans="3:5">
      <c r="C64" s="363" t="s">
        <v>565</v>
      </c>
      <c r="D64" s="515">
        <f>VLOOKUP($C64,'図Ⅲ・5　180116再'!$C$50:$G$69,4,FALSE)</f>
        <v>85.420280009711121</v>
      </c>
      <c r="E64" s="2279">
        <f t="shared" si="3"/>
        <v>8.4698357210280673E-3</v>
      </c>
    </row>
    <row r="65" spans="3:5">
      <c r="C65" s="363" t="s">
        <v>563</v>
      </c>
      <c r="D65" s="515">
        <f>VLOOKUP($C65,'図Ⅲ・5　180116再'!$C$50:$G$69,4,FALSE)</f>
        <v>52.452585339222054</v>
      </c>
      <c r="E65" s="2279">
        <f t="shared" si="3"/>
        <v>5.2009286426585024E-3</v>
      </c>
    </row>
    <row r="66" spans="3:5">
      <c r="C66" s="363" t="s">
        <v>226</v>
      </c>
      <c r="D66" s="515">
        <f>VLOOKUP($C66,'図Ⅲ・5　180116再'!$C$50:$G$69,4,FALSE)</f>
        <v>42.432446788545462</v>
      </c>
      <c r="E66" s="2279">
        <f t="shared" si="3"/>
        <v>4.2073832291276338E-3</v>
      </c>
    </row>
    <row r="67" spans="3:5">
      <c r="C67" s="363" t="s">
        <v>569</v>
      </c>
      <c r="D67" s="515">
        <f>VLOOKUP($C67,'図Ⅲ・5　180116再'!$C$50:$G$69,4,FALSE)</f>
        <v>36.034877883477009</v>
      </c>
      <c r="E67" s="2279">
        <f t="shared" si="3"/>
        <v>3.5730331938230559E-3</v>
      </c>
    </row>
    <row r="68" spans="3:5">
      <c r="C68" s="363" t="s">
        <v>566</v>
      </c>
      <c r="D68" s="515">
        <f>VLOOKUP($C68,'図Ⅲ・5　180116再'!$C$50:$G$69,4,FALSE)</f>
        <v>17.749911656513305</v>
      </c>
      <c r="E68" s="2279">
        <f t="shared" si="3"/>
        <v>1.7599899669766639E-3</v>
      </c>
    </row>
    <row r="69" spans="3:5">
      <c r="C69" s="363" t="s">
        <v>568</v>
      </c>
      <c r="D69" s="515">
        <f>VLOOKUP($C69,'図Ⅲ・5　180116再'!$C$50:$G$69,4,FALSE)</f>
        <v>12.124681674277559</v>
      </c>
      <c r="E69" s="2279">
        <f t="shared" si="3"/>
        <v>1.2022210877699717E-3</v>
      </c>
    </row>
    <row r="70" spans="3:5">
      <c r="C70" s="363" t="s">
        <v>571</v>
      </c>
      <c r="D70" s="515">
        <f>VLOOKUP($C70,'図Ⅲ・5　180116再'!$C$50:$G$69,4,FALSE)</f>
        <v>3.7827263329848857</v>
      </c>
      <c r="E70" s="2279">
        <f t="shared" si="3"/>
        <v>3.7507569179527964E-4</v>
      </c>
    </row>
    <row r="71" spans="3:5">
      <c r="C71" s="363" t="s">
        <v>570</v>
      </c>
      <c r="D71" s="515">
        <f>VLOOKUP($C71,'図Ⅲ・5　180116再'!$C$50:$G$69,4,FALSE)</f>
        <v>1.6873712468693722</v>
      </c>
      <c r="E71" s="2279">
        <f t="shared" si="3"/>
        <v>1.6731105610687651E-4</v>
      </c>
    </row>
    <row r="72" spans="3:5">
      <c r="C72" s="363" t="s">
        <v>223</v>
      </c>
      <c r="D72" s="515">
        <f>VLOOKUP($C72,'図Ⅲ・5　180116再'!$C$50:$G$69,4,FALSE)</f>
        <v>1.1740926522686455</v>
      </c>
      <c r="E72" s="2279">
        <f t="shared" si="3"/>
        <v>1.1641699002685334E-4</v>
      </c>
    </row>
    <row r="73" spans="3:5">
      <c r="D73" s="502"/>
    </row>
    <row r="84" spans="11:18" ht="33.75" customHeight="1">
      <c r="K84" s="2575" t="s">
        <v>580</v>
      </c>
      <c r="L84" s="2575"/>
      <c r="M84" s="2575"/>
      <c r="N84" s="2575"/>
      <c r="O84" s="2575"/>
      <c r="P84" s="2575"/>
      <c r="Q84" s="2575"/>
      <c r="R84" s="2575"/>
    </row>
  </sheetData>
  <sortState ref="C30:G48">
    <sortCondition descending="1" ref="F30:F48"/>
  </sortState>
  <mergeCells count="1">
    <mergeCell ref="K84:R84"/>
  </mergeCells>
  <phoneticPr fontId="15"/>
  <pageMargins left="0.7" right="0.7" top="0.75" bottom="0.75" header="0.3" footer="0.3"/>
  <pageSetup paperSize="9" scale="52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tabColor theme="9" tint="-0.249977111117893"/>
  </sheetPr>
  <dimension ref="A1:J26"/>
  <sheetViews>
    <sheetView showGridLines="0" topLeftCell="K8" zoomScale="55" zoomScaleNormal="55" workbookViewId="0">
      <selection activeCell="X81" sqref="X81"/>
    </sheetView>
  </sheetViews>
  <sheetFormatPr defaultColWidth="9" defaultRowHeight="12" customHeight="1"/>
  <cols>
    <col min="1" max="4" width="9" style="363"/>
    <col min="5" max="5" width="2.375" style="363" customWidth="1"/>
    <col min="6" max="10" width="9" style="363"/>
    <col min="11" max="11" width="2.5" style="363" customWidth="1"/>
    <col min="12" max="13" width="9" style="363"/>
    <col min="14" max="14" width="2.875" style="363" customWidth="1"/>
    <col min="15" max="16" width="9" style="363"/>
    <col min="17" max="17" width="3.375" style="363" customWidth="1"/>
    <col min="18" max="19" width="9" style="363"/>
    <col min="20" max="20" width="1.375" style="363" customWidth="1"/>
    <col min="21" max="266" width="9" style="363"/>
    <col min="267" max="267" width="2.5" style="363" customWidth="1"/>
    <col min="268" max="269" width="9" style="363"/>
    <col min="270" max="270" width="2.875" style="363" customWidth="1"/>
    <col min="271" max="272" width="9" style="363"/>
    <col min="273" max="273" width="3.375" style="363" customWidth="1"/>
    <col min="274" max="522" width="9" style="363"/>
    <col min="523" max="523" width="2.5" style="363" customWidth="1"/>
    <col min="524" max="525" width="9" style="363"/>
    <col min="526" max="526" width="2.875" style="363" customWidth="1"/>
    <col min="527" max="528" width="9" style="363"/>
    <col min="529" max="529" width="3.375" style="363" customWidth="1"/>
    <col min="530" max="778" width="9" style="363"/>
    <col min="779" max="779" width="2.5" style="363" customWidth="1"/>
    <col min="780" max="781" width="9" style="363"/>
    <col min="782" max="782" width="2.875" style="363" customWidth="1"/>
    <col min="783" max="784" width="9" style="363"/>
    <col min="785" max="785" width="3.375" style="363" customWidth="1"/>
    <col min="786" max="1034" width="9" style="363"/>
    <col min="1035" max="1035" width="2.5" style="363" customWidth="1"/>
    <col min="1036" max="1037" width="9" style="363"/>
    <col min="1038" max="1038" width="2.875" style="363" customWidth="1"/>
    <col min="1039" max="1040" width="9" style="363"/>
    <col min="1041" max="1041" width="3.375" style="363" customWidth="1"/>
    <col min="1042" max="1290" width="9" style="363"/>
    <col min="1291" max="1291" width="2.5" style="363" customWidth="1"/>
    <col min="1292" max="1293" width="9" style="363"/>
    <col min="1294" max="1294" width="2.875" style="363" customWidth="1"/>
    <col min="1295" max="1296" width="9" style="363"/>
    <col min="1297" max="1297" width="3.375" style="363" customWidth="1"/>
    <col min="1298" max="1546" width="9" style="363"/>
    <col min="1547" max="1547" width="2.5" style="363" customWidth="1"/>
    <col min="1548" max="1549" width="9" style="363"/>
    <col min="1550" max="1550" width="2.875" style="363" customWidth="1"/>
    <col min="1551" max="1552" width="9" style="363"/>
    <col min="1553" max="1553" width="3.375" style="363" customWidth="1"/>
    <col min="1554" max="1802" width="9" style="363"/>
    <col min="1803" max="1803" width="2.5" style="363" customWidth="1"/>
    <col min="1804" max="1805" width="9" style="363"/>
    <col min="1806" max="1806" width="2.875" style="363" customWidth="1"/>
    <col min="1807" max="1808" width="9" style="363"/>
    <col min="1809" max="1809" width="3.375" style="363" customWidth="1"/>
    <col min="1810" max="2058" width="9" style="363"/>
    <col min="2059" max="2059" width="2.5" style="363" customWidth="1"/>
    <col min="2060" max="2061" width="9" style="363"/>
    <col min="2062" max="2062" width="2.875" style="363" customWidth="1"/>
    <col min="2063" max="2064" width="9" style="363"/>
    <col min="2065" max="2065" width="3.375" style="363" customWidth="1"/>
    <col min="2066" max="2314" width="9" style="363"/>
    <col min="2315" max="2315" width="2.5" style="363" customWidth="1"/>
    <col min="2316" max="2317" width="9" style="363"/>
    <col min="2318" max="2318" width="2.875" style="363" customWidth="1"/>
    <col min="2319" max="2320" width="9" style="363"/>
    <col min="2321" max="2321" width="3.375" style="363" customWidth="1"/>
    <col min="2322" max="2570" width="9" style="363"/>
    <col min="2571" max="2571" width="2.5" style="363" customWidth="1"/>
    <col min="2572" max="2573" width="9" style="363"/>
    <col min="2574" max="2574" width="2.875" style="363" customWidth="1"/>
    <col min="2575" max="2576" width="9" style="363"/>
    <col min="2577" max="2577" width="3.375" style="363" customWidth="1"/>
    <col min="2578" max="2826" width="9" style="363"/>
    <col min="2827" max="2827" width="2.5" style="363" customWidth="1"/>
    <col min="2828" max="2829" width="9" style="363"/>
    <col min="2830" max="2830" width="2.875" style="363" customWidth="1"/>
    <col min="2831" max="2832" width="9" style="363"/>
    <col min="2833" max="2833" width="3.375" style="363" customWidth="1"/>
    <col min="2834" max="3082" width="9" style="363"/>
    <col min="3083" max="3083" width="2.5" style="363" customWidth="1"/>
    <col min="3084" max="3085" width="9" style="363"/>
    <col min="3086" max="3086" width="2.875" style="363" customWidth="1"/>
    <col min="3087" max="3088" width="9" style="363"/>
    <col min="3089" max="3089" width="3.375" style="363" customWidth="1"/>
    <col min="3090" max="3338" width="9" style="363"/>
    <col min="3339" max="3339" width="2.5" style="363" customWidth="1"/>
    <col min="3340" max="3341" width="9" style="363"/>
    <col min="3342" max="3342" width="2.875" style="363" customWidth="1"/>
    <col min="3343" max="3344" width="9" style="363"/>
    <col min="3345" max="3345" width="3.375" style="363" customWidth="1"/>
    <col min="3346" max="3594" width="9" style="363"/>
    <col min="3595" max="3595" width="2.5" style="363" customWidth="1"/>
    <col min="3596" max="3597" width="9" style="363"/>
    <col min="3598" max="3598" width="2.875" style="363" customWidth="1"/>
    <col min="3599" max="3600" width="9" style="363"/>
    <col min="3601" max="3601" width="3.375" style="363" customWidth="1"/>
    <col min="3602" max="3850" width="9" style="363"/>
    <col min="3851" max="3851" width="2.5" style="363" customWidth="1"/>
    <col min="3852" max="3853" width="9" style="363"/>
    <col min="3854" max="3854" width="2.875" style="363" customWidth="1"/>
    <col min="3855" max="3856" width="9" style="363"/>
    <col min="3857" max="3857" width="3.375" style="363" customWidth="1"/>
    <col min="3858" max="4106" width="9" style="363"/>
    <col min="4107" max="4107" width="2.5" style="363" customWidth="1"/>
    <col min="4108" max="4109" width="9" style="363"/>
    <col min="4110" max="4110" width="2.875" style="363" customWidth="1"/>
    <col min="4111" max="4112" width="9" style="363"/>
    <col min="4113" max="4113" width="3.375" style="363" customWidth="1"/>
    <col min="4114" max="4362" width="9" style="363"/>
    <col min="4363" max="4363" width="2.5" style="363" customWidth="1"/>
    <col min="4364" max="4365" width="9" style="363"/>
    <col min="4366" max="4366" width="2.875" style="363" customWidth="1"/>
    <col min="4367" max="4368" width="9" style="363"/>
    <col min="4369" max="4369" width="3.375" style="363" customWidth="1"/>
    <col min="4370" max="4618" width="9" style="363"/>
    <col min="4619" max="4619" width="2.5" style="363" customWidth="1"/>
    <col min="4620" max="4621" width="9" style="363"/>
    <col min="4622" max="4622" width="2.875" style="363" customWidth="1"/>
    <col min="4623" max="4624" width="9" style="363"/>
    <col min="4625" max="4625" width="3.375" style="363" customWidth="1"/>
    <col min="4626" max="4874" width="9" style="363"/>
    <col min="4875" max="4875" width="2.5" style="363" customWidth="1"/>
    <col min="4876" max="4877" width="9" style="363"/>
    <col min="4878" max="4878" width="2.875" style="363" customWidth="1"/>
    <col min="4879" max="4880" width="9" style="363"/>
    <col min="4881" max="4881" width="3.375" style="363" customWidth="1"/>
    <col min="4882" max="5130" width="9" style="363"/>
    <col min="5131" max="5131" width="2.5" style="363" customWidth="1"/>
    <col min="5132" max="5133" width="9" style="363"/>
    <col min="5134" max="5134" width="2.875" style="363" customWidth="1"/>
    <col min="5135" max="5136" width="9" style="363"/>
    <col min="5137" max="5137" width="3.375" style="363" customWidth="1"/>
    <col min="5138" max="5386" width="9" style="363"/>
    <col min="5387" max="5387" width="2.5" style="363" customWidth="1"/>
    <col min="5388" max="5389" width="9" style="363"/>
    <col min="5390" max="5390" width="2.875" style="363" customWidth="1"/>
    <col min="5391" max="5392" width="9" style="363"/>
    <col min="5393" max="5393" width="3.375" style="363" customWidth="1"/>
    <col min="5394" max="5642" width="9" style="363"/>
    <col min="5643" max="5643" width="2.5" style="363" customWidth="1"/>
    <col min="5644" max="5645" width="9" style="363"/>
    <col min="5646" max="5646" width="2.875" style="363" customWidth="1"/>
    <col min="5647" max="5648" width="9" style="363"/>
    <col min="5649" max="5649" width="3.375" style="363" customWidth="1"/>
    <col min="5650" max="5898" width="9" style="363"/>
    <col min="5899" max="5899" width="2.5" style="363" customWidth="1"/>
    <col min="5900" max="5901" width="9" style="363"/>
    <col min="5902" max="5902" width="2.875" style="363" customWidth="1"/>
    <col min="5903" max="5904" width="9" style="363"/>
    <col min="5905" max="5905" width="3.375" style="363" customWidth="1"/>
    <col min="5906" max="6154" width="9" style="363"/>
    <col min="6155" max="6155" width="2.5" style="363" customWidth="1"/>
    <col min="6156" max="6157" width="9" style="363"/>
    <col min="6158" max="6158" width="2.875" style="363" customWidth="1"/>
    <col min="6159" max="6160" width="9" style="363"/>
    <col min="6161" max="6161" width="3.375" style="363" customWidth="1"/>
    <col min="6162" max="6410" width="9" style="363"/>
    <col min="6411" max="6411" width="2.5" style="363" customWidth="1"/>
    <col min="6412" max="6413" width="9" style="363"/>
    <col min="6414" max="6414" width="2.875" style="363" customWidth="1"/>
    <col min="6415" max="6416" width="9" style="363"/>
    <col min="6417" max="6417" width="3.375" style="363" customWidth="1"/>
    <col min="6418" max="6666" width="9" style="363"/>
    <col min="6667" max="6667" width="2.5" style="363" customWidth="1"/>
    <col min="6668" max="6669" width="9" style="363"/>
    <col min="6670" max="6670" width="2.875" style="363" customWidth="1"/>
    <col min="6671" max="6672" width="9" style="363"/>
    <col min="6673" max="6673" width="3.375" style="363" customWidth="1"/>
    <col min="6674" max="6922" width="9" style="363"/>
    <col min="6923" max="6923" width="2.5" style="363" customWidth="1"/>
    <col min="6924" max="6925" width="9" style="363"/>
    <col min="6926" max="6926" width="2.875" style="363" customWidth="1"/>
    <col min="6927" max="6928" width="9" style="363"/>
    <col min="6929" max="6929" width="3.375" style="363" customWidth="1"/>
    <col min="6930" max="7178" width="9" style="363"/>
    <col min="7179" max="7179" width="2.5" style="363" customWidth="1"/>
    <col min="7180" max="7181" width="9" style="363"/>
    <col min="7182" max="7182" width="2.875" style="363" customWidth="1"/>
    <col min="7183" max="7184" width="9" style="363"/>
    <col min="7185" max="7185" width="3.375" style="363" customWidth="1"/>
    <col min="7186" max="7434" width="9" style="363"/>
    <col min="7435" max="7435" width="2.5" style="363" customWidth="1"/>
    <col min="7436" max="7437" width="9" style="363"/>
    <col min="7438" max="7438" width="2.875" style="363" customWidth="1"/>
    <col min="7439" max="7440" width="9" style="363"/>
    <col min="7441" max="7441" width="3.375" style="363" customWidth="1"/>
    <col min="7442" max="7690" width="9" style="363"/>
    <col min="7691" max="7691" width="2.5" style="363" customWidth="1"/>
    <col min="7692" max="7693" width="9" style="363"/>
    <col min="7694" max="7694" width="2.875" style="363" customWidth="1"/>
    <col min="7695" max="7696" width="9" style="363"/>
    <col min="7697" max="7697" width="3.375" style="363" customWidth="1"/>
    <col min="7698" max="7946" width="9" style="363"/>
    <col min="7947" max="7947" width="2.5" style="363" customWidth="1"/>
    <col min="7948" max="7949" width="9" style="363"/>
    <col min="7950" max="7950" width="2.875" style="363" customWidth="1"/>
    <col min="7951" max="7952" width="9" style="363"/>
    <col min="7953" max="7953" width="3.375" style="363" customWidth="1"/>
    <col min="7954" max="8202" width="9" style="363"/>
    <col min="8203" max="8203" width="2.5" style="363" customWidth="1"/>
    <col min="8204" max="8205" width="9" style="363"/>
    <col min="8206" max="8206" width="2.875" style="363" customWidth="1"/>
    <col min="8207" max="8208" width="9" style="363"/>
    <col min="8209" max="8209" width="3.375" style="363" customWidth="1"/>
    <col min="8210" max="8458" width="9" style="363"/>
    <col min="8459" max="8459" width="2.5" style="363" customWidth="1"/>
    <col min="8460" max="8461" width="9" style="363"/>
    <col min="8462" max="8462" width="2.875" style="363" customWidth="1"/>
    <col min="8463" max="8464" width="9" style="363"/>
    <col min="8465" max="8465" width="3.375" style="363" customWidth="1"/>
    <col min="8466" max="8714" width="9" style="363"/>
    <col min="8715" max="8715" width="2.5" style="363" customWidth="1"/>
    <col min="8716" max="8717" width="9" style="363"/>
    <col min="8718" max="8718" width="2.875" style="363" customWidth="1"/>
    <col min="8719" max="8720" width="9" style="363"/>
    <col min="8721" max="8721" width="3.375" style="363" customWidth="1"/>
    <col min="8722" max="8970" width="9" style="363"/>
    <col min="8971" max="8971" width="2.5" style="363" customWidth="1"/>
    <col min="8972" max="8973" width="9" style="363"/>
    <col min="8974" max="8974" width="2.875" style="363" customWidth="1"/>
    <col min="8975" max="8976" width="9" style="363"/>
    <col min="8977" max="8977" width="3.375" style="363" customWidth="1"/>
    <col min="8978" max="9226" width="9" style="363"/>
    <col min="9227" max="9227" width="2.5" style="363" customWidth="1"/>
    <col min="9228" max="9229" width="9" style="363"/>
    <col min="9230" max="9230" width="2.875" style="363" customWidth="1"/>
    <col min="9231" max="9232" width="9" style="363"/>
    <col min="9233" max="9233" width="3.375" style="363" customWidth="1"/>
    <col min="9234" max="9482" width="9" style="363"/>
    <col min="9483" max="9483" width="2.5" style="363" customWidth="1"/>
    <col min="9484" max="9485" width="9" style="363"/>
    <col min="9486" max="9486" width="2.875" style="363" customWidth="1"/>
    <col min="9487" max="9488" width="9" style="363"/>
    <col min="9489" max="9489" width="3.375" style="363" customWidth="1"/>
    <col min="9490" max="9738" width="9" style="363"/>
    <col min="9739" max="9739" width="2.5" style="363" customWidth="1"/>
    <col min="9740" max="9741" width="9" style="363"/>
    <col min="9742" max="9742" width="2.875" style="363" customWidth="1"/>
    <col min="9743" max="9744" width="9" style="363"/>
    <col min="9745" max="9745" width="3.375" style="363" customWidth="1"/>
    <col min="9746" max="9994" width="9" style="363"/>
    <col min="9995" max="9995" width="2.5" style="363" customWidth="1"/>
    <col min="9996" max="9997" width="9" style="363"/>
    <col min="9998" max="9998" width="2.875" style="363" customWidth="1"/>
    <col min="9999" max="10000" width="9" style="363"/>
    <col min="10001" max="10001" width="3.375" style="363" customWidth="1"/>
    <col min="10002" max="10250" width="9" style="363"/>
    <col min="10251" max="10251" width="2.5" style="363" customWidth="1"/>
    <col min="10252" max="10253" width="9" style="363"/>
    <col min="10254" max="10254" width="2.875" style="363" customWidth="1"/>
    <col min="10255" max="10256" width="9" style="363"/>
    <col min="10257" max="10257" width="3.375" style="363" customWidth="1"/>
    <col min="10258" max="10506" width="9" style="363"/>
    <col min="10507" max="10507" width="2.5" style="363" customWidth="1"/>
    <col min="10508" max="10509" width="9" style="363"/>
    <col min="10510" max="10510" width="2.875" style="363" customWidth="1"/>
    <col min="10511" max="10512" width="9" style="363"/>
    <col min="10513" max="10513" width="3.375" style="363" customWidth="1"/>
    <col min="10514" max="10762" width="9" style="363"/>
    <col min="10763" max="10763" width="2.5" style="363" customWidth="1"/>
    <col min="10764" max="10765" width="9" style="363"/>
    <col min="10766" max="10766" width="2.875" style="363" customWidth="1"/>
    <col min="10767" max="10768" width="9" style="363"/>
    <col min="10769" max="10769" width="3.375" style="363" customWidth="1"/>
    <col min="10770" max="11018" width="9" style="363"/>
    <col min="11019" max="11019" width="2.5" style="363" customWidth="1"/>
    <col min="11020" max="11021" width="9" style="363"/>
    <col min="11022" max="11022" width="2.875" style="363" customWidth="1"/>
    <col min="11023" max="11024" width="9" style="363"/>
    <col min="11025" max="11025" width="3.375" style="363" customWidth="1"/>
    <col min="11026" max="11274" width="9" style="363"/>
    <col min="11275" max="11275" width="2.5" style="363" customWidth="1"/>
    <col min="11276" max="11277" width="9" style="363"/>
    <col min="11278" max="11278" width="2.875" style="363" customWidth="1"/>
    <col min="11279" max="11280" width="9" style="363"/>
    <col min="11281" max="11281" width="3.375" style="363" customWidth="1"/>
    <col min="11282" max="11530" width="9" style="363"/>
    <col min="11531" max="11531" width="2.5" style="363" customWidth="1"/>
    <col min="11532" max="11533" width="9" style="363"/>
    <col min="11534" max="11534" width="2.875" style="363" customWidth="1"/>
    <col min="11535" max="11536" width="9" style="363"/>
    <col min="11537" max="11537" width="3.375" style="363" customWidth="1"/>
    <col min="11538" max="11786" width="9" style="363"/>
    <col min="11787" max="11787" width="2.5" style="363" customWidth="1"/>
    <col min="11788" max="11789" width="9" style="363"/>
    <col min="11790" max="11790" width="2.875" style="363" customWidth="1"/>
    <col min="11791" max="11792" width="9" style="363"/>
    <col min="11793" max="11793" width="3.375" style="363" customWidth="1"/>
    <col min="11794" max="12042" width="9" style="363"/>
    <col min="12043" max="12043" width="2.5" style="363" customWidth="1"/>
    <col min="12044" max="12045" width="9" style="363"/>
    <col min="12046" max="12046" width="2.875" style="363" customWidth="1"/>
    <col min="12047" max="12048" width="9" style="363"/>
    <col min="12049" max="12049" width="3.375" style="363" customWidth="1"/>
    <col min="12050" max="12298" width="9" style="363"/>
    <col min="12299" max="12299" width="2.5" style="363" customWidth="1"/>
    <col min="12300" max="12301" width="9" style="363"/>
    <col min="12302" max="12302" width="2.875" style="363" customWidth="1"/>
    <col min="12303" max="12304" width="9" style="363"/>
    <col min="12305" max="12305" width="3.375" style="363" customWidth="1"/>
    <col min="12306" max="12554" width="9" style="363"/>
    <col min="12555" max="12555" width="2.5" style="363" customWidth="1"/>
    <col min="12556" max="12557" width="9" style="363"/>
    <col min="12558" max="12558" width="2.875" style="363" customWidth="1"/>
    <col min="12559" max="12560" width="9" style="363"/>
    <col min="12561" max="12561" width="3.375" style="363" customWidth="1"/>
    <col min="12562" max="12810" width="9" style="363"/>
    <col min="12811" max="12811" width="2.5" style="363" customWidth="1"/>
    <col min="12812" max="12813" width="9" style="363"/>
    <col min="12814" max="12814" width="2.875" style="363" customWidth="1"/>
    <col min="12815" max="12816" width="9" style="363"/>
    <col min="12817" max="12817" width="3.375" style="363" customWidth="1"/>
    <col min="12818" max="13066" width="9" style="363"/>
    <col min="13067" max="13067" width="2.5" style="363" customWidth="1"/>
    <col min="13068" max="13069" width="9" style="363"/>
    <col min="13070" max="13070" width="2.875" style="363" customWidth="1"/>
    <col min="13071" max="13072" width="9" style="363"/>
    <col min="13073" max="13073" width="3.375" style="363" customWidth="1"/>
    <col min="13074" max="13322" width="9" style="363"/>
    <col min="13323" max="13323" width="2.5" style="363" customWidth="1"/>
    <col min="13324" max="13325" width="9" style="363"/>
    <col min="13326" max="13326" width="2.875" style="363" customWidth="1"/>
    <col min="13327" max="13328" width="9" style="363"/>
    <col min="13329" max="13329" width="3.375" style="363" customWidth="1"/>
    <col min="13330" max="13578" width="9" style="363"/>
    <col min="13579" max="13579" width="2.5" style="363" customWidth="1"/>
    <col min="13580" max="13581" width="9" style="363"/>
    <col min="13582" max="13582" width="2.875" style="363" customWidth="1"/>
    <col min="13583" max="13584" width="9" style="363"/>
    <col min="13585" max="13585" width="3.375" style="363" customWidth="1"/>
    <col min="13586" max="13834" width="9" style="363"/>
    <col min="13835" max="13835" width="2.5" style="363" customWidth="1"/>
    <col min="13836" max="13837" width="9" style="363"/>
    <col min="13838" max="13838" width="2.875" style="363" customWidth="1"/>
    <col min="13839" max="13840" width="9" style="363"/>
    <col min="13841" max="13841" width="3.375" style="363" customWidth="1"/>
    <col min="13842" max="14090" width="9" style="363"/>
    <col min="14091" max="14091" width="2.5" style="363" customWidth="1"/>
    <col min="14092" max="14093" width="9" style="363"/>
    <col min="14094" max="14094" width="2.875" style="363" customWidth="1"/>
    <col min="14095" max="14096" width="9" style="363"/>
    <col min="14097" max="14097" width="3.375" style="363" customWidth="1"/>
    <col min="14098" max="14346" width="9" style="363"/>
    <col min="14347" max="14347" width="2.5" style="363" customWidth="1"/>
    <col min="14348" max="14349" width="9" style="363"/>
    <col min="14350" max="14350" width="2.875" style="363" customWidth="1"/>
    <col min="14351" max="14352" width="9" style="363"/>
    <col min="14353" max="14353" width="3.375" style="363" customWidth="1"/>
    <col min="14354" max="14602" width="9" style="363"/>
    <col min="14603" max="14603" width="2.5" style="363" customWidth="1"/>
    <col min="14604" max="14605" width="9" style="363"/>
    <col min="14606" max="14606" width="2.875" style="363" customWidth="1"/>
    <col min="14607" max="14608" width="9" style="363"/>
    <col min="14609" max="14609" width="3.375" style="363" customWidth="1"/>
    <col min="14610" max="14858" width="9" style="363"/>
    <col min="14859" max="14859" width="2.5" style="363" customWidth="1"/>
    <col min="14860" max="14861" width="9" style="363"/>
    <col min="14862" max="14862" width="2.875" style="363" customWidth="1"/>
    <col min="14863" max="14864" width="9" style="363"/>
    <col min="14865" max="14865" width="3.375" style="363" customWidth="1"/>
    <col min="14866" max="15114" width="9" style="363"/>
    <col min="15115" max="15115" width="2.5" style="363" customWidth="1"/>
    <col min="15116" max="15117" width="9" style="363"/>
    <col min="15118" max="15118" width="2.875" style="363" customWidth="1"/>
    <col min="15119" max="15120" width="9" style="363"/>
    <col min="15121" max="15121" width="3.375" style="363" customWidth="1"/>
    <col min="15122" max="15370" width="9" style="363"/>
    <col min="15371" max="15371" width="2.5" style="363" customWidth="1"/>
    <col min="15372" max="15373" width="9" style="363"/>
    <col min="15374" max="15374" width="2.875" style="363" customWidth="1"/>
    <col min="15375" max="15376" width="9" style="363"/>
    <col min="15377" max="15377" width="3.375" style="363" customWidth="1"/>
    <col min="15378" max="15626" width="9" style="363"/>
    <col min="15627" max="15627" width="2.5" style="363" customWidth="1"/>
    <col min="15628" max="15629" width="9" style="363"/>
    <col min="15630" max="15630" width="2.875" style="363" customWidth="1"/>
    <col min="15631" max="15632" width="9" style="363"/>
    <col min="15633" max="15633" width="3.375" style="363" customWidth="1"/>
    <col min="15634" max="15882" width="9" style="363"/>
    <col min="15883" max="15883" width="2.5" style="363" customWidth="1"/>
    <col min="15884" max="15885" width="9" style="363"/>
    <col min="15886" max="15886" width="2.875" style="363" customWidth="1"/>
    <col min="15887" max="15888" width="9" style="363"/>
    <col min="15889" max="15889" width="3.375" style="363" customWidth="1"/>
    <col min="15890" max="16138" width="9" style="363"/>
    <col min="16139" max="16139" width="2.5" style="363" customWidth="1"/>
    <col min="16140" max="16141" width="9" style="363"/>
    <col min="16142" max="16142" width="2.875" style="363" customWidth="1"/>
    <col min="16143" max="16144" width="9" style="363"/>
    <col min="16145" max="16145" width="3.375" style="363" customWidth="1"/>
    <col min="16146" max="16384" width="9" style="363"/>
  </cols>
  <sheetData>
    <row r="1" spans="1:10" ht="12" customHeight="1">
      <c r="A1" s="363" t="s">
        <v>466</v>
      </c>
    </row>
    <row r="4" spans="1:10" ht="33.75">
      <c r="A4" s="364"/>
      <c r="B4" s="365" t="s">
        <v>467</v>
      </c>
    </row>
    <row r="5" spans="1:10" ht="12" customHeight="1">
      <c r="A5" s="366" t="s">
        <v>468</v>
      </c>
      <c r="B5" s="366">
        <v>394</v>
      </c>
    </row>
    <row r="6" spans="1:10" ht="12" customHeight="1">
      <c r="A6" s="366" t="s">
        <v>469</v>
      </c>
      <c r="B6" s="366">
        <v>405</v>
      </c>
    </row>
    <row r="7" spans="1:10" ht="12" customHeight="1">
      <c r="A7" s="366" t="s">
        <v>470</v>
      </c>
      <c r="B7" s="366">
        <v>426</v>
      </c>
    </row>
    <row r="8" spans="1:10" ht="12" customHeight="1">
      <c r="A8" s="366" t="s">
        <v>471</v>
      </c>
      <c r="B8" s="366">
        <v>415</v>
      </c>
    </row>
    <row r="9" spans="1:10" ht="12" customHeight="1">
      <c r="A9" s="366" t="s">
        <v>472</v>
      </c>
      <c r="B9" s="366">
        <v>408</v>
      </c>
      <c r="J9" s="363" t="s">
        <v>504</v>
      </c>
    </row>
    <row r="10" spans="1:10" ht="12" customHeight="1">
      <c r="A10" s="366" t="s">
        <v>473</v>
      </c>
      <c r="B10" s="366">
        <v>400</v>
      </c>
      <c r="J10" s="363" t="s">
        <v>505</v>
      </c>
    </row>
    <row r="11" spans="1:10" ht="12" customHeight="1">
      <c r="A11" s="366" t="s">
        <v>474</v>
      </c>
      <c r="B11" s="366">
        <v>406</v>
      </c>
    </row>
    <row r="12" spans="1:10" ht="12" customHeight="1">
      <c r="A12" s="366" t="s">
        <v>475</v>
      </c>
      <c r="B12" s="366">
        <v>400</v>
      </c>
    </row>
    <row r="13" spans="1:10" ht="12" customHeight="1">
      <c r="A13" s="366" t="s">
        <v>476</v>
      </c>
      <c r="B13" s="366">
        <v>393</v>
      </c>
    </row>
    <row r="14" spans="1:10" ht="12" customHeight="1">
      <c r="A14" s="366" t="s">
        <v>477</v>
      </c>
      <c r="B14" s="366">
        <v>412</v>
      </c>
    </row>
    <row r="15" spans="1:10" ht="12" customHeight="1">
      <c r="A15" s="366" t="s">
        <v>478</v>
      </c>
      <c r="B15" s="366">
        <v>417</v>
      </c>
    </row>
    <row r="16" spans="1:10" ht="12" customHeight="1">
      <c r="A16" s="366" t="s">
        <v>479</v>
      </c>
      <c r="B16" s="366">
        <v>422</v>
      </c>
    </row>
    <row r="17" spans="1:2" ht="12" customHeight="1">
      <c r="A17" s="366" t="s">
        <v>480</v>
      </c>
      <c r="B17" s="366">
        <v>418</v>
      </c>
    </row>
    <row r="18" spans="1:2" ht="12" customHeight="1">
      <c r="A18" s="366" t="s">
        <v>481</v>
      </c>
      <c r="B18" s="366">
        <v>419</v>
      </c>
    </row>
    <row r="19" spans="1:2" ht="12" customHeight="1">
      <c r="A19" s="366" t="s">
        <v>482</v>
      </c>
      <c r="B19" s="366">
        <v>404</v>
      </c>
    </row>
    <row r="20" spans="1:2" ht="12" customHeight="1">
      <c r="A20" s="366" t="s">
        <v>483</v>
      </c>
      <c r="B20" s="366">
        <v>390</v>
      </c>
    </row>
    <row r="21" spans="1:2" ht="12" customHeight="1">
      <c r="A21" s="366" t="s">
        <v>484</v>
      </c>
      <c r="B21" s="366">
        <v>386</v>
      </c>
    </row>
    <row r="22" spans="1:2" ht="12" customHeight="1">
      <c r="A22" s="366" t="s">
        <v>485</v>
      </c>
      <c r="B22" s="366">
        <v>381</v>
      </c>
    </row>
    <row r="23" spans="1:2" ht="12" customHeight="1">
      <c r="A23" s="366" t="s">
        <v>486</v>
      </c>
      <c r="B23" s="366">
        <v>379</v>
      </c>
    </row>
    <row r="24" spans="1:2" ht="12" customHeight="1">
      <c r="A24" s="366" t="s">
        <v>487</v>
      </c>
      <c r="B24" s="366">
        <v>385</v>
      </c>
    </row>
    <row r="25" spans="1:2" ht="12" customHeight="1">
      <c r="A25" s="366" t="s">
        <v>488</v>
      </c>
      <c r="B25" s="366">
        <v>393</v>
      </c>
    </row>
    <row r="26" spans="1:2" ht="12" customHeight="1">
      <c r="A26" s="366" t="s">
        <v>1466</v>
      </c>
      <c r="B26" s="499">
        <f>'表Ⅲ・5　180116再'!Y87/1000</f>
        <v>391.18468207665785</v>
      </c>
    </row>
  </sheetData>
  <phoneticPr fontId="15"/>
  <pageMargins left="0.7" right="0.7" top="0.75" bottom="0.75" header="0.3" footer="0.3"/>
  <pageSetup paperSize="9" orientation="landscape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tabColor theme="9"/>
    <pageSetUpPr fitToPage="1"/>
  </sheetPr>
  <dimension ref="B1:Q86"/>
  <sheetViews>
    <sheetView showGridLines="0" zoomScale="85" zoomScaleNormal="85" zoomScaleSheetLayoutView="85" workbookViewId="0">
      <selection activeCell="O20" sqref="O20"/>
    </sheetView>
  </sheetViews>
  <sheetFormatPr defaultColWidth="7.875" defaultRowHeight="13.5" outlineLevelCol="1"/>
  <cols>
    <col min="1" max="1" width="2.125" style="827" customWidth="1"/>
    <col min="2" max="2" width="7.875" style="827"/>
    <col min="3" max="3" width="3.625" style="827" bestFit="1" customWidth="1"/>
    <col min="4" max="4" width="23.5" style="827" customWidth="1"/>
    <col min="5" max="5" width="5.25" style="827" bestFit="1" customWidth="1"/>
    <col min="6" max="6" width="6.5" style="827" bestFit="1" customWidth="1"/>
    <col min="7" max="8" width="11.75" style="827" hidden="1" customWidth="1" outlineLevel="1"/>
    <col min="9" max="9" width="11.75" style="827" customWidth="1" collapsed="1"/>
    <col min="10" max="12" width="11.75" style="827" customWidth="1"/>
    <col min="13" max="13" width="11.75" style="950" customWidth="1"/>
    <col min="14" max="17" width="11.75" style="827" customWidth="1"/>
    <col min="18" max="16384" width="7.875" style="827"/>
  </cols>
  <sheetData>
    <row r="1" spans="2:17">
      <c r="B1" s="2576" t="s">
        <v>894</v>
      </c>
      <c r="C1" s="2576"/>
      <c r="D1" s="2576"/>
      <c r="E1" s="2576"/>
      <c r="F1" s="2576"/>
      <c r="G1" s="2576"/>
      <c r="H1" s="2576"/>
      <c r="I1" s="2576"/>
      <c r="J1" s="2576"/>
      <c r="K1" s="2576"/>
      <c r="L1" s="2576"/>
      <c r="M1" s="2576"/>
      <c r="N1" s="2576"/>
      <c r="O1" s="901"/>
      <c r="P1" s="901"/>
      <c r="Q1" s="901"/>
    </row>
    <row r="2" spans="2:17" ht="14.25" thickBot="1">
      <c r="B2" s="902" t="s">
        <v>1181</v>
      </c>
      <c r="C2" s="902"/>
      <c r="D2" s="902"/>
      <c r="E2" s="902"/>
      <c r="F2" s="902"/>
      <c r="G2" s="902"/>
      <c r="H2" s="902"/>
      <c r="I2" s="902"/>
      <c r="J2" s="902"/>
      <c r="K2" s="902"/>
      <c r="M2" s="903"/>
    </row>
    <row r="3" spans="2:17" ht="24" customHeight="1" thickBot="1">
      <c r="B3" s="828" t="s">
        <v>288</v>
      </c>
      <c r="C3" s="829" t="s">
        <v>896</v>
      </c>
      <c r="D3" s="830" t="s">
        <v>290</v>
      </c>
      <c r="E3" s="831" t="s">
        <v>291</v>
      </c>
      <c r="F3" s="832" t="s">
        <v>897</v>
      </c>
      <c r="G3" s="833" t="s">
        <v>898</v>
      </c>
      <c r="H3" s="834" t="s">
        <v>899</v>
      </c>
      <c r="I3" s="834" t="s">
        <v>995</v>
      </c>
      <c r="J3" s="834" t="s">
        <v>53</v>
      </c>
      <c r="K3" s="834" t="s">
        <v>996</v>
      </c>
      <c r="L3" s="834" t="s">
        <v>997</v>
      </c>
      <c r="M3" s="904" t="s">
        <v>998</v>
      </c>
      <c r="N3" s="834" t="s">
        <v>999</v>
      </c>
      <c r="O3" s="834" t="s">
        <v>1361</v>
      </c>
      <c r="P3" s="834" t="s">
        <v>1467</v>
      </c>
      <c r="Q3" s="834" t="s">
        <v>1468</v>
      </c>
    </row>
    <row r="4" spans="2:17" ht="12" customHeight="1">
      <c r="B4" s="836" t="s">
        <v>1000</v>
      </c>
      <c r="C4" s="905"/>
      <c r="D4" s="906" t="s">
        <v>902</v>
      </c>
      <c r="E4" s="907" t="s">
        <v>1001</v>
      </c>
      <c r="F4" s="908"/>
      <c r="G4" s="841"/>
      <c r="H4" s="841"/>
      <c r="I4" s="909"/>
      <c r="J4" s="909"/>
      <c r="K4" s="844"/>
      <c r="L4" s="910"/>
      <c r="M4" s="911"/>
      <c r="N4" s="910"/>
      <c r="O4" s="910"/>
      <c r="P4" s="910"/>
      <c r="Q4" s="910"/>
    </row>
    <row r="5" spans="2:17" ht="12" customHeight="1">
      <c r="B5" s="847"/>
      <c r="C5" s="912">
        <v>1</v>
      </c>
      <c r="D5" s="913" t="s">
        <v>6</v>
      </c>
      <c r="E5" s="914" t="s">
        <v>300</v>
      </c>
      <c r="F5" s="915" t="s">
        <v>1002</v>
      </c>
      <c r="G5" s="852">
        <v>4366996.2</v>
      </c>
      <c r="H5" s="852">
        <v>4621576.95</v>
      </c>
      <c r="I5" s="916">
        <v>4421758.9619999994</v>
      </c>
      <c r="J5" s="916">
        <v>4196993.2179999985</v>
      </c>
      <c r="K5" s="854">
        <v>4359500</v>
      </c>
      <c r="L5" s="845">
        <v>3886123.6</v>
      </c>
      <c r="M5" s="917">
        <v>3763590.4</v>
      </c>
      <c r="N5" s="845">
        <v>3641057.2</v>
      </c>
      <c r="O5" s="845">
        <v>3518524</v>
      </c>
      <c r="P5" s="845">
        <v>3395990.8000000003</v>
      </c>
      <c r="Q5" s="845">
        <v>3273457.6</v>
      </c>
    </row>
    <row r="6" spans="2:17" ht="12" customHeight="1">
      <c r="B6" s="847"/>
      <c r="C6" s="912">
        <v>2</v>
      </c>
      <c r="D6" s="918" t="s">
        <v>9</v>
      </c>
      <c r="E6" s="919" t="s">
        <v>301</v>
      </c>
      <c r="F6" s="915" t="s">
        <v>1003</v>
      </c>
      <c r="G6" s="859"/>
      <c r="H6" s="859"/>
      <c r="I6" s="920">
        <v>299671570</v>
      </c>
      <c r="J6" s="920">
        <v>298904940</v>
      </c>
      <c r="K6" s="920">
        <v>296524196.20259315</v>
      </c>
      <c r="L6" s="920">
        <v>317512092</v>
      </c>
      <c r="M6" s="921">
        <v>317612980</v>
      </c>
      <c r="N6" s="920">
        <v>324052000</v>
      </c>
      <c r="O6" s="920">
        <v>323891321.35135138</v>
      </c>
      <c r="P6" s="920">
        <v>319875900</v>
      </c>
      <c r="Q6" s="920">
        <v>324127987.27272725</v>
      </c>
    </row>
    <row r="7" spans="2:17" ht="12" customHeight="1">
      <c r="B7" s="869"/>
      <c r="C7" s="912">
        <v>4</v>
      </c>
      <c r="D7" s="918" t="s">
        <v>126</v>
      </c>
      <c r="E7" s="922" t="s">
        <v>304</v>
      </c>
      <c r="F7" s="915" t="s">
        <v>906</v>
      </c>
      <c r="G7" s="852">
        <v>25999.599999999999</v>
      </c>
      <c r="H7" s="852">
        <v>23252.400000000001</v>
      </c>
      <c r="I7" s="916">
        <v>23974.600000000009</v>
      </c>
      <c r="J7" s="916">
        <v>49615</v>
      </c>
      <c r="K7" s="854">
        <v>67404.666666666686</v>
      </c>
      <c r="L7" s="855">
        <v>43403</v>
      </c>
      <c r="M7" s="917">
        <v>43431.333333333343</v>
      </c>
      <c r="N7" s="855">
        <v>43459.666666666657</v>
      </c>
      <c r="O7" s="855">
        <v>43488</v>
      </c>
      <c r="P7" s="855">
        <v>43516.333333333343</v>
      </c>
      <c r="Q7" s="855">
        <v>43557.333333333321</v>
      </c>
    </row>
    <row r="8" spans="2:17" ht="12" customHeight="1">
      <c r="B8" s="862"/>
      <c r="C8" s="912">
        <v>3</v>
      </c>
      <c r="D8" s="923" t="s">
        <v>1004</v>
      </c>
      <c r="E8" s="914"/>
      <c r="F8" s="908"/>
      <c r="G8" s="859"/>
      <c r="H8" s="859"/>
      <c r="I8" s="920"/>
      <c r="J8" s="920"/>
      <c r="K8" s="861"/>
      <c r="L8" s="855"/>
      <c r="M8" s="917"/>
      <c r="N8" s="855"/>
      <c r="O8" s="855"/>
      <c r="P8" s="855"/>
      <c r="Q8" s="855"/>
    </row>
    <row r="9" spans="2:17" ht="12" customHeight="1">
      <c r="B9" s="866" t="s">
        <v>128</v>
      </c>
      <c r="C9" s="912"/>
      <c r="D9" s="918" t="s">
        <v>303</v>
      </c>
      <c r="E9" s="922" t="s">
        <v>308</v>
      </c>
      <c r="F9" s="908"/>
      <c r="G9" s="852"/>
      <c r="H9" s="852"/>
      <c r="I9" s="916"/>
      <c r="J9" s="916"/>
      <c r="K9" s="854"/>
      <c r="L9" s="855"/>
      <c r="M9" s="917"/>
      <c r="N9" s="855"/>
      <c r="O9" s="855"/>
      <c r="P9" s="855"/>
      <c r="Q9" s="855"/>
    </row>
    <row r="10" spans="2:17" ht="12" customHeight="1">
      <c r="B10" s="867"/>
      <c r="C10" s="912">
        <v>5</v>
      </c>
      <c r="D10" s="918" t="s">
        <v>128</v>
      </c>
      <c r="E10" s="922" t="s">
        <v>907</v>
      </c>
      <c r="F10" s="915" t="s">
        <v>906</v>
      </c>
      <c r="G10" s="852">
        <v>25693.599999999999</v>
      </c>
      <c r="H10" s="852">
        <v>23930.2</v>
      </c>
      <c r="I10" s="916">
        <v>21901.599999999999</v>
      </c>
      <c r="J10" s="916">
        <v>30194</v>
      </c>
      <c r="K10" s="854">
        <v>31955.333333333332</v>
      </c>
      <c r="L10" s="855">
        <v>26533</v>
      </c>
      <c r="M10" s="917">
        <v>26074.333333333328</v>
      </c>
      <c r="N10" s="855">
        <v>25615.666666666672</v>
      </c>
      <c r="O10" s="855">
        <v>25157</v>
      </c>
      <c r="P10" s="855">
        <v>24699.666666666664</v>
      </c>
      <c r="Q10" s="855">
        <v>24246.000000000004</v>
      </c>
    </row>
    <row r="11" spans="2:17" ht="12" customHeight="1">
      <c r="B11" s="868"/>
      <c r="C11" s="912">
        <v>6</v>
      </c>
      <c r="D11" s="918" t="s">
        <v>129</v>
      </c>
      <c r="E11" s="922" t="s">
        <v>908</v>
      </c>
      <c r="F11" s="915" t="s">
        <v>906</v>
      </c>
      <c r="G11" s="852">
        <v>15033.6</v>
      </c>
      <c r="H11" s="852">
        <v>14336.4</v>
      </c>
      <c r="I11" s="916">
        <v>12327.600000000002</v>
      </c>
      <c r="J11" s="916">
        <v>18153</v>
      </c>
      <c r="K11" s="854">
        <v>19544.333333333336</v>
      </c>
      <c r="L11" s="855">
        <v>15544</v>
      </c>
      <c r="M11" s="917">
        <v>15432.666666666666</v>
      </c>
      <c r="N11" s="855">
        <v>15321.333333333334</v>
      </c>
      <c r="O11" s="855">
        <v>15210</v>
      </c>
      <c r="P11" s="855">
        <v>15098.666666666666</v>
      </c>
      <c r="Q11" s="855">
        <v>14990</v>
      </c>
    </row>
    <row r="12" spans="2:17" ht="12" customHeight="1">
      <c r="B12" s="864" t="s">
        <v>1005</v>
      </c>
      <c r="C12" s="912">
        <v>7</v>
      </c>
      <c r="D12" s="918" t="s">
        <v>1005</v>
      </c>
      <c r="E12" s="922" t="s">
        <v>309</v>
      </c>
      <c r="F12" s="915" t="s">
        <v>906</v>
      </c>
      <c r="G12" s="852">
        <v>40234.6</v>
      </c>
      <c r="H12" s="852">
        <v>37128.199999999997</v>
      </c>
      <c r="I12" s="916">
        <v>28091.000000000004</v>
      </c>
      <c r="J12" s="916">
        <v>30710</v>
      </c>
      <c r="K12" s="854">
        <v>30009.082064137539</v>
      </c>
      <c r="L12" s="855">
        <v>21427</v>
      </c>
      <c r="M12" s="917">
        <v>20916</v>
      </c>
      <c r="N12" s="855">
        <v>20404.999999999996</v>
      </c>
      <c r="O12" s="855">
        <v>19894</v>
      </c>
      <c r="P12" s="855">
        <v>19383.000000000007</v>
      </c>
      <c r="Q12" s="855">
        <v>18871.999999999993</v>
      </c>
    </row>
    <row r="13" spans="2:17" ht="12" customHeight="1">
      <c r="B13" s="864" t="s">
        <v>14</v>
      </c>
      <c r="C13" s="912">
        <v>8</v>
      </c>
      <c r="D13" s="918" t="s">
        <v>14</v>
      </c>
      <c r="E13" s="922" t="s">
        <v>311</v>
      </c>
      <c r="F13" s="915" t="s">
        <v>909</v>
      </c>
      <c r="G13" s="852">
        <v>57459742</v>
      </c>
      <c r="H13" s="852">
        <v>56181868</v>
      </c>
      <c r="I13" s="916">
        <v>51812976</v>
      </c>
      <c r="J13" s="916">
        <v>45476653</v>
      </c>
      <c r="K13" s="854">
        <v>46996633</v>
      </c>
      <c r="L13" s="855">
        <v>46524166</v>
      </c>
      <c r="M13" s="917">
        <v>47086029</v>
      </c>
      <c r="N13" s="855">
        <v>52274182</v>
      </c>
      <c r="O13" s="855">
        <v>54925604</v>
      </c>
      <c r="P13" s="855">
        <v>54925604</v>
      </c>
      <c r="Q13" s="855">
        <v>57730888.571428567</v>
      </c>
    </row>
    <row r="14" spans="2:17" ht="12" customHeight="1">
      <c r="B14" s="864" t="s">
        <v>910</v>
      </c>
      <c r="C14" s="912"/>
      <c r="D14" s="918" t="s">
        <v>418</v>
      </c>
      <c r="E14" s="922" t="s">
        <v>911</v>
      </c>
      <c r="F14" s="908"/>
      <c r="G14" s="852"/>
      <c r="H14" s="852"/>
      <c r="I14" s="916"/>
      <c r="J14" s="916"/>
      <c r="K14" s="854"/>
      <c r="L14" s="855"/>
      <c r="M14" s="917"/>
      <c r="N14" s="855"/>
      <c r="O14" s="855"/>
      <c r="P14" s="855"/>
      <c r="Q14" s="855"/>
    </row>
    <row r="15" spans="2:17" ht="12" customHeight="1">
      <c r="B15" s="869"/>
      <c r="C15" s="912">
        <v>9</v>
      </c>
      <c r="D15" s="918" t="s">
        <v>131</v>
      </c>
      <c r="E15" s="922" t="s">
        <v>912</v>
      </c>
      <c r="F15" s="915" t="s">
        <v>909</v>
      </c>
      <c r="G15" s="852">
        <v>22761510</v>
      </c>
      <c r="H15" s="852">
        <v>22799037</v>
      </c>
      <c r="I15" s="916">
        <v>24941561.840000004</v>
      </c>
      <c r="J15" s="916">
        <v>24578723</v>
      </c>
      <c r="K15" s="854">
        <v>24114366.740000006</v>
      </c>
      <c r="L15" s="855">
        <v>23699900.980117839</v>
      </c>
      <c r="M15" s="917">
        <v>24301988.789999992</v>
      </c>
      <c r="N15" s="855">
        <v>24948095.34</v>
      </c>
      <c r="O15" s="855">
        <v>25936076.929999996</v>
      </c>
      <c r="P15" s="855">
        <v>26207547.715999998</v>
      </c>
      <c r="Q15" s="855">
        <v>26479018.502</v>
      </c>
    </row>
    <row r="16" spans="2:17" ht="12" customHeight="1">
      <c r="B16" s="869"/>
      <c r="C16" s="912">
        <v>10</v>
      </c>
      <c r="D16" s="918" t="s">
        <v>132</v>
      </c>
      <c r="E16" s="922" t="s">
        <v>913</v>
      </c>
      <c r="F16" s="915" t="s">
        <v>909</v>
      </c>
      <c r="G16" s="852">
        <v>10306228</v>
      </c>
      <c r="H16" s="852">
        <v>10639675</v>
      </c>
      <c r="I16" s="916">
        <v>9911530.8499999996</v>
      </c>
      <c r="J16" s="916">
        <v>10058553</v>
      </c>
      <c r="K16" s="854">
        <v>9613347.6800000016</v>
      </c>
      <c r="L16" s="855">
        <v>9250528.5657741651</v>
      </c>
      <c r="M16" s="917">
        <v>9615436.8699999992</v>
      </c>
      <c r="N16" s="855">
        <v>9500443.9799999986</v>
      </c>
      <c r="O16" s="855">
        <v>9596768.2599999998</v>
      </c>
      <c r="P16" s="855">
        <v>9509216.9240000006</v>
      </c>
      <c r="Q16" s="855">
        <v>9438535.0779999997</v>
      </c>
    </row>
    <row r="17" spans="2:17" ht="12" customHeight="1">
      <c r="B17" s="869"/>
      <c r="C17" s="912">
        <v>11</v>
      </c>
      <c r="D17" s="918" t="s">
        <v>133</v>
      </c>
      <c r="E17" s="922" t="s">
        <v>914</v>
      </c>
      <c r="F17" s="915" t="s">
        <v>909</v>
      </c>
      <c r="G17" s="852">
        <v>4836646</v>
      </c>
      <c r="H17" s="852">
        <v>4570607</v>
      </c>
      <c r="I17" s="916">
        <v>4687733.4400000004</v>
      </c>
      <c r="J17" s="916">
        <v>4022247</v>
      </c>
      <c r="K17" s="854">
        <v>3789827.91</v>
      </c>
      <c r="L17" s="855">
        <v>3480961.242942472</v>
      </c>
      <c r="M17" s="917">
        <v>3922821.350000001</v>
      </c>
      <c r="N17" s="855">
        <v>3767912.7100000009</v>
      </c>
      <c r="O17" s="855">
        <v>3822303.75</v>
      </c>
      <c r="P17" s="855">
        <v>3782315.1000000006</v>
      </c>
      <c r="Q17" s="855">
        <v>3742326.4500000007</v>
      </c>
    </row>
    <row r="18" spans="2:17" ht="12" customHeight="1">
      <c r="B18" s="869"/>
      <c r="C18" s="912">
        <v>12</v>
      </c>
      <c r="D18" s="918" t="s">
        <v>1006</v>
      </c>
      <c r="E18" s="922" t="s">
        <v>916</v>
      </c>
      <c r="F18" s="915" t="s">
        <v>909</v>
      </c>
      <c r="G18" s="852">
        <v>2613632</v>
      </c>
      <c r="H18" s="852">
        <v>2595927</v>
      </c>
      <c r="I18" s="916">
        <v>2564790.9300000002</v>
      </c>
      <c r="J18" s="916">
        <v>2167854</v>
      </c>
      <c r="K18" s="854">
        <v>2134100.8199999994</v>
      </c>
      <c r="L18" s="855">
        <v>1974972.8690680545</v>
      </c>
      <c r="M18" s="917">
        <v>2223302.8599999994</v>
      </c>
      <c r="N18" s="855">
        <v>2436380.42</v>
      </c>
      <c r="O18" s="855">
        <v>2520040.4699999997</v>
      </c>
      <c r="P18" s="855">
        <v>2590477.7640000009</v>
      </c>
      <c r="Q18" s="855">
        <v>2660915.0579999997</v>
      </c>
    </row>
    <row r="19" spans="2:17" ht="12" customHeight="1">
      <c r="B19" s="869"/>
      <c r="C19" s="912">
        <v>13</v>
      </c>
      <c r="D19" s="918" t="s">
        <v>135</v>
      </c>
      <c r="E19" s="922" t="s">
        <v>917</v>
      </c>
      <c r="F19" s="915" t="s">
        <v>909</v>
      </c>
      <c r="G19" s="852">
        <v>2246607</v>
      </c>
      <c r="H19" s="852">
        <v>2171701</v>
      </c>
      <c r="I19" s="916">
        <v>2041129.7499999993</v>
      </c>
      <c r="J19" s="916">
        <v>1758929</v>
      </c>
      <c r="K19" s="854">
        <v>1575389.5299999998</v>
      </c>
      <c r="L19" s="855">
        <v>1418718.1774223414</v>
      </c>
      <c r="M19" s="917">
        <v>1730850.9799999995</v>
      </c>
      <c r="N19" s="855">
        <v>1819000.6200000003</v>
      </c>
      <c r="O19" s="855">
        <v>1915041.9599999997</v>
      </c>
      <c r="P19" s="855">
        <v>1946264.5520000001</v>
      </c>
      <c r="Q19" s="855">
        <v>1977487.1439999999</v>
      </c>
    </row>
    <row r="20" spans="2:17" ht="12" customHeight="1">
      <c r="B20" s="869"/>
      <c r="C20" s="912">
        <v>14</v>
      </c>
      <c r="D20" s="918" t="s">
        <v>136</v>
      </c>
      <c r="E20" s="922" t="s">
        <v>918</v>
      </c>
      <c r="F20" s="915" t="s">
        <v>909</v>
      </c>
      <c r="G20" s="852">
        <v>7088673</v>
      </c>
      <c r="H20" s="852">
        <v>7202123</v>
      </c>
      <c r="I20" s="916">
        <v>7794835.9399999985</v>
      </c>
      <c r="J20" s="916">
        <v>7103012</v>
      </c>
      <c r="K20" s="854">
        <v>7110758.4899999965</v>
      </c>
      <c r="L20" s="855">
        <v>6508756.6150348596</v>
      </c>
      <c r="M20" s="917">
        <v>6814766.3800000008</v>
      </c>
      <c r="N20" s="855">
        <v>6741136.3299999991</v>
      </c>
      <c r="O20" s="855">
        <v>6974352.6199999964</v>
      </c>
      <c r="P20" s="855">
        <v>6948620.7440000009</v>
      </c>
      <c r="Q20" s="855">
        <v>6922888.8679999989</v>
      </c>
    </row>
    <row r="21" spans="2:17" ht="12" customHeight="1">
      <c r="B21" s="869"/>
      <c r="C21" s="912">
        <v>15</v>
      </c>
      <c r="D21" s="918" t="s">
        <v>137</v>
      </c>
      <c r="E21" s="922" t="s">
        <v>919</v>
      </c>
      <c r="F21" s="915" t="s">
        <v>909</v>
      </c>
      <c r="G21" s="852">
        <v>7227561</v>
      </c>
      <c r="H21" s="852">
        <v>7037226</v>
      </c>
      <c r="I21" s="916">
        <v>6737841.6899999985</v>
      </c>
      <c r="J21" s="916">
        <v>6320513</v>
      </c>
      <c r="K21" s="854">
        <v>6044642.4199999999</v>
      </c>
      <c r="L21" s="855">
        <v>5196920.1323280334</v>
      </c>
      <c r="M21" s="917">
        <v>5481652.4400000013</v>
      </c>
      <c r="N21" s="855">
        <v>5420685.8200000003</v>
      </c>
      <c r="O21" s="855">
        <v>5415918.1999999993</v>
      </c>
      <c r="P21" s="855">
        <v>5234999.24</v>
      </c>
      <c r="Q21" s="855">
        <v>5054080.2799999984</v>
      </c>
    </row>
    <row r="22" spans="2:17" ht="12" customHeight="1">
      <c r="B22" s="869"/>
      <c r="C22" s="912">
        <v>16</v>
      </c>
      <c r="D22" s="918" t="s">
        <v>138</v>
      </c>
      <c r="E22" s="922" t="s">
        <v>921</v>
      </c>
      <c r="F22" s="915" t="s">
        <v>909</v>
      </c>
      <c r="G22" s="852">
        <v>23327084</v>
      </c>
      <c r="H22" s="852">
        <v>24149281</v>
      </c>
      <c r="I22" s="916">
        <v>28130702.779999994</v>
      </c>
      <c r="J22" s="916">
        <v>24311153</v>
      </c>
      <c r="K22" s="854">
        <v>26212040.079999994</v>
      </c>
      <c r="L22" s="855">
        <v>25364096.755867656</v>
      </c>
      <c r="M22" s="917">
        <v>26045602.775909837</v>
      </c>
      <c r="N22" s="855">
        <v>27409230.190000001</v>
      </c>
      <c r="O22" s="855">
        <v>28124954.308087509</v>
      </c>
      <c r="P22" s="855">
        <v>28887714.569705009</v>
      </c>
      <c r="Q22" s="855">
        <v>29650474.831322502</v>
      </c>
    </row>
    <row r="23" spans="2:17" ht="12" customHeight="1">
      <c r="B23" s="869"/>
      <c r="C23" s="912">
        <v>17</v>
      </c>
      <c r="D23" s="918" t="s">
        <v>139</v>
      </c>
      <c r="E23" s="922" t="s">
        <v>922</v>
      </c>
      <c r="F23" s="915" t="s">
        <v>909</v>
      </c>
      <c r="G23" s="852">
        <v>9917028</v>
      </c>
      <c r="H23" s="852">
        <v>10475421</v>
      </c>
      <c r="I23" s="916">
        <v>14005700.342947997</v>
      </c>
      <c r="J23" s="916">
        <v>10506512.000000002</v>
      </c>
      <c r="K23" s="854">
        <v>14979921.216293277</v>
      </c>
      <c r="L23" s="855">
        <v>17129504.144701511</v>
      </c>
      <c r="M23" s="917">
        <v>17172067.942005739</v>
      </c>
      <c r="N23" s="855">
        <v>17781868.577649053</v>
      </c>
      <c r="O23" s="855">
        <v>18648512.414704602</v>
      </c>
      <c r="P23" s="855">
        <v>20276912.49764552</v>
      </c>
      <c r="Q23" s="855">
        <v>21962372.848254062</v>
      </c>
    </row>
    <row r="24" spans="2:17" ht="12" customHeight="1">
      <c r="B24" s="869"/>
      <c r="C24" s="912">
        <v>18</v>
      </c>
      <c r="D24" s="918" t="s">
        <v>1007</v>
      </c>
      <c r="E24" s="922" t="s">
        <v>923</v>
      </c>
      <c r="F24" s="915" t="s">
        <v>909</v>
      </c>
      <c r="G24" s="852">
        <v>10079129</v>
      </c>
      <c r="H24" s="852">
        <v>10637895</v>
      </c>
      <c r="I24" s="916">
        <v>12073506.500000006</v>
      </c>
      <c r="J24" s="916">
        <v>10134367</v>
      </c>
      <c r="K24" s="854">
        <v>10902553.410000002</v>
      </c>
      <c r="L24" s="855">
        <v>10376376.450782441</v>
      </c>
      <c r="M24" s="917">
        <v>11106061.229999999</v>
      </c>
      <c r="N24" s="855">
        <v>11237335.919999996</v>
      </c>
      <c r="O24" s="855">
        <v>11532576.350000009</v>
      </c>
      <c r="P24" s="855">
        <v>11812218.219999999</v>
      </c>
      <c r="Q24" s="855">
        <v>12091860.089999998</v>
      </c>
    </row>
    <row r="25" spans="2:17" ht="12" customHeight="1">
      <c r="B25" s="869"/>
      <c r="C25" s="912">
        <v>19</v>
      </c>
      <c r="D25" s="918" t="s">
        <v>141</v>
      </c>
      <c r="E25" s="922" t="s">
        <v>924</v>
      </c>
      <c r="F25" s="915" t="s">
        <v>909</v>
      </c>
      <c r="G25" s="852">
        <v>2898194</v>
      </c>
      <c r="H25" s="852">
        <v>2981988</v>
      </c>
      <c r="I25" s="916">
        <v>3495352.2720851442</v>
      </c>
      <c r="J25" s="916">
        <v>2667486.5</v>
      </c>
      <c r="K25" s="854">
        <v>3034826.8059355244</v>
      </c>
      <c r="L25" s="855">
        <v>2834689.2256937958</v>
      </c>
      <c r="M25" s="917">
        <v>3177734.2741361866</v>
      </c>
      <c r="N25" s="855">
        <v>3118877.6303999317</v>
      </c>
      <c r="O25" s="855">
        <v>3212641.8928163005</v>
      </c>
      <c r="P25" s="855">
        <v>3321672.9713795604</v>
      </c>
      <c r="Q25" s="855">
        <v>3430704.0499428199</v>
      </c>
    </row>
    <row r="26" spans="2:17" ht="12" customHeight="1">
      <c r="B26" s="869"/>
      <c r="C26" s="912">
        <v>20</v>
      </c>
      <c r="D26" s="918" t="s">
        <v>142</v>
      </c>
      <c r="E26" s="922" t="s">
        <v>925</v>
      </c>
      <c r="F26" s="915" t="s">
        <v>909</v>
      </c>
      <c r="G26" s="852">
        <v>515561</v>
      </c>
      <c r="H26" s="852">
        <v>501111</v>
      </c>
      <c r="I26" s="916">
        <v>476461.55486894766</v>
      </c>
      <c r="J26" s="916">
        <v>413852</v>
      </c>
      <c r="K26" s="854">
        <v>374779.28313605674</v>
      </c>
      <c r="L26" s="855">
        <v>315029.97509787086</v>
      </c>
      <c r="M26" s="917">
        <v>344068.14135952166</v>
      </c>
      <c r="N26" s="855">
        <v>342263.56385972496</v>
      </c>
      <c r="O26" s="855">
        <v>355024.27969825052</v>
      </c>
      <c r="P26" s="855">
        <v>343776.93070630351</v>
      </c>
      <c r="Q26" s="855">
        <v>332872.85602515948</v>
      </c>
    </row>
    <row r="27" spans="2:17" ht="12" customHeight="1">
      <c r="B27" s="869"/>
      <c r="C27" s="912">
        <v>21</v>
      </c>
      <c r="D27" s="918" t="s">
        <v>143</v>
      </c>
      <c r="E27" s="922" t="s">
        <v>926</v>
      </c>
      <c r="F27" s="915" t="s">
        <v>909</v>
      </c>
      <c r="G27" s="852">
        <v>7414685</v>
      </c>
      <c r="H27" s="852">
        <v>7446476</v>
      </c>
      <c r="I27" s="916">
        <v>8174730.8100000015</v>
      </c>
      <c r="J27" s="916">
        <v>6848525</v>
      </c>
      <c r="K27" s="854">
        <v>7101297.4700000016</v>
      </c>
      <c r="L27" s="855">
        <v>6707257.3932694877</v>
      </c>
      <c r="M27" s="917">
        <v>6831066.0799999991</v>
      </c>
      <c r="N27" s="855">
        <v>7056283.8899999987</v>
      </c>
      <c r="O27" s="855">
        <v>7332194.080000001</v>
      </c>
      <c r="P27" s="855">
        <v>7428927.8959999997</v>
      </c>
      <c r="Q27" s="855">
        <v>7525661.7120000003</v>
      </c>
    </row>
    <row r="28" spans="2:17" ht="12" customHeight="1">
      <c r="B28" s="869"/>
      <c r="C28" s="912">
        <v>22</v>
      </c>
      <c r="D28" s="918" t="s">
        <v>144</v>
      </c>
      <c r="E28" s="922" t="s">
        <v>927</v>
      </c>
      <c r="F28" s="915" t="s">
        <v>909</v>
      </c>
      <c r="G28" s="852">
        <v>11902991</v>
      </c>
      <c r="H28" s="852">
        <v>14141321</v>
      </c>
      <c r="I28" s="916">
        <v>24332178.009999994</v>
      </c>
      <c r="J28" s="916">
        <v>16019441</v>
      </c>
      <c r="K28" s="854">
        <v>18146293.02</v>
      </c>
      <c r="L28" s="855">
        <v>19243577.714775462</v>
      </c>
      <c r="M28" s="917">
        <v>18012099.109999996</v>
      </c>
      <c r="N28" s="855">
        <v>17905276.789999995</v>
      </c>
      <c r="O28" s="855">
        <v>19202162.049999993</v>
      </c>
      <c r="P28" s="855">
        <v>19838706.260000005</v>
      </c>
      <c r="Q28" s="855">
        <v>20475250.470000003</v>
      </c>
    </row>
    <row r="29" spans="2:17" ht="12" customHeight="1">
      <c r="B29" s="869"/>
      <c r="C29" s="912">
        <v>23</v>
      </c>
      <c r="D29" s="918" t="s">
        <v>145</v>
      </c>
      <c r="E29" s="922" t="s">
        <v>928</v>
      </c>
      <c r="F29" s="915" t="s">
        <v>909</v>
      </c>
      <c r="G29" s="852">
        <v>5632129</v>
      </c>
      <c r="H29" s="852">
        <v>6193145</v>
      </c>
      <c r="I29" s="916">
        <v>10477736.406873086</v>
      </c>
      <c r="J29" s="916">
        <v>6957920</v>
      </c>
      <c r="K29" s="854">
        <v>8896006.4829400517</v>
      </c>
      <c r="L29" s="855">
        <v>8204706.7927225782</v>
      </c>
      <c r="M29" s="917">
        <v>8969612.4900601022</v>
      </c>
      <c r="N29" s="855">
        <v>8847818.0984392334</v>
      </c>
      <c r="O29" s="855">
        <v>9502051.1101831272</v>
      </c>
      <c r="P29" s="855">
        <v>10011341.256454455</v>
      </c>
      <c r="Q29" s="855">
        <v>10521826.576315572</v>
      </c>
    </row>
    <row r="30" spans="2:17" ht="12" customHeight="1">
      <c r="B30" s="869"/>
      <c r="C30" s="912">
        <v>24</v>
      </c>
      <c r="D30" s="918" t="s">
        <v>146</v>
      </c>
      <c r="E30" s="922" t="s">
        <v>929</v>
      </c>
      <c r="F30" s="915" t="s">
        <v>909</v>
      </c>
      <c r="G30" s="852">
        <v>13242960</v>
      </c>
      <c r="H30" s="852">
        <v>13455012</v>
      </c>
      <c r="I30" s="916">
        <v>15149269.970000004</v>
      </c>
      <c r="J30" s="916">
        <v>12700920</v>
      </c>
      <c r="K30" s="854">
        <v>12292039.860000001</v>
      </c>
      <c r="L30" s="855">
        <v>11709254.440021385</v>
      </c>
      <c r="M30" s="917">
        <v>12860722.01</v>
      </c>
      <c r="N30" s="855">
        <v>13060602.680000002</v>
      </c>
      <c r="O30" s="855">
        <v>13932776.23</v>
      </c>
      <c r="P30" s="855">
        <v>14179147.476000002</v>
      </c>
      <c r="Q30" s="855">
        <v>14425518.722000003</v>
      </c>
    </row>
    <row r="31" spans="2:17" ht="12" customHeight="1">
      <c r="B31" s="869"/>
      <c r="C31" s="912">
        <v>25</v>
      </c>
      <c r="D31" s="918" t="s">
        <v>147</v>
      </c>
      <c r="E31" s="922" t="s">
        <v>930</v>
      </c>
      <c r="F31" s="915" t="s">
        <v>909</v>
      </c>
      <c r="G31" s="924" t="s">
        <v>1008</v>
      </c>
      <c r="H31" s="924"/>
      <c r="I31" s="925">
        <v>12541114.780000001</v>
      </c>
      <c r="J31" s="916">
        <v>9908201</v>
      </c>
      <c r="K31" s="854">
        <v>10099830.920000002</v>
      </c>
      <c r="L31" s="855">
        <v>9946599.3961318694</v>
      </c>
      <c r="M31" s="917">
        <v>10623790.74</v>
      </c>
      <c r="N31" s="855">
        <v>10230928.129999999</v>
      </c>
      <c r="O31" s="855">
        <v>10103055.129999999</v>
      </c>
      <c r="P31" s="855">
        <v>10142025.955999997</v>
      </c>
      <c r="Q31" s="855">
        <v>10180996.782000002</v>
      </c>
    </row>
    <row r="32" spans="2:17" ht="12" customHeight="1">
      <c r="B32" s="869"/>
      <c r="C32" s="912">
        <v>26</v>
      </c>
      <c r="D32" s="918" t="s">
        <v>148</v>
      </c>
      <c r="E32" s="922" t="s">
        <v>1009</v>
      </c>
      <c r="F32" s="915" t="s">
        <v>909</v>
      </c>
      <c r="G32" s="926">
        <v>33823176</v>
      </c>
      <c r="H32" s="926">
        <v>36915778</v>
      </c>
      <c r="I32" s="854">
        <v>19132917.93</v>
      </c>
      <c r="J32" s="916">
        <v>12191600</v>
      </c>
      <c r="K32" s="854">
        <v>13645905.73</v>
      </c>
      <c r="L32" s="855">
        <v>14276936.333333338</v>
      </c>
      <c r="M32" s="917">
        <v>15538575.260000005</v>
      </c>
      <c r="N32" s="855">
        <v>15154928.770000003</v>
      </c>
      <c r="O32" s="855">
        <v>16590604.320000004</v>
      </c>
      <c r="P32" s="855">
        <v>17470405.184000004</v>
      </c>
      <c r="Q32" s="855">
        <v>18350206.048</v>
      </c>
    </row>
    <row r="33" spans="2:17" ht="12" customHeight="1">
      <c r="B33" s="869"/>
      <c r="C33" s="912">
        <v>27</v>
      </c>
      <c r="D33" s="918" t="s">
        <v>149</v>
      </c>
      <c r="E33" s="922" t="s">
        <v>1010</v>
      </c>
      <c r="F33" s="915" t="s">
        <v>909</v>
      </c>
      <c r="G33" s="927"/>
      <c r="H33" s="927"/>
      <c r="I33" s="843">
        <v>8573705.3300000001</v>
      </c>
      <c r="J33" s="916">
        <v>7098026.9999999991</v>
      </c>
      <c r="K33" s="854">
        <v>6872907.9499999965</v>
      </c>
      <c r="L33" s="855">
        <v>6384416.7248231536</v>
      </c>
      <c r="M33" s="917">
        <v>6919256.1400000006</v>
      </c>
      <c r="N33" s="855">
        <v>6705229.3000000007</v>
      </c>
      <c r="O33" s="855">
        <v>7033630.7399999993</v>
      </c>
      <c r="P33" s="855">
        <v>7020751.4880000008</v>
      </c>
      <c r="Q33" s="855">
        <v>7007872.2360000005</v>
      </c>
    </row>
    <row r="34" spans="2:17" ht="12" customHeight="1">
      <c r="B34" s="869"/>
      <c r="C34" s="912">
        <v>28</v>
      </c>
      <c r="D34" s="918" t="s">
        <v>150</v>
      </c>
      <c r="E34" s="922" t="s">
        <v>936</v>
      </c>
      <c r="F34" s="915" t="s">
        <v>909</v>
      </c>
      <c r="G34" s="928" t="s">
        <v>1011</v>
      </c>
      <c r="H34" s="928"/>
      <c r="I34" s="925">
        <v>20524274.772980109</v>
      </c>
      <c r="J34" s="916">
        <v>14902077</v>
      </c>
      <c r="K34" s="854">
        <v>16621843.070949057</v>
      </c>
      <c r="L34" s="855">
        <v>14921618.779128609</v>
      </c>
      <c r="M34" s="917">
        <v>13143252.533422103</v>
      </c>
      <c r="N34" s="855">
        <v>12733482.871990677</v>
      </c>
      <c r="O34" s="855">
        <v>13630195.75669159</v>
      </c>
      <c r="P34" s="855">
        <v>13426686.948029896</v>
      </c>
      <c r="Q34" s="855">
        <v>13238408.939368222</v>
      </c>
    </row>
    <row r="35" spans="2:17" ht="12" customHeight="1">
      <c r="B35" s="869"/>
      <c r="C35" s="912">
        <v>29</v>
      </c>
      <c r="D35" s="918" t="s">
        <v>151</v>
      </c>
      <c r="E35" s="922" t="s">
        <v>939</v>
      </c>
      <c r="F35" s="915" t="s">
        <v>909</v>
      </c>
      <c r="G35" s="926">
        <v>48013723</v>
      </c>
      <c r="H35" s="926">
        <v>49856993</v>
      </c>
      <c r="I35" s="843">
        <v>16838479.449999992</v>
      </c>
      <c r="J35" s="916">
        <v>13772134</v>
      </c>
      <c r="K35" s="854">
        <v>15119684.680000002</v>
      </c>
      <c r="L35" s="855">
        <v>13791199.468234422</v>
      </c>
      <c r="M35" s="917">
        <v>14982668.57</v>
      </c>
      <c r="N35" s="855">
        <v>15458145.960000001</v>
      </c>
      <c r="O35" s="855">
        <v>17031700.489999995</v>
      </c>
      <c r="P35" s="855">
        <v>17684384.963999998</v>
      </c>
      <c r="Q35" s="855">
        <v>18372062.958000001</v>
      </c>
    </row>
    <row r="36" spans="2:17" ht="12" customHeight="1">
      <c r="B36" s="869"/>
      <c r="C36" s="912">
        <v>30</v>
      </c>
      <c r="D36" s="918" t="s">
        <v>152</v>
      </c>
      <c r="E36" s="922" t="s">
        <v>1012</v>
      </c>
      <c r="F36" s="915" t="s">
        <v>909</v>
      </c>
      <c r="G36" s="929"/>
      <c r="H36" s="929"/>
      <c r="I36" s="909">
        <v>14510750.602653502</v>
      </c>
      <c r="J36" s="916">
        <v>11463770</v>
      </c>
      <c r="K36" s="854">
        <v>12604470.320746031</v>
      </c>
      <c r="L36" s="855">
        <v>9215275.1166263856</v>
      </c>
      <c r="M36" s="917">
        <v>8671875.6631065067</v>
      </c>
      <c r="N36" s="855">
        <v>8490336.5076613761</v>
      </c>
      <c r="O36" s="855">
        <v>8730922.8578186277</v>
      </c>
      <c r="P36" s="855">
        <v>8209972.3237070469</v>
      </c>
      <c r="Q36" s="855">
        <v>7756649.1516584717</v>
      </c>
    </row>
    <row r="37" spans="2:17" ht="12" customHeight="1">
      <c r="B37" s="869"/>
      <c r="C37" s="912">
        <v>31</v>
      </c>
      <c r="D37" s="918" t="s">
        <v>153</v>
      </c>
      <c r="E37" s="922" t="s">
        <v>1013</v>
      </c>
      <c r="F37" s="915" t="s">
        <v>909</v>
      </c>
      <c r="G37" s="852">
        <v>49886937</v>
      </c>
      <c r="H37" s="852">
        <v>50699532</v>
      </c>
      <c r="I37" s="916">
        <v>63766639.00999999</v>
      </c>
      <c r="J37" s="916">
        <v>47238029</v>
      </c>
      <c r="K37" s="854">
        <v>54213562.330000006</v>
      </c>
      <c r="L37" s="855">
        <v>54032593.278755203</v>
      </c>
      <c r="M37" s="917">
        <v>56485807.589999989</v>
      </c>
      <c r="N37" s="855">
        <v>58203152.430000007</v>
      </c>
      <c r="O37" s="855">
        <v>60063333.959999979</v>
      </c>
      <c r="P37" s="855">
        <v>62628394.951999992</v>
      </c>
      <c r="Q37" s="855">
        <v>65193455.944000013</v>
      </c>
    </row>
    <row r="38" spans="2:17" ht="12" customHeight="1">
      <c r="B38" s="869"/>
      <c r="C38" s="912">
        <v>32</v>
      </c>
      <c r="D38" s="930" t="s">
        <v>154</v>
      </c>
      <c r="E38" s="914" t="s">
        <v>1014</v>
      </c>
      <c r="F38" s="915" t="s">
        <v>909</v>
      </c>
      <c r="G38" s="852"/>
      <c r="H38" s="852"/>
      <c r="I38" s="916">
        <v>4695880.3975912137</v>
      </c>
      <c r="J38" s="916">
        <v>3933093</v>
      </c>
      <c r="K38" s="854">
        <v>3607287.03</v>
      </c>
      <c r="L38" s="855">
        <v>3721150.888296817</v>
      </c>
      <c r="M38" s="917">
        <v>3752559.1699999995</v>
      </c>
      <c r="N38" s="855">
        <v>3722713.3000000003</v>
      </c>
      <c r="O38" s="855">
        <v>3933151.1</v>
      </c>
      <c r="P38" s="855">
        <v>3933162.7199999993</v>
      </c>
      <c r="Q38" s="855">
        <v>3933174.3399999985</v>
      </c>
    </row>
    <row r="39" spans="2:17" ht="12" customHeight="1">
      <c r="B39" s="872" t="s">
        <v>336</v>
      </c>
      <c r="C39" s="912"/>
      <c r="D39" s="906" t="s">
        <v>420</v>
      </c>
      <c r="E39" s="907" t="s">
        <v>1015</v>
      </c>
      <c r="F39" s="908"/>
      <c r="G39" s="852"/>
      <c r="H39" s="852"/>
      <c r="I39" s="916"/>
      <c r="J39" s="916"/>
      <c r="K39" s="854"/>
      <c r="L39" s="855"/>
      <c r="M39" s="917"/>
      <c r="N39" s="855"/>
      <c r="O39" s="855"/>
      <c r="P39" s="855"/>
      <c r="Q39" s="855"/>
    </row>
    <row r="40" spans="2:17" ht="12" customHeight="1">
      <c r="B40" s="869" t="s">
        <v>339</v>
      </c>
      <c r="C40" s="912">
        <v>33</v>
      </c>
      <c r="D40" s="930" t="s">
        <v>156</v>
      </c>
      <c r="E40" s="914" t="s">
        <v>1016</v>
      </c>
      <c r="F40" s="915" t="s">
        <v>906</v>
      </c>
      <c r="G40" s="852">
        <v>152717.4</v>
      </c>
      <c r="H40" s="852">
        <v>150517.6</v>
      </c>
      <c r="I40" s="916">
        <v>127256.39999999997</v>
      </c>
      <c r="J40" s="916">
        <v>148753</v>
      </c>
      <c r="K40" s="854">
        <v>153057.72428876828</v>
      </c>
      <c r="L40" s="855">
        <v>142113</v>
      </c>
      <c r="M40" s="917">
        <v>140910.66666666669</v>
      </c>
      <c r="N40" s="855">
        <v>139708.33333333331</v>
      </c>
      <c r="O40" s="855">
        <v>138506</v>
      </c>
      <c r="P40" s="855">
        <v>137303.66666666669</v>
      </c>
      <c r="Q40" s="855">
        <v>136101.33333333331</v>
      </c>
    </row>
    <row r="41" spans="2:17" ht="12" customHeight="1">
      <c r="B41" s="869" t="s">
        <v>341</v>
      </c>
      <c r="C41" s="912">
        <v>34</v>
      </c>
      <c r="D41" s="918" t="s">
        <v>157</v>
      </c>
      <c r="E41" s="922" t="s">
        <v>1017</v>
      </c>
      <c r="F41" s="915" t="s">
        <v>906</v>
      </c>
      <c r="G41" s="852">
        <v>43448</v>
      </c>
      <c r="H41" s="852">
        <v>42806</v>
      </c>
      <c r="I41" s="916">
        <v>30897.199999999997</v>
      </c>
      <c r="J41" s="916">
        <v>37598</v>
      </c>
      <c r="K41" s="854">
        <v>38605.106741071206</v>
      </c>
      <c r="L41" s="855">
        <v>35588</v>
      </c>
      <c r="M41" s="917">
        <v>34948.333333333328</v>
      </c>
      <c r="N41" s="855">
        <v>34308.666666666672</v>
      </c>
      <c r="O41" s="855">
        <v>33669</v>
      </c>
      <c r="P41" s="855">
        <v>33029.333333333328</v>
      </c>
      <c r="Q41" s="855">
        <v>32550.666666666672</v>
      </c>
    </row>
    <row r="42" spans="2:17" ht="12" customHeight="1">
      <c r="B42" s="869"/>
      <c r="C42" s="912">
        <v>35</v>
      </c>
      <c r="D42" s="918" t="s">
        <v>158</v>
      </c>
      <c r="E42" s="922" t="s">
        <v>1018</v>
      </c>
      <c r="F42" s="915" t="s">
        <v>906</v>
      </c>
      <c r="G42" s="852">
        <v>1921.4</v>
      </c>
      <c r="H42" s="852">
        <v>1947.2</v>
      </c>
      <c r="I42" s="916">
        <v>2738.8000000000011</v>
      </c>
      <c r="J42" s="916">
        <v>2613</v>
      </c>
      <c r="K42" s="854">
        <v>2580.5913793737623</v>
      </c>
      <c r="L42" s="855">
        <v>2011</v>
      </c>
      <c r="M42" s="917">
        <v>1994.3333333333333</v>
      </c>
      <c r="N42" s="855">
        <v>1977.6666666666667</v>
      </c>
      <c r="O42" s="855">
        <v>1961</v>
      </c>
      <c r="P42" s="855">
        <v>1946</v>
      </c>
      <c r="Q42" s="855">
        <v>1932.6666666666665</v>
      </c>
    </row>
    <row r="43" spans="2:17" ht="12" customHeight="1">
      <c r="B43" s="869"/>
      <c r="C43" s="912">
        <v>36</v>
      </c>
      <c r="D43" s="918" t="s">
        <v>22</v>
      </c>
      <c r="E43" s="922" t="s">
        <v>948</v>
      </c>
      <c r="F43" s="915" t="s">
        <v>906</v>
      </c>
      <c r="G43" s="852">
        <v>123752978</v>
      </c>
      <c r="H43" s="852">
        <v>124007589</v>
      </c>
      <c r="I43" s="916">
        <v>124743531</v>
      </c>
      <c r="J43" s="916">
        <v>124796337</v>
      </c>
      <c r="K43" s="854">
        <v>124817005</v>
      </c>
      <c r="L43" s="855">
        <v>124657159</v>
      </c>
      <c r="M43" s="917">
        <v>124465601</v>
      </c>
      <c r="N43" s="855">
        <v>124369524</v>
      </c>
      <c r="O43" s="855">
        <v>124266130</v>
      </c>
      <c r="P43" s="855">
        <v>124403567</v>
      </c>
      <c r="Q43" s="855">
        <v>124174946.28571431</v>
      </c>
    </row>
    <row r="44" spans="2:17" ht="12" customHeight="1">
      <c r="B44" s="869"/>
      <c r="C44" s="912">
        <v>37</v>
      </c>
      <c r="D44" s="918" t="s">
        <v>159</v>
      </c>
      <c r="E44" s="922" t="s">
        <v>1019</v>
      </c>
      <c r="F44" s="915" t="s">
        <v>906</v>
      </c>
      <c r="G44" s="852">
        <v>84446173</v>
      </c>
      <c r="H44" s="852">
        <v>86323574</v>
      </c>
      <c r="I44" s="916">
        <v>92411000</v>
      </c>
      <c r="J44" s="916">
        <v>93599000</v>
      </c>
      <c r="K44" s="854">
        <v>94512000</v>
      </c>
      <c r="L44" s="855">
        <v>95235000</v>
      </c>
      <c r="M44" s="917">
        <v>97434000</v>
      </c>
      <c r="N44" s="855">
        <v>98123000</v>
      </c>
      <c r="O44" s="855">
        <v>98737000</v>
      </c>
      <c r="P44" s="855">
        <v>99257000</v>
      </c>
      <c r="Q44" s="855">
        <v>115313000</v>
      </c>
    </row>
    <row r="45" spans="2:17" ht="12" customHeight="1">
      <c r="B45" s="872" t="s">
        <v>160</v>
      </c>
      <c r="C45" s="912"/>
      <c r="D45" s="918" t="s">
        <v>421</v>
      </c>
      <c r="E45" s="922" t="s">
        <v>1020</v>
      </c>
      <c r="F45" s="840"/>
      <c r="G45" s="852"/>
      <c r="H45" s="852"/>
      <c r="I45" s="916"/>
      <c r="J45" s="916"/>
      <c r="K45" s="854"/>
      <c r="L45" s="855"/>
      <c r="M45" s="917"/>
      <c r="N45" s="855"/>
      <c r="O45" s="855"/>
      <c r="P45" s="855"/>
      <c r="Q45" s="855"/>
    </row>
    <row r="46" spans="2:17" ht="12" customHeight="1">
      <c r="B46" s="869"/>
      <c r="C46" s="912">
        <v>38</v>
      </c>
      <c r="D46" s="918" t="s">
        <v>422</v>
      </c>
      <c r="E46" s="922" t="s">
        <v>951</v>
      </c>
      <c r="F46" s="876" t="s">
        <v>906</v>
      </c>
      <c r="G46" s="852">
        <v>313689.59999999998</v>
      </c>
      <c r="H46" s="852">
        <v>321522.40000000002</v>
      </c>
      <c r="I46" s="916">
        <v>235508.4</v>
      </c>
      <c r="J46" s="916">
        <v>192861</v>
      </c>
      <c r="K46" s="854">
        <v>182904.38871232877</v>
      </c>
      <c r="L46" s="855">
        <v>196034</v>
      </c>
      <c r="M46" s="917">
        <v>182143.66666666669</v>
      </c>
      <c r="N46" s="855">
        <v>168253.33333333331</v>
      </c>
      <c r="O46" s="855">
        <v>154363</v>
      </c>
      <c r="P46" s="855">
        <v>140558.66666666672</v>
      </c>
      <c r="Q46" s="855">
        <v>128563</v>
      </c>
    </row>
    <row r="47" spans="2:17" ht="12" customHeight="1">
      <c r="B47" s="869"/>
      <c r="C47" s="912">
        <v>39</v>
      </c>
      <c r="D47" s="918" t="s">
        <v>423</v>
      </c>
      <c r="E47" s="922" t="s">
        <v>952</v>
      </c>
      <c r="F47" s="876" t="s">
        <v>906</v>
      </c>
      <c r="G47" s="852">
        <v>66500.399999999994</v>
      </c>
      <c r="H47" s="852">
        <v>66031.600000000006</v>
      </c>
      <c r="I47" s="916">
        <v>64432.200000000004</v>
      </c>
      <c r="J47" s="916">
        <v>72194</v>
      </c>
      <c r="K47" s="854">
        <v>74497.187820552674</v>
      </c>
      <c r="L47" s="855">
        <v>68217</v>
      </c>
      <c r="M47" s="917">
        <v>68101.999999999985</v>
      </c>
      <c r="N47" s="855">
        <v>67987.000000000015</v>
      </c>
      <c r="O47" s="855">
        <v>67872</v>
      </c>
      <c r="P47" s="855">
        <v>67757</v>
      </c>
      <c r="Q47" s="855">
        <v>67642</v>
      </c>
    </row>
    <row r="48" spans="2:17" ht="12" customHeight="1">
      <c r="B48" s="869"/>
      <c r="C48" s="912">
        <v>40</v>
      </c>
      <c r="D48" s="918" t="s">
        <v>424</v>
      </c>
      <c r="E48" s="922" t="s">
        <v>953</v>
      </c>
      <c r="F48" s="876" t="s">
        <v>906</v>
      </c>
      <c r="G48" s="852">
        <v>921406.6</v>
      </c>
      <c r="H48" s="852">
        <v>963436.4</v>
      </c>
      <c r="I48" s="916">
        <v>1011539.1999999997</v>
      </c>
      <c r="J48" s="916">
        <v>1108899</v>
      </c>
      <c r="K48" s="854">
        <v>1157928.9635068495</v>
      </c>
      <c r="L48" s="855">
        <v>1044779</v>
      </c>
      <c r="M48" s="917">
        <v>1054646.333333333</v>
      </c>
      <c r="N48" s="855">
        <v>1064513.666666667</v>
      </c>
      <c r="O48" s="855">
        <v>1074381</v>
      </c>
      <c r="P48" s="855">
        <v>1084248.3333333333</v>
      </c>
      <c r="Q48" s="855">
        <v>1094115.6666666667</v>
      </c>
    </row>
    <row r="49" spans="2:17" ht="12" customHeight="1">
      <c r="B49" s="869"/>
      <c r="C49" s="912">
        <v>41</v>
      </c>
      <c r="D49" s="918" t="s">
        <v>425</v>
      </c>
      <c r="E49" s="922" t="s">
        <v>954</v>
      </c>
      <c r="F49" s="876" t="s">
        <v>906</v>
      </c>
      <c r="G49" s="852">
        <v>9662.2000000000007</v>
      </c>
      <c r="H49" s="852">
        <v>10386.799999999999</v>
      </c>
      <c r="I49" s="916">
        <v>62519.400000000009</v>
      </c>
      <c r="J49" s="916">
        <v>64936</v>
      </c>
      <c r="K49" s="854">
        <v>70953.327907546016</v>
      </c>
      <c r="L49" s="855">
        <v>54161</v>
      </c>
      <c r="M49" s="917">
        <v>63805.000000000007</v>
      </c>
      <c r="N49" s="855">
        <v>73448.999999999971</v>
      </c>
      <c r="O49" s="855">
        <v>83093</v>
      </c>
      <c r="P49" s="855">
        <v>92736.999999999985</v>
      </c>
      <c r="Q49" s="855">
        <v>102416.00000000001</v>
      </c>
    </row>
    <row r="50" spans="2:17" ht="12" customHeight="1">
      <c r="B50" s="869"/>
      <c r="C50" s="912">
        <v>42</v>
      </c>
      <c r="D50" s="918" t="s">
        <v>426</v>
      </c>
      <c r="E50" s="922" t="s">
        <v>955</v>
      </c>
      <c r="F50" s="876" t="s">
        <v>906</v>
      </c>
      <c r="G50" s="852">
        <v>254027.2</v>
      </c>
      <c r="H50" s="852">
        <v>253584.8</v>
      </c>
      <c r="I50" s="916">
        <v>269302.60000000003</v>
      </c>
      <c r="J50" s="916">
        <v>286088</v>
      </c>
      <c r="K50" s="854">
        <v>293051.75806392706</v>
      </c>
      <c r="L50" s="855">
        <v>248970</v>
      </c>
      <c r="M50" s="917">
        <v>249636.66666666672</v>
      </c>
      <c r="N50" s="855">
        <v>250303.33333333328</v>
      </c>
      <c r="O50" s="855">
        <v>250970</v>
      </c>
      <c r="P50" s="855">
        <v>251636.66666666672</v>
      </c>
      <c r="Q50" s="855">
        <v>252303.33333333328</v>
      </c>
    </row>
    <row r="51" spans="2:17" ht="12" customHeight="1">
      <c r="B51" s="864" t="s">
        <v>1021</v>
      </c>
      <c r="C51" s="912"/>
      <c r="D51" s="918" t="s">
        <v>956</v>
      </c>
      <c r="E51" s="922" t="s">
        <v>957</v>
      </c>
      <c r="F51" s="840"/>
      <c r="G51" s="852"/>
      <c r="H51" s="852"/>
      <c r="I51" s="916"/>
      <c r="J51" s="916"/>
      <c r="K51" s="854"/>
      <c r="L51" s="855"/>
      <c r="M51" s="917"/>
      <c r="N51" s="855"/>
      <c r="O51" s="855"/>
      <c r="P51" s="855"/>
      <c r="Q51" s="855"/>
    </row>
    <row r="52" spans="2:17" ht="12" customHeight="1">
      <c r="B52" s="869"/>
      <c r="C52" s="912">
        <v>43</v>
      </c>
      <c r="D52" s="918" t="s">
        <v>167</v>
      </c>
      <c r="E52" s="922" t="s">
        <v>958</v>
      </c>
      <c r="F52" s="876" t="s">
        <v>906</v>
      </c>
      <c r="G52" s="852">
        <v>221048.4</v>
      </c>
      <c r="H52" s="852">
        <v>212988.6</v>
      </c>
      <c r="I52" s="916">
        <v>201881.00000000006</v>
      </c>
      <c r="J52" s="916">
        <v>275173</v>
      </c>
      <c r="K52" s="854">
        <v>296386.37526940659</v>
      </c>
      <c r="L52" s="855">
        <v>261271</v>
      </c>
      <c r="M52" s="917">
        <v>252520.99999999994</v>
      </c>
      <c r="N52" s="855">
        <v>243771.00000000006</v>
      </c>
      <c r="O52" s="855">
        <v>235021</v>
      </c>
      <c r="P52" s="855">
        <v>226270.99999999997</v>
      </c>
      <c r="Q52" s="855">
        <v>217521</v>
      </c>
    </row>
    <row r="53" spans="2:17" ht="12" customHeight="1">
      <c r="B53" s="869"/>
      <c r="C53" s="912">
        <v>44</v>
      </c>
      <c r="D53" s="918" t="s">
        <v>168</v>
      </c>
      <c r="E53" s="922" t="s">
        <v>1022</v>
      </c>
      <c r="F53" s="876" t="s">
        <v>906</v>
      </c>
      <c r="G53" s="852">
        <v>596105</v>
      </c>
      <c r="H53" s="852">
        <v>589044</v>
      </c>
      <c r="I53" s="916">
        <v>590038.99999999988</v>
      </c>
      <c r="J53" s="916">
        <v>621855</v>
      </c>
      <c r="K53" s="854">
        <v>630535.6065022829</v>
      </c>
      <c r="L53" s="855">
        <v>563476</v>
      </c>
      <c r="M53" s="917">
        <v>558032.33333333337</v>
      </c>
      <c r="N53" s="855">
        <v>552588.66666666663</v>
      </c>
      <c r="O53" s="855">
        <v>547145</v>
      </c>
      <c r="P53" s="855">
        <v>541701.33333333337</v>
      </c>
      <c r="Q53" s="855">
        <v>536257.66666666663</v>
      </c>
    </row>
    <row r="54" spans="2:17" ht="12" customHeight="1">
      <c r="B54" s="869"/>
      <c r="C54" s="912">
        <v>45</v>
      </c>
      <c r="D54" s="918" t="s">
        <v>169</v>
      </c>
      <c r="E54" s="922" t="s">
        <v>960</v>
      </c>
      <c r="F54" s="876" t="s">
        <v>906</v>
      </c>
      <c r="G54" s="852">
        <v>1550155.6</v>
      </c>
      <c r="H54" s="852">
        <v>1554998.4</v>
      </c>
      <c r="I54" s="916">
        <v>1526495.2</v>
      </c>
      <c r="J54" s="916">
        <v>1793269</v>
      </c>
      <c r="K54" s="854">
        <v>1880854.8627214606</v>
      </c>
      <c r="L54" s="855">
        <v>1532188</v>
      </c>
      <c r="M54" s="917">
        <v>1592830.6666666667</v>
      </c>
      <c r="N54" s="855">
        <v>1653473.3333333333</v>
      </c>
      <c r="O54" s="855">
        <v>1714116</v>
      </c>
      <c r="P54" s="855">
        <v>1774758.6666666667</v>
      </c>
      <c r="Q54" s="855">
        <v>1835401.3333333333</v>
      </c>
    </row>
    <row r="55" spans="2:17" ht="12" customHeight="1">
      <c r="B55" s="869"/>
      <c r="C55" s="931">
        <v>46</v>
      </c>
      <c r="D55" s="932" t="s">
        <v>170</v>
      </c>
      <c r="E55" s="914"/>
      <c r="F55" s="876" t="s">
        <v>906</v>
      </c>
      <c r="G55" s="852"/>
      <c r="H55" s="852"/>
      <c r="I55" s="920">
        <v>571344.00000000012</v>
      </c>
      <c r="J55" s="920">
        <v>921305</v>
      </c>
      <c r="K55" s="920">
        <v>1036303.6814246576</v>
      </c>
      <c r="L55" s="920">
        <v>925355</v>
      </c>
      <c r="M55" s="921">
        <v>867570.66666666651</v>
      </c>
      <c r="N55" s="920">
        <v>809786.33333333349</v>
      </c>
      <c r="O55" s="920">
        <v>752002</v>
      </c>
      <c r="P55" s="920">
        <v>694217.66666666651</v>
      </c>
      <c r="Q55" s="920">
        <v>636433.33333333349</v>
      </c>
    </row>
    <row r="56" spans="2:17" ht="12" customHeight="1">
      <c r="B56" s="864" t="s">
        <v>171</v>
      </c>
      <c r="C56" s="912"/>
      <c r="D56" s="913" t="s">
        <v>961</v>
      </c>
      <c r="E56" s="914" t="s">
        <v>1023</v>
      </c>
      <c r="F56" s="840"/>
      <c r="G56" s="852"/>
      <c r="H56" s="852"/>
      <c r="I56" s="916"/>
      <c r="J56" s="916"/>
      <c r="K56" s="854"/>
      <c r="L56" s="855"/>
      <c r="M56" s="917"/>
      <c r="N56" s="855"/>
      <c r="O56" s="855"/>
      <c r="P56" s="855"/>
      <c r="Q56" s="855"/>
    </row>
    <row r="57" spans="2:17" ht="12" customHeight="1">
      <c r="B57" s="869"/>
      <c r="C57" s="912">
        <v>47</v>
      </c>
      <c r="D57" s="913" t="s">
        <v>172</v>
      </c>
      <c r="E57" s="914" t="s">
        <v>1024</v>
      </c>
      <c r="F57" s="876" t="s">
        <v>906</v>
      </c>
      <c r="G57" s="852">
        <v>36755.199999999997</v>
      </c>
      <c r="H57" s="852">
        <v>32866</v>
      </c>
      <c r="I57" s="916">
        <v>37537.600000000013</v>
      </c>
      <c r="J57" s="916">
        <v>37936</v>
      </c>
      <c r="K57" s="854">
        <v>40915.658484018262</v>
      </c>
      <c r="L57" s="855">
        <v>41092</v>
      </c>
      <c r="M57" s="917">
        <v>39718.333333333343</v>
      </c>
      <c r="N57" s="855">
        <v>38344.666666666657</v>
      </c>
      <c r="O57" s="855">
        <v>36971</v>
      </c>
      <c r="P57" s="855">
        <v>35600</v>
      </c>
      <c r="Q57" s="855">
        <v>34278</v>
      </c>
    </row>
    <row r="58" spans="2:17" ht="12" customHeight="1">
      <c r="B58" s="869"/>
      <c r="C58" s="912">
        <v>48</v>
      </c>
      <c r="D58" s="918" t="s">
        <v>1025</v>
      </c>
      <c r="E58" s="922"/>
      <c r="F58" s="876" t="s">
        <v>906</v>
      </c>
      <c r="G58" s="852"/>
      <c r="H58" s="852"/>
      <c r="I58" s="916">
        <v>53015.853614647203</v>
      </c>
      <c r="J58" s="916">
        <v>53395.030154896602</v>
      </c>
      <c r="K58" s="854">
        <v>57362.420699796457</v>
      </c>
      <c r="L58" s="855">
        <v>39233</v>
      </c>
      <c r="M58" s="917">
        <v>36284.166166053845</v>
      </c>
      <c r="N58" s="855">
        <v>33335.33233210766</v>
      </c>
      <c r="O58" s="855">
        <v>30386.498498161502</v>
      </c>
      <c r="P58" s="855">
        <v>27437.664664215343</v>
      </c>
      <c r="Q58" s="855">
        <v>24539.833187022752</v>
      </c>
    </row>
    <row r="59" spans="2:17" ht="12" customHeight="1">
      <c r="B59" s="869"/>
      <c r="C59" s="912">
        <v>49</v>
      </c>
      <c r="D59" s="918" t="s">
        <v>174</v>
      </c>
      <c r="E59" s="922" t="s">
        <v>1026</v>
      </c>
      <c r="F59" s="876" t="s">
        <v>906</v>
      </c>
      <c r="G59" s="852">
        <v>654787.80000000005</v>
      </c>
      <c r="H59" s="852">
        <v>654717.19999999995</v>
      </c>
      <c r="I59" s="916">
        <v>587822.79999999993</v>
      </c>
      <c r="J59" s="916">
        <v>640122</v>
      </c>
      <c r="K59" s="854">
        <v>647042.34078538814</v>
      </c>
      <c r="L59" s="879">
        <v>375764</v>
      </c>
      <c r="M59" s="917">
        <v>388766</v>
      </c>
      <c r="N59" s="879">
        <v>401768</v>
      </c>
      <c r="O59" s="879">
        <v>414770</v>
      </c>
      <c r="P59" s="879">
        <v>427772</v>
      </c>
      <c r="Q59" s="879">
        <v>440774</v>
      </c>
    </row>
    <row r="60" spans="2:17" ht="12" customHeight="1">
      <c r="B60" s="869"/>
      <c r="C60" s="912">
        <v>50</v>
      </c>
      <c r="D60" s="918" t="s">
        <v>175</v>
      </c>
      <c r="E60" s="922" t="s">
        <v>1027</v>
      </c>
      <c r="F60" s="876" t="s">
        <v>906</v>
      </c>
      <c r="G60" s="852">
        <v>574996.4</v>
      </c>
      <c r="H60" s="852">
        <v>559914.6</v>
      </c>
      <c r="I60" s="916">
        <v>581489.20000000019</v>
      </c>
      <c r="J60" s="916">
        <v>636711</v>
      </c>
      <c r="K60" s="854">
        <v>648121.37771689508</v>
      </c>
      <c r="L60" s="855">
        <v>538840</v>
      </c>
      <c r="M60" s="917">
        <v>551472.66666666651</v>
      </c>
      <c r="N60" s="855">
        <v>564105.33333333349</v>
      </c>
      <c r="O60" s="855">
        <v>576738</v>
      </c>
      <c r="P60" s="855">
        <v>589370.66666666651</v>
      </c>
      <c r="Q60" s="855">
        <v>602003.33333333349</v>
      </c>
    </row>
    <row r="61" spans="2:17" ht="12" customHeight="1">
      <c r="B61" s="869"/>
      <c r="C61" s="912">
        <v>51</v>
      </c>
      <c r="D61" s="918" t="s">
        <v>1028</v>
      </c>
      <c r="E61" s="922"/>
      <c r="F61" s="876" t="s">
        <v>906</v>
      </c>
      <c r="G61" s="933"/>
      <c r="H61" s="933"/>
      <c r="I61" s="854">
        <v>119737.2</v>
      </c>
      <c r="J61" s="916">
        <v>297765</v>
      </c>
      <c r="K61" s="854">
        <v>298466.01066666679</v>
      </c>
      <c r="L61" s="855">
        <v>324341</v>
      </c>
      <c r="M61" s="917">
        <v>315753.99999999994</v>
      </c>
      <c r="N61" s="855">
        <v>307167</v>
      </c>
      <c r="O61" s="855">
        <v>298580</v>
      </c>
      <c r="P61" s="855">
        <v>289993.00000000006</v>
      </c>
      <c r="Q61" s="855">
        <v>281405.99999999994</v>
      </c>
    </row>
    <row r="62" spans="2:17" ht="12" customHeight="1">
      <c r="B62" s="869"/>
      <c r="C62" s="912">
        <v>52</v>
      </c>
      <c r="D62" s="918" t="s">
        <v>177</v>
      </c>
      <c r="E62" s="922" t="s">
        <v>1029</v>
      </c>
      <c r="F62" s="876" t="s">
        <v>906</v>
      </c>
      <c r="G62" s="926">
        <v>574996.4</v>
      </c>
      <c r="H62" s="926">
        <v>559914.6</v>
      </c>
      <c r="I62" s="854">
        <v>286889.79999999993</v>
      </c>
      <c r="J62" s="916">
        <v>122522</v>
      </c>
      <c r="K62" s="854">
        <v>120126.9388127854</v>
      </c>
      <c r="L62" s="855">
        <v>97913</v>
      </c>
      <c r="M62" s="917">
        <v>97754.999999999985</v>
      </c>
      <c r="N62" s="855">
        <v>97597.000000000015</v>
      </c>
      <c r="O62" s="855">
        <v>97439</v>
      </c>
      <c r="P62" s="855">
        <v>97280.999999999985</v>
      </c>
      <c r="Q62" s="855">
        <v>97123.000000000015</v>
      </c>
    </row>
    <row r="63" spans="2:17" ht="12" customHeight="1">
      <c r="B63" s="869"/>
      <c r="C63" s="912">
        <v>53</v>
      </c>
      <c r="D63" s="918" t="s">
        <v>178</v>
      </c>
      <c r="E63" s="922"/>
      <c r="F63" s="876" t="s">
        <v>906</v>
      </c>
      <c r="G63" s="929"/>
      <c r="H63" s="929"/>
      <c r="I63" s="854">
        <v>100275.40000000001</v>
      </c>
      <c r="J63" s="916">
        <v>136798</v>
      </c>
      <c r="K63" s="854">
        <v>145859.74020091325</v>
      </c>
      <c r="L63" s="855">
        <v>81150</v>
      </c>
      <c r="M63" s="917">
        <v>72160.666666666657</v>
      </c>
      <c r="N63" s="855">
        <v>63171.333333333343</v>
      </c>
      <c r="O63" s="855">
        <v>54182</v>
      </c>
      <c r="P63" s="855">
        <v>45192.66666666665</v>
      </c>
      <c r="Q63" s="855">
        <v>36203.333333333321</v>
      </c>
    </row>
    <row r="64" spans="2:17" ht="12" customHeight="1">
      <c r="B64" s="869"/>
      <c r="C64" s="912">
        <v>54</v>
      </c>
      <c r="D64" s="918" t="s">
        <v>179</v>
      </c>
      <c r="E64" s="922" t="s">
        <v>1030</v>
      </c>
      <c r="F64" s="876" t="s">
        <v>906</v>
      </c>
      <c r="G64" s="852">
        <v>469067</v>
      </c>
      <c r="H64" s="852">
        <v>456760</v>
      </c>
      <c r="I64" s="916">
        <v>374342.20000000013</v>
      </c>
      <c r="J64" s="916">
        <v>394418</v>
      </c>
      <c r="K64" s="854">
        <v>389742.39378995431</v>
      </c>
      <c r="L64" s="855">
        <v>339246</v>
      </c>
      <c r="M64" s="917">
        <v>338207</v>
      </c>
      <c r="N64" s="855">
        <v>337168</v>
      </c>
      <c r="O64" s="855">
        <v>336129</v>
      </c>
      <c r="P64" s="855">
        <v>335090.00000000006</v>
      </c>
      <c r="Q64" s="855">
        <v>334050.99999999994</v>
      </c>
    </row>
    <row r="65" spans="2:17" ht="12" customHeight="1">
      <c r="B65" s="934"/>
      <c r="C65" s="912">
        <v>55</v>
      </c>
      <c r="D65" s="918" t="s">
        <v>1031</v>
      </c>
      <c r="E65" s="922"/>
      <c r="F65" s="876" t="s">
        <v>906</v>
      </c>
      <c r="G65" s="852"/>
      <c r="H65" s="852"/>
      <c r="I65" s="916"/>
      <c r="J65" s="916">
        <v>10377322.969845103</v>
      </c>
      <c r="K65" s="854">
        <v>10448332.100327766</v>
      </c>
      <c r="L65" s="855">
        <v>9908889</v>
      </c>
      <c r="M65" s="917">
        <v>9986846.8338339459</v>
      </c>
      <c r="N65" s="855">
        <v>10064804.66766789</v>
      </c>
      <c r="O65" s="855">
        <v>10142762.501501838</v>
      </c>
      <c r="P65" s="855">
        <v>10220720.335335784</v>
      </c>
      <c r="Q65" s="855">
        <v>10298678.169169728</v>
      </c>
    </row>
    <row r="66" spans="2:17" ht="12" customHeight="1">
      <c r="B66" s="869" t="s">
        <v>1032</v>
      </c>
      <c r="C66" s="912">
        <v>56</v>
      </c>
      <c r="D66" s="918" t="s">
        <v>439</v>
      </c>
      <c r="E66" s="922"/>
      <c r="F66" s="876" t="s">
        <v>906</v>
      </c>
      <c r="G66" s="852"/>
      <c r="H66" s="852"/>
      <c r="I66" s="916">
        <v>284584.1999999999</v>
      </c>
      <c r="J66" s="916">
        <v>310812</v>
      </c>
      <c r="K66" s="854">
        <v>318927.61046575342</v>
      </c>
      <c r="L66" s="855">
        <v>294957</v>
      </c>
      <c r="M66" s="917">
        <v>300548.00000000012</v>
      </c>
      <c r="N66" s="855">
        <v>306138.99999999994</v>
      </c>
      <c r="O66" s="855">
        <v>311730</v>
      </c>
      <c r="P66" s="855">
        <v>317321</v>
      </c>
      <c r="Q66" s="855">
        <v>322912</v>
      </c>
    </row>
    <row r="67" spans="2:17" ht="12" customHeight="1">
      <c r="B67" s="869" t="s">
        <v>1033</v>
      </c>
      <c r="C67" s="912">
        <v>57</v>
      </c>
      <c r="D67" s="918" t="s">
        <v>185</v>
      </c>
      <c r="E67" s="922" t="s">
        <v>986</v>
      </c>
      <c r="F67" s="876" t="s">
        <v>906</v>
      </c>
      <c r="G67" s="852">
        <v>133955</v>
      </c>
      <c r="H67" s="852">
        <v>133936</v>
      </c>
      <c r="I67" s="916">
        <v>49196.600000000013</v>
      </c>
      <c r="J67" s="916">
        <v>53803</v>
      </c>
      <c r="K67" s="854">
        <v>53720.857936073051</v>
      </c>
      <c r="L67" s="855">
        <v>48716</v>
      </c>
      <c r="M67" s="917">
        <v>49359.999999999993</v>
      </c>
      <c r="N67" s="855">
        <v>50004.000000000007</v>
      </c>
      <c r="O67" s="855">
        <v>50648</v>
      </c>
      <c r="P67" s="855">
        <v>51291.999999999985</v>
      </c>
      <c r="Q67" s="855">
        <v>51936.000000000015</v>
      </c>
    </row>
    <row r="68" spans="2:17" ht="12" customHeight="1">
      <c r="B68" s="869"/>
      <c r="C68" s="912">
        <v>58</v>
      </c>
      <c r="D68" s="935" t="s">
        <v>987</v>
      </c>
      <c r="E68" s="922" t="s">
        <v>988</v>
      </c>
      <c r="F68" s="876" t="s">
        <v>906</v>
      </c>
      <c r="G68" s="852">
        <v>291483.8</v>
      </c>
      <c r="H68" s="852">
        <v>295290.2</v>
      </c>
      <c r="I68" s="916">
        <v>272537.8</v>
      </c>
      <c r="J68" s="916">
        <v>303752</v>
      </c>
      <c r="K68" s="854">
        <v>312190.90695890418</v>
      </c>
      <c r="L68" s="855">
        <v>252841</v>
      </c>
      <c r="M68" s="917">
        <v>255079.99999999997</v>
      </c>
      <c r="N68" s="855">
        <v>257319.00000000003</v>
      </c>
      <c r="O68" s="855">
        <v>259558</v>
      </c>
      <c r="P68" s="855">
        <v>261796.99999999997</v>
      </c>
      <c r="Q68" s="855">
        <v>264036</v>
      </c>
    </row>
    <row r="69" spans="2:17" ht="12" customHeight="1">
      <c r="B69" s="872" t="s">
        <v>1034</v>
      </c>
      <c r="C69" s="912"/>
      <c r="D69" s="918" t="s">
        <v>971</v>
      </c>
      <c r="E69" s="922" t="s">
        <v>972</v>
      </c>
      <c r="F69" s="936"/>
      <c r="G69" s="852"/>
      <c r="H69" s="852"/>
      <c r="I69" s="916"/>
      <c r="J69" s="916"/>
      <c r="K69" s="854"/>
      <c r="L69" s="855"/>
      <c r="M69" s="917"/>
      <c r="N69" s="855"/>
      <c r="O69" s="855"/>
      <c r="P69" s="855"/>
      <c r="Q69" s="855"/>
    </row>
    <row r="70" spans="2:17" ht="12" customHeight="1">
      <c r="B70" s="869"/>
      <c r="C70" s="912">
        <v>59</v>
      </c>
      <c r="D70" s="918" t="s">
        <v>187</v>
      </c>
      <c r="E70" s="922" t="s">
        <v>973</v>
      </c>
      <c r="F70" s="876" t="s">
        <v>906</v>
      </c>
      <c r="G70" s="852">
        <v>3004797.8</v>
      </c>
      <c r="H70" s="852">
        <v>3042321.2</v>
      </c>
      <c r="I70" s="916">
        <v>2847172.0000000014</v>
      </c>
      <c r="J70" s="916">
        <v>3876846</v>
      </c>
      <c r="K70" s="854">
        <v>4939103.9189954335</v>
      </c>
      <c r="L70" s="855">
        <v>4201947</v>
      </c>
      <c r="M70" s="917">
        <v>4211591.6666666651</v>
      </c>
      <c r="N70" s="855">
        <v>4221236.3333333349</v>
      </c>
      <c r="O70" s="855">
        <v>4230881</v>
      </c>
      <c r="P70" s="855">
        <v>4240525.6666666651</v>
      </c>
      <c r="Q70" s="855">
        <v>4250170.3333333349</v>
      </c>
    </row>
    <row r="71" spans="2:17" ht="12" customHeight="1">
      <c r="B71" s="934"/>
      <c r="C71" s="912">
        <v>60</v>
      </c>
      <c r="D71" s="932" t="s">
        <v>974</v>
      </c>
      <c r="E71" s="937"/>
      <c r="F71" s="876" t="s">
        <v>906</v>
      </c>
      <c r="G71" s="852"/>
      <c r="H71" s="852"/>
      <c r="I71" s="916">
        <v>1931850</v>
      </c>
      <c r="J71" s="916">
        <v>1315040</v>
      </c>
      <c r="K71" s="854">
        <v>1085155.4957990868</v>
      </c>
      <c r="L71" s="855">
        <v>1218885</v>
      </c>
      <c r="M71" s="917">
        <v>1232153.3333333335</v>
      </c>
      <c r="N71" s="855">
        <v>1245421.6666666665</v>
      </c>
      <c r="O71" s="855">
        <v>1258690</v>
      </c>
      <c r="P71" s="855">
        <v>1271958.3333333335</v>
      </c>
      <c r="Q71" s="855">
        <v>1285226.6666666665</v>
      </c>
    </row>
    <row r="72" spans="2:17" ht="12" customHeight="1">
      <c r="B72" s="869" t="s">
        <v>1035</v>
      </c>
      <c r="C72" s="912">
        <v>61</v>
      </c>
      <c r="D72" s="913" t="s">
        <v>190</v>
      </c>
      <c r="E72" s="914" t="s">
        <v>989</v>
      </c>
      <c r="F72" s="876" t="s">
        <v>906</v>
      </c>
      <c r="G72" s="852">
        <v>390056.2</v>
      </c>
      <c r="H72" s="852">
        <v>385912.8</v>
      </c>
      <c r="I72" s="916">
        <v>355241.99999999988</v>
      </c>
      <c r="J72" s="916">
        <v>385042</v>
      </c>
      <c r="K72" s="854">
        <v>390823.12467579916</v>
      </c>
      <c r="L72" s="855">
        <v>365401</v>
      </c>
      <c r="M72" s="917">
        <v>352087.66666666674</v>
      </c>
      <c r="N72" s="855">
        <v>338774.33333333326</v>
      </c>
      <c r="O72" s="855">
        <v>325461</v>
      </c>
      <c r="P72" s="855">
        <v>312147.6666666668</v>
      </c>
      <c r="Q72" s="855">
        <v>298834.33333333326</v>
      </c>
    </row>
    <row r="73" spans="2:17" ht="12" customHeight="1">
      <c r="B73" s="878" t="s">
        <v>457</v>
      </c>
      <c r="C73" s="912">
        <v>66</v>
      </c>
      <c r="D73" s="913" t="s">
        <v>981</v>
      </c>
      <c r="E73" s="914" t="s">
        <v>982</v>
      </c>
      <c r="F73" s="876" t="s">
        <v>906</v>
      </c>
      <c r="G73" s="852">
        <v>2827057</v>
      </c>
      <c r="H73" s="852">
        <v>2834116</v>
      </c>
      <c r="I73" s="916">
        <v>2990446.4000000013</v>
      </c>
      <c r="J73" s="916">
        <v>3086902</v>
      </c>
      <c r="K73" s="854">
        <v>3135750.0672434047</v>
      </c>
      <c r="L73" s="879">
        <v>2993051.2</v>
      </c>
      <c r="M73" s="917">
        <v>2992400</v>
      </c>
      <c r="N73" s="879">
        <v>3004440</v>
      </c>
      <c r="O73" s="879">
        <v>3016680</v>
      </c>
      <c r="P73" s="879">
        <v>3029060</v>
      </c>
      <c r="Q73" s="879">
        <v>3041280</v>
      </c>
    </row>
    <row r="74" spans="2:17" ht="12" customHeight="1">
      <c r="B74" s="872" t="s">
        <v>975</v>
      </c>
      <c r="C74" s="912"/>
      <c r="D74" s="930" t="s">
        <v>976</v>
      </c>
      <c r="E74" s="914" t="s">
        <v>1036</v>
      </c>
      <c r="F74" s="840"/>
      <c r="G74" s="852"/>
      <c r="H74" s="852"/>
      <c r="I74" s="916"/>
      <c r="J74" s="916"/>
      <c r="K74" s="854"/>
      <c r="L74" s="855"/>
      <c r="M74" s="917"/>
      <c r="N74" s="855"/>
      <c r="O74" s="855"/>
      <c r="P74" s="855"/>
      <c r="Q74" s="855"/>
    </row>
    <row r="75" spans="2:17" ht="12" customHeight="1">
      <c r="B75" s="869"/>
      <c r="C75" s="912">
        <v>62</v>
      </c>
      <c r="D75" s="930" t="s">
        <v>192</v>
      </c>
      <c r="E75" s="914" t="s">
        <v>978</v>
      </c>
      <c r="F75" s="876" t="s">
        <v>979</v>
      </c>
      <c r="G75" s="852">
        <v>1820035</v>
      </c>
      <c r="H75" s="852">
        <v>1812554</v>
      </c>
      <c r="I75" s="916">
        <v>1751842</v>
      </c>
      <c r="J75" s="916">
        <v>1743293</v>
      </c>
      <c r="K75" s="854">
        <v>1730215</v>
      </c>
      <c r="L75" s="855">
        <v>1712439</v>
      </c>
      <c r="M75" s="917">
        <v>1712439</v>
      </c>
      <c r="N75" s="855">
        <v>1695114</v>
      </c>
      <c r="O75" s="855">
        <v>1680625</v>
      </c>
      <c r="P75" s="855">
        <v>1673594</v>
      </c>
      <c r="Q75" s="855">
        <v>1664456</v>
      </c>
    </row>
    <row r="76" spans="2:17" ht="12" customHeight="1">
      <c r="B76" s="869"/>
      <c r="C76" s="912">
        <v>63</v>
      </c>
      <c r="D76" s="913" t="s">
        <v>980</v>
      </c>
      <c r="E76" s="914"/>
      <c r="F76" s="876" t="s">
        <v>906</v>
      </c>
      <c r="G76" s="852"/>
      <c r="H76" s="852"/>
      <c r="I76" s="916">
        <v>2640008.7999999993</v>
      </c>
      <c r="J76" s="916">
        <v>2876829</v>
      </c>
      <c r="K76" s="854">
        <v>3062059.9976206194</v>
      </c>
      <c r="L76" s="855">
        <v>2766541</v>
      </c>
      <c r="M76" s="917">
        <v>2987603.6666666665</v>
      </c>
      <c r="N76" s="855">
        <v>3208666.3333333335</v>
      </c>
      <c r="O76" s="855">
        <v>3429729</v>
      </c>
      <c r="P76" s="855">
        <v>3650791.666666667</v>
      </c>
      <c r="Q76" s="855">
        <v>3871854.333333333</v>
      </c>
    </row>
    <row r="77" spans="2:17" ht="12" customHeight="1">
      <c r="B77" s="878" t="s">
        <v>458</v>
      </c>
      <c r="C77" s="912">
        <v>67</v>
      </c>
      <c r="D77" s="913" t="s">
        <v>983</v>
      </c>
      <c r="E77" s="914" t="s">
        <v>984</v>
      </c>
      <c r="F77" s="876" t="s">
        <v>906</v>
      </c>
      <c r="G77" s="852">
        <v>736523.6</v>
      </c>
      <c r="H77" s="852">
        <v>728107.4</v>
      </c>
      <c r="I77" s="916">
        <v>687875.20000000007</v>
      </c>
      <c r="J77" s="916">
        <v>406970</v>
      </c>
      <c r="K77" s="854">
        <v>369603.54697733972</v>
      </c>
      <c r="L77" s="855">
        <v>342426</v>
      </c>
      <c r="M77" s="917">
        <v>401191.33333333355</v>
      </c>
      <c r="N77" s="855">
        <v>459956.66666666645</v>
      </c>
      <c r="O77" s="855">
        <v>518722</v>
      </c>
      <c r="P77" s="855">
        <v>577487.33333333337</v>
      </c>
      <c r="Q77" s="855">
        <v>636252.66666666698</v>
      </c>
    </row>
    <row r="78" spans="2:17">
      <c r="B78" s="872" t="s">
        <v>195</v>
      </c>
      <c r="C78" s="912"/>
      <c r="D78" s="913" t="s">
        <v>459</v>
      </c>
      <c r="E78" s="914" t="s">
        <v>985</v>
      </c>
      <c r="F78" s="840"/>
      <c r="G78" s="852"/>
      <c r="H78" s="852"/>
      <c r="I78" s="916"/>
      <c r="J78" s="916"/>
      <c r="K78" s="854"/>
      <c r="L78" s="855"/>
      <c r="M78" s="917"/>
      <c r="N78" s="855"/>
      <c r="O78" s="855"/>
      <c r="P78" s="855"/>
      <c r="Q78" s="855"/>
    </row>
    <row r="79" spans="2:17">
      <c r="B79" s="869"/>
      <c r="C79" s="912">
        <v>64</v>
      </c>
      <c r="D79" s="918" t="s">
        <v>196</v>
      </c>
      <c r="E79" s="919" t="s">
        <v>1037</v>
      </c>
      <c r="F79" s="876" t="s">
        <v>906</v>
      </c>
      <c r="G79" s="852">
        <v>304507.59999999998</v>
      </c>
      <c r="H79" s="852">
        <v>298207.40000000002</v>
      </c>
      <c r="I79" s="916">
        <v>311291.19999999995</v>
      </c>
      <c r="J79" s="916">
        <v>271619</v>
      </c>
      <c r="K79" s="854">
        <v>258637.38511415524</v>
      </c>
      <c r="L79" s="855">
        <v>279646</v>
      </c>
      <c r="M79" s="917">
        <v>274408.00000000006</v>
      </c>
      <c r="N79" s="855">
        <v>269170</v>
      </c>
      <c r="O79" s="855">
        <v>263932</v>
      </c>
      <c r="P79" s="855">
        <v>258694</v>
      </c>
      <c r="Q79" s="855">
        <v>253456</v>
      </c>
    </row>
    <row r="80" spans="2:17">
      <c r="B80" s="869"/>
      <c r="C80" s="938">
        <v>65</v>
      </c>
      <c r="D80" s="939" t="s">
        <v>991</v>
      </c>
      <c r="E80" s="940" t="s">
        <v>1038</v>
      </c>
      <c r="F80" s="876" t="s">
        <v>906</v>
      </c>
      <c r="G80" s="941">
        <v>2849</v>
      </c>
      <c r="H80" s="941">
        <v>2838</v>
      </c>
      <c r="I80" s="854">
        <v>3081</v>
      </c>
      <c r="J80" s="854">
        <v>4052</v>
      </c>
      <c r="K80" s="854">
        <v>4311.5134429223745</v>
      </c>
      <c r="L80" s="855">
        <v>2477</v>
      </c>
      <c r="M80" s="917">
        <v>2361.3333333333326</v>
      </c>
      <c r="N80" s="855">
        <v>2245.666666666667</v>
      </c>
      <c r="O80" s="855">
        <v>2130</v>
      </c>
      <c r="P80" s="855">
        <v>2035.3333333333335</v>
      </c>
      <c r="Q80" s="855">
        <v>1950.6666666666665</v>
      </c>
    </row>
    <row r="81" spans="2:17">
      <c r="B81" s="869"/>
      <c r="C81" s="942"/>
      <c r="D81" s="935"/>
      <c r="E81" s="922"/>
      <c r="F81" s="915" t="s">
        <v>993</v>
      </c>
      <c r="G81" s="929">
        <v>1209571</v>
      </c>
      <c r="H81" s="929">
        <v>1265822</v>
      </c>
      <c r="I81" s="909">
        <v>1237578</v>
      </c>
      <c r="J81" s="909">
        <v>1227764</v>
      </c>
      <c r="K81" s="843">
        <v>1218663</v>
      </c>
      <c r="L81" s="845">
        <v>1174221</v>
      </c>
      <c r="M81" s="911">
        <v>1199510</v>
      </c>
      <c r="N81" s="855">
        <v>1184999</v>
      </c>
      <c r="O81" s="855">
        <v>1156602</v>
      </c>
      <c r="P81" s="855">
        <v>1107166</v>
      </c>
      <c r="Q81" s="855">
        <v>1051332</v>
      </c>
    </row>
    <row r="82" spans="2:17">
      <c r="B82" s="869"/>
      <c r="C82" s="943">
        <v>66</v>
      </c>
      <c r="D82" s="930" t="s">
        <v>198</v>
      </c>
      <c r="E82" s="914"/>
      <c r="F82" s="876" t="s">
        <v>906</v>
      </c>
      <c r="G82" s="852"/>
      <c r="H82" s="852"/>
      <c r="I82" s="909">
        <v>7915329.4000000004</v>
      </c>
      <c r="J82" s="916">
        <v>4290390.666666667</v>
      </c>
      <c r="K82" s="854">
        <v>4421416.4712876705</v>
      </c>
      <c r="L82" s="855">
        <v>4239632</v>
      </c>
      <c r="M82" s="917">
        <v>4292511</v>
      </c>
      <c r="N82" s="845">
        <v>4345390</v>
      </c>
      <c r="O82" s="855">
        <v>4398269</v>
      </c>
      <c r="P82" s="855">
        <v>4451148</v>
      </c>
      <c r="Q82" s="855">
        <v>4504027</v>
      </c>
    </row>
    <row r="83" spans="2:17" ht="14.25" thickBot="1">
      <c r="B83" s="891" t="s">
        <v>199</v>
      </c>
      <c r="C83" s="944">
        <v>67</v>
      </c>
      <c r="D83" s="945" t="s">
        <v>393</v>
      </c>
      <c r="E83" s="946" t="s">
        <v>1039</v>
      </c>
      <c r="F83" s="947" t="s">
        <v>906</v>
      </c>
      <c r="G83" s="896">
        <v>1888211.4</v>
      </c>
      <c r="H83" s="896">
        <v>1893670.6</v>
      </c>
      <c r="I83" s="948">
        <v>1842038.2000000002</v>
      </c>
      <c r="J83" s="948">
        <v>1868690</v>
      </c>
      <c r="K83" s="898">
        <v>1874179.2537351605</v>
      </c>
      <c r="L83" s="899">
        <v>2203870.5268675797</v>
      </c>
      <c r="M83" s="949">
        <v>2187800</v>
      </c>
      <c r="N83" s="899">
        <v>2187940</v>
      </c>
      <c r="O83" s="899">
        <v>2188480</v>
      </c>
      <c r="P83" s="899">
        <v>2189660</v>
      </c>
      <c r="Q83" s="899">
        <v>2190280</v>
      </c>
    </row>
    <row r="85" spans="2:17">
      <c r="I85" s="1672">
        <f>I31+I32+I33</f>
        <v>40247738.039999999</v>
      </c>
      <c r="J85" s="1672">
        <f t="shared" ref="J85:N85" si="0">J31+J32+J33</f>
        <v>29197828</v>
      </c>
      <c r="K85" s="1672">
        <f t="shared" si="0"/>
        <v>30618644.599999998</v>
      </c>
      <c r="L85" s="1672">
        <f t="shared" si="0"/>
        <v>30607952.454288363</v>
      </c>
      <c r="M85" s="1672">
        <f t="shared" si="0"/>
        <v>33081622.140000008</v>
      </c>
      <c r="N85" s="1672">
        <f t="shared" si="0"/>
        <v>32091086.200000003</v>
      </c>
      <c r="O85" s="1672">
        <f>O31+O32+O33</f>
        <v>33727290.190000005</v>
      </c>
      <c r="P85" s="1672">
        <f>P31+P32+P33</f>
        <v>34633182.627999999</v>
      </c>
      <c r="Q85" s="1672">
        <f>Q31+Q32+Q33</f>
        <v>35539075.066</v>
      </c>
    </row>
    <row r="86" spans="2:17">
      <c r="I86" s="1672">
        <f>I34+I35+I36</f>
        <v>51873504.8256336</v>
      </c>
      <c r="J86" s="1672">
        <f t="shared" ref="J86:N86" si="1">J34+J35+J36</f>
        <v>40137981</v>
      </c>
      <c r="K86" s="1672">
        <f t="shared" si="1"/>
        <v>44345998.071695089</v>
      </c>
      <c r="L86" s="1672">
        <f t="shared" si="1"/>
        <v>37928093.363989413</v>
      </c>
      <c r="M86" s="1672">
        <f t="shared" si="1"/>
        <v>36797796.766528614</v>
      </c>
      <c r="N86" s="1672">
        <f t="shared" si="1"/>
        <v>36681965.339652054</v>
      </c>
      <c r="O86" s="1672">
        <f>O34+O35+O36</f>
        <v>39392819.10451021</v>
      </c>
      <c r="P86" s="1672">
        <f>P34+P35+P36</f>
        <v>39321044.235736936</v>
      </c>
      <c r="Q86" s="1672">
        <f>Q34+Q35+Q36</f>
        <v>39367121.049026698</v>
      </c>
    </row>
  </sheetData>
  <mergeCells count="1">
    <mergeCell ref="B1:N1"/>
  </mergeCells>
  <phoneticPr fontId="15"/>
  <pageMargins left="0.75" right="0.75" top="1" bottom="1" header="0.51200000000000001" footer="0.51200000000000001"/>
  <pageSetup paperSize="9" scale="6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tabColor theme="9"/>
  </sheetPr>
  <dimension ref="A1:BL92"/>
  <sheetViews>
    <sheetView showGridLines="0" zoomScale="55" zoomScaleNormal="55" zoomScaleSheetLayoutView="100" workbookViewId="0">
      <pane xSplit="6" ySplit="7" topLeftCell="AE29" activePane="bottomRight" state="frozen"/>
      <selection activeCell="BA127" sqref="BA127"/>
      <selection pane="topRight" activeCell="BA127" sqref="BA127"/>
      <selection pane="bottomLeft" activeCell="BA127" sqref="BA127"/>
      <selection pane="bottomRight" activeCell="AG35" sqref="AG35"/>
    </sheetView>
  </sheetViews>
  <sheetFormatPr defaultColWidth="9" defaultRowHeight="13.5"/>
  <cols>
    <col min="1" max="1" width="21.125" style="957" customWidth="1"/>
    <col min="2" max="3" width="9" style="957"/>
    <col min="4" max="4" width="12.75" style="957" customWidth="1"/>
    <col min="5" max="6" width="9" style="957"/>
    <col min="7" max="9" width="9.75" style="957" hidden="1" customWidth="1"/>
    <col min="10" max="13" width="9.25" style="957" hidden="1" customWidth="1"/>
    <col min="14" max="14" width="9.75" style="957" hidden="1" customWidth="1"/>
    <col min="15" max="17" width="9.25" style="957" hidden="1" customWidth="1"/>
    <col min="18" max="18" width="9.75" style="957" hidden="1" customWidth="1"/>
    <col min="19" max="19" width="9.625" style="957" hidden="1" customWidth="1"/>
    <col min="20" max="28" width="9.25" style="957" hidden="1" customWidth="1"/>
    <col min="29" max="29" width="9.75" style="957" hidden="1" customWidth="1"/>
    <col min="30" max="30" width="9.25" style="957" hidden="1" customWidth="1"/>
    <col min="31" max="38" width="9.25" style="957" bestFit="1" customWidth="1"/>
    <col min="39" max="39" width="9.75" style="957" bestFit="1" customWidth="1"/>
    <col min="40" max="45" width="9.25" style="957" bestFit="1" customWidth="1"/>
    <col min="46" max="46" width="9.5" style="957" bestFit="1" customWidth="1"/>
    <col min="47" max="47" width="9.375" style="957" bestFit="1" customWidth="1"/>
    <col min="48" max="50" width="9.5" style="957" bestFit="1" customWidth="1"/>
    <col min="51" max="52" width="9.875" style="957" bestFit="1" customWidth="1"/>
    <col min="53" max="53" width="9.5" style="957" bestFit="1" customWidth="1"/>
    <col min="54" max="54" width="11.125" style="957" bestFit="1" customWidth="1"/>
    <col min="55" max="55" width="9" style="957"/>
    <col min="56" max="56" width="9.125" style="957" bestFit="1" customWidth="1"/>
    <col min="57" max="57" width="14.875" style="957" customWidth="1"/>
    <col min="58" max="58" width="9" style="957"/>
    <col min="59" max="59" width="1.5" style="957" customWidth="1"/>
    <col min="60" max="60" width="30.5" style="1091" bestFit="1" customWidth="1"/>
    <col min="61" max="61" width="20.875" style="1091" customWidth="1"/>
    <col min="62" max="62" width="16.75" style="1091" customWidth="1"/>
    <col min="63" max="63" width="9" style="1090"/>
    <col min="64" max="64" width="9.375" style="1090" bestFit="1" customWidth="1"/>
    <col min="65" max="16384" width="9" style="957"/>
  </cols>
  <sheetData>
    <row r="1" spans="1:64">
      <c r="B1" s="952" t="s">
        <v>1471</v>
      </c>
      <c r="C1" s="952"/>
      <c r="D1" s="952"/>
      <c r="E1" s="952"/>
      <c r="F1" s="952"/>
      <c r="G1" s="952"/>
      <c r="H1" s="952"/>
      <c r="I1" s="952"/>
      <c r="J1" s="952"/>
      <c r="K1" s="952"/>
      <c r="L1" s="952"/>
      <c r="M1" s="952"/>
      <c r="N1" s="952"/>
      <c r="O1" s="952"/>
      <c r="P1" s="952"/>
      <c r="Q1" s="952"/>
      <c r="R1" s="952"/>
      <c r="S1" s="952"/>
      <c r="T1" s="952"/>
      <c r="U1" s="952"/>
      <c r="V1" s="952"/>
      <c r="W1" s="952"/>
      <c r="X1" s="952"/>
      <c r="Y1" s="952"/>
      <c r="Z1" s="952"/>
      <c r="AA1" s="952"/>
      <c r="AB1" s="952"/>
      <c r="AC1" s="952"/>
      <c r="AD1" s="952"/>
      <c r="AE1" s="952"/>
      <c r="AF1" s="952"/>
      <c r="AG1" s="952"/>
      <c r="AH1" s="952"/>
      <c r="AI1" s="952"/>
      <c r="AJ1" s="952"/>
      <c r="AK1" s="952"/>
      <c r="AL1" s="952"/>
      <c r="AM1" s="952"/>
      <c r="AN1" s="952"/>
      <c r="AO1" s="952"/>
      <c r="AP1" s="952"/>
      <c r="AQ1" s="952"/>
      <c r="AR1" s="952"/>
      <c r="AS1" s="952"/>
      <c r="AT1" s="952"/>
      <c r="AU1" s="952"/>
      <c r="AV1" s="952"/>
      <c r="AW1" s="952"/>
      <c r="AX1" s="952"/>
      <c r="AY1" s="952"/>
      <c r="AZ1" s="952"/>
      <c r="BA1" s="952"/>
      <c r="BB1" s="953"/>
      <c r="BC1" s="952"/>
      <c r="BD1" s="954"/>
      <c r="BE1" s="954"/>
      <c r="BF1" s="954"/>
      <c r="BG1" s="954"/>
      <c r="BH1" s="955"/>
      <c r="BI1" s="955"/>
      <c r="BJ1" s="955"/>
      <c r="BK1" s="956"/>
      <c r="BL1" s="956"/>
    </row>
    <row r="2" spans="1:64">
      <c r="B2" s="958" t="s">
        <v>1182</v>
      </c>
      <c r="C2" s="952"/>
      <c r="D2" s="952"/>
      <c r="E2" s="952"/>
      <c r="F2" s="952"/>
      <c r="G2" s="952"/>
      <c r="H2" s="952"/>
      <c r="I2" s="952"/>
      <c r="J2" s="952"/>
      <c r="K2" s="952"/>
      <c r="L2" s="952"/>
      <c r="M2" s="952"/>
      <c r="N2" s="952"/>
      <c r="O2" s="952"/>
      <c r="P2" s="952"/>
      <c r="Q2" s="952"/>
      <c r="R2" s="952"/>
      <c r="S2" s="952"/>
      <c r="T2" s="952"/>
      <c r="U2" s="952"/>
      <c r="V2" s="952"/>
      <c r="W2" s="952"/>
      <c r="X2" s="952"/>
      <c r="Y2" s="952"/>
      <c r="Z2" s="952"/>
      <c r="AA2" s="952"/>
      <c r="AB2" s="952"/>
      <c r="AC2" s="952"/>
      <c r="AD2" s="952"/>
      <c r="AE2" s="952"/>
      <c r="AF2" s="952"/>
      <c r="AG2" s="952"/>
      <c r="AH2" s="952"/>
      <c r="AI2" s="952"/>
      <c r="AJ2" s="952"/>
      <c r="AK2" s="952"/>
      <c r="AL2" s="952"/>
      <c r="AM2" s="952"/>
      <c r="AN2" s="952"/>
      <c r="AO2" s="952"/>
      <c r="AP2" s="952"/>
      <c r="AQ2" s="952"/>
      <c r="AR2" s="952"/>
      <c r="AS2" s="952"/>
      <c r="AT2" s="952"/>
      <c r="AU2" s="952"/>
      <c r="AV2" s="952"/>
      <c r="AW2" s="952"/>
      <c r="AX2" s="952"/>
      <c r="AY2" s="952"/>
      <c r="AZ2" s="952"/>
      <c r="BA2" s="952"/>
      <c r="BB2" s="953"/>
      <c r="BC2" s="952"/>
      <c r="BD2" s="952"/>
      <c r="BE2" s="952"/>
      <c r="BF2" s="952"/>
      <c r="BG2" s="952"/>
      <c r="BH2" s="958"/>
      <c r="BI2" s="958"/>
      <c r="BJ2" s="958"/>
      <c r="BK2" s="956"/>
      <c r="BL2" s="956"/>
    </row>
    <row r="3" spans="1:64" ht="14.25" thickBot="1">
      <c r="B3" s="952"/>
      <c r="C3" s="952"/>
      <c r="D3" s="952"/>
      <c r="E3" s="952"/>
      <c r="F3" s="952"/>
      <c r="G3" s="952"/>
      <c r="H3" s="952"/>
      <c r="I3" s="952"/>
      <c r="J3" s="952"/>
      <c r="K3" s="952"/>
      <c r="L3" s="952"/>
      <c r="M3" s="952"/>
      <c r="N3" s="952"/>
      <c r="O3" s="952"/>
      <c r="P3" s="952"/>
      <c r="Q3" s="952"/>
      <c r="R3" s="952"/>
      <c r="S3" s="952"/>
      <c r="T3" s="952"/>
      <c r="U3" s="952"/>
      <c r="V3" s="952"/>
      <c r="W3" s="952"/>
      <c r="X3" s="952"/>
      <c r="Y3" s="952"/>
      <c r="Z3" s="952"/>
      <c r="AA3" s="952"/>
      <c r="AB3" s="952"/>
      <c r="AC3" s="952"/>
      <c r="AD3" s="952"/>
      <c r="AE3" s="952"/>
      <c r="AF3" s="952"/>
      <c r="AG3" s="952"/>
      <c r="AH3" s="952"/>
      <c r="AI3" s="952"/>
      <c r="AJ3" s="952"/>
      <c r="AK3" s="952"/>
      <c r="AL3" s="952"/>
      <c r="AM3" s="952"/>
      <c r="AN3" s="952"/>
      <c r="AO3" s="952"/>
      <c r="AP3" s="952"/>
      <c r="AQ3" s="952"/>
      <c r="AR3" s="952"/>
      <c r="AS3" s="952"/>
      <c r="AT3" s="952"/>
      <c r="AU3" s="952"/>
      <c r="AV3" s="952"/>
      <c r="AW3" s="952"/>
      <c r="AX3" s="952"/>
      <c r="AY3" s="952"/>
      <c r="AZ3" s="952"/>
      <c r="BA3" s="952"/>
      <c r="BB3" s="953"/>
      <c r="BC3" s="952"/>
      <c r="BD3" s="952"/>
      <c r="BE3" s="952"/>
      <c r="BF3" s="952"/>
      <c r="BG3" s="952"/>
      <c r="BH3" s="958"/>
      <c r="BI3" s="958"/>
      <c r="BJ3" s="958"/>
      <c r="BK3" s="956"/>
      <c r="BL3" s="956"/>
    </row>
    <row r="4" spans="1:64" ht="14.25" thickBot="1">
      <c r="B4" s="959" t="s">
        <v>1470</v>
      </c>
      <c r="C4" s="952"/>
      <c r="D4" s="952"/>
      <c r="E4" s="952"/>
      <c r="F4" s="952"/>
      <c r="G4" s="952"/>
      <c r="H4" s="952"/>
      <c r="I4" s="952"/>
      <c r="J4" s="952"/>
      <c r="K4" s="952"/>
      <c r="L4" s="952"/>
      <c r="M4" s="952"/>
      <c r="N4" s="952"/>
      <c r="O4" s="952"/>
      <c r="P4" s="952"/>
      <c r="Q4" s="952"/>
      <c r="R4" s="952"/>
      <c r="S4" s="952"/>
      <c r="T4" s="952"/>
      <c r="U4" s="952"/>
      <c r="V4" s="952"/>
      <c r="W4" s="952"/>
      <c r="X4" s="952"/>
      <c r="Y4" s="952"/>
      <c r="Z4" s="952"/>
      <c r="AA4" s="952"/>
      <c r="AB4" s="952"/>
      <c r="AC4" s="952"/>
      <c r="AD4" s="952"/>
      <c r="AE4" s="952"/>
      <c r="AF4" s="952"/>
      <c r="AG4" s="952"/>
      <c r="AH4" s="952"/>
      <c r="AI4" s="952"/>
      <c r="AJ4" s="952"/>
      <c r="AK4" s="952"/>
      <c r="AL4" s="952"/>
      <c r="AM4" s="952"/>
      <c r="AN4" s="952"/>
      <c r="AO4" s="952"/>
      <c r="AP4" s="952"/>
      <c r="AQ4" s="952"/>
      <c r="AR4" s="952"/>
      <c r="AS4" s="952"/>
      <c r="AT4" s="952"/>
      <c r="AU4" s="952"/>
      <c r="AV4" s="952"/>
      <c r="AW4" s="952"/>
      <c r="AX4" s="952"/>
      <c r="AY4" s="952"/>
      <c r="AZ4" s="952"/>
      <c r="BA4" s="952"/>
      <c r="BB4" s="953"/>
      <c r="BC4" s="960"/>
      <c r="BD4" s="952"/>
      <c r="BE4" s="952"/>
      <c r="BF4" s="952"/>
      <c r="BG4" s="952"/>
      <c r="BH4" s="958"/>
      <c r="BI4" s="958"/>
      <c r="BJ4" s="958"/>
      <c r="BK4" s="956"/>
      <c r="BL4" s="956"/>
    </row>
    <row r="5" spans="1:64" ht="14.25" thickBot="1">
      <c r="B5" s="961"/>
      <c r="C5" s="961"/>
      <c r="D5" s="961"/>
      <c r="E5" s="961"/>
      <c r="F5" s="961"/>
      <c r="G5" s="961" t="s">
        <v>58</v>
      </c>
      <c r="H5" s="961" t="s">
        <v>1042</v>
      </c>
      <c r="I5" s="961" t="s">
        <v>1043</v>
      </c>
      <c r="J5" s="961" t="s">
        <v>1044</v>
      </c>
      <c r="K5" s="961" t="s">
        <v>1045</v>
      </c>
      <c r="L5" s="961" t="s">
        <v>1046</v>
      </c>
      <c r="M5" s="961" t="s">
        <v>1047</v>
      </c>
      <c r="N5" s="961" t="s">
        <v>1048</v>
      </c>
      <c r="O5" s="961" t="s">
        <v>1049</v>
      </c>
      <c r="P5" s="961" t="s">
        <v>1050</v>
      </c>
      <c r="Q5" s="961" t="s">
        <v>1051</v>
      </c>
      <c r="R5" s="961" t="s">
        <v>1052</v>
      </c>
      <c r="S5" s="961" t="s">
        <v>1053</v>
      </c>
      <c r="T5" s="961" t="s">
        <v>1054</v>
      </c>
      <c r="U5" s="961" t="s">
        <v>1055</v>
      </c>
      <c r="V5" s="961" t="s">
        <v>1056</v>
      </c>
      <c r="W5" s="961" t="s">
        <v>1057</v>
      </c>
      <c r="X5" s="961" t="s">
        <v>1058</v>
      </c>
      <c r="Y5" s="961" t="s">
        <v>1059</v>
      </c>
      <c r="Z5" s="961" t="s">
        <v>1060</v>
      </c>
      <c r="AA5" s="961" t="s">
        <v>1061</v>
      </c>
      <c r="AB5" s="961" t="s">
        <v>1062</v>
      </c>
      <c r="AC5" s="961" t="s">
        <v>1063</v>
      </c>
      <c r="AD5" s="961" t="s">
        <v>1064</v>
      </c>
      <c r="AE5" s="961" t="s">
        <v>1065</v>
      </c>
      <c r="AF5" s="961" t="s">
        <v>1066</v>
      </c>
      <c r="AG5" s="961" t="s">
        <v>1067</v>
      </c>
      <c r="AH5" s="961" t="s">
        <v>1068</v>
      </c>
      <c r="AI5" s="961" t="s">
        <v>1069</v>
      </c>
      <c r="AJ5" s="961" t="s">
        <v>1070</v>
      </c>
      <c r="AK5" s="961" t="s">
        <v>1071</v>
      </c>
      <c r="AL5" s="961" t="s">
        <v>1072</v>
      </c>
      <c r="AM5" s="961" t="s">
        <v>1073</v>
      </c>
      <c r="AN5" s="961" t="s">
        <v>1074</v>
      </c>
      <c r="AO5" s="961" t="s">
        <v>1075</v>
      </c>
      <c r="AP5" s="961" t="s">
        <v>1076</v>
      </c>
      <c r="AQ5" s="961" t="s">
        <v>1077</v>
      </c>
      <c r="AR5" s="961" t="s">
        <v>1078</v>
      </c>
      <c r="AS5" s="961" t="s">
        <v>1079</v>
      </c>
      <c r="AT5" s="961" t="s">
        <v>1080</v>
      </c>
      <c r="AU5" s="961" t="s">
        <v>1081</v>
      </c>
      <c r="AV5" s="961" t="s">
        <v>1082</v>
      </c>
      <c r="AW5" s="961" t="s">
        <v>1083</v>
      </c>
      <c r="AX5" s="961" t="s">
        <v>1084</v>
      </c>
      <c r="AY5" s="961" t="s">
        <v>1085</v>
      </c>
      <c r="AZ5" s="961" t="s">
        <v>1086</v>
      </c>
      <c r="BA5" s="961" t="s">
        <v>1087</v>
      </c>
      <c r="BB5" s="962"/>
      <c r="BC5" s="961"/>
      <c r="BD5" s="961"/>
      <c r="BE5" s="961"/>
      <c r="BF5" s="961"/>
      <c r="BG5" s="961"/>
      <c r="BH5" s="963"/>
      <c r="BI5" s="963"/>
      <c r="BJ5" s="963"/>
      <c r="BK5" s="956"/>
      <c r="BL5" s="956"/>
    </row>
    <row r="6" spans="1:64">
      <c r="B6" s="2578" t="s">
        <v>288</v>
      </c>
      <c r="C6" s="2580" t="s">
        <v>1088</v>
      </c>
      <c r="D6" s="2580" t="s">
        <v>290</v>
      </c>
      <c r="E6" s="2582" t="s">
        <v>291</v>
      </c>
      <c r="F6" s="2584" t="s">
        <v>2</v>
      </c>
      <c r="G6" s="1684">
        <v>1</v>
      </c>
      <c r="H6" s="965">
        <v>2</v>
      </c>
      <c r="I6" s="966">
        <v>3</v>
      </c>
      <c r="J6" s="966">
        <v>4</v>
      </c>
      <c r="K6" s="966">
        <v>5</v>
      </c>
      <c r="L6" s="966">
        <v>6</v>
      </c>
      <c r="M6" s="966">
        <v>7</v>
      </c>
      <c r="N6" s="966">
        <v>8</v>
      </c>
      <c r="O6" s="966">
        <v>9</v>
      </c>
      <c r="P6" s="966">
        <v>10</v>
      </c>
      <c r="Q6" s="966">
        <v>11</v>
      </c>
      <c r="R6" s="966">
        <v>12</v>
      </c>
      <c r="S6" s="966">
        <v>13</v>
      </c>
      <c r="T6" s="966">
        <v>14</v>
      </c>
      <c r="U6" s="966">
        <v>15</v>
      </c>
      <c r="V6" s="966">
        <v>16</v>
      </c>
      <c r="W6" s="966">
        <v>17</v>
      </c>
      <c r="X6" s="966">
        <v>18</v>
      </c>
      <c r="Y6" s="966">
        <v>19</v>
      </c>
      <c r="Z6" s="966">
        <v>20</v>
      </c>
      <c r="AA6" s="966">
        <v>21</v>
      </c>
      <c r="AB6" s="966">
        <v>22</v>
      </c>
      <c r="AC6" s="966">
        <v>23</v>
      </c>
      <c r="AD6" s="967">
        <v>24</v>
      </c>
      <c r="AE6" s="1730">
        <v>25</v>
      </c>
      <c r="AF6" s="966">
        <v>26</v>
      </c>
      <c r="AG6" s="966">
        <v>27</v>
      </c>
      <c r="AH6" s="966">
        <v>28</v>
      </c>
      <c r="AI6" s="966">
        <v>29</v>
      </c>
      <c r="AJ6" s="966">
        <v>30</v>
      </c>
      <c r="AK6" s="966">
        <v>31</v>
      </c>
      <c r="AL6" s="966">
        <v>32</v>
      </c>
      <c r="AM6" s="966">
        <v>33</v>
      </c>
      <c r="AN6" s="966">
        <v>34</v>
      </c>
      <c r="AO6" s="966">
        <v>35</v>
      </c>
      <c r="AP6" s="966">
        <v>36</v>
      </c>
      <c r="AQ6" s="966">
        <v>37</v>
      </c>
      <c r="AR6" s="966">
        <v>38</v>
      </c>
      <c r="AS6" s="966">
        <v>39</v>
      </c>
      <c r="AT6" s="966">
        <v>40</v>
      </c>
      <c r="AU6" s="966">
        <v>41</v>
      </c>
      <c r="AV6" s="966">
        <v>42</v>
      </c>
      <c r="AW6" s="966">
        <v>43</v>
      </c>
      <c r="AX6" s="966">
        <v>44</v>
      </c>
      <c r="AY6" s="966">
        <v>45</v>
      </c>
      <c r="AZ6" s="966">
        <v>46</v>
      </c>
      <c r="BA6" s="964">
        <v>47</v>
      </c>
      <c r="BB6" s="1705"/>
      <c r="BC6" s="2586" t="s">
        <v>288</v>
      </c>
      <c r="BD6" s="2580" t="s">
        <v>1088</v>
      </c>
      <c r="BE6" s="2580" t="s">
        <v>290</v>
      </c>
      <c r="BF6" s="2582" t="s">
        <v>291</v>
      </c>
      <c r="BG6" s="968"/>
      <c r="BH6" s="969"/>
      <c r="BI6" s="969"/>
      <c r="BJ6" s="969"/>
      <c r="BK6" s="956"/>
      <c r="BL6" s="956"/>
    </row>
    <row r="7" spans="1:64" ht="14.25" thickBot="1">
      <c r="B7" s="2579"/>
      <c r="C7" s="2581"/>
      <c r="D7" s="2581"/>
      <c r="E7" s="2583"/>
      <c r="F7" s="2585"/>
      <c r="G7" s="1685" t="s">
        <v>58</v>
      </c>
      <c r="H7" s="971" t="s">
        <v>62</v>
      </c>
      <c r="I7" s="972" t="s">
        <v>65</v>
      </c>
      <c r="J7" s="972" t="s">
        <v>68</v>
      </c>
      <c r="K7" s="972" t="s">
        <v>69</v>
      </c>
      <c r="L7" s="972" t="s">
        <v>71</v>
      </c>
      <c r="M7" s="972" t="s">
        <v>73</v>
      </c>
      <c r="N7" s="972" t="s">
        <v>74</v>
      </c>
      <c r="O7" s="972" t="s">
        <v>75</v>
      </c>
      <c r="P7" s="972" t="s">
        <v>76</v>
      </c>
      <c r="Q7" s="972" t="s">
        <v>77</v>
      </c>
      <c r="R7" s="972" t="s">
        <v>78</v>
      </c>
      <c r="S7" s="972" t="s">
        <v>79</v>
      </c>
      <c r="T7" s="972" t="s">
        <v>80</v>
      </c>
      <c r="U7" s="972" t="s">
        <v>81</v>
      </c>
      <c r="V7" s="972" t="s">
        <v>82</v>
      </c>
      <c r="W7" s="972" t="s">
        <v>83</v>
      </c>
      <c r="X7" s="972" t="s">
        <v>84</v>
      </c>
      <c r="Y7" s="972" t="s">
        <v>85</v>
      </c>
      <c r="Z7" s="972" t="s">
        <v>86</v>
      </c>
      <c r="AA7" s="972" t="s">
        <v>87</v>
      </c>
      <c r="AB7" s="972" t="s">
        <v>88</v>
      </c>
      <c r="AC7" s="972" t="s">
        <v>89</v>
      </c>
      <c r="AD7" s="973" t="s">
        <v>90</v>
      </c>
      <c r="AE7" s="1731" t="s">
        <v>92</v>
      </c>
      <c r="AF7" s="972" t="s">
        <v>93</v>
      </c>
      <c r="AG7" s="972" t="s">
        <v>95</v>
      </c>
      <c r="AH7" s="972" t="s">
        <v>1089</v>
      </c>
      <c r="AI7" s="972" t="s">
        <v>1090</v>
      </c>
      <c r="AJ7" s="972" t="s">
        <v>98</v>
      </c>
      <c r="AK7" s="972" t="s">
        <v>99</v>
      </c>
      <c r="AL7" s="972" t="s">
        <v>100</v>
      </c>
      <c r="AM7" s="972" t="s">
        <v>101</v>
      </c>
      <c r="AN7" s="972" t="s">
        <v>102</v>
      </c>
      <c r="AO7" s="972" t="s">
        <v>103</v>
      </c>
      <c r="AP7" s="972" t="s">
        <v>104</v>
      </c>
      <c r="AQ7" s="972" t="s">
        <v>105</v>
      </c>
      <c r="AR7" s="972" t="s">
        <v>106</v>
      </c>
      <c r="AS7" s="972" t="s">
        <v>107</v>
      </c>
      <c r="AT7" s="972" t="s">
        <v>108</v>
      </c>
      <c r="AU7" s="972" t="s">
        <v>109</v>
      </c>
      <c r="AV7" s="972" t="s">
        <v>110</v>
      </c>
      <c r="AW7" s="972" t="s">
        <v>111</v>
      </c>
      <c r="AX7" s="972" t="s">
        <v>112</v>
      </c>
      <c r="AY7" s="972" t="s">
        <v>113</v>
      </c>
      <c r="AZ7" s="972" t="s">
        <v>114</v>
      </c>
      <c r="BA7" s="970" t="s">
        <v>115</v>
      </c>
      <c r="BB7" s="1706" t="s">
        <v>531</v>
      </c>
      <c r="BC7" s="2587"/>
      <c r="BD7" s="2581"/>
      <c r="BE7" s="2581"/>
      <c r="BF7" s="2583"/>
      <c r="BG7" s="968"/>
      <c r="BH7" s="969" t="s">
        <v>1091</v>
      </c>
      <c r="BI7" s="969" t="s">
        <v>1092</v>
      </c>
      <c r="BJ7" s="969" t="s">
        <v>1093</v>
      </c>
      <c r="BK7" s="956"/>
      <c r="BL7" s="956"/>
    </row>
    <row r="8" spans="1:64">
      <c r="B8" s="974" t="s">
        <v>1094</v>
      </c>
      <c r="C8" s="975"/>
      <c r="D8" s="976" t="s">
        <v>1095</v>
      </c>
      <c r="E8" s="977" t="s">
        <v>408</v>
      </c>
      <c r="F8" s="1680"/>
      <c r="G8" s="1686"/>
      <c r="H8" s="979"/>
      <c r="I8" s="980"/>
      <c r="J8" s="980"/>
      <c r="K8" s="980"/>
      <c r="L8" s="980"/>
      <c r="M8" s="980"/>
      <c r="N8" s="980"/>
      <c r="O8" s="980"/>
      <c r="P8" s="980"/>
      <c r="Q8" s="980"/>
      <c r="R8" s="980"/>
      <c r="S8" s="980"/>
      <c r="T8" s="980"/>
      <c r="U8" s="980"/>
      <c r="V8" s="980"/>
      <c r="W8" s="980"/>
      <c r="X8" s="980"/>
      <c r="Y8" s="980"/>
      <c r="Z8" s="980"/>
      <c r="AA8" s="980"/>
      <c r="AB8" s="980"/>
      <c r="AC8" s="980"/>
      <c r="AD8" s="981"/>
      <c r="AE8" s="1732"/>
      <c r="AF8" s="980"/>
      <c r="AG8" s="980"/>
      <c r="AH8" s="980"/>
      <c r="AI8" s="980"/>
      <c r="AJ8" s="980"/>
      <c r="AK8" s="980"/>
      <c r="AL8" s="980"/>
      <c r="AM8" s="980"/>
      <c r="AN8" s="980"/>
      <c r="AO8" s="980"/>
      <c r="AP8" s="980"/>
      <c r="AQ8" s="980"/>
      <c r="AR8" s="980"/>
      <c r="AS8" s="980"/>
      <c r="AT8" s="980"/>
      <c r="AU8" s="980"/>
      <c r="AV8" s="980"/>
      <c r="AW8" s="980"/>
      <c r="AX8" s="980"/>
      <c r="AY8" s="980"/>
      <c r="AZ8" s="980"/>
      <c r="BA8" s="978"/>
      <c r="BB8" s="1707"/>
      <c r="BC8" s="982" t="s">
        <v>1094</v>
      </c>
      <c r="BD8" s="975"/>
      <c r="BE8" s="976" t="s">
        <v>1095</v>
      </c>
      <c r="BF8" s="977" t="s">
        <v>408</v>
      </c>
      <c r="BG8" s="983"/>
      <c r="BH8" s="984"/>
      <c r="BI8" s="984"/>
      <c r="BJ8" s="984"/>
      <c r="BK8" s="956"/>
      <c r="BL8" s="956"/>
    </row>
    <row r="9" spans="1:64" s="997" customFormat="1">
      <c r="A9" s="957"/>
      <c r="B9" s="985"/>
      <c r="C9" s="986">
        <v>1</v>
      </c>
      <c r="D9" s="987" t="s">
        <v>6</v>
      </c>
      <c r="E9" s="988" t="s">
        <v>300</v>
      </c>
      <c r="F9" s="989" t="s">
        <v>1096</v>
      </c>
      <c r="G9" s="1687">
        <v>258516.8</v>
      </c>
      <c r="H9" s="990">
        <v>34818</v>
      </c>
      <c r="I9" s="990">
        <v>41308.400000000001</v>
      </c>
      <c r="J9" s="990">
        <v>47009.8</v>
      </c>
      <c r="K9" s="990">
        <v>25780.2</v>
      </c>
      <c r="L9" s="990">
        <v>61514.400000000001</v>
      </c>
      <c r="M9" s="990">
        <v>64684.4</v>
      </c>
      <c r="N9" s="990">
        <v>297419</v>
      </c>
      <c r="O9" s="990">
        <v>155057.4</v>
      </c>
      <c r="P9" s="990">
        <v>94694.399999999994</v>
      </c>
      <c r="Q9" s="990">
        <v>61349.4</v>
      </c>
      <c r="R9" s="990">
        <v>132163.79999999999</v>
      </c>
      <c r="S9" s="990">
        <v>16444.8</v>
      </c>
      <c r="T9" s="990">
        <v>23926.6</v>
      </c>
      <c r="U9" s="990">
        <v>33745</v>
      </c>
      <c r="V9" s="990">
        <v>3882.8</v>
      </c>
      <c r="W9" s="990">
        <v>16855</v>
      </c>
      <c r="X9" s="990">
        <v>9339</v>
      </c>
      <c r="Y9" s="990">
        <v>16006.8</v>
      </c>
      <c r="Z9" s="990">
        <v>58785.4</v>
      </c>
      <c r="AA9" s="990">
        <v>23038.6</v>
      </c>
      <c r="AB9" s="990">
        <v>98312.2</v>
      </c>
      <c r="AC9" s="990">
        <v>207290.4</v>
      </c>
      <c r="AD9" s="990">
        <v>20543.400000000001</v>
      </c>
      <c r="AE9" s="1687">
        <v>18047</v>
      </c>
      <c r="AF9" s="990">
        <v>20389.599999999999</v>
      </c>
      <c r="AG9" s="990">
        <v>29087.200000000001</v>
      </c>
      <c r="AH9" s="990">
        <v>26277.599999999999</v>
      </c>
      <c r="AI9" s="990">
        <v>19279.400000000001</v>
      </c>
      <c r="AJ9" s="990">
        <v>47626.2</v>
      </c>
      <c r="AK9" s="990">
        <v>28976.2</v>
      </c>
      <c r="AL9" s="990">
        <v>32536.799999999999</v>
      </c>
      <c r="AM9" s="990">
        <v>33574.199999999997</v>
      </c>
      <c r="AN9" s="990">
        <v>26651.599999999999</v>
      </c>
      <c r="AO9" s="990">
        <v>17699</v>
      </c>
      <c r="AP9" s="990">
        <v>35323</v>
      </c>
      <c r="AQ9" s="990">
        <v>22617.200000000001</v>
      </c>
      <c r="AR9" s="990">
        <v>33441.4</v>
      </c>
      <c r="AS9" s="990">
        <v>118941.2</v>
      </c>
      <c r="AT9" s="990">
        <v>179719</v>
      </c>
      <c r="AU9" s="990">
        <v>96381</v>
      </c>
      <c r="AV9" s="990">
        <v>95292.800000000003</v>
      </c>
      <c r="AW9" s="990">
        <v>388877</v>
      </c>
      <c r="AX9" s="990">
        <v>46855.6</v>
      </c>
      <c r="AY9" s="990">
        <v>129915.6</v>
      </c>
      <c r="AZ9" s="990">
        <v>82648</v>
      </c>
      <c r="BA9" s="1699">
        <v>63348.2</v>
      </c>
      <c r="BB9" s="1708">
        <v>3395990.8000000003</v>
      </c>
      <c r="BC9" s="991"/>
      <c r="BD9" s="986">
        <v>1</v>
      </c>
      <c r="BE9" s="987" t="s">
        <v>6</v>
      </c>
      <c r="BF9" s="988" t="s">
        <v>300</v>
      </c>
      <c r="BG9" s="992"/>
      <c r="BH9" s="993" t="s">
        <v>1097</v>
      </c>
      <c r="BI9" s="994" t="s">
        <v>1098</v>
      </c>
      <c r="BJ9" s="995" t="s">
        <v>1099</v>
      </c>
      <c r="BK9" s="996"/>
      <c r="BL9" s="996"/>
    </row>
    <row r="10" spans="1:64" s="997" customFormat="1">
      <c r="A10" s="957"/>
      <c r="B10" s="985"/>
      <c r="C10" s="986">
        <v>2</v>
      </c>
      <c r="D10" s="998" t="s">
        <v>9</v>
      </c>
      <c r="E10" s="999" t="s">
        <v>301</v>
      </c>
      <c r="F10" s="989" t="s">
        <v>10</v>
      </c>
      <c r="G10" s="1687">
        <v>13331500</v>
      </c>
      <c r="H10" s="990">
        <v>14134300</v>
      </c>
      <c r="I10" s="990">
        <v>28085300</v>
      </c>
      <c r="J10" s="990">
        <v>6885600</v>
      </c>
      <c r="K10" s="990">
        <v>2364600</v>
      </c>
      <c r="L10" s="990">
        <v>843100</v>
      </c>
      <c r="M10" s="990">
        <v>5508700</v>
      </c>
      <c r="N10" s="990">
        <v>15085100</v>
      </c>
      <c r="O10" s="990">
        <v>4033600</v>
      </c>
      <c r="P10" s="990">
        <v>9872900</v>
      </c>
      <c r="Q10" s="990">
        <v>3953740</v>
      </c>
      <c r="R10" s="990">
        <v>15388300</v>
      </c>
      <c r="S10" s="990">
        <v>90920</v>
      </c>
      <c r="T10" s="990">
        <v>1230040</v>
      </c>
      <c r="U10" s="990">
        <v>7833660</v>
      </c>
      <c r="V10" s="990">
        <v>1271410</v>
      </c>
      <c r="W10" s="990">
        <v>1131850</v>
      </c>
      <c r="X10" s="990">
        <v>842380</v>
      </c>
      <c r="Y10" s="990">
        <v>1036820</v>
      </c>
      <c r="Z10" s="990">
        <v>1466400</v>
      </c>
      <c r="AA10" s="990">
        <v>6030980</v>
      </c>
      <c r="AB10" s="990">
        <v>5808000</v>
      </c>
      <c r="AC10" s="990">
        <v>10217700</v>
      </c>
      <c r="AD10" s="990">
        <v>6932880</v>
      </c>
      <c r="AE10" s="1687">
        <v>420280</v>
      </c>
      <c r="AF10" s="990">
        <v>1977590</v>
      </c>
      <c r="AG10" s="990">
        <v>77340</v>
      </c>
      <c r="AH10" s="990">
        <v>8689400</v>
      </c>
      <c r="AI10" s="990">
        <v>497150</v>
      </c>
      <c r="AJ10" s="990">
        <v>797360</v>
      </c>
      <c r="AK10" s="990">
        <v>3288770</v>
      </c>
      <c r="AL10" s="990">
        <v>1497450</v>
      </c>
      <c r="AM10" s="990">
        <v>12592700</v>
      </c>
      <c r="AN10" s="990">
        <v>9718650</v>
      </c>
      <c r="AO10" s="990">
        <v>3456910</v>
      </c>
      <c r="AP10" s="990">
        <v>5242690</v>
      </c>
      <c r="AQ10" s="990">
        <v>7140390</v>
      </c>
      <c r="AR10" s="990">
        <v>3733680</v>
      </c>
      <c r="AS10" s="990">
        <v>774980</v>
      </c>
      <c r="AT10" s="990">
        <v>4649600</v>
      </c>
      <c r="AU10" s="990">
        <v>4514020</v>
      </c>
      <c r="AV10" s="990">
        <v>4363240</v>
      </c>
      <c r="AW10" s="990">
        <v>5504900</v>
      </c>
      <c r="AX10" s="990">
        <v>3989100</v>
      </c>
      <c r="AY10" s="990">
        <v>32362800</v>
      </c>
      <c r="AZ10" s="990">
        <v>38958600</v>
      </c>
      <c r="BA10" s="1699">
        <v>2248520</v>
      </c>
      <c r="BB10" s="1709">
        <v>319875900</v>
      </c>
      <c r="BC10" s="991"/>
      <c r="BD10" s="986">
        <v>2</v>
      </c>
      <c r="BE10" s="998" t="s">
        <v>9</v>
      </c>
      <c r="BF10" s="999" t="s">
        <v>301</v>
      </c>
      <c r="BG10" s="992"/>
      <c r="BH10" s="994" t="s">
        <v>1100</v>
      </c>
      <c r="BI10" s="994" t="s">
        <v>1101</v>
      </c>
      <c r="BJ10" s="1000" t="s">
        <v>1102</v>
      </c>
      <c r="BK10" s="996"/>
      <c r="BL10" s="996"/>
    </row>
    <row r="11" spans="1:64" s="997" customFormat="1">
      <c r="A11" s="957"/>
      <c r="B11" s="1001"/>
      <c r="C11" s="1002">
        <v>4</v>
      </c>
      <c r="D11" s="998" t="s">
        <v>126</v>
      </c>
      <c r="E11" s="999" t="s">
        <v>304</v>
      </c>
      <c r="F11" s="989" t="s">
        <v>12</v>
      </c>
      <c r="G11" s="1688">
        <v>4573.333333333333</v>
      </c>
      <c r="H11" s="1676">
        <v>1449</v>
      </c>
      <c r="I11" s="1676">
        <v>1776.3333333333333</v>
      </c>
      <c r="J11" s="1676">
        <v>753</v>
      </c>
      <c r="K11" s="1676">
        <v>1666</v>
      </c>
      <c r="L11" s="1676">
        <v>834</v>
      </c>
      <c r="M11" s="1676">
        <v>1714</v>
      </c>
      <c r="N11" s="1676">
        <v>335.66666666666669</v>
      </c>
      <c r="O11" s="1676">
        <v>650.33333333333337</v>
      </c>
      <c r="P11" s="1676">
        <v>681.33333333333337</v>
      </c>
      <c r="Q11" s="1676">
        <v>254.66666666666666</v>
      </c>
      <c r="R11" s="1676">
        <v>273</v>
      </c>
      <c r="S11" s="1676">
        <v>252.33333333333334</v>
      </c>
      <c r="T11" s="1676">
        <v>996</v>
      </c>
      <c r="U11" s="1676">
        <v>936</v>
      </c>
      <c r="V11" s="1676">
        <v>779.33333333333337</v>
      </c>
      <c r="W11" s="1676">
        <v>545</v>
      </c>
      <c r="X11" s="1676">
        <v>658.33333333333337</v>
      </c>
      <c r="Y11" s="1676">
        <v>733.33333333333337</v>
      </c>
      <c r="Z11" s="1676">
        <v>2229.3333333333335</v>
      </c>
      <c r="AA11" s="1676">
        <v>1749</v>
      </c>
      <c r="AB11" s="1676">
        <v>1088.6666666666667</v>
      </c>
      <c r="AC11" s="1676">
        <v>574.66666666666663</v>
      </c>
      <c r="AD11" s="1676">
        <v>756.66666666666663</v>
      </c>
      <c r="AE11" s="1688">
        <v>334</v>
      </c>
      <c r="AF11" s="1676">
        <v>634.66666666666663</v>
      </c>
      <c r="AG11" s="1676">
        <v>138</v>
      </c>
      <c r="AH11" s="1676">
        <v>1044</v>
      </c>
      <c r="AI11" s="1676">
        <v>268.33333333333331</v>
      </c>
      <c r="AJ11" s="1676">
        <v>585.33333333333337</v>
      </c>
      <c r="AK11" s="1676">
        <v>668.66666666666663</v>
      </c>
      <c r="AL11" s="1676">
        <v>1081</v>
      </c>
      <c r="AM11" s="1676">
        <v>879.33333333333337</v>
      </c>
      <c r="AN11" s="1676">
        <v>1086</v>
      </c>
      <c r="AO11" s="1676">
        <v>755.66666666666663</v>
      </c>
      <c r="AP11" s="1676">
        <v>540.33333333333337</v>
      </c>
      <c r="AQ11" s="1676">
        <v>241</v>
      </c>
      <c r="AR11" s="1676">
        <v>965.33333333333337</v>
      </c>
      <c r="AS11" s="1676">
        <v>1274.3333333333333</v>
      </c>
      <c r="AT11" s="1676">
        <v>510.33333333333331</v>
      </c>
      <c r="AU11" s="1676">
        <v>347.33333333333331</v>
      </c>
      <c r="AV11" s="1676">
        <v>363</v>
      </c>
      <c r="AW11" s="1676">
        <v>1163.3333333333333</v>
      </c>
      <c r="AX11" s="1676">
        <v>927.33333333333337</v>
      </c>
      <c r="AY11" s="1676">
        <v>2053.3333333333335</v>
      </c>
      <c r="AZ11" s="1676">
        <v>1369.6666666666667</v>
      </c>
      <c r="BA11" s="1700">
        <v>26.666666666666664</v>
      </c>
      <c r="BB11" s="1710">
        <v>43516.333333333343</v>
      </c>
      <c r="BC11" s="1003"/>
      <c r="BD11" s="1002">
        <v>4</v>
      </c>
      <c r="BE11" s="998" t="s">
        <v>126</v>
      </c>
      <c r="BF11" s="999" t="s">
        <v>304</v>
      </c>
      <c r="BG11" s="992"/>
      <c r="BH11" s="994" t="s">
        <v>1103</v>
      </c>
      <c r="BI11" s="994"/>
      <c r="BJ11" s="1004" t="s">
        <v>1104</v>
      </c>
      <c r="BK11" s="996"/>
      <c r="BL11" s="996"/>
    </row>
    <row r="12" spans="1:64">
      <c r="B12" s="1005"/>
      <c r="C12" s="1006">
        <v>3</v>
      </c>
      <c r="D12" s="1007" t="s">
        <v>1105</v>
      </c>
      <c r="E12" s="1008"/>
      <c r="F12" s="1680"/>
      <c r="G12" s="1689"/>
      <c r="H12" s="1010"/>
      <c r="I12" s="1011"/>
      <c r="J12" s="1011"/>
      <c r="K12" s="1011"/>
      <c r="L12" s="1011"/>
      <c r="M12" s="1011"/>
      <c r="N12" s="1011"/>
      <c r="O12" s="1011"/>
      <c r="P12" s="1011"/>
      <c r="Q12" s="1011"/>
      <c r="R12" s="1011"/>
      <c r="S12" s="1011"/>
      <c r="T12" s="1011"/>
      <c r="U12" s="1011"/>
      <c r="V12" s="1011"/>
      <c r="W12" s="1011"/>
      <c r="X12" s="1011"/>
      <c r="Y12" s="1011"/>
      <c r="Z12" s="1011"/>
      <c r="AA12" s="1011"/>
      <c r="AB12" s="1011"/>
      <c r="AC12" s="1011"/>
      <c r="AD12" s="1012"/>
      <c r="AE12" s="1733"/>
      <c r="AF12" s="1011"/>
      <c r="AG12" s="1011"/>
      <c r="AH12" s="1011"/>
      <c r="AI12" s="1011"/>
      <c r="AJ12" s="1011"/>
      <c r="AK12" s="1011"/>
      <c r="AL12" s="1011"/>
      <c r="AM12" s="1011"/>
      <c r="AN12" s="1011"/>
      <c r="AO12" s="1011"/>
      <c r="AP12" s="1011"/>
      <c r="AQ12" s="1011"/>
      <c r="AR12" s="1011"/>
      <c r="AS12" s="1011"/>
      <c r="AT12" s="1011"/>
      <c r="AU12" s="1011"/>
      <c r="AV12" s="1011"/>
      <c r="AW12" s="1011"/>
      <c r="AX12" s="1011"/>
      <c r="AY12" s="1011"/>
      <c r="AZ12" s="1011"/>
      <c r="BA12" s="1009"/>
      <c r="BB12" s="1711"/>
      <c r="BC12" s="1013"/>
      <c r="BD12" s="1006">
        <v>3</v>
      </c>
      <c r="BE12" s="1007" t="s">
        <v>1105</v>
      </c>
      <c r="BF12" s="1008"/>
      <c r="BG12" s="983"/>
      <c r="BH12" s="984"/>
      <c r="BI12" s="984"/>
      <c r="BJ12" s="984"/>
      <c r="BK12" s="956"/>
      <c r="BL12" s="956"/>
    </row>
    <row r="13" spans="1:64" s="997" customFormat="1">
      <c r="A13" s="957"/>
      <c r="B13" s="1014" t="s">
        <v>128</v>
      </c>
      <c r="C13" s="986"/>
      <c r="D13" s="998" t="s">
        <v>303</v>
      </c>
      <c r="E13" s="999" t="s">
        <v>308</v>
      </c>
      <c r="F13" s="989"/>
      <c r="G13" s="1690"/>
      <c r="H13" s="1016"/>
      <c r="I13" s="1017"/>
      <c r="J13" s="1017"/>
      <c r="K13" s="1017"/>
      <c r="L13" s="1017"/>
      <c r="M13" s="1017"/>
      <c r="N13" s="1017"/>
      <c r="O13" s="1017"/>
      <c r="P13" s="1017"/>
      <c r="Q13" s="1017"/>
      <c r="R13" s="1017"/>
      <c r="S13" s="1017"/>
      <c r="T13" s="1017"/>
      <c r="U13" s="1017"/>
      <c r="V13" s="1017"/>
      <c r="W13" s="1017"/>
      <c r="X13" s="1017"/>
      <c r="Y13" s="1017"/>
      <c r="Z13" s="1017"/>
      <c r="AA13" s="1017"/>
      <c r="AB13" s="1017"/>
      <c r="AC13" s="1017"/>
      <c r="AD13" s="1018"/>
      <c r="AE13" s="1734"/>
      <c r="AF13" s="1017"/>
      <c r="AG13" s="1017"/>
      <c r="AH13" s="1017"/>
      <c r="AI13" s="1017"/>
      <c r="AJ13" s="1017"/>
      <c r="AK13" s="1017"/>
      <c r="AL13" s="1017"/>
      <c r="AM13" s="1017"/>
      <c r="AN13" s="1017"/>
      <c r="AO13" s="1017"/>
      <c r="AP13" s="1017"/>
      <c r="AQ13" s="1017"/>
      <c r="AR13" s="1017"/>
      <c r="AS13" s="1017"/>
      <c r="AT13" s="1017"/>
      <c r="AU13" s="1017"/>
      <c r="AV13" s="1017"/>
      <c r="AW13" s="1017"/>
      <c r="AX13" s="1017"/>
      <c r="AY13" s="1017"/>
      <c r="AZ13" s="1017"/>
      <c r="BA13" s="1015"/>
      <c r="BB13" s="1712"/>
      <c r="BC13" s="1019" t="s">
        <v>128</v>
      </c>
      <c r="BD13" s="986"/>
      <c r="BE13" s="998" t="s">
        <v>303</v>
      </c>
      <c r="BF13" s="999" t="s">
        <v>308</v>
      </c>
      <c r="BG13" s="992"/>
      <c r="BH13" s="994"/>
      <c r="BI13" s="994"/>
      <c r="BJ13" s="994"/>
      <c r="BK13" s="996"/>
      <c r="BL13" s="996"/>
    </row>
    <row r="14" spans="1:64" s="997" customFormat="1">
      <c r="A14" s="957"/>
      <c r="B14" s="1020"/>
      <c r="C14" s="986">
        <v>5</v>
      </c>
      <c r="D14" s="998" t="s">
        <v>128</v>
      </c>
      <c r="E14" s="999" t="s">
        <v>907</v>
      </c>
      <c r="F14" s="989" t="s">
        <v>12</v>
      </c>
      <c r="G14" s="1688">
        <v>5658.333333333333</v>
      </c>
      <c r="H14" s="1676">
        <v>898</v>
      </c>
      <c r="I14" s="1676">
        <v>892.33333333333337</v>
      </c>
      <c r="J14" s="1676">
        <v>1098</v>
      </c>
      <c r="K14" s="1676">
        <v>131.66666666666666</v>
      </c>
      <c r="L14" s="1676">
        <v>74</v>
      </c>
      <c r="M14" s="1676">
        <v>315.33333333333331</v>
      </c>
      <c r="N14" s="1676">
        <v>893.66666666666663</v>
      </c>
      <c r="O14" s="1676">
        <v>4.333333333333333</v>
      </c>
      <c r="P14" s="1676">
        <v>0.66666666666666696</v>
      </c>
      <c r="Q14" s="1676">
        <v>0</v>
      </c>
      <c r="R14" s="1676">
        <v>737</v>
      </c>
      <c r="S14" s="1676">
        <v>77</v>
      </c>
      <c r="T14" s="1676">
        <v>251</v>
      </c>
      <c r="U14" s="1676">
        <v>347.66666666666669</v>
      </c>
      <c r="V14" s="1676">
        <v>742.33333333333337</v>
      </c>
      <c r="W14" s="1676">
        <v>947.33333333333337</v>
      </c>
      <c r="X14" s="1676">
        <v>190.33333333333334</v>
      </c>
      <c r="Y14" s="1676">
        <v>0</v>
      </c>
      <c r="Z14" s="1676">
        <v>0</v>
      </c>
      <c r="AA14" s="1676">
        <v>77</v>
      </c>
      <c r="AB14" s="1676">
        <v>1342.6666666666667</v>
      </c>
      <c r="AC14" s="1676">
        <v>184.33333333333334</v>
      </c>
      <c r="AD14" s="1676">
        <v>792</v>
      </c>
      <c r="AE14" s="1688">
        <v>70</v>
      </c>
      <c r="AF14" s="1676">
        <v>262.66666666666669</v>
      </c>
      <c r="AG14" s="1676">
        <v>57.666666666666664</v>
      </c>
      <c r="AH14" s="1676">
        <v>239.33333333333334</v>
      </c>
      <c r="AI14" s="1676">
        <v>0</v>
      </c>
      <c r="AJ14" s="1676">
        <v>191.33333333333334</v>
      </c>
      <c r="AK14" s="1676">
        <v>702.66666666666663</v>
      </c>
      <c r="AL14" s="1676">
        <v>971</v>
      </c>
      <c r="AM14" s="1676">
        <v>32.333333333333336</v>
      </c>
      <c r="AN14" s="1676">
        <v>52.333333333333336</v>
      </c>
      <c r="AO14" s="1676">
        <v>385</v>
      </c>
      <c r="AP14" s="1676">
        <v>104</v>
      </c>
      <c r="AQ14" s="1676">
        <v>105.66666666666667</v>
      </c>
      <c r="AR14" s="1676">
        <v>368.33333333333331</v>
      </c>
      <c r="AS14" s="1676">
        <v>793</v>
      </c>
      <c r="AT14" s="1676">
        <v>181.33333333333334</v>
      </c>
      <c r="AU14" s="1676">
        <v>29.666666666666668</v>
      </c>
      <c r="AV14" s="1676">
        <v>1662</v>
      </c>
      <c r="AW14" s="1676">
        <v>173.66666666666666</v>
      </c>
      <c r="AX14" s="1676">
        <v>420.33333333333331</v>
      </c>
      <c r="AY14" s="1676">
        <v>1284</v>
      </c>
      <c r="AZ14" s="1676">
        <v>935</v>
      </c>
      <c r="BA14" s="1700">
        <v>23.333333333333332</v>
      </c>
      <c r="BB14" s="1710">
        <v>24699.666666666664</v>
      </c>
      <c r="BC14" s="1021"/>
      <c r="BD14" s="986">
        <v>5</v>
      </c>
      <c r="BE14" s="998" t="s">
        <v>128</v>
      </c>
      <c r="BF14" s="999" t="s">
        <v>907</v>
      </c>
      <c r="BG14" s="992"/>
      <c r="BH14" s="994" t="s">
        <v>1103</v>
      </c>
      <c r="BI14" s="994"/>
      <c r="BJ14" s="994"/>
      <c r="BK14" s="996"/>
      <c r="BL14" s="996"/>
    </row>
    <row r="15" spans="1:64" s="997" customFormat="1">
      <c r="A15" s="957"/>
      <c r="B15" s="1022"/>
      <c r="C15" s="986">
        <v>6</v>
      </c>
      <c r="D15" s="998" t="s">
        <v>129</v>
      </c>
      <c r="E15" s="999" t="s">
        <v>908</v>
      </c>
      <c r="F15" s="989" t="s">
        <v>12</v>
      </c>
      <c r="G15" s="1688">
        <v>842.66666666666663</v>
      </c>
      <c r="H15" s="1676">
        <v>180.66666666666666</v>
      </c>
      <c r="I15" s="1676">
        <v>265.66666666666669</v>
      </c>
      <c r="J15" s="1676">
        <v>234.66666666666666</v>
      </c>
      <c r="K15" s="1676">
        <v>51.333333333333336</v>
      </c>
      <c r="L15" s="1676">
        <v>111</v>
      </c>
      <c r="M15" s="1676">
        <v>122.33333333333333</v>
      </c>
      <c r="N15" s="1676">
        <v>98</v>
      </c>
      <c r="O15" s="1676">
        <v>158.33333333333334</v>
      </c>
      <c r="P15" s="1676">
        <v>103.66666666666667</v>
      </c>
      <c r="Q15" s="1676">
        <v>15.333333333333334</v>
      </c>
      <c r="R15" s="1676">
        <v>141.66666666666666</v>
      </c>
      <c r="S15" s="1676">
        <v>35.666666666666671</v>
      </c>
      <c r="T15" s="1676">
        <v>11.666666666666666</v>
      </c>
      <c r="U15" s="1676">
        <v>176.33333333333334</v>
      </c>
      <c r="V15" s="1676">
        <v>50</v>
      </c>
      <c r="W15" s="1676">
        <v>45.666666666666664</v>
      </c>
      <c r="X15" s="1676">
        <v>53.666666666666664</v>
      </c>
      <c r="Y15" s="1676">
        <v>104.33333333333333</v>
      </c>
      <c r="Z15" s="1676">
        <v>197</v>
      </c>
      <c r="AA15" s="1676">
        <v>232.66666666666666</v>
      </c>
      <c r="AB15" s="1676">
        <v>396.33333333333331</v>
      </c>
      <c r="AC15" s="1676">
        <v>311.66666666666669</v>
      </c>
      <c r="AD15" s="1676">
        <v>386</v>
      </c>
      <c r="AE15" s="1688">
        <v>153.66666666666666</v>
      </c>
      <c r="AF15" s="1676">
        <v>168</v>
      </c>
      <c r="AG15" s="1676">
        <v>19</v>
      </c>
      <c r="AH15" s="1676">
        <v>421</v>
      </c>
      <c r="AI15" s="1676">
        <v>46.666666666666664</v>
      </c>
      <c r="AJ15" s="1676">
        <v>467.66666666666669</v>
      </c>
      <c r="AK15" s="1676">
        <v>74</v>
      </c>
      <c r="AL15" s="1676">
        <v>69.333333333333329</v>
      </c>
      <c r="AM15" s="1676">
        <v>135</v>
      </c>
      <c r="AN15" s="1676">
        <v>954</v>
      </c>
      <c r="AO15" s="1676">
        <v>160.66666666666666</v>
      </c>
      <c r="AP15" s="1676">
        <v>199.33333333333334</v>
      </c>
      <c r="AQ15" s="1676">
        <v>396.66666666666669</v>
      </c>
      <c r="AR15" s="1676">
        <v>993.33333333333337</v>
      </c>
      <c r="AS15" s="1676">
        <v>439.33333333333331</v>
      </c>
      <c r="AT15" s="1676">
        <v>120.66666666666667</v>
      </c>
      <c r="AU15" s="1676">
        <v>96.666666666666671</v>
      </c>
      <c r="AV15" s="1676">
        <v>1419.3333333333333</v>
      </c>
      <c r="AW15" s="1676">
        <v>763.33333333333337</v>
      </c>
      <c r="AX15" s="1676">
        <v>792</v>
      </c>
      <c r="AY15" s="1676">
        <v>828.33333333333337</v>
      </c>
      <c r="AZ15" s="1676">
        <v>1816.6666666666667</v>
      </c>
      <c r="BA15" s="1700">
        <v>237.66666666666666</v>
      </c>
      <c r="BB15" s="1710">
        <v>15098.666666666666</v>
      </c>
      <c r="BC15" s="1023"/>
      <c r="BD15" s="986">
        <v>6</v>
      </c>
      <c r="BE15" s="998" t="s">
        <v>129</v>
      </c>
      <c r="BF15" s="999" t="s">
        <v>908</v>
      </c>
      <c r="BG15" s="992"/>
      <c r="BH15" s="994" t="s">
        <v>1103</v>
      </c>
      <c r="BI15" s="994"/>
      <c r="BJ15" s="994"/>
      <c r="BK15" s="996"/>
      <c r="BL15" s="996"/>
    </row>
    <row r="16" spans="1:64" s="997" customFormat="1">
      <c r="A16" s="957"/>
      <c r="B16" s="1001" t="s">
        <v>1005</v>
      </c>
      <c r="C16" s="1002">
        <v>7</v>
      </c>
      <c r="D16" s="998" t="s">
        <v>1005</v>
      </c>
      <c r="E16" s="999" t="s">
        <v>309</v>
      </c>
      <c r="F16" s="989" t="s">
        <v>12</v>
      </c>
      <c r="G16" s="1688">
        <v>2071.6666666666665</v>
      </c>
      <c r="H16" s="1676">
        <v>378</v>
      </c>
      <c r="I16" s="1676">
        <v>609.66666666666663</v>
      </c>
      <c r="J16" s="1676">
        <v>452.33333333333331</v>
      </c>
      <c r="K16" s="1676">
        <v>628</v>
      </c>
      <c r="L16" s="1676">
        <v>312.33333333333331</v>
      </c>
      <c r="M16" s="1676">
        <v>356.66666666666669</v>
      </c>
      <c r="N16" s="1676">
        <v>449</v>
      </c>
      <c r="O16" s="1676">
        <v>482.66666666666669</v>
      </c>
      <c r="P16" s="1676">
        <v>157.66666666666666</v>
      </c>
      <c r="Q16" s="1676">
        <v>296.66666666666669</v>
      </c>
      <c r="R16" s="1676">
        <v>793.66666666666663</v>
      </c>
      <c r="S16" s="1676">
        <v>2631.6666666666665</v>
      </c>
      <c r="T16" s="1676">
        <v>294.33333333333331</v>
      </c>
      <c r="U16" s="1676">
        <v>1633.3333333333333</v>
      </c>
      <c r="V16" s="1676">
        <v>280.33333333333331</v>
      </c>
      <c r="W16" s="1676">
        <v>153</v>
      </c>
      <c r="X16" s="1676">
        <v>123.33333333333333</v>
      </c>
      <c r="Y16" s="1676">
        <v>227</v>
      </c>
      <c r="Z16" s="1676">
        <v>288.33333333333331</v>
      </c>
      <c r="AA16" s="1676">
        <v>382.33333333333331</v>
      </c>
      <c r="AB16" s="1676">
        <v>308</v>
      </c>
      <c r="AC16" s="1676">
        <v>310</v>
      </c>
      <c r="AD16" s="1676">
        <v>447.66666666666669</v>
      </c>
      <c r="AE16" s="1688">
        <v>92.666666666666671</v>
      </c>
      <c r="AF16" s="1676">
        <v>152.66666666666666</v>
      </c>
      <c r="AG16" s="1676">
        <v>102.33333333333333</v>
      </c>
      <c r="AH16" s="1676">
        <v>393</v>
      </c>
      <c r="AI16" s="1676">
        <v>66</v>
      </c>
      <c r="AJ16" s="1676">
        <v>53</v>
      </c>
      <c r="AK16" s="1676">
        <v>25.333333333333336</v>
      </c>
      <c r="AL16" s="1676">
        <v>211.33333333333334</v>
      </c>
      <c r="AM16" s="1676">
        <v>167</v>
      </c>
      <c r="AN16" s="1676">
        <v>121.33333333333334</v>
      </c>
      <c r="AO16" s="1676">
        <v>410.33333333333331</v>
      </c>
      <c r="AP16" s="1676">
        <v>154.33333333333334</v>
      </c>
      <c r="AQ16" s="1676">
        <v>259.33333333333331</v>
      </c>
      <c r="AR16" s="1676">
        <v>338.66666666666669</v>
      </c>
      <c r="AS16" s="1676">
        <v>421.66666666666669</v>
      </c>
      <c r="AT16" s="1676">
        <v>533.66666666666663</v>
      </c>
      <c r="AU16" s="1676">
        <v>62.333333333333329</v>
      </c>
      <c r="AV16" s="1676">
        <v>276.66666666666669</v>
      </c>
      <c r="AW16" s="1676">
        <v>307.33333333333331</v>
      </c>
      <c r="AX16" s="1676">
        <v>456</v>
      </c>
      <c r="AY16" s="1676">
        <v>98.333333333333329</v>
      </c>
      <c r="AZ16" s="1676">
        <v>396.66666666666669</v>
      </c>
      <c r="BA16" s="1700">
        <v>215.33333333333334</v>
      </c>
      <c r="BB16" s="1710">
        <v>19383.000000000007</v>
      </c>
      <c r="BC16" s="1003" t="s">
        <v>1005</v>
      </c>
      <c r="BD16" s="1002">
        <v>7</v>
      </c>
      <c r="BE16" s="998" t="s">
        <v>1005</v>
      </c>
      <c r="BF16" s="999" t="s">
        <v>309</v>
      </c>
      <c r="BG16" s="992"/>
      <c r="BH16" s="994" t="s">
        <v>1103</v>
      </c>
      <c r="BI16" s="994"/>
      <c r="BJ16" s="994"/>
      <c r="BK16" s="996"/>
      <c r="BL16" s="996"/>
    </row>
    <row r="17" spans="1:64" s="997" customFormat="1">
      <c r="A17" s="957"/>
      <c r="B17" s="1024" t="s">
        <v>14</v>
      </c>
      <c r="C17" s="1002">
        <v>8</v>
      </c>
      <c r="D17" s="998" t="s">
        <v>14</v>
      </c>
      <c r="E17" s="999" t="s">
        <v>311</v>
      </c>
      <c r="F17" s="989" t="s">
        <v>16</v>
      </c>
      <c r="G17" s="1691">
        <v>2504445</v>
      </c>
      <c r="H17" s="1026">
        <v>621872</v>
      </c>
      <c r="I17" s="1026">
        <v>851860</v>
      </c>
      <c r="J17" s="1026">
        <v>1811391</v>
      </c>
      <c r="K17" s="1026">
        <v>421859</v>
      </c>
      <c r="L17" s="1026">
        <v>441874</v>
      </c>
      <c r="M17" s="1026">
        <v>1637884</v>
      </c>
      <c r="N17" s="1026">
        <v>1345057</v>
      </c>
      <c r="O17" s="1026">
        <v>818484</v>
      </c>
      <c r="P17" s="1026">
        <v>863645</v>
      </c>
      <c r="Q17" s="1026">
        <v>2280999</v>
      </c>
      <c r="R17" s="1026">
        <v>2278148</v>
      </c>
      <c r="S17" s="1026">
        <v>7164583</v>
      </c>
      <c r="T17" s="1026">
        <v>2975779</v>
      </c>
      <c r="U17" s="1026">
        <v>1278469</v>
      </c>
      <c r="V17" s="1026">
        <v>622048</v>
      </c>
      <c r="W17" s="1026">
        <v>526323</v>
      </c>
      <c r="X17" s="1026">
        <v>512843</v>
      </c>
      <c r="Y17" s="1026">
        <v>377652</v>
      </c>
      <c r="Z17" s="1026">
        <v>877613</v>
      </c>
      <c r="AA17" s="1026">
        <v>846928</v>
      </c>
      <c r="AB17" s="1026">
        <v>1485771</v>
      </c>
      <c r="AC17" s="1026">
        <v>3042715</v>
      </c>
      <c r="AD17" s="1026">
        <v>857991</v>
      </c>
      <c r="AE17" s="1691">
        <v>603465</v>
      </c>
      <c r="AF17" s="1026">
        <v>961141</v>
      </c>
      <c r="AG17" s="1025">
        <v>3912111</v>
      </c>
      <c r="AH17" s="1026">
        <v>1863189</v>
      </c>
      <c r="AI17" s="1026">
        <v>364812</v>
      </c>
      <c r="AJ17" s="1026">
        <v>493394</v>
      </c>
      <c r="AK17" s="1026">
        <v>222046</v>
      </c>
      <c r="AL17" s="1026">
        <v>379674</v>
      </c>
      <c r="AM17" s="1026">
        <v>728222</v>
      </c>
      <c r="AN17" s="1026">
        <v>1057378</v>
      </c>
      <c r="AO17" s="1026">
        <v>726879</v>
      </c>
      <c r="AP17" s="1026">
        <v>297760</v>
      </c>
      <c r="AQ17" s="1026">
        <v>362967</v>
      </c>
      <c r="AR17" s="1026">
        <v>537884</v>
      </c>
      <c r="AS17" s="1026">
        <v>292546</v>
      </c>
      <c r="AT17" s="1026">
        <v>1988598</v>
      </c>
      <c r="AU17" s="1026">
        <v>374446</v>
      </c>
      <c r="AV17" s="1026">
        <v>484909</v>
      </c>
      <c r="AW17" s="1026">
        <v>597857</v>
      </c>
      <c r="AX17" s="1026">
        <v>529559</v>
      </c>
      <c r="AY17" s="1026">
        <v>451278</v>
      </c>
      <c r="AZ17" s="1026">
        <v>727231</v>
      </c>
      <c r="BA17" s="1701">
        <v>522024</v>
      </c>
      <c r="BB17" s="1708">
        <v>54925604</v>
      </c>
      <c r="BC17" s="1027" t="s">
        <v>14</v>
      </c>
      <c r="BD17" s="1002">
        <v>8</v>
      </c>
      <c r="BE17" s="998" t="s">
        <v>14</v>
      </c>
      <c r="BF17" s="999" t="s">
        <v>311</v>
      </c>
      <c r="BG17" s="992"/>
      <c r="BH17" s="994" t="s">
        <v>1106</v>
      </c>
      <c r="BI17" s="994" t="s">
        <v>1107</v>
      </c>
      <c r="BJ17" s="1004" t="s">
        <v>1108</v>
      </c>
      <c r="BK17" s="1028"/>
      <c r="BL17" s="1028"/>
    </row>
    <row r="18" spans="1:64">
      <c r="B18" s="1029" t="s">
        <v>18</v>
      </c>
      <c r="C18" s="1030"/>
      <c r="D18" s="1031" t="s">
        <v>310</v>
      </c>
      <c r="E18" s="1008" t="s">
        <v>338</v>
      </c>
      <c r="F18" s="1680"/>
      <c r="G18" s="1692"/>
      <c r="H18" s="1033"/>
      <c r="I18" s="1034"/>
      <c r="J18" s="1034"/>
      <c r="K18" s="1034"/>
      <c r="L18" s="1034"/>
      <c r="M18" s="1034"/>
      <c r="N18" s="1034"/>
      <c r="O18" s="1034"/>
      <c r="P18" s="1034"/>
      <c r="Q18" s="1034"/>
      <c r="R18" s="1034"/>
      <c r="S18" s="1034"/>
      <c r="T18" s="1034"/>
      <c r="U18" s="1034"/>
      <c r="V18" s="1034"/>
      <c r="W18" s="1034"/>
      <c r="X18" s="1034"/>
      <c r="Y18" s="1034"/>
      <c r="Z18" s="1034"/>
      <c r="AA18" s="1034"/>
      <c r="AB18" s="1034"/>
      <c r="AC18" s="1034"/>
      <c r="AD18" s="1035"/>
      <c r="AE18" s="1735"/>
      <c r="AF18" s="1034"/>
      <c r="AG18" s="1034"/>
      <c r="AH18" s="1034"/>
      <c r="AI18" s="1034"/>
      <c r="AJ18" s="1034"/>
      <c r="AK18" s="1034"/>
      <c r="AL18" s="1034"/>
      <c r="AM18" s="1034"/>
      <c r="AN18" s="1034"/>
      <c r="AO18" s="1034"/>
      <c r="AP18" s="1034"/>
      <c r="AQ18" s="1034"/>
      <c r="AR18" s="1034"/>
      <c r="AS18" s="1034"/>
      <c r="AT18" s="1034"/>
      <c r="AU18" s="1034"/>
      <c r="AV18" s="1034"/>
      <c r="AW18" s="1034"/>
      <c r="AX18" s="1034"/>
      <c r="AY18" s="1034"/>
      <c r="AZ18" s="1034"/>
      <c r="BA18" s="1032"/>
      <c r="BB18" s="1713"/>
      <c r="BC18" s="1036" t="s">
        <v>18</v>
      </c>
      <c r="BD18" s="1030"/>
      <c r="BE18" s="1031" t="s">
        <v>310</v>
      </c>
      <c r="BF18" s="1008" t="s">
        <v>338</v>
      </c>
      <c r="BG18" s="983"/>
      <c r="BH18" s="984"/>
      <c r="BI18" s="984"/>
      <c r="BJ18" s="984"/>
      <c r="BK18" s="956"/>
      <c r="BL18" s="956"/>
    </row>
    <row r="19" spans="1:64" s="997" customFormat="1">
      <c r="A19" s="957"/>
      <c r="B19" s="1001"/>
      <c r="C19" s="1002">
        <v>9</v>
      </c>
      <c r="D19" s="998" t="s">
        <v>131</v>
      </c>
      <c r="E19" s="999" t="s">
        <v>1109</v>
      </c>
      <c r="F19" s="989" t="s">
        <v>16</v>
      </c>
      <c r="G19" s="1691">
        <v>1993571.8399999999</v>
      </c>
      <c r="H19" s="1026">
        <v>331481.94400000002</v>
      </c>
      <c r="I19" s="1026">
        <v>334618.17599999998</v>
      </c>
      <c r="J19" s="1026">
        <v>472484.39600000001</v>
      </c>
      <c r="K19" s="1026">
        <v>93719.16</v>
      </c>
      <c r="L19" s="1026">
        <v>300129.10399999999</v>
      </c>
      <c r="M19" s="1026">
        <v>287899.79600000003</v>
      </c>
      <c r="N19" s="1026">
        <v>1300519.3960000002</v>
      </c>
      <c r="O19" s="1026">
        <v>581207.96000000008</v>
      </c>
      <c r="P19" s="1026">
        <v>720524.48</v>
      </c>
      <c r="Q19" s="1026">
        <v>1631111.96</v>
      </c>
      <c r="R19" s="1026">
        <v>1357432.6359999999</v>
      </c>
      <c r="S19" s="1026">
        <v>689705.13600000006</v>
      </c>
      <c r="T19" s="1026">
        <v>1422125.5919999999</v>
      </c>
      <c r="U19" s="1026">
        <v>724817.65599999996</v>
      </c>
      <c r="V19" s="1026">
        <v>150021.592</v>
      </c>
      <c r="W19" s="1026">
        <v>157423.49599999998</v>
      </c>
      <c r="X19" s="1026">
        <v>56398.803999999996</v>
      </c>
      <c r="Y19" s="1026">
        <v>179805.47600000002</v>
      </c>
      <c r="Z19" s="1026">
        <v>490447.60800000001</v>
      </c>
      <c r="AA19" s="1026">
        <v>337326.25200000004</v>
      </c>
      <c r="AB19" s="1026">
        <v>1194228.3159999999</v>
      </c>
      <c r="AC19" s="1026">
        <v>1596219.6679999998</v>
      </c>
      <c r="AD19" s="1026">
        <v>403677.58400000003</v>
      </c>
      <c r="AE19" s="1691">
        <v>257350.272</v>
      </c>
      <c r="AF19" s="1026">
        <v>463538.57199999999</v>
      </c>
      <c r="AG19" s="1026">
        <v>1198591.128</v>
      </c>
      <c r="AH19" s="1026">
        <v>1597549.2080000001</v>
      </c>
      <c r="AI19" s="1026">
        <v>228277.04</v>
      </c>
      <c r="AJ19" s="1026">
        <v>152716.47200000001</v>
      </c>
      <c r="AK19" s="1026">
        <v>137470.416</v>
      </c>
      <c r="AL19" s="1026">
        <v>66775.156000000003</v>
      </c>
      <c r="AM19" s="1026">
        <v>462143.40800000005</v>
      </c>
      <c r="AN19" s="1026">
        <v>646372.16399999999</v>
      </c>
      <c r="AO19" s="1026">
        <v>219362.44399999999</v>
      </c>
      <c r="AP19" s="1026">
        <v>163923.22</v>
      </c>
      <c r="AQ19" s="1026">
        <v>319225.09199999995</v>
      </c>
      <c r="AR19" s="1026">
        <v>285773.54799999995</v>
      </c>
      <c r="AS19" s="1026">
        <v>77463.784000000014</v>
      </c>
      <c r="AT19" s="1026">
        <v>907525.83199999994</v>
      </c>
      <c r="AU19" s="1026">
        <v>329824.45600000001</v>
      </c>
      <c r="AV19" s="1026">
        <v>254503.40400000001</v>
      </c>
      <c r="AW19" s="1026">
        <v>334403.484</v>
      </c>
      <c r="AX19" s="1026">
        <v>149224.68799999999</v>
      </c>
      <c r="AY19" s="1026">
        <v>328587.56</v>
      </c>
      <c r="AZ19" s="1026">
        <v>666727.15599999996</v>
      </c>
      <c r="BA19" s="1701">
        <v>153321.18400000001</v>
      </c>
      <c r="BB19" s="1708">
        <v>26207547.715999998</v>
      </c>
      <c r="BC19" s="1003"/>
      <c r="BD19" s="1002">
        <v>9</v>
      </c>
      <c r="BE19" s="998" t="s">
        <v>131</v>
      </c>
      <c r="BF19" s="999" t="s">
        <v>1109</v>
      </c>
      <c r="BG19" s="992"/>
      <c r="BH19" s="996" t="s">
        <v>1110</v>
      </c>
      <c r="BI19" s="994" t="s">
        <v>1111</v>
      </c>
      <c r="BJ19" s="1004" t="s">
        <v>1112</v>
      </c>
      <c r="BK19" s="1037"/>
      <c r="BL19" s="1037"/>
    </row>
    <row r="20" spans="1:64" s="997" customFormat="1">
      <c r="A20" s="957"/>
      <c r="B20" s="1001"/>
      <c r="C20" s="1002">
        <v>10</v>
      </c>
      <c r="D20" s="998" t="s">
        <v>132</v>
      </c>
      <c r="E20" s="999" t="s">
        <v>1113</v>
      </c>
      <c r="F20" s="989" t="s">
        <v>16</v>
      </c>
      <c r="G20" s="1691">
        <v>222225.128</v>
      </c>
      <c r="H20" s="1026">
        <v>92971.796000000002</v>
      </c>
      <c r="I20" s="1026">
        <v>0</v>
      </c>
      <c r="J20" s="1026">
        <v>144862.084</v>
      </c>
      <c r="K20" s="1026">
        <v>20188.496000000003</v>
      </c>
      <c r="L20" s="1026">
        <v>44870.232000000004</v>
      </c>
      <c r="M20" s="1026">
        <v>406965.11599999998</v>
      </c>
      <c r="N20" s="1026">
        <v>513853.21600000007</v>
      </c>
      <c r="O20" s="1026">
        <v>909271.5</v>
      </c>
      <c r="P20" s="1026">
        <v>468143.89199999999</v>
      </c>
      <c r="Q20" s="1026">
        <v>229767.68400000001</v>
      </c>
      <c r="R20" s="1026">
        <v>373679.94799999997</v>
      </c>
      <c r="S20" s="1026">
        <v>139277.68</v>
      </c>
      <c r="T20" s="1026">
        <v>425886.924</v>
      </c>
      <c r="U20" s="1026">
        <v>76200.72</v>
      </c>
      <c r="V20" s="1026">
        <v>61968.2</v>
      </c>
      <c r="W20" s="1038">
        <v>6413.3280000000004</v>
      </c>
      <c r="X20" s="1026">
        <v>5323.2919999999995</v>
      </c>
      <c r="Y20" s="1026">
        <v>126489.54</v>
      </c>
      <c r="Z20" s="1026">
        <v>159910.992</v>
      </c>
      <c r="AA20" s="1026">
        <v>81354.600000000006</v>
      </c>
      <c r="AB20" s="1026">
        <v>1204294.4639999999</v>
      </c>
      <c r="AC20" s="1026">
        <v>435069.06399999995</v>
      </c>
      <c r="AD20" s="1026">
        <v>89432.34</v>
      </c>
      <c r="AE20" s="1691">
        <v>62595.536</v>
      </c>
      <c r="AF20" s="1026">
        <v>588993.53999999992</v>
      </c>
      <c r="AG20" s="1026">
        <v>252543.94</v>
      </c>
      <c r="AH20" s="1026">
        <v>449064.22400000005</v>
      </c>
      <c r="AI20" s="1026">
        <v>6470.1</v>
      </c>
      <c r="AJ20" s="1026">
        <v>63144.460000000006</v>
      </c>
      <c r="AK20" s="1038">
        <v>19408.667999999998</v>
      </c>
      <c r="AL20" s="1026">
        <v>12503.748000000001</v>
      </c>
      <c r="AM20" s="1026">
        <v>173398.64800000002</v>
      </c>
      <c r="AN20" s="1026">
        <v>53203.007999999994</v>
      </c>
      <c r="AO20" s="1026">
        <v>55306.98</v>
      </c>
      <c r="AP20" s="1026">
        <v>28625.248</v>
      </c>
      <c r="AQ20" s="1026">
        <v>27214.151999999998</v>
      </c>
      <c r="AR20" s="1026">
        <v>75043.923999999999</v>
      </c>
      <c r="AS20" s="1026">
        <v>12026.524000000001</v>
      </c>
      <c r="AT20" s="1026">
        <v>455406.85600000003</v>
      </c>
      <c r="AU20" s="1026">
        <v>34544.228000000003</v>
      </c>
      <c r="AV20" s="1026">
        <v>33498.380000000005</v>
      </c>
      <c r="AW20" s="1026">
        <v>109531.87999999999</v>
      </c>
      <c r="AX20" s="1026">
        <v>128409.81599999999</v>
      </c>
      <c r="AY20" s="1026">
        <v>162152.424</v>
      </c>
      <c r="AZ20" s="1026">
        <v>399291.24799999996</v>
      </c>
      <c r="BA20" s="1701">
        <v>68419.156000000003</v>
      </c>
      <c r="BB20" s="1708">
        <v>9509216.9240000006</v>
      </c>
      <c r="BC20" s="1003"/>
      <c r="BD20" s="1002">
        <v>10</v>
      </c>
      <c r="BE20" s="998" t="s">
        <v>132</v>
      </c>
      <c r="BF20" s="999" t="s">
        <v>1113</v>
      </c>
      <c r="BG20" s="992"/>
      <c r="BH20" s="996" t="s">
        <v>1110</v>
      </c>
      <c r="BI20" s="994"/>
      <c r="BJ20" s="994"/>
      <c r="BK20" s="1037"/>
      <c r="BL20" s="1037"/>
    </row>
    <row r="21" spans="1:64" s="997" customFormat="1">
      <c r="A21" s="957"/>
      <c r="B21" s="1001"/>
      <c r="C21" s="1002">
        <v>11</v>
      </c>
      <c r="D21" s="998" t="s">
        <v>133</v>
      </c>
      <c r="E21" s="999" t="s">
        <v>1114</v>
      </c>
      <c r="F21" s="989" t="s">
        <v>16</v>
      </c>
      <c r="G21" s="1691">
        <v>27697.348000000002</v>
      </c>
      <c r="H21" s="1026">
        <v>21487.26</v>
      </c>
      <c r="I21" s="1026">
        <v>25418.667999999998</v>
      </c>
      <c r="J21" s="1026">
        <v>19115.688000000002</v>
      </c>
      <c r="K21" s="1026">
        <v>39974.076000000001</v>
      </c>
      <c r="L21" s="1026">
        <v>51343.856</v>
      </c>
      <c r="M21" s="1026">
        <v>54302.792000000001</v>
      </c>
      <c r="N21" s="1026">
        <v>55495.203999999998</v>
      </c>
      <c r="O21" s="1026">
        <v>54154.892000000007</v>
      </c>
      <c r="P21" s="1026">
        <v>54243.116000000002</v>
      </c>
      <c r="Q21" s="1026">
        <v>84734.84</v>
      </c>
      <c r="R21" s="1026">
        <v>21185.24</v>
      </c>
      <c r="S21" s="1026">
        <v>57379.212</v>
      </c>
      <c r="T21" s="1026">
        <v>39009.164000000004</v>
      </c>
      <c r="U21" s="1026">
        <v>70665.872000000003</v>
      </c>
      <c r="V21" s="1026">
        <v>70009.107999999993</v>
      </c>
      <c r="W21" s="1026">
        <v>205098.94399999999</v>
      </c>
      <c r="X21" s="1026">
        <v>241030.15600000002</v>
      </c>
      <c r="Y21" s="1026">
        <v>34509.68</v>
      </c>
      <c r="Z21" s="1026">
        <v>15923.548000000001</v>
      </c>
      <c r="AA21" s="1026">
        <v>140902.29200000002</v>
      </c>
      <c r="AB21" s="1026">
        <v>94723.664000000004</v>
      </c>
      <c r="AC21" s="1026">
        <v>421632.11200000002</v>
      </c>
      <c r="AD21" s="1026">
        <v>52198.903999999995</v>
      </c>
      <c r="AE21" s="1691">
        <v>209001.25199999998</v>
      </c>
      <c r="AF21" s="1026">
        <v>95028.875999999989</v>
      </c>
      <c r="AG21" s="1026">
        <v>293915.16800000001</v>
      </c>
      <c r="AH21" s="1026">
        <v>112890.796</v>
      </c>
      <c r="AI21" s="1026">
        <v>71449.991999999998</v>
      </c>
      <c r="AJ21" s="1026">
        <v>68770.088000000003</v>
      </c>
      <c r="AK21" s="1026">
        <v>16248.756000000001</v>
      </c>
      <c r="AL21" s="1026">
        <v>34566.528000000006</v>
      </c>
      <c r="AM21" s="1026">
        <v>225908.06800000003</v>
      </c>
      <c r="AN21" s="1026">
        <v>102961.75200000001</v>
      </c>
      <c r="AO21" s="1026">
        <v>71852.856</v>
      </c>
      <c r="AP21" s="1026">
        <v>26810.656000000003</v>
      </c>
      <c r="AQ21" s="1026">
        <v>51417.687999999995</v>
      </c>
      <c r="AR21" s="1026">
        <v>194562.37600000002</v>
      </c>
      <c r="AS21" s="1026">
        <v>16649.216</v>
      </c>
      <c r="AT21" s="1026">
        <v>44254.551999999996</v>
      </c>
      <c r="AU21" s="1026">
        <v>19187.635999999999</v>
      </c>
      <c r="AV21" s="1026">
        <v>24886.008000000002</v>
      </c>
      <c r="AW21" s="1026">
        <v>26136.959999999999</v>
      </c>
      <c r="AX21" s="1026">
        <v>17497.151999999998</v>
      </c>
      <c r="AY21" s="1026">
        <v>88839.767999999996</v>
      </c>
      <c r="AZ21" s="1026">
        <v>13243.296</v>
      </c>
      <c r="BA21" s="1701">
        <v>4000.0239999999999</v>
      </c>
      <c r="BB21" s="1708">
        <v>3782315.1000000006</v>
      </c>
      <c r="BC21" s="1003"/>
      <c r="BD21" s="1002">
        <v>11</v>
      </c>
      <c r="BE21" s="998" t="s">
        <v>133</v>
      </c>
      <c r="BF21" s="999" t="s">
        <v>1114</v>
      </c>
      <c r="BG21" s="992"/>
      <c r="BH21" s="996" t="s">
        <v>1110</v>
      </c>
      <c r="BI21" s="994"/>
      <c r="BJ21" s="994"/>
      <c r="BK21" s="1037"/>
      <c r="BL21" s="1037"/>
    </row>
    <row r="22" spans="1:64" s="997" customFormat="1">
      <c r="A22" s="957"/>
      <c r="B22" s="1001"/>
      <c r="C22" s="1002">
        <v>12</v>
      </c>
      <c r="D22" s="998" t="s">
        <v>1006</v>
      </c>
      <c r="E22" s="999" t="s">
        <v>1115</v>
      </c>
      <c r="F22" s="989" t="s">
        <v>16</v>
      </c>
      <c r="G22" s="1691">
        <v>163039.25999999998</v>
      </c>
      <c r="H22" s="1026">
        <v>14469.436000000002</v>
      </c>
      <c r="I22" s="1026">
        <v>62472.380000000005</v>
      </c>
      <c r="J22" s="1026">
        <v>80950.415999999997</v>
      </c>
      <c r="K22" s="1026">
        <v>80775.984000000011</v>
      </c>
      <c r="L22" s="1026">
        <v>22752.903999999999</v>
      </c>
      <c r="M22" s="1026">
        <v>58765.119999999995</v>
      </c>
      <c r="N22" s="1026">
        <v>180679.52799999999</v>
      </c>
      <c r="O22" s="1026">
        <v>101982.84</v>
      </c>
      <c r="P22" s="1026">
        <v>74855.843999999997</v>
      </c>
      <c r="Q22" s="1026">
        <v>70160.69200000001</v>
      </c>
      <c r="R22" s="1026">
        <v>61673.023999999998</v>
      </c>
      <c r="S22" s="1026">
        <v>13372.3</v>
      </c>
      <c r="T22" s="1026">
        <v>15997.832</v>
      </c>
      <c r="U22" s="1026">
        <v>46779.652000000002</v>
      </c>
      <c r="V22" s="1026">
        <v>31610.696000000004</v>
      </c>
      <c r="W22" s="1026">
        <v>24335.980000000003</v>
      </c>
      <c r="X22" s="1026">
        <v>19455.2</v>
      </c>
      <c r="Y22" s="1026">
        <v>8001.4960000000001</v>
      </c>
      <c r="Z22" s="1026">
        <v>31765.396000000001</v>
      </c>
      <c r="AA22" s="1026">
        <v>68015.043999999994</v>
      </c>
      <c r="AB22" s="1026">
        <v>182657.63199999998</v>
      </c>
      <c r="AC22" s="1026">
        <v>134489.872</v>
      </c>
      <c r="AD22" s="1026">
        <v>43790.8</v>
      </c>
      <c r="AE22" s="1691">
        <v>14443.771999999999</v>
      </c>
      <c r="AF22" s="1026">
        <v>49101.587999999996</v>
      </c>
      <c r="AG22" s="1026">
        <v>106913.072</v>
      </c>
      <c r="AH22" s="1026">
        <v>49541.012000000002</v>
      </c>
      <c r="AI22" s="1026">
        <v>41029.26</v>
      </c>
      <c r="AJ22" s="1026">
        <v>33497.380000000005</v>
      </c>
      <c r="AK22" s="1026">
        <v>22426.016</v>
      </c>
      <c r="AL22" s="1026">
        <v>38907.644</v>
      </c>
      <c r="AM22" s="1026">
        <v>81450.28</v>
      </c>
      <c r="AN22" s="1026">
        <v>152645.70000000001</v>
      </c>
      <c r="AO22" s="1026">
        <v>49401.192000000003</v>
      </c>
      <c r="AP22" s="1026">
        <v>41668.092000000004</v>
      </c>
      <c r="AQ22" s="1026">
        <v>31759.112000000001</v>
      </c>
      <c r="AR22" s="1026">
        <v>30499.928</v>
      </c>
      <c r="AS22" s="1026">
        <v>20926.2</v>
      </c>
      <c r="AT22" s="1026">
        <v>67358.572</v>
      </c>
      <c r="AU22" s="1026">
        <v>23239.508000000002</v>
      </c>
      <c r="AV22" s="1026">
        <v>4324.4040000000005</v>
      </c>
      <c r="AW22" s="1026">
        <v>43396.971999999994</v>
      </c>
      <c r="AX22" s="1026">
        <v>26828.727999999999</v>
      </c>
      <c r="AY22" s="1026">
        <v>48806.444000000003</v>
      </c>
      <c r="AZ22" s="1026">
        <v>18727.735999999997</v>
      </c>
      <c r="BA22" s="1701">
        <v>735.82399999999996</v>
      </c>
      <c r="BB22" s="1708">
        <v>2590477.7640000009</v>
      </c>
      <c r="BC22" s="1003"/>
      <c r="BD22" s="1002">
        <v>12</v>
      </c>
      <c r="BE22" s="998" t="s">
        <v>1006</v>
      </c>
      <c r="BF22" s="999" t="s">
        <v>1115</v>
      </c>
      <c r="BG22" s="992"/>
      <c r="BH22" s="996" t="s">
        <v>1110</v>
      </c>
      <c r="BI22" s="994"/>
      <c r="BJ22" s="994"/>
      <c r="BK22" s="1037"/>
      <c r="BL22" s="1037"/>
    </row>
    <row r="23" spans="1:64" s="997" customFormat="1">
      <c r="A23" s="957"/>
      <c r="B23" s="1001"/>
      <c r="C23" s="1002">
        <v>13</v>
      </c>
      <c r="D23" s="998" t="s">
        <v>135</v>
      </c>
      <c r="E23" s="999" t="s">
        <v>1116</v>
      </c>
      <c r="F23" s="989" t="s">
        <v>16</v>
      </c>
      <c r="G23" s="1691">
        <v>37250.18</v>
      </c>
      <c r="H23" s="1026">
        <v>5070.1319999999996</v>
      </c>
      <c r="I23" s="1026">
        <v>6888.848</v>
      </c>
      <c r="J23" s="1026">
        <v>24446.416000000001</v>
      </c>
      <c r="K23" s="1026">
        <v>11550.103999999999</v>
      </c>
      <c r="L23" s="1026">
        <v>28086.564000000002</v>
      </c>
      <c r="M23" s="1026">
        <v>49904.955999999998</v>
      </c>
      <c r="N23" s="1026">
        <v>62278.504000000001</v>
      </c>
      <c r="O23" s="1026">
        <v>43827.644</v>
      </c>
      <c r="P23" s="1026">
        <v>47257.176000000007</v>
      </c>
      <c r="Q23" s="1026">
        <v>131191.34399999998</v>
      </c>
      <c r="R23" s="1026">
        <v>92041.824000000008</v>
      </c>
      <c r="S23" s="1026">
        <v>99899.415999999997</v>
      </c>
      <c r="T23" s="1026">
        <v>65938.032000000007</v>
      </c>
      <c r="U23" s="1026">
        <v>43738.82</v>
      </c>
      <c r="V23" s="1026">
        <v>32864.68</v>
      </c>
      <c r="W23" s="1026">
        <v>77645.06</v>
      </c>
      <c r="X23" s="1026">
        <v>17194.544000000002</v>
      </c>
      <c r="Y23" s="1026">
        <v>6832.1480000000001</v>
      </c>
      <c r="Z23" s="1026">
        <v>20541.400000000001</v>
      </c>
      <c r="AA23" s="1026">
        <v>131527.63999999998</v>
      </c>
      <c r="AB23" s="1026">
        <v>73607.360000000001</v>
      </c>
      <c r="AC23" s="1026">
        <v>155980.92800000001</v>
      </c>
      <c r="AD23" s="1026">
        <v>35511.903999999995</v>
      </c>
      <c r="AE23" s="1691">
        <v>56199.951999999997</v>
      </c>
      <c r="AF23" s="1026">
        <v>19939.780000000002</v>
      </c>
      <c r="AG23" s="1026">
        <v>160433.372</v>
      </c>
      <c r="AH23" s="1026">
        <v>65729.983999999997</v>
      </c>
      <c r="AI23" s="1026">
        <v>28742.752</v>
      </c>
      <c r="AJ23" s="1026">
        <v>16550.164000000001</v>
      </c>
      <c r="AK23" s="1026">
        <v>1527.7040000000002</v>
      </c>
      <c r="AL23" s="1026">
        <v>7540.2479999999996</v>
      </c>
      <c r="AM23" s="1026">
        <v>28416.768</v>
      </c>
      <c r="AN23" s="1026">
        <v>51035.939999999995</v>
      </c>
      <c r="AO23" s="1026">
        <v>3030.1600000000003</v>
      </c>
      <c r="AP23" s="1026">
        <v>21381.308000000001</v>
      </c>
      <c r="AQ23" s="1026">
        <v>13980.691999999999</v>
      </c>
      <c r="AR23" s="1026">
        <v>7734.8440000000001</v>
      </c>
      <c r="AS23" s="1026">
        <v>3889.828</v>
      </c>
      <c r="AT23" s="1026">
        <v>80189.600000000006</v>
      </c>
      <c r="AU23" s="1026">
        <v>38758.871999999996</v>
      </c>
      <c r="AV23" s="1026">
        <v>4275.1559999999999</v>
      </c>
      <c r="AW23" s="1026">
        <v>8109.16</v>
      </c>
      <c r="AX23" s="1026">
        <v>13337.56</v>
      </c>
      <c r="AY23" s="1026">
        <v>7033.2960000000003</v>
      </c>
      <c r="AZ23" s="1026">
        <v>4468.9839999999995</v>
      </c>
      <c r="BA23" s="1701">
        <v>2882.8040000000001</v>
      </c>
      <c r="BB23" s="1708">
        <v>1946264.5520000001</v>
      </c>
      <c r="BC23" s="1003"/>
      <c r="BD23" s="1002">
        <v>13</v>
      </c>
      <c r="BE23" s="998" t="s">
        <v>135</v>
      </c>
      <c r="BF23" s="999" t="s">
        <v>1116</v>
      </c>
      <c r="BG23" s="992"/>
      <c r="BH23" s="996" t="s">
        <v>1110</v>
      </c>
      <c r="BI23" s="994"/>
      <c r="BJ23" s="994"/>
      <c r="BK23" s="1037"/>
      <c r="BL23" s="1037"/>
    </row>
    <row r="24" spans="1:64" s="997" customFormat="1">
      <c r="A24" s="957"/>
      <c r="B24" s="1001"/>
      <c r="C24" s="1002">
        <v>14</v>
      </c>
      <c r="D24" s="998" t="s">
        <v>136</v>
      </c>
      <c r="E24" s="999" t="s">
        <v>1117</v>
      </c>
      <c r="F24" s="989" t="s">
        <v>16</v>
      </c>
      <c r="G24" s="1691">
        <v>411267.52799999999</v>
      </c>
      <c r="H24" s="1026">
        <v>86598.928</v>
      </c>
      <c r="I24" s="1026">
        <v>84829.484000000011</v>
      </c>
      <c r="J24" s="1026">
        <v>187764.948</v>
      </c>
      <c r="K24" s="1026">
        <v>48194.176000000007</v>
      </c>
      <c r="L24" s="1026">
        <v>21848.148000000001</v>
      </c>
      <c r="M24" s="1026">
        <v>162023.636</v>
      </c>
      <c r="N24" s="1026">
        <v>217897.24000000002</v>
      </c>
      <c r="O24" s="1026">
        <v>246151.908</v>
      </c>
      <c r="P24" s="1026">
        <v>76495.760000000009</v>
      </c>
      <c r="Q24" s="1026">
        <v>423041.59600000002</v>
      </c>
      <c r="R24" s="1026">
        <v>94969.600000000006</v>
      </c>
      <c r="S24" s="1026">
        <v>131879.288</v>
      </c>
      <c r="T24" s="1026">
        <v>192404.56800000003</v>
      </c>
      <c r="U24" s="1026">
        <v>228695.52000000002</v>
      </c>
      <c r="V24" s="1026">
        <v>139592.144</v>
      </c>
      <c r="W24" s="1026">
        <v>23045.827999999998</v>
      </c>
      <c r="X24" s="1026">
        <v>46292.307999999997</v>
      </c>
      <c r="Y24" s="1026">
        <v>21818.784</v>
      </c>
      <c r="Z24" s="1026">
        <v>78669.079999999987</v>
      </c>
      <c r="AA24" s="1026">
        <v>201514.348</v>
      </c>
      <c r="AB24" s="1026">
        <v>752180.41600000008</v>
      </c>
      <c r="AC24" s="1026">
        <v>408457.45999999996</v>
      </c>
      <c r="AD24" s="1026">
        <v>88852.356</v>
      </c>
      <c r="AE24" s="1691">
        <v>115175.25200000001</v>
      </c>
      <c r="AF24" s="1026">
        <v>108073.19200000001</v>
      </c>
      <c r="AG24" s="1026">
        <v>330203.516</v>
      </c>
      <c r="AH24" s="1026">
        <v>274758.00800000003</v>
      </c>
      <c r="AI24" s="1026">
        <v>56517.992000000006</v>
      </c>
      <c r="AJ24" s="1026">
        <v>37220.976000000002</v>
      </c>
      <c r="AK24" s="1026">
        <v>85537.495999999999</v>
      </c>
      <c r="AL24" s="1026">
        <v>30051.719999999998</v>
      </c>
      <c r="AM24" s="1026">
        <v>83105.48</v>
      </c>
      <c r="AN24" s="1026">
        <v>105518.89600000001</v>
      </c>
      <c r="AO24" s="1026">
        <v>103563.82400000001</v>
      </c>
      <c r="AP24" s="1026">
        <v>117649.75200000001</v>
      </c>
      <c r="AQ24" s="1026">
        <v>128473.024</v>
      </c>
      <c r="AR24" s="1026">
        <v>571364.71600000001</v>
      </c>
      <c r="AS24" s="1026">
        <v>59457.823999999993</v>
      </c>
      <c r="AT24" s="1026">
        <v>78269.464000000007</v>
      </c>
      <c r="AU24" s="1026">
        <v>74070.271999999997</v>
      </c>
      <c r="AV24" s="1026">
        <v>6605.16</v>
      </c>
      <c r="AW24" s="1026">
        <v>91644.767999999996</v>
      </c>
      <c r="AX24" s="1026">
        <v>29352.067999999999</v>
      </c>
      <c r="AY24" s="1026">
        <v>40294.471999999994</v>
      </c>
      <c r="AZ24" s="1026">
        <v>41653.471999999994</v>
      </c>
      <c r="BA24" s="1701">
        <v>5574.348</v>
      </c>
      <c r="BB24" s="1708">
        <v>6948620.7440000009</v>
      </c>
      <c r="BC24" s="1003"/>
      <c r="BD24" s="1002">
        <v>14</v>
      </c>
      <c r="BE24" s="998" t="s">
        <v>136</v>
      </c>
      <c r="BF24" s="999" t="s">
        <v>1117</v>
      </c>
      <c r="BG24" s="992"/>
      <c r="BH24" s="996" t="s">
        <v>1110</v>
      </c>
      <c r="BI24" s="994"/>
      <c r="BJ24" s="994"/>
      <c r="BK24" s="1037"/>
      <c r="BL24" s="1037"/>
    </row>
    <row r="25" spans="1:64" s="997" customFormat="1">
      <c r="A25" s="957"/>
      <c r="B25" s="1001"/>
      <c r="C25" s="1002">
        <v>15</v>
      </c>
      <c r="D25" s="998" t="s">
        <v>137</v>
      </c>
      <c r="E25" s="999" t="s">
        <v>1118</v>
      </c>
      <c r="F25" s="989" t="s">
        <v>16</v>
      </c>
      <c r="G25" s="1691">
        <v>104280.792</v>
      </c>
      <c r="H25" s="1026">
        <v>17180.076000000001</v>
      </c>
      <c r="I25" s="1026">
        <v>36669.164000000004</v>
      </c>
      <c r="J25" s="1026">
        <v>91687.3</v>
      </c>
      <c r="K25" s="1026">
        <v>11183.912</v>
      </c>
      <c r="L25" s="1026">
        <v>27674.583999999999</v>
      </c>
      <c r="M25" s="1026">
        <v>43979.576000000001</v>
      </c>
      <c r="N25" s="1026">
        <v>108155.53599999999</v>
      </c>
      <c r="O25" s="1026">
        <v>52299.883999999998</v>
      </c>
      <c r="P25" s="1026">
        <v>107688.71599999999</v>
      </c>
      <c r="Q25" s="1026">
        <v>736869.94800000009</v>
      </c>
      <c r="R25" s="1026">
        <v>178594.484</v>
      </c>
      <c r="S25" s="1026">
        <v>929487.98800000001</v>
      </c>
      <c r="T25" s="1026">
        <v>214982.06800000003</v>
      </c>
      <c r="U25" s="1026">
        <v>81397.232000000004</v>
      </c>
      <c r="V25" s="1026">
        <v>32833.796000000002</v>
      </c>
      <c r="W25" s="1026">
        <v>68255.471999999994</v>
      </c>
      <c r="X25" s="1026">
        <v>30390.335999999999</v>
      </c>
      <c r="Y25" s="1026">
        <v>19803.980000000003</v>
      </c>
      <c r="Z25" s="1026">
        <v>68594.144</v>
      </c>
      <c r="AA25" s="1026">
        <v>85167.035999999993</v>
      </c>
      <c r="AB25" s="1026">
        <v>150988.908</v>
      </c>
      <c r="AC25" s="1026">
        <v>342140.52400000003</v>
      </c>
      <c r="AD25" s="1026">
        <v>42269.687999999995</v>
      </c>
      <c r="AE25" s="1691">
        <v>136636.076</v>
      </c>
      <c r="AF25" s="1026">
        <v>161169.23199999999</v>
      </c>
      <c r="AG25" s="1026">
        <v>436370.63600000006</v>
      </c>
      <c r="AH25" s="1026">
        <v>113039.644</v>
      </c>
      <c r="AI25" s="1026">
        <v>51034.16</v>
      </c>
      <c r="AJ25" s="1026">
        <v>12712.555999999999</v>
      </c>
      <c r="AK25" s="1026">
        <v>8379.7400000000016</v>
      </c>
      <c r="AL25" s="1026">
        <v>8869.4440000000013</v>
      </c>
      <c r="AM25" s="1026">
        <v>153437.196</v>
      </c>
      <c r="AN25" s="1026">
        <v>94589.831999999995</v>
      </c>
      <c r="AO25" s="1026">
        <v>33825.323999999993</v>
      </c>
      <c r="AP25" s="1026">
        <v>12679.58</v>
      </c>
      <c r="AQ25" s="1026">
        <v>53720.78</v>
      </c>
      <c r="AR25" s="1026">
        <v>23866.280000000002</v>
      </c>
      <c r="AS25" s="1026">
        <v>10922.364</v>
      </c>
      <c r="AT25" s="1026">
        <v>206839.14800000002</v>
      </c>
      <c r="AU25" s="1026">
        <v>18868.940000000002</v>
      </c>
      <c r="AV25" s="1026">
        <v>11984.5</v>
      </c>
      <c r="AW25" s="1026">
        <v>40943.22</v>
      </c>
      <c r="AX25" s="1026">
        <v>12806.268</v>
      </c>
      <c r="AY25" s="1026">
        <v>12256.312</v>
      </c>
      <c r="AZ25" s="1026">
        <v>18183.343999999997</v>
      </c>
      <c r="BA25" s="1701">
        <v>19289.519999999997</v>
      </c>
      <c r="BB25" s="1708">
        <v>5234999.24</v>
      </c>
      <c r="BC25" s="1003"/>
      <c r="BD25" s="1002">
        <v>15</v>
      </c>
      <c r="BE25" s="998" t="s">
        <v>137</v>
      </c>
      <c r="BF25" s="999" t="s">
        <v>1118</v>
      </c>
      <c r="BG25" s="992"/>
      <c r="BH25" s="996" t="s">
        <v>1110</v>
      </c>
      <c r="BI25" s="994"/>
      <c r="BJ25" s="994"/>
      <c r="BK25" s="1037"/>
      <c r="BL25" s="1037"/>
    </row>
    <row r="26" spans="1:64" s="997" customFormat="1">
      <c r="A26" s="957"/>
      <c r="B26" s="1001"/>
      <c r="C26" s="1002">
        <v>16</v>
      </c>
      <c r="D26" s="998" t="s">
        <v>138</v>
      </c>
      <c r="E26" s="999" t="s">
        <v>1119</v>
      </c>
      <c r="F26" s="989" t="s">
        <v>16</v>
      </c>
      <c r="G26" s="1691">
        <v>196209.11200000002</v>
      </c>
      <c r="H26" s="1026">
        <v>33650.987999999998</v>
      </c>
      <c r="I26" s="1026">
        <v>49997.939999999995</v>
      </c>
      <c r="J26" s="1026">
        <v>89750.263999999996</v>
      </c>
      <c r="K26" s="1026">
        <v>74519.422222222216</v>
      </c>
      <c r="L26" s="1026">
        <v>247549.41333333333</v>
      </c>
      <c r="M26" s="1026">
        <v>439804.66800000001</v>
      </c>
      <c r="N26" s="1026">
        <v>1562530.9200000002</v>
      </c>
      <c r="O26" s="1026">
        <v>598058.05599999998</v>
      </c>
      <c r="P26" s="1026">
        <v>560439.55229629634</v>
      </c>
      <c r="Q26" s="1026">
        <v>1573910.2879999999</v>
      </c>
      <c r="R26" s="1026">
        <v>3255102.1920000003</v>
      </c>
      <c r="S26" s="1026">
        <v>400251.76399999997</v>
      </c>
      <c r="T26" s="1026">
        <v>1856689.0519999999</v>
      </c>
      <c r="U26" s="1026">
        <v>644113.42799999996</v>
      </c>
      <c r="V26" s="1026">
        <v>633748.16</v>
      </c>
      <c r="W26" s="1026">
        <v>159204.48799999998</v>
      </c>
      <c r="X26" s="1026">
        <v>267401.54399999999</v>
      </c>
      <c r="Y26" s="1026">
        <v>32562.166222222226</v>
      </c>
      <c r="Z26" s="1026">
        <v>138830.06800000003</v>
      </c>
      <c r="AA26" s="1026">
        <v>271250.98000000004</v>
      </c>
      <c r="AB26" s="1026">
        <v>1530319.7799999998</v>
      </c>
      <c r="AC26" s="1026">
        <v>1233851.1880000001</v>
      </c>
      <c r="AD26" s="1026">
        <v>1429032.112</v>
      </c>
      <c r="AE26" s="1691">
        <v>853493.38</v>
      </c>
      <c r="AF26" s="1026">
        <v>192887.61200000002</v>
      </c>
      <c r="AG26" s="1026">
        <v>1892949.88</v>
      </c>
      <c r="AH26" s="1026">
        <v>1842286.5279999999</v>
      </c>
      <c r="AI26" s="1026">
        <v>108803.132</v>
      </c>
      <c r="AJ26" s="1026">
        <v>353052.63199999998</v>
      </c>
      <c r="AK26" s="1026">
        <v>2261.5666745666895</v>
      </c>
      <c r="AL26" s="1026">
        <v>27813.27503044195</v>
      </c>
      <c r="AM26" s="1026">
        <v>1361225.696</v>
      </c>
      <c r="AN26" s="1026">
        <v>435221.39600000001</v>
      </c>
      <c r="AO26" s="1026">
        <v>1679683.7</v>
      </c>
      <c r="AP26" s="1026">
        <v>575049.81999999995</v>
      </c>
      <c r="AQ26" s="1026">
        <v>154088.924</v>
      </c>
      <c r="AR26" s="1026">
        <v>344500.00800000003</v>
      </c>
      <c r="AS26" s="1026">
        <v>7693.0549629629631</v>
      </c>
      <c r="AT26" s="1026">
        <v>558598.26</v>
      </c>
      <c r="AU26" s="1026">
        <v>175542.1</v>
      </c>
      <c r="AV26" s="1026">
        <v>8795.9920000000002</v>
      </c>
      <c r="AW26" s="1026">
        <v>163994.68400000001</v>
      </c>
      <c r="AX26" s="1026">
        <v>680253.06799999997</v>
      </c>
      <c r="AY26" s="1026">
        <v>155216.42696296296</v>
      </c>
      <c r="AZ26" s="1026">
        <v>23132.968000000001</v>
      </c>
      <c r="BA26" s="1701">
        <v>12392.92</v>
      </c>
      <c r="BB26" s="1708">
        <v>28887714.569705009</v>
      </c>
      <c r="BC26" s="1003"/>
      <c r="BD26" s="1002">
        <v>16</v>
      </c>
      <c r="BE26" s="998" t="s">
        <v>138</v>
      </c>
      <c r="BF26" s="999" t="s">
        <v>1119</v>
      </c>
      <c r="BG26" s="992"/>
      <c r="BH26" s="996" t="s">
        <v>1110</v>
      </c>
      <c r="BI26" s="994"/>
      <c r="BJ26" s="994"/>
      <c r="BK26" s="1037"/>
      <c r="BL26" s="1037"/>
    </row>
    <row r="27" spans="1:64" s="997" customFormat="1">
      <c r="A27" s="957"/>
      <c r="B27" s="1001"/>
      <c r="C27" s="1002">
        <v>17</v>
      </c>
      <c r="D27" s="998" t="s">
        <v>139</v>
      </c>
      <c r="E27" s="999" t="s">
        <v>1120</v>
      </c>
      <c r="F27" s="989" t="s">
        <v>16</v>
      </c>
      <c r="G27" s="1691">
        <v>1862492.216</v>
      </c>
      <c r="H27" s="1026">
        <v>8975.8360000000011</v>
      </c>
      <c r="I27" s="1026">
        <v>12799.190019801979</v>
      </c>
      <c r="J27" s="1026">
        <v>782779.21059924492</v>
      </c>
      <c r="K27" s="1026">
        <v>5065.5120396039611</v>
      </c>
      <c r="L27" s="1026">
        <v>7121.3100198019802</v>
      </c>
      <c r="M27" s="1026">
        <v>17853.907999999999</v>
      </c>
      <c r="N27" s="1026">
        <v>113390.48800000001</v>
      </c>
      <c r="O27" s="1026">
        <v>19589.664000000001</v>
      </c>
      <c r="P27" s="1026">
        <v>9728.474019801979</v>
      </c>
      <c r="Q27" s="1026">
        <v>44818.347999999998</v>
      </c>
      <c r="R27" s="1026">
        <v>3753860.7</v>
      </c>
      <c r="S27" s="1026">
        <v>31308.407999999999</v>
      </c>
      <c r="T27" s="1026">
        <v>3419220.5240000002</v>
      </c>
      <c r="U27" s="1026">
        <v>20259.536</v>
      </c>
      <c r="V27" s="1038">
        <v>7210.7900198019797</v>
      </c>
      <c r="W27" s="1026">
        <v>2035.2949635188425</v>
      </c>
      <c r="X27" s="1026">
        <v>4795.6820198019795</v>
      </c>
      <c r="Y27" s="1026">
        <v>3399.7495049504951</v>
      </c>
      <c r="Z27" s="1026">
        <v>7362.1959999999999</v>
      </c>
      <c r="AA27" s="1026">
        <v>10751.239009900992</v>
      </c>
      <c r="AB27" s="1026">
        <v>27574.343524752476</v>
      </c>
      <c r="AC27" s="1026">
        <v>1049285.1639999999</v>
      </c>
      <c r="AD27" s="1026">
        <v>871355.64041525009</v>
      </c>
      <c r="AE27" s="1691">
        <v>8690.3450297029722</v>
      </c>
      <c r="AF27" s="1026">
        <v>7788.5500198019799</v>
      </c>
      <c r="AG27" s="1026">
        <v>1946485.04</v>
      </c>
      <c r="AH27" s="1026">
        <v>137303.41200000001</v>
      </c>
      <c r="AI27" s="1026">
        <v>6322.8896073123678</v>
      </c>
      <c r="AJ27" s="1026">
        <v>773768.23801980191</v>
      </c>
      <c r="AK27" s="1026">
        <v>3601.7830099009902</v>
      </c>
      <c r="AL27" s="1026">
        <v>2445.6959999999999</v>
      </c>
      <c r="AM27" s="1026">
        <v>1863872.4440000001</v>
      </c>
      <c r="AN27" s="1026">
        <v>14556.832039603962</v>
      </c>
      <c r="AO27" s="1026">
        <v>1526929.4080000001</v>
      </c>
      <c r="AP27" s="1026">
        <v>2237.756514851485</v>
      </c>
      <c r="AQ27" s="1026">
        <v>29046.946019801981</v>
      </c>
      <c r="AR27" s="1026">
        <v>641136.90201980202</v>
      </c>
      <c r="AS27" s="1026">
        <v>2501.0235247524752</v>
      </c>
      <c r="AT27" s="1026">
        <v>82310.343524752476</v>
      </c>
      <c r="AU27" s="1026">
        <v>4601.0500198019799</v>
      </c>
      <c r="AV27" s="1026">
        <v>2013.9479999999999</v>
      </c>
      <c r="AW27" s="1026">
        <v>14938.512000000001</v>
      </c>
      <c r="AX27" s="1026">
        <v>867272.9421394025</v>
      </c>
      <c r="AY27" s="1026">
        <v>6016.6359999999995</v>
      </c>
      <c r="AZ27" s="1026">
        <v>7264.3519999999999</v>
      </c>
      <c r="BA27" s="1701">
        <v>232774.02399999998</v>
      </c>
      <c r="BB27" s="1708">
        <v>20276912.49764552</v>
      </c>
      <c r="BC27" s="1003"/>
      <c r="BD27" s="1002">
        <v>17</v>
      </c>
      <c r="BE27" s="998" t="s">
        <v>139</v>
      </c>
      <c r="BF27" s="999" t="s">
        <v>1120</v>
      </c>
      <c r="BG27" s="992"/>
      <c r="BH27" s="996" t="s">
        <v>1110</v>
      </c>
      <c r="BI27" s="994"/>
      <c r="BJ27" s="994"/>
      <c r="BK27" s="1037"/>
      <c r="BL27" s="1037"/>
    </row>
    <row r="28" spans="1:64" s="997" customFormat="1">
      <c r="A28" s="957"/>
      <c r="B28" s="1001"/>
      <c r="C28" s="1002">
        <v>18</v>
      </c>
      <c r="D28" s="998" t="s">
        <v>1007</v>
      </c>
      <c r="E28" s="999" t="s">
        <v>1121</v>
      </c>
      <c r="F28" s="989" t="s">
        <v>16</v>
      </c>
      <c r="G28" s="1691">
        <v>93159.856</v>
      </c>
      <c r="H28" s="1026">
        <v>18831.423999999999</v>
      </c>
      <c r="I28" s="1026">
        <v>43066.6</v>
      </c>
      <c r="J28" s="1026">
        <v>68379.063999999998</v>
      </c>
      <c r="K28" s="1026">
        <v>29182.42</v>
      </c>
      <c r="L28" s="1026">
        <v>66645.736000000004</v>
      </c>
      <c r="M28" s="1026">
        <v>180861.70400000003</v>
      </c>
      <c r="N28" s="1026">
        <v>780665.99599999993</v>
      </c>
      <c r="O28" s="1026">
        <v>476024.36399999994</v>
      </c>
      <c r="P28" s="1026">
        <v>517946.25200000004</v>
      </c>
      <c r="Q28" s="1026">
        <v>709702.696</v>
      </c>
      <c r="R28" s="1026">
        <v>254648.92400000003</v>
      </c>
      <c r="S28" s="1026">
        <v>115362.89600000001</v>
      </c>
      <c r="T28" s="1026">
        <v>576147.196</v>
      </c>
      <c r="U28" s="1026">
        <v>184836.43199999997</v>
      </c>
      <c r="V28" s="1026">
        <v>232340.81200000001</v>
      </c>
      <c r="W28" s="1026">
        <v>60478.080000000002</v>
      </c>
      <c r="X28" s="1026">
        <v>154476.64000000001</v>
      </c>
      <c r="Y28" s="1026">
        <v>85333.384000000005</v>
      </c>
      <c r="Z28" s="1026">
        <v>171179.448</v>
      </c>
      <c r="AA28" s="1026">
        <v>452221.43199999997</v>
      </c>
      <c r="AB28" s="1026">
        <v>582743.78799999994</v>
      </c>
      <c r="AC28" s="1026">
        <v>1455307.7480000001</v>
      </c>
      <c r="AD28" s="1026">
        <v>478860.40399999998</v>
      </c>
      <c r="AE28" s="1691">
        <v>630265.41600000008</v>
      </c>
      <c r="AF28" s="1026">
        <v>160369.11200000002</v>
      </c>
      <c r="AG28" s="1026">
        <v>710855.66399999999</v>
      </c>
      <c r="AH28" s="1026">
        <v>473580.95999999996</v>
      </c>
      <c r="AI28" s="1026">
        <v>147740.10800000001</v>
      </c>
      <c r="AJ28" s="1026">
        <v>49859.360000000001</v>
      </c>
      <c r="AK28" s="1026">
        <v>20506.491999999998</v>
      </c>
      <c r="AL28" s="1026">
        <v>27102.92</v>
      </c>
      <c r="AM28" s="1026">
        <v>306219.56</v>
      </c>
      <c r="AN28" s="1026">
        <v>497656.65600000002</v>
      </c>
      <c r="AO28" s="1026">
        <v>106144.348</v>
      </c>
      <c r="AP28" s="1026">
        <v>58851.696000000004</v>
      </c>
      <c r="AQ28" s="1026">
        <v>133500.46</v>
      </c>
      <c r="AR28" s="1026">
        <v>160300.15600000002</v>
      </c>
      <c r="AS28" s="1026">
        <v>9070.0559999999987</v>
      </c>
      <c r="AT28" s="1026">
        <v>228024.17199999999</v>
      </c>
      <c r="AU28" s="1026">
        <v>34925.167999999998</v>
      </c>
      <c r="AV28" s="1026">
        <v>14806.824000000001</v>
      </c>
      <c r="AW28" s="1026">
        <v>120929.288</v>
      </c>
      <c r="AX28" s="1026">
        <v>68582.296000000002</v>
      </c>
      <c r="AY28" s="1026">
        <v>41022.152000000002</v>
      </c>
      <c r="AZ28" s="1026">
        <v>14201.683999999999</v>
      </c>
      <c r="BA28" s="1701">
        <v>9300.3760000000002</v>
      </c>
      <c r="BB28" s="1708">
        <v>11812218.219999999</v>
      </c>
      <c r="BC28" s="1003"/>
      <c r="BD28" s="1002">
        <v>18</v>
      </c>
      <c r="BE28" s="998" t="s">
        <v>1007</v>
      </c>
      <c r="BF28" s="999" t="s">
        <v>1121</v>
      </c>
      <c r="BG28" s="992"/>
      <c r="BH28" s="996" t="s">
        <v>1110</v>
      </c>
      <c r="BI28" s="994"/>
      <c r="BJ28" s="994"/>
      <c r="BK28" s="1037"/>
      <c r="BL28" s="1037"/>
    </row>
    <row r="29" spans="1:64" s="997" customFormat="1">
      <c r="A29" s="957"/>
      <c r="B29" s="1001"/>
      <c r="C29" s="1002">
        <v>19</v>
      </c>
      <c r="D29" s="998" t="s">
        <v>141</v>
      </c>
      <c r="E29" s="999" t="s">
        <v>1122</v>
      </c>
      <c r="F29" s="989" t="s">
        <v>16</v>
      </c>
      <c r="G29" s="1691">
        <v>10484.232</v>
      </c>
      <c r="H29" s="1026">
        <v>1755.2653958594888</v>
      </c>
      <c r="I29" s="1026">
        <v>8375.8279999999995</v>
      </c>
      <c r="J29" s="1026">
        <v>75975.652000000002</v>
      </c>
      <c r="K29" s="1026">
        <v>5035</v>
      </c>
      <c r="L29" s="1026">
        <v>1743.2079999999999</v>
      </c>
      <c r="M29" s="1026">
        <v>215292.80799999999</v>
      </c>
      <c r="N29" s="1026">
        <v>69259.964000000007</v>
      </c>
      <c r="O29" s="1026">
        <v>150634.728</v>
      </c>
      <c r="P29" s="1026">
        <v>52854.536</v>
      </c>
      <c r="Q29" s="1026">
        <v>106619.264</v>
      </c>
      <c r="R29" s="1026">
        <v>32884.472000000002</v>
      </c>
      <c r="S29" s="1026">
        <v>50456.248</v>
      </c>
      <c r="T29" s="1026">
        <v>90478.135999999999</v>
      </c>
      <c r="U29" s="1026">
        <v>14080.512000000001</v>
      </c>
      <c r="V29" s="1026">
        <v>12352.871999999999</v>
      </c>
      <c r="W29" s="1026">
        <v>5253.0759999999991</v>
      </c>
      <c r="X29" s="1026">
        <v>1845.596</v>
      </c>
      <c r="Y29" s="1026">
        <v>22622.356</v>
      </c>
      <c r="Z29" s="1026">
        <v>12416.751999999999</v>
      </c>
      <c r="AA29" s="1026">
        <v>62335.096000000005</v>
      </c>
      <c r="AB29" s="1026">
        <v>213150.38400000002</v>
      </c>
      <c r="AC29" s="1026">
        <v>430878.25599999999</v>
      </c>
      <c r="AD29" s="1026">
        <v>232653.07199999999</v>
      </c>
      <c r="AE29" s="1691">
        <v>117610.1</v>
      </c>
      <c r="AF29" s="1026">
        <v>10706.776</v>
      </c>
      <c r="AG29" s="1026">
        <v>126028.28400000001</v>
      </c>
      <c r="AH29" s="1026">
        <v>130755.508</v>
      </c>
      <c r="AI29" s="1026">
        <v>59840.815999999999</v>
      </c>
      <c r="AJ29" s="1026">
        <v>18526.088000000003</v>
      </c>
      <c r="AK29" s="1026">
        <v>2062.6800000000003</v>
      </c>
      <c r="AL29" s="1026">
        <v>7834.8680000000004</v>
      </c>
      <c r="AM29" s="1026">
        <v>93842.528000000006</v>
      </c>
      <c r="AN29" s="1026">
        <v>108153.3</v>
      </c>
      <c r="AO29" s="1026">
        <v>191091.592</v>
      </c>
      <c r="AP29" s="1026">
        <v>10160.459999999999</v>
      </c>
      <c r="AQ29" s="1026">
        <v>18217.423999999999</v>
      </c>
      <c r="AR29" s="1026">
        <v>4195.3959999999997</v>
      </c>
      <c r="AS29" s="1026">
        <v>4758.5111576382506</v>
      </c>
      <c r="AT29" s="1026">
        <v>273567.99599999998</v>
      </c>
      <c r="AU29" s="1026">
        <v>57937.915999999997</v>
      </c>
      <c r="AV29" s="1026">
        <v>616.476</v>
      </c>
      <c r="AW29" s="1026">
        <v>56278.274789915966</v>
      </c>
      <c r="AX29" s="1026">
        <v>18830.288</v>
      </c>
      <c r="AY29" s="1026">
        <v>129690.05600000001</v>
      </c>
      <c r="AZ29" s="1026">
        <v>1047.3082238304112</v>
      </c>
      <c r="BA29" s="1701">
        <v>483.01181231595632</v>
      </c>
      <c r="BB29" s="1708">
        <v>3321672.9713795604</v>
      </c>
      <c r="BC29" s="1003"/>
      <c r="BD29" s="1002">
        <v>19</v>
      </c>
      <c r="BE29" s="998" t="s">
        <v>141</v>
      </c>
      <c r="BF29" s="999" t="s">
        <v>1122</v>
      </c>
      <c r="BG29" s="992"/>
      <c r="BH29" s="996" t="s">
        <v>1110</v>
      </c>
      <c r="BI29" s="994"/>
      <c r="BJ29" s="994"/>
      <c r="BK29" s="1037"/>
      <c r="BL29" s="1037"/>
    </row>
    <row r="30" spans="1:64" s="997" customFormat="1">
      <c r="A30" s="957"/>
      <c r="B30" s="1001"/>
      <c r="C30" s="1002">
        <v>20</v>
      </c>
      <c r="D30" s="998" t="s">
        <v>142</v>
      </c>
      <c r="E30" s="999" t="s">
        <v>1123</v>
      </c>
      <c r="F30" s="989" t="s">
        <v>16</v>
      </c>
      <c r="G30" s="1691">
        <v>6250.6440000000002</v>
      </c>
      <c r="H30" s="1026">
        <v>183.70251680928033</v>
      </c>
      <c r="I30" s="1026">
        <v>7467.9439999999995</v>
      </c>
      <c r="J30" s="1026">
        <v>14491.637915606549</v>
      </c>
      <c r="K30" s="1026">
        <v>3001.42</v>
      </c>
      <c r="L30" s="1026">
        <v>20136.756000000001</v>
      </c>
      <c r="M30" s="1026">
        <v>11436.844000000001</v>
      </c>
      <c r="N30" s="1026">
        <v>1785.164</v>
      </c>
      <c r="O30" s="1026">
        <v>2810.08</v>
      </c>
      <c r="P30" s="1026">
        <v>1638.336</v>
      </c>
      <c r="Q30" s="1026">
        <v>19408.564000000002</v>
      </c>
      <c r="R30" s="1026">
        <v>14049.871999999999</v>
      </c>
      <c r="S30" s="1026">
        <v>62198.164000000004</v>
      </c>
      <c r="T30" s="1026">
        <v>6048.6040000000003</v>
      </c>
      <c r="U30" s="1026">
        <v>2904.3919999999998</v>
      </c>
      <c r="V30" s="1026">
        <v>2001.8719999999998</v>
      </c>
      <c r="W30" s="1026">
        <v>2.1218934179924105</v>
      </c>
      <c r="X30" s="1026">
        <v>348.31292307692303</v>
      </c>
      <c r="Y30" s="1026">
        <v>3549.52</v>
      </c>
      <c r="Z30" s="1026">
        <v>2125.4719999999998</v>
      </c>
      <c r="AA30" s="1026">
        <v>291.92</v>
      </c>
      <c r="AB30" s="1026">
        <v>4125.0839999999998</v>
      </c>
      <c r="AC30" s="1026">
        <v>21048.732</v>
      </c>
      <c r="AD30" s="1026">
        <v>0</v>
      </c>
      <c r="AE30" s="1691">
        <v>50.391999999999996</v>
      </c>
      <c r="AF30" s="1026">
        <v>7428.7120000000004</v>
      </c>
      <c r="AG30" s="1026">
        <v>24284.596000000001</v>
      </c>
      <c r="AH30" s="1026">
        <v>64397.096000000005</v>
      </c>
      <c r="AI30" s="1026">
        <v>5545.5759999999991</v>
      </c>
      <c r="AJ30" s="1026">
        <v>1442.604</v>
      </c>
      <c r="AK30" s="1026">
        <v>5283.4160000000002</v>
      </c>
      <c r="AL30" s="1026">
        <v>258.84496955802376</v>
      </c>
      <c r="AM30" s="1026">
        <v>1114.568</v>
      </c>
      <c r="AN30" s="1026">
        <v>1581.2079999999999</v>
      </c>
      <c r="AO30" s="1026">
        <v>0</v>
      </c>
      <c r="AP30" s="1026">
        <v>271.77199999999999</v>
      </c>
      <c r="AQ30" s="1026">
        <v>10760.224</v>
      </c>
      <c r="AR30" s="1026">
        <v>0</v>
      </c>
      <c r="AS30" s="1026">
        <v>478.57222043984996</v>
      </c>
      <c r="AT30" s="1026">
        <v>2479.596</v>
      </c>
      <c r="AU30" s="1026">
        <v>7774.491384615384</v>
      </c>
      <c r="AV30" s="1026">
        <v>2.8491776007499539</v>
      </c>
      <c r="AW30" s="1026">
        <v>535.97538826291293</v>
      </c>
      <c r="AX30" s="1026">
        <v>2620.8405128205127</v>
      </c>
      <c r="AY30" s="1026">
        <v>0</v>
      </c>
      <c r="AZ30" s="1026">
        <v>125.93866799019044</v>
      </c>
      <c r="BA30" s="1701">
        <v>34.499136105196399</v>
      </c>
      <c r="BB30" s="1708">
        <v>343776.93070630351</v>
      </c>
      <c r="BC30" s="1003"/>
      <c r="BD30" s="1002">
        <v>20</v>
      </c>
      <c r="BE30" s="998" t="s">
        <v>142</v>
      </c>
      <c r="BF30" s="999" t="s">
        <v>1123</v>
      </c>
      <c r="BG30" s="992"/>
      <c r="BH30" s="996" t="s">
        <v>1110</v>
      </c>
      <c r="BI30" s="994"/>
      <c r="BJ30" s="994"/>
      <c r="BK30" s="1037"/>
      <c r="BL30" s="1037"/>
    </row>
    <row r="31" spans="1:64" s="997" customFormat="1">
      <c r="A31" s="957"/>
      <c r="B31" s="1001"/>
      <c r="C31" s="1002">
        <v>21</v>
      </c>
      <c r="D31" s="998" t="s">
        <v>143</v>
      </c>
      <c r="E31" s="999" t="s">
        <v>1124</v>
      </c>
      <c r="F31" s="989" t="s">
        <v>16</v>
      </c>
      <c r="G31" s="1691">
        <v>169280.36800000002</v>
      </c>
      <c r="H31" s="1026">
        <v>48593.968000000001</v>
      </c>
      <c r="I31" s="1026">
        <v>113099.44</v>
      </c>
      <c r="J31" s="1026">
        <v>134571.83600000001</v>
      </c>
      <c r="K31" s="1026">
        <v>50474.228000000003</v>
      </c>
      <c r="L31" s="1026">
        <v>84285.664000000004</v>
      </c>
      <c r="M31" s="1026">
        <v>218959.61599999998</v>
      </c>
      <c r="N31" s="1026">
        <v>345977.696</v>
      </c>
      <c r="O31" s="1026">
        <v>172317.81200000001</v>
      </c>
      <c r="P31" s="1026">
        <v>96237.684000000008</v>
      </c>
      <c r="Q31" s="1026">
        <v>276112.62800000003</v>
      </c>
      <c r="R31" s="1026">
        <v>276463.15600000002</v>
      </c>
      <c r="S31" s="1026">
        <v>168429.30799999999</v>
      </c>
      <c r="T31" s="1026">
        <v>295389.55599999998</v>
      </c>
      <c r="U31" s="1026">
        <v>111738.68800000001</v>
      </c>
      <c r="V31" s="1026">
        <v>83099.695999999996</v>
      </c>
      <c r="W31" s="1026">
        <v>69861.491999999998</v>
      </c>
      <c r="X31" s="1026">
        <v>41382.171999999999</v>
      </c>
      <c r="Y31" s="1026">
        <v>55237.531999999999</v>
      </c>
      <c r="Z31" s="1026">
        <v>124495.644</v>
      </c>
      <c r="AA31" s="1026">
        <v>374358.04399999999</v>
      </c>
      <c r="AB31" s="1026">
        <v>176378.03599999999</v>
      </c>
      <c r="AC31" s="1026">
        <v>775702.83600000001</v>
      </c>
      <c r="AD31" s="1026">
        <v>239567.09599999999</v>
      </c>
      <c r="AE31" s="1691">
        <v>337904.43199999997</v>
      </c>
      <c r="AF31" s="1026">
        <v>183500.88799999998</v>
      </c>
      <c r="AG31" s="1026">
        <v>224002.25999999998</v>
      </c>
      <c r="AH31" s="1026">
        <v>312730.92800000001</v>
      </c>
      <c r="AI31" s="1026">
        <v>31341.928</v>
      </c>
      <c r="AJ31" s="1026">
        <v>56703.707999999999</v>
      </c>
      <c r="AK31" s="1026">
        <v>9732.5759999999991</v>
      </c>
      <c r="AL31" s="1026">
        <v>36857.531999999999</v>
      </c>
      <c r="AM31" s="1026">
        <v>216543.8</v>
      </c>
      <c r="AN31" s="1026">
        <v>125668.96799999999</v>
      </c>
      <c r="AO31" s="1026">
        <v>216926.96400000001</v>
      </c>
      <c r="AP31" s="1026">
        <v>20544.383999999998</v>
      </c>
      <c r="AQ31" s="1026">
        <v>71069.896000000008</v>
      </c>
      <c r="AR31" s="1026">
        <v>39757.551999999996</v>
      </c>
      <c r="AS31" s="1026">
        <v>58939.796000000002</v>
      </c>
      <c r="AT31" s="1026">
        <v>425657.56800000003</v>
      </c>
      <c r="AU31" s="1026">
        <v>46598.092000000004</v>
      </c>
      <c r="AV31" s="1026">
        <v>40991.567999999999</v>
      </c>
      <c r="AW31" s="1026">
        <v>67567.752000000008</v>
      </c>
      <c r="AX31" s="1026">
        <v>129005.68400000001</v>
      </c>
      <c r="AY31" s="1026">
        <v>37195.039999999994</v>
      </c>
      <c r="AZ31" s="1026">
        <v>182157.47200000001</v>
      </c>
      <c r="BA31" s="1701">
        <v>55514.912000000004</v>
      </c>
      <c r="BB31" s="1708">
        <v>7428927.8959999997</v>
      </c>
      <c r="BC31" s="1003"/>
      <c r="BD31" s="1002">
        <v>21</v>
      </c>
      <c r="BE31" s="998" t="s">
        <v>143</v>
      </c>
      <c r="BF31" s="999" t="s">
        <v>1124</v>
      </c>
      <c r="BG31" s="992"/>
      <c r="BH31" s="996" t="s">
        <v>1110</v>
      </c>
      <c r="BI31" s="994"/>
      <c r="BJ31" s="994"/>
      <c r="BK31" s="1037"/>
      <c r="BL31" s="1037"/>
    </row>
    <row r="32" spans="1:64" s="997" customFormat="1">
      <c r="A32" s="957"/>
      <c r="B32" s="1001"/>
      <c r="C32" s="1002">
        <v>22</v>
      </c>
      <c r="D32" s="998" t="s">
        <v>144</v>
      </c>
      <c r="E32" s="999" t="s">
        <v>1125</v>
      </c>
      <c r="F32" s="989" t="s">
        <v>16</v>
      </c>
      <c r="G32" s="1691">
        <v>569513.80000000005</v>
      </c>
      <c r="H32" s="1026">
        <v>128787.908</v>
      </c>
      <c r="I32" s="1026">
        <v>101138.952</v>
      </c>
      <c r="J32" s="1026">
        <v>193289.872</v>
      </c>
      <c r="K32" s="1026">
        <v>24110.280000000002</v>
      </c>
      <c r="L32" s="1026">
        <v>34080.36</v>
      </c>
      <c r="M32" s="1026">
        <v>110257.17199999999</v>
      </c>
      <c r="N32" s="1026">
        <v>951278.80799999996</v>
      </c>
      <c r="O32" s="1026">
        <v>240516.49599999998</v>
      </c>
      <c r="P32" s="1026">
        <v>280955.37199999997</v>
      </c>
      <c r="Q32" s="1026">
        <v>333345.20399999997</v>
      </c>
      <c r="R32" s="1026">
        <v>1896608.2239999999</v>
      </c>
      <c r="S32" s="1026">
        <v>155161.82</v>
      </c>
      <c r="T32" s="1026">
        <v>745186.31200000003</v>
      </c>
      <c r="U32" s="1026">
        <v>226763.43599999999</v>
      </c>
      <c r="V32" s="1026">
        <v>197299.36</v>
      </c>
      <c r="W32" s="1026">
        <v>54080.444000000003</v>
      </c>
      <c r="X32" s="1026">
        <v>30766.232</v>
      </c>
      <c r="Y32" s="1026">
        <v>9836.6917037037038</v>
      </c>
      <c r="Z32" s="1026">
        <v>55506.516000000003</v>
      </c>
      <c r="AA32" s="1026">
        <v>219274.516</v>
      </c>
      <c r="AB32" s="1026">
        <v>236636.26800000001</v>
      </c>
      <c r="AC32" s="1026">
        <v>2658540.7200000002</v>
      </c>
      <c r="AD32" s="1026">
        <v>128994.48</v>
      </c>
      <c r="AE32" s="1691">
        <v>102258.912</v>
      </c>
      <c r="AF32" s="1026">
        <v>82029.184000000008</v>
      </c>
      <c r="AG32" s="1026">
        <v>1520622.4240000001</v>
      </c>
      <c r="AH32" s="1026">
        <v>2078187.1</v>
      </c>
      <c r="AI32" s="1026">
        <v>35446.792000000001</v>
      </c>
      <c r="AJ32" s="1026">
        <v>930583.0959999999</v>
      </c>
      <c r="AK32" s="1026">
        <v>16817.656000000003</v>
      </c>
      <c r="AL32" s="1026">
        <v>184460.10400000002</v>
      </c>
      <c r="AM32" s="1026">
        <v>1144914.172</v>
      </c>
      <c r="AN32" s="1026">
        <v>1546147.64</v>
      </c>
      <c r="AO32" s="1026">
        <v>655175.848</v>
      </c>
      <c r="AP32" s="1026">
        <v>37026.980000000003</v>
      </c>
      <c r="AQ32" s="1026">
        <v>50145.112000000001</v>
      </c>
      <c r="AR32" s="1026">
        <v>116959.696</v>
      </c>
      <c r="AS32" s="1026">
        <v>41280.451999999997</v>
      </c>
      <c r="AT32" s="1026">
        <v>920085.46399999992</v>
      </c>
      <c r="AU32" s="1026">
        <v>40661.671999999999</v>
      </c>
      <c r="AV32" s="1026">
        <v>36124.144296296297</v>
      </c>
      <c r="AW32" s="1026">
        <v>62176.551999999996</v>
      </c>
      <c r="AX32" s="1026">
        <v>596209.36800000002</v>
      </c>
      <c r="AY32" s="1026">
        <v>25154.988000000001</v>
      </c>
      <c r="AZ32" s="1026">
        <v>5248.8720000000003</v>
      </c>
      <c r="BA32" s="1701">
        <v>29060.788</v>
      </c>
      <c r="BB32" s="1708">
        <v>19838706.260000005</v>
      </c>
      <c r="BC32" s="1003"/>
      <c r="BD32" s="1002">
        <v>22</v>
      </c>
      <c r="BE32" s="998" t="s">
        <v>144</v>
      </c>
      <c r="BF32" s="999" t="s">
        <v>1125</v>
      </c>
      <c r="BG32" s="992"/>
      <c r="BH32" s="996" t="s">
        <v>1110</v>
      </c>
      <c r="BI32" s="994"/>
      <c r="BJ32" s="994"/>
      <c r="BK32" s="1037"/>
      <c r="BL32" s="1037"/>
    </row>
    <row r="33" spans="1:64" s="997" customFormat="1">
      <c r="A33" s="957"/>
      <c r="B33" s="1001"/>
      <c r="C33" s="1002">
        <v>23</v>
      </c>
      <c r="D33" s="998" t="s">
        <v>145</v>
      </c>
      <c r="E33" s="999" t="s">
        <v>1126</v>
      </c>
      <c r="F33" s="989" t="s">
        <v>16</v>
      </c>
      <c r="G33" s="1691">
        <v>21457.759999999998</v>
      </c>
      <c r="H33" s="1026">
        <v>340721.90399999998</v>
      </c>
      <c r="I33" s="1026">
        <v>15539.516</v>
      </c>
      <c r="J33" s="1026">
        <v>63450.303999999996</v>
      </c>
      <c r="K33" s="1026">
        <v>55949.387999999999</v>
      </c>
      <c r="L33" s="1026">
        <v>52413.023999999998</v>
      </c>
      <c r="M33" s="1026">
        <v>230112.152</v>
      </c>
      <c r="N33" s="1026">
        <v>689122.24</v>
      </c>
      <c r="O33" s="1026">
        <v>364202.88</v>
      </c>
      <c r="P33" s="1026">
        <v>133975.5</v>
      </c>
      <c r="Q33" s="1026">
        <v>647549.59200000006</v>
      </c>
      <c r="R33" s="1026">
        <v>200215.71599999999</v>
      </c>
      <c r="S33" s="1026">
        <v>77528.263999999996</v>
      </c>
      <c r="T33" s="1026">
        <v>346570.516</v>
      </c>
      <c r="U33" s="1026">
        <v>96385.984000000011</v>
      </c>
      <c r="V33" s="1026">
        <v>424154.6</v>
      </c>
      <c r="W33" s="1026">
        <v>41120.14</v>
      </c>
      <c r="X33" s="1026">
        <v>145136.89199999999</v>
      </c>
      <c r="Y33" s="1026">
        <v>33782.255999999994</v>
      </c>
      <c r="Z33" s="1026">
        <v>110293.092</v>
      </c>
      <c r="AA33" s="1026">
        <v>90065.796000000002</v>
      </c>
      <c r="AB33" s="1026">
        <v>608132.17200000002</v>
      </c>
      <c r="AC33" s="1026">
        <v>590609.11199999996</v>
      </c>
      <c r="AD33" s="1026">
        <v>476099.04000000004</v>
      </c>
      <c r="AE33" s="1691">
        <v>169709.62</v>
      </c>
      <c r="AF33" s="1026">
        <v>81416.436000000002</v>
      </c>
      <c r="AG33" s="1026">
        <v>808721.70799999998</v>
      </c>
      <c r="AH33" s="1026">
        <v>302832.75599999999</v>
      </c>
      <c r="AI33" s="1026">
        <v>28586.709043478262</v>
      </c>
      <c r="AJ33" s="1026">
        <v>32519.576000000001</v>
      </c>
      <c r="AK33" s="1026">
        <v>520.09558630295396</v>
      </c>
      <c r="AL33" s="1026">
        <v>21073.654260869564</v>
      </c>
      <c r="AM33" s="1026">
        <v>73766.796000000002</v>
      </c>
      <c r="AN33" s="1026">
        <v>317420.71999999997</v>
      </c>
      <c r="AO33" s="1026">
        <v>116375.89600000001</v>
      </c>
      <c r="AP33" s="1026">
        <v>118610.78206830194</v>
      </c>
      <c r="AQ33" s="1026">
        <v>406190.61200000002</v>
      </c>
      <c r="AR33" s="1026">
        <v>734619.72</v>
      </c>
      <c r="AS33" s="1026">
        <v>12123.050599990795</v>
      </c>
      <c r="AT33" s="1026">
        <v>125389.344</v>
      </c>
      <c r="AU33" s="1026">
        <v>59074.512000000002</v>
      </c>
      <c r="AV33" s="1026">
        <v>828.8532433356097</v>
      </c>
      <c r="AW33" s="1026">
        <v>37726.980000000003</v>
      </c>
      <c r="AX33" s="1026">
        <v>676918.8600000001</v>
      </c>
      <c r="AY33" s="1026">
        <v>3263.5862608695652</v>
      </c>
      <c r="AZ33" s="1026">
        <v>29063.149391304349</v>
      </c>
      <c r="BA33" s="1701">
        <v>0</v>
      </c>
      <c r="BB33" s="1708">
        <v>10011341.256454455</v>
      </c>
      <c r="BC33" s="1003"/>
      <c r="BD33" s="1002">
        <v>23</v>
      </c>
      <c r="BE33" s="998" t="s">
        <v>145</v>
      </c>
      <c r="BF33" s="999" t="s">
        <v>1126</v>
      </c>
      <c r="BG33" s="992"/>
      <c r="BH33" s="996" t="s">
        <v>1110</v>
      </c>
      <c r="BI33" s="994"/>
      <c r="BJ33" s="994"/>
      <c r="BK33" s="1037"/>
      <c r="BL33" s="1037"/>
    </row>
    <row r="34" spans="1:64" s="997" customFormat="1">
      <c r="A34" s="957"/>
      <c r="B34" s="1001"/>
      <c r="C34" s="1002">
        <v>24</v>
      </c>
      <c r="D34" s="998" t="s">
        <v>146</v>
      </c>
      <c r="E34" s="999" t="s">
        <v>1127</v>
      </c>
      <c r="F34" s="989" t="s">
        <v>16</v>
      </c>
      <c r="G34" s="1691">
        <v>266409.36800000002</v>
      </c>
      <c r="H34" s="1026">
        <v>41632.572</v>
      </c>
      <c r="I34" s="1026">
        <v>83551.828000000009</v>
      </c>
      <c r="J34" s="1026">
        <v>181966.7</v>
      </c>
      <c r="K34" s="1026">
        <v>62896.160000000003</v>
      </c>
      <c r="L34" s="1026">
        <v>90045.292000000001</v>
      </c>
      <c r="M34" s="1026">
        <v>279363.73600000003</v>
      </c>
      <c r="N34" s="1026">
        <v>814024.58000000007</v>
      </c>
      <c r="O34" s="1026">
        <v>420753.31200000003</v>
      </c>
      <c r="P34" s="1026">
        <v>399562.58799999999</v>
      </c>
      <c r="Q34" s="1026">
        <v>697817.41600000008</v>
      </c>
      <c r="R34" s="1026">
        <v>558784.12799999991</v>
      </c>
      <c r="S34" s="1026">
        <v>272076.08400000003</v>
      </c>
      <c r="T34" s="1026">
        <v>654262.15599999996</v>
      </c>
      <c r="U34" s="1026">
        <v>544060.33199999994</v>
      </c>
      <c r="V34" s="1026">
        <v>359862.62800000003</v>
      </c>
      <c r="W34" s="1026">
        <v>139239.07999999999</v>
      </c>
      <c r="X34" s="1026">
        <v>83825.399999999994</v>
      </c>
      <c r="Y34" s="1026">
        <v>92062.131999999998</v>
      </c>
      <c r="Z34" s="1026">
        <v>267104.71600000001</v>
      </c>
      <c r="AA34" s="1026">
        <v>457152.712</v>
      </c>
      <c r="AB34" s="1026">
        <v>527829.348</v>
      </c>
      <c r="AC34" s="1026">
        <v>1461042.388</v>
      </c>
      <c r="AD34" s="1026">
        <v>382664.68799999997</v>
      </c>
      <c r="AE34" s="1691">
        <v>365298.86800000002</v>
      </c>
      <c r="AF34" s="1026">
        <v>172301.25599999999</v>
      </c>
      <c r="AG34" s="1026">
        <v>1408339.9200000002</v>
      </c>
      <c r="AH34" s="1026">
        <v>794202.48800000001</v>
      </c>
      <c r="AI34" s="1026">
        <v>132224.728</v>
      </c>
      <c r="AJ34" s="1026">
        <v>80498.411999999997</v>
      </c>
      <c r="AK34" s="1026">
        <v>35323.504000000001</v>
      </c>
      <c r="AL34" s="1026">
        <v>36846.883999999998</v>
      </c>
      <c r="AM34" s="1026">
        <v>230670.56400000001</v>
      </c>
      <c r="AN34" s="1026">
        <v>311526.18799999997</v>
      </c>
      <c r="AO34" s="1026">
        <v>174989.144</v>
      </c>
      <c r="AP34" s="1026">
        <v>75161.392000000007</v>
      </c>
      <c r="AQ34" s="1026">
        <v>156174.228</v>
      </c>
      <c r="AR34" s="1026">
        <v>64362.012000000002</v>
      </c>
      <c r="AS34" s="1026">
        <v>13880.876</v>
      </c>
      <c r="AT34" s="1026">
        <v>500881.82799999998</v>
      </c>
      <c r="AU34" s="1026">
        <v>99304.464000000007</v>
      </c>
      <c r="AV34" s="1026">
        <v>56307.728000000003</v>
      </c>
      <c r="AW34" s="1026">
        <v>148330.54399999999</v>
      </c>
      <c r="AX34" s="1026">
        <v>60020.436000000002</v>
      </c>
      <c r="AY34" s="1026">
        <v>37559.152000000002</v>
      </c>
      <c r="AZ34" s="1026">
        <v>49624.880000000005</v>
      </c>
      <c r="BA34" s="1701">
        <v>37328.635999999999</v>
      </c>
      <c r="BB34" s="1708">
        <v>14179147.476000002</v>
      </c>
      <c r="BC34" s="1003"/>
      <c r="BD34" s="1002">
        <v>24</v>
      </c>
      <c r="BE34" s="998" t="s">
        <v>146</v>
      </c>
      <c r="BF34" s="999" t="s">
        <v>1127</v>
      </c>
      <c r="BG34" s="992"/>
      <c r="BH34" s="996" t="s">
        <v>1110</v>
      </c>
      <c r="BI34" s="994"/>
      <c r="BJ34" s="994"/>
      <c r="BK34" s="1037"/>
      <c r="BL34" s="1037"/>
    </row>
    <row r="35" spans="1:64" s="997" customFormat="1">
      <c r="A35" s="957"/>
      <c r="B35" s="1001"/>
      <c r="C35" s="1002">
        <v>25</v>
      </c>
      <c r="D35" s="998" t="s">
        <v>147</v>
      </c>
      <c r="E35" s="999" t="s">
        <v>1128</v>
      </c>
      <c r="F35" s="989" t="s">
        <v>16</v>
      </c>
      <c r="G35" s="1691">
        <v>39483.439999999995</v>
      </c>
      <c r="H35" s="1026">
        <v>4015.348</v>
      </c>
      <c r="I35" s="1026">
        <v>98521.279999999999</v>
      </c>
      <c r="J35" s="1026">
        <v>31686.280000000002</v>
      </c>
      <c r="K35" s="1026">
        <v>11592.02</v>
      </c>
      <c r="L35" s="1026">
        <v>51433.176000000007</v>
      </c>
      <c r="M35" s="1026">
        <v>170157.81200000001</v>
      </c>
      <c r="N35" s="1026">
        <v>575928.39199999999</v>
      </c>
      <c r="O35" s="1026">
        <v>253600.25199999998</v>
      </c>
      <c r="P35" s="1026">
        <v>110583.39599999998</v>
      </c>
      <c r="Q35" s="1026">
        <v>399765.76800000004</v>
      </c>
      <c r="R35" s="1026">
        <v>243526.76800000001</v>
      </c>
      <c r="S35" s="1026">
        <v>104088.072</v>
      </c>
      <c r="T35" s="1026">
        <v>719138.68</v>
      </c>
      <c r="U35" s="1026">
        <v>226713.30799999999</v>
      </c>
      <c r="V35" s="1026">
        <v>181925.58799999999</v>
      </c>
      <c r="W35" s="1026">
        <v>88163.743999999992</v>
      </c>
      <c r="X35" s="1026">
        <v>14551.028</v>
      </c>
      <c r="Y35" s="1026">
        <v>115552.38800000001</v>
      </c>
      <c r="Z35" s="1026">
        <v>360522.61200000002</v>
      </c>
      <c r="AA35" s="1026">
        <v>277266.24</v>
      </c>
      <c r="AB35" s="1026">
        <v>270258.40399999998</v>
      </c>
      <c r="AC35" s="1026">
        <v>935442.91600000008</v>
      </c>
      <c r="AD35" s="1026">
        <v>345402.728</v>
      </c>
      <c r="AE35" s="1691">
        <v>567241.696</v>
      </c>
      <c r="AF35" s="1026">
        <v>176710.70799999998</v>
      </c>
      <c r="AG35" s="1026">
        <v>830603.89199999999</v>
      </c>
      <c r="AH35" s="1026">
        <v>1087037.2239999999</v>
      </c>
      <c r="AI35" s="1026">
        <v>63878.504000000001</v>
      </c>
      <c r="AJ35" s="1026">
        <v>242806.93199999997</v>
      </c>
      <c r="AK35" s="1026">
        <v>1321.384</v>
      </c>
      <c r="AL35" s="1026">
        <v>59540.067999999999</v>
      </c>
      <c r="AM35" s="1026">
        <v>241951.2</v>
      </c>
      <c r="AN35" s="1026">
        <v>406041.74799999996</v>
      </c>
      <c r="AO35" s="1026">
        <v>76864.843999999997</v>
      </c>
      <c r="AP35" s="1026">
        <v>74642.820000000007</v>
      </c>
      <c r="AQ35" s="1026">
        <v>121012.5</v>
      </c>
      <c r="AR35" s="1026">
        <v>130045.48400000001</v>
      </c>
      <c r="AS35" s="1026">
        <v>14105.216</v>
      </c>
      <c r="AT35" s="1026">
        <v>128773.74800000001</v>
      </c>
      <c r="AU35" s="1026">
        <v>15260.884</v>
      </c>
      <c r="AV35" s="1026">
        <v>189903.62399999998</v>
      </c>
      <c r="AW35" s="1026">
        <v>6466.5479999999998</v>
      </c>
      <c r="AX35" s="1026">
        <v>70217.352000000014</v>
      </c>
      <c r="AY35" s="1026">
        <v>5321.4680000000008</v>
      </c>
      <c r="AZ35" s="1026">
        <v>2803.7000000000003</v>
      </c>
      <c r="BA35" s="1701">
        <v>154.77199999999999</v>
      </c>
      <c r="BB35" s="1708">
        <v>10142025.955999997</v>
      </c>
      <c r="BC35" s="1003"/>
      <c r="BD35" s="1002">
        <v>25</v>
      </c>
      <c r="BE35" s="998" t="s">
        <v>147</v>
      </c>
      <c r="BF35" s="999" t="s">
        <v>1128</v>
      </c>
      <c r="BG35" s="992"/>
      <c r="BH35" s="996" t="s">
        <v>1110</v>
      </c>
      <c r="BI35" s="994"/>
      <c r="BJ35" s="994"/>
      <c r="BK35" s="1037"/>
      <c r="BL35" s="1037"/>
    </row>
    <row r="36" spans="1:64" s="997" customFormat="1">
      <c r="A36" s="957"/>
      <c r="B36" s="1001"/>
      <c r="C36" s="1002">
        <v>26</v>
      </c>
      <c r="D36" s="998" t="s">
        <v>148</v>
      </c>
      <c r="E36" s="999" t="s">
        <v>1129</v>
      </c>
      <c r="F36" s="989" t="s">
        <v>16</v>
      </c>
      <c r="G36" s="1691">
        <v>96010.715999999986</v>
      </c>
      <c r="H36" s="1026">
        <v>34496.439999999995</v>
      </c>
      <c r="I36" s="1026">
        <v>180579.5</v>
      </c>
      <c r="J36" s="1026">
        <v>255883.408</v>
      </c>
      <c r="K36" s="1026">
        <v>75781.788</v>
      </c>
      <c r="L36" s="1026">
        <v>253956.508</v>
      </c>
      <c r="M36" s="1026">
        <v>168251.44399999999</v>
      </c>
      <c r="N36" s="1026">
        <v>1260279.5799999998</v>
      </c>
      <c r="O36" s="1026">
        <v>445863.65600000002</v>
      </c>
      <c r="P36" s="1026">
        <v>207877.424</v>
      </c>
      <c r="Q36" s="1026">
        <v>526441.98800000001</v>
      </c>
      <c r="R36" s="1026">
        <v>483500.09199999995</v>
      </c>
      <c r="S36" s="1026">
        <v>335537.68400000001</v>
      </c>
      <c r="T36" s="1026">
        <v>1058812.8399999999</v>
      </c>
      <c r="U36" s="1026">
        <v>344457.05599999998</v>
      </c>
      <c r="V36" s="1026">
        <v>361553.58799999999</v>
      </c>
      <c r="W36" s="1026">
        <v>709173.87599999993</v>
      </c>
      <c r="X36" s="1026">
        <v>97541.124000000011</v>
      </c>
      <c r="Y36" s="1026">
        <v>292547.70399999997</v>
      </c>
      <c r="Z36" s="1026">
        <v>575892.72400000005</v>
      </c>
      <c r="AA36" s="1026">
        <v>456323.26800000004</v>
      </c>
      <c r="AB36" s="1026">
        <v>753542.32799999998</v>
      </c>
      <c r="AC36" s="1026">
        <v>1905734.392</v>
      </c>
      <c r="AD36" s="1026">
        <v>273950.45600000001</v>
      </c>
      <c r="AE36" s="1691">
        <v>512104.90399999998</v>
      </c>
      <c r="AF36" s="1026">
        <v>337852.35200000001</v>
      </c>
      <c r="AG36" s="1026">
        <v>1454907.672</v>
      </c>
      <c r="AH36" s="1026">
        <v>1043002.072</v>
      </c>
      <c r="AI36" s="1026">
        <v>112313.548</v>
      </c>
      <c r="AJ36" s="1026">
        <v>112238.776</v>
      </c>
      <c r="AK36" s="1026">
        <v>22525.644</v>
      </c>
      <c r="AL36" s="1026">
        <v>69410.760000000009</v>
      </c>
      <c r="AM36" s="1026">
        <v>235883.212</v>
      </c>
      <c r="AN36" s="1026">
        <v>958673.7</v>
      </c>
      <c r="AO36" s="1026">
        <v>156862.916</v>
      </c>
      <c r="AP36" s="1026">
        <v>49664.939999999995</v>
      </c>
      <c r="AQ36" s="1026">
        <v>116813.96</v>
      </c>
      <c r="AR36" s="1026">
        <v>194400.06</v>
      </c>
      <c r="AS36" s="1026">
        <v>50728.755999999994</v>
      </c>
      <c r="AT36" s="1026">
        <v>356079.18000000005</v>
      </c>
      <c r="AU36" s="1026">
        <v>69567.911999999997</v>
      </c>
      <c r="AV36" s="1026">
        <v>19014.503999999997</v>
      </c>
      <c r="AW36" s="1026">
        <v>286501.76000000001</v>
      </c>
      <c r="AX36" s="1026">
        <v>43204.483999999997</v>
      </c>
      <c r="AY36" s="1026">
        <v>50679.087999999996</v>
      </c>
      <c r="AZ36" s="1026">
        <v>61378.776000000005</v>
      </c>
      <c r="BA36" s="1701">
        <v>2606.6239999999998</v>
      </c>
      <c r="BB36" s="1708">
        <v>17470405.184000004</v>
      </c>
      <c r="BC36" s="1003"/>
      <c r="BD36" s="1002">
        <v>26</v>
      </c>
      <c r="BE36" s="998" t="s">
        <v>148</v>
      </c>
      <c r="BF36" s="999" t="s">
        <v>1129</v>
      </c>
      <c r="BG36" s="992"/>
      <c r="BH36" s="996" t="s">
        <v>1110</v>
      </c>
      <c r="BI36" s="994"/>
      <c r="BJ36" s="994"/>
      <c r="BK36" s="1037"/>
      <c r="BL36" s="1037"/>
    </row>
    <row r="37" spans="1:64" s="997" customFormat="1">
      <c r="A37" s="957"/>
      <c r="B37" s="1001"/>
      <c r="C37" s="1002">
        <v>27</v>
      </c>
      <c r="D37" s="998" t="s">
        <v>149</v>
      </c>
      <c r="E37" s="999" t="s">
        <v>1130</v>
      </c>
      <c r="F37" s="989" t="s">
        <v>16</v>
      </c>
      <c r="G37" s="1691">
        <v>5103.2640000000001</v>
      </c>
      <c r="H37" s="1026">
        <v>128491.52733333333</v>
      </c>
      <c r="I37" s="1026">
        <v>85836.5</v>
      </c>
      <c r="J37" s="1026">
        <v>65307.720000000008</v>
      </c>
      <c r="K37" s="1026">
        <v>75239.292000000001</v>
      </c>
      <c r="L37" s="1026">
        <v>49440.264000000003</v>
      </c>
      <c r="M37" s="1026">
        <v>257915.008</v>
      </c>
      <c r="N37" s="1026">
        <v>259587.872</v>
      </c>
      <c r="O37" s="1026">
        <v>314091.34399999998</v>
      </c>
      <c r="P37" s="1026">
        <v>609964.03600000008</v>
      </c>
      <c r="Q37" s="1026">
        <v>364860.83600000001</v>
      </c>
      <c r="R37" s="1026">
        <v>191658.26800000001</v>
      </c>
      <c r="S37" s="1026">
        <v>339882.03600000002</v>
      </c>
      <c r="T37" s="1026">
        <v>555414.91600000008</v>
      </c>
      <c r="U37" s="1026">
        <v>149685.76800000001</v>
      </c>
      <c r="V37" s="1026">
        <v>31994.406000000003</v>
      </c>
      <c r="W37" s="1026">
        <v>49056.315999999999</v>
      </c>
      <c r="X37" s="1026">
        <v>10647.683999999999</v>
      </c>
      <c r="Y37" s="1026">
        <v>100064.55200000001</v>
      </c>
      <c r="Z37" s="1026">
        <v>370583.25599999999</v>
      </c>
      <c r="AA37" s="1026">
        <v>39664.923999999999</v>
      </c>
      <c r="AB37" s="1026">
        <v>224327.24800000002</v>
      </c>
      <c r="AC37" s="1026">
        <v>1132874.2120000001</v>
      </c>
      <c r="AD37" s="1026">
        <v>135273.948</v>
      </c>
      <c r="AE37" s="1691">
        <v>123433.07999999999</v>
      </c>
      <c r="AF37" s="1026">
        <v>300328.96799999999</v>
      </c>
      <c r="AG37" s="1026">
        <v>131739.652</v>
      </c>
      <c r="AH37" s="1026">
        <v>234199.79200000002</v>
      </c>
      <c r="AI37" s="1026">
        <v>151959.95600000001</v>
      </c>
      <c r="AJ37" s="1026">
        <v>8289.7999999999993</v>
      </c>
      <c r="AK37" s="1026">
        <v>2946.61</v>
      </c>
      <c r="AL37" s="1026">
        <v>19899.614000000001</v>
      </c>
      <c r="AM37" s="1026">
        <v>59105.451999999997</v>
      </c>
      <c r="AN37" s="1026">
        <v>66910.695999999996</v>
      </c>
      <c r="AO37" s="1026">
        <v>4698.6839999999993</v>
      </c>
      <c r="AP37" s="1026">
        <v>3039.0159999999996</v>
      </c>
      <c r="AQ37" s="1026">
        <v>6786.74</v>
      </c>
      <c r="AR37" s="1026">
        <v>3175.9466666666676</v>
      </c>
      <c r="AS37" s="1026">
        <v>25574.39533333333</v>
      </c>
      <c r="AT37" s="1026">
        <v>34167.148000000001</v>
      </c>
      <c r="AU37" s="1026">
        <v>1950.3493333333331</v>
      </c>
      <c r="AV37" s="1026">
        <v>35693.587333333329</v>
      </c>
      <c r="AW37" s="1026">
        <v>4491.568666666667</v>
      </c>
      <c r="AX37" s="1026">
        <v>208899.39599999998</v>
      </c>
      <c r="AY37" s="1026">
        <v>39896.031999999999</v>
      </c>
      <c r="AZ37" s="1026">
        <v>4238.0373333333337</v>
      </c>
      <c r="BA37" s="1701">
        <v>2361.77</v>
      </c>
      <c r="BB37" s="1708">
        <v>7020751.4880000008</v>
      </c>
      <c r="BC37" s="1003"/>
      <c r="BD37" s="1002">
        <v>27</v>
      </c>
      <c r="BE37" s="998" t="s">
        <v>149</v>
      </c>
      <c r="BF37" s="999" t="s">
        <v>1130</v>
      </c>
      <c r="BG37" s="992"/>
      <c r="BH37" s="996" t="s">
        <v>1110</v>
      </c>
      <c r="BI37" s="994"/>
      <c r="BJ37" s="994"/>
      <c r="BK37" s="1037"/>
      <c r="BL37" s="1037"/>
    </row>
    <row r="38" spans="1:64" s="997" customFormat="1">
      <c r="A38" s="957"/>
      <c r="B38" s="1001"/>
      <c r="C38" s="1002">
        <v>28</v>
      </c>
      <c r="D38" s="998" t="s">
        <v>150</v>
      </c>
      <c r="E38" s="999" t="s">
        <v>936</v>
      </c>
      <c r="F38" s="989" t="s">
        <v>16</v>
      </c>
      <c r="G38" s="1691">
        <v>191235.29599999997</v>
      </c>
      <c r="H38" s="1026">
        <v>164706.68400000001</v>
      </c>
      <c r="I38" s="1026">
        <v>197408.06800000003</v>
      </c>
      <c r="J38" s="1026">
        <v>507428.94400000002</v>
      </c>
      <c r="K38" s="1026">
        <v>311389.48000000004</v>
      </c>
      <c r="L38" s="1026">
        <v>425643.45600000001</v>
      </c>
      <c r="M38" s="1026">
        <v>321559.984</v>
      </c>
      <c r="N38" s="1026">
        <v>298145.61599999998</v>
      </c>
      <c r="O38" s="1026">
        <v>249075.20799999998</v>
      </c>
      <c r="P38" s="1026">
        <v>219202.416</v>
      </c>
      <c r="Q38" s="1026">
        <v>306313.14399999997</v>
      </c>
      <c r="R38" s="1026">
        <v>188708.78400000001</v>
      </c>
      <c r="S38" s="1026">
        <v>273299.29199999996</v>
      </c>
      <c r="T38" s="1026">
        <v>293103.62</v>
      </c>
      <c r="U38" s="1026">
        <v>309994.45999999996</v>
      </c>
      <c r="V38" s="1026">
        <v>311395.69199999998</v>
      </c>
      <c r="W38" s="1026">
        <v>342199.53200000001</v>
      </c>
      <c r="X38" s="1026">
        <v>279851.04799999995</v>
      </c>
      <c r="Y38" s="1026">
        <v>154145.20000000001</v>
      </c>
      <c r="Z38" s="1026">
        <v>782682.26399999997</v>
      </c>
      <c r="AA38" s="1026">
        <v>150444.84399999998</v>
      </c>
      <c r="AB38" s="1026">
        <v>235111.54399999999</v>
      </c>
      <c r="AC38" s="1026">
        <v>131267.27999999997</v>
      </c>
      <c r="AD38" s="1026">
        <v>1943626.3159999999</v>
      </c>
      <c r="AE38" s="1691">
        <v>414663.60800000001</v>
      </c>
      <c r="AF38" s="1026">
        <v>375880.64399999997</v>
      </c>
      <c r="AG38" s="1026">
        <v>388398.62</v>
      </c>
      <c r="AH38" s="1026">
        <v>429992.46399999998</v>
      </c>
      <c r="AI38" s="1026">
        <v>0</v>
      </c>
      <c r="AJ38" s="1026">
        <v>13399.592000000001</v>
      </c>
      <c r="AK38" s="1026">
        <v>128079.564</v>
      </c>
      <c r="AL38" s="1026">
        <v>173061.82984615385</v>
      </c>
      <c r="AM38" s="1026">
        <v>334201.56399999995</v>
      </c>
      <c r="AN38" s="1026">
        <v>544380.28399999999</v>
      </c>
      <c r="AO38" s="1026">
        <v>58990.752000000008</v>
      </c>
      <c r="AP38" s="1026">
        <v>145690.91060341679</v>
      </c>
      <c r="AQ38" s="1026">
        <v>53031.389535635215</v>
      </c>
      <c r="AR38" s="1026">
        <v>49419.407384615391</v>
      </c>
      <c r="AS38" s="1026">
        <v>22260.815999999999</v>
      </c>
      <c r="AT38" s="1026">
        <v>245033.152</v>
      </c>
      <c r="AU38" s="1026">
        <v>153097.20000000001</v>
      </c>
      <c r="AV38" s="1026">
        <v>294143.42</v>
      </c>
      <c r="AW38" s="1026">
        <v>326282.50800000003</v>
      </c>
      <c r="AX38" s="1026">
        <v>269442.87599999999</v>
      </c>
      <c r="AY38" s="1026">
        <v>166998.93199999997</v>
      </c>
      <c r="AZ38" s="1026">
        <v>250287.992</v>
      </c>
      <c r="BA38" s="1701">
        <v>2011.2506600808401</v>
      </c>
      <c r="BB38" s="1708">
        <v>13426686.948029896</v>
      </c>
      <c r="BC38" s="1003"/>
      <c r="BD38" s="1002">
        <v>28</v>
      </c>
      <c r="BE38" s="998" t="s">
        <v>150</v>
      </c>
      <c r="BF38" s="999" t="s">
        <v>936</v>
      </c>
      <c r="BG38" s="992"/>
      <c r="BH38" s="996" t="s">
        <v>1110</v>
      </c>
      <c r="BI38" s="994"/>
      <c r="BJ38" s="994"/>
      <c r="BK38" s="1037"/>
      <c r="BL38" s="1037"/>
    </row>
    <row r="39" spans="1:64" s="997" customFormat="1">
      <c r="A39" s="957"/>
      <c r="B39" s="1001"/>
      <c r="C39" s="1002">
        <v>29</v>
      </c>
      <c r="D39" s="998" t="s">
        <v>151</v>
      </c>
      <c r="E39" s="999" t="s">
        <v>939</v>
      </c>
      <c r="F39" s="989" t="s">
        <v>16</v>
      </c>
      <c r="G39" s="1691">
        <v>48711.951999999997</v>
      </c>
      <c r="H39" s="1026">
        <v>61033.78</v>
      </c>
      <c r="I39" s="1026">
        <v>46979.948000000004</v>
      </c>
      <c r="J39" s="1026">
        <v>160668.856</v>
      </c>
      <c r="K39" s="1026">
        <v>26318.264000000003</v>
      </c>
      <c r="L39" s="1026">
        <v>146845.79200000002</v>
      </c>
      <c r="M39" s="1026">
        <v>292097.90399999998</v>
      </c>
      <c r="N39" s="1026">
        <v>823728.66800000006</v>
      </c>
      <c r="O39" s="1026">
        <v>832515.196</v>
      </c>
      <c r="P39" s="1026">
        <v>374209.50399999996</v>
      </c>
      <c r="Q39" s="1026">
        <v>460018.70800000004</v>
      </c>
      <c r="R39" s="1026">
        <v>206893.62399999998</v>
      </c>
      <c r="S39" s="1026">
        <v>874840.81200000003</v>
      </c>
      <c r="T39" s="1026">
        <v>581081.73600000003</v>
      </c>
      <c r="U39" s="1026">
        <v>265820.848</v>
      </c>
      <c r="V39" s="1026">
        <v>52989.623999999996</v>
      </c>
      <c r="W39" s="1026">
        <v>100761.82400000001</v>
      </c>
      <c r="X39" s="1026">
        <v>163540.89599999998</v>
      </c>
      <c r="Y39" s="1026">
        <v>468487.47200000001</v>
      </c>
      <c r="Z39" s="1026">
        <v>426238.90399999998</v>
      </c>
      <c r="AA39" s="1026">
        <v>319908.21600000001</v>
      </c>
      <c r="AB39" s="1026">
        <v>2127522.128</v>
      </c>
      <c r="AC39" s="1026">
        <v>2314808.54</v>
      </c>
      <c r="AD39" s="1026">
        <v>606218.58000000007</v>
      </c>
      <c r="AE39" s="1691">
        <v>804609.74800000002</v>
      </c>
      <c r="AF39" s="1026">
        <v>378719.29600000003</v>
      </c>
      <c r="AG39" s="1026">
        <v>1067482.5519999999</v>
      </c>
      <c r="AH39" s="1026">
        <v>1477247.44</v>
      </c>
      <c r="AI39" s="1026">
        <v>275874.40000000002</v>
      </c>
      <c r="AJ39" s="1026">
        <v>12686.335999999999</v>
      </c>
      <c r="AK39" s="1026">
        <v>74703.084000000003</v>
      </c>
      <c r="AL39" s="1026">
        <v>19990.903999999999</v>
      </c>
      <c r="AM39" s="1026">
        <v>209056.32800000001</v>
      </c>
      <c r="AN39" s="1026">
        <v>246635.916</v>
      </c>
      <c r="AO39" s="1026">
        <v>88369.952000000005</v>
      </c>
      <c r="AP39" s="1026">
        <v>97050.46</v>
      </c>
      <c r="AQ39" s="1026">
        <v>158012.78400000001</v>
      </c>
      <c r="AR39" s="1026">
        <v>116989.67599999999</v>
      </c>
      <c r="AS39" s="1026">
        <v>8535.0533333333333</v>
      </c>
      <c r="AT39" s="1026">
        <v>286865.348</v>
      </c>
      <c r="AU39" s="1026">
        <v>164607.60400000002</v>
      </c>
      <c r="AV39" s="1026">
        <v>0</v>
      </c>
      <c r="AW39" s="1026">
        <v>156008.37600000002</v>
      </c>
      <c r="AX39" s="1026">
        <v>41178.616000000002</v>
      </c>
      <c r="AY39" s="1026">
        <v>98985.396000000008</v>
      </c>
      <c r="AZ39" s="1026">
        <v>113775.01199999999</v>
      </c>
      <c r="BA39" s="1701">
        <v>4758.9066666666668</v>
      </c>
      <c r="BB39" s="1708">
        <v>17684384.963999998</v>
      </c>
      <c r="BC39" s="1003"/>
      <c r="BD39" s="1002">
        <v>29</v>
      </c>
      <c r="BE39" s="998" t="s">
        <v>151</v>
      </c>
      <c r="BF39" s="999" t="s">
        <v>939</v>
      </c>
      <c r="BG39" s="992"/>
      <c r="BH39" s="996" t="s">
        <v>1110</v>
      </c>
      <c r="BI39" s="994"/>
      <c r="BJ39" s="994"/>
      <c r="BK39" s="1037"/>
      <c r="BL39" s="1037"/>
    </row>
    <row r="40" spans="1:64" s="997" customFormat="1">
      <c r="A40" s="957"/>
      <c r="B40" s="1001"/>
      <c r="C40" s="1002">
        <v>30</v>
      </c>
      <c r="D40" s="998" t="s">
        <v>152</v>
      </c>
      <c r="E40" s="999" t="s">
        <v>1131</v>
      </c>
      <c r="F40" s="989" t="s">
        <v>16</v>
      </c>
      <c r="G40" s="1691">
        <v>11155.227999999999</v>
      </c>
      <c r="H40" s="1026">
        <v>1822.9399999999998</v>
      </c>
      <c r="I40" s="1026">
        <v>67721.399999999994</v>
      </c>
      <c r="J40" s="1026">
        <v>90807.344470588228</v>
      </c>
      <c r="K40" s="1026">
        <v>23131.688000000002</v>
      </c>
      <c r="L40" s="1026">
        <v>316072.35200000001</v>
      </c>
      <c r="M40" s="1026">
        <v>749568.34400000004</v>
      </c>
      <c r="N40" s="1026">
        <v>69219.052000000011</v>
      </c>
      <c r="O40" s="1026">
        <v>181639.228</v>
      </c>
      <c r="P40" s="1026">
        <v>108228.66</v>
      </c>
      <c r="Q40" s="1026">
        <v>206892.82800000001</v>
      </c>
      <c r="R40" s="1026">
        <v>82107.343999999997</v>
      </c>
      <c r="S40" s="1026">
        <v>900683.36399999994</v>
      </c>
      <c r="T40" s="1026">
        <v>806524.84400000004</v>
      </c>
      <c r="U40" s="1026">
        <v>113942.98</v>
      </c>
      <c r="V40" s="1026">
        <v>6833.4912941176472</v>
      </c>
      <c r="W40" s="1026">
        <v>152231.96164705884</v>
      </c>
      <c r="X40" s="1026">
        <v>5821.4376470588231</v>
      </c>
      <c r="Y40" s="1026">
        <v>147312.17600000001</v>
      </c>
      <c r="Z40" s="1026">
        <v>727264.06</v>
      </c>
      <c r="AA40" s="1026">
        <v>0</v>
      </c>
      <c r="AB40" s="1026">
        <v>519234.11905882356</v>
      </c>
      <c r="AC40" s="1026">
        <v>918042.47200000007</v>
      </c>
      <c r="AD40" s="1026">
        <v>182408.93364705882</v>
      </c>
      <c r="AE40" s="1691">
        <v>33141.595294117644</v>
      </c>
      <c r="AF40" s="1026">
        <v>58591.036000000007</v>
      </c>
      <c r="AG40" s="1026">
        <v>57370.444000000003</v>
      </c>
      <c r="AH40" s="1026">
        <v>808177.42799999996</v>
      </c>
      <c r="AI40" s="1026">
        <v>1599.1391398747389</v>
      </c>
      <c r="AJ40" s="1026">
        <v>2386.1592941176468</v>
      </c>
      <c r="AK40" s="1026">
        <v>5640.8176470588242</v>
      </c>
      <c r="AL40" s="1026">
        <v>127327.88400000001</v>
      </c>
      <c r="AM40" s="1026">
        <v>57255.903999999995</v>
      </c>
      <c r="AN40" s="1026">
        <v>200322.94964705882</v>
      </c>
      <c r="AO40" s="1026">
        <v>1324.1119224379968</v>
      </c>
      <c r="AP40" s="1026">
        <v>108264.9818305041</v>
      </c>
      <c r="AQ40" s="1026">
        <v>0</v>
      </c>
      <c r="AR40" s="1026">
        <v>0</v>
      </c>
      <c r="AS40" s="1026">
        <v>12458.850366927672</v>
      </c>
      <c r="AT40" s="1026">
        <v>10286.454588235294</v>
      </c>
      <c r="AU40" s="1026">
        <v>32426.280000000002</v>
      </c>
      <c r="AV40" s="1026">
        <v>98586.44</v>
      </c>
      <c r="AW40" s="1026">
        <v>3913.2464299187941</v>
      </c>
      <c r="AX40" s="1026">
        <v>144092.04399999999</v>
      </c>
      <c r="AY40" s="1026">
        <v>44291.844000000005</v>
      </c>
      <c r="AZ40" s="1026">
        <v>12535.126772442589</v>
      </c>
      <c r="BA40" s="1701">
        <v>1313.339009646897</v>
      </c>
      <c r="BB40" s="1708">
        <v>8209972.3237070469</v>
      </c>
      <c r="BC40" s="1003"/>
      <c r="BD40" s="1002">
        <v>30</v>
      </c>
      <c r="BE40" s="998" t="s">
        <v>152</v>
      </c>
      <c r="BF40" s="999" t="s">
        <v>1131</v>
      </c>
      <c r="BG40" s="992"/>
      <c r="BH40" s="996" t="s">
        <v>1110</v>
      </c>
      <c r="BI40" s="994"/>
      <c r="BJ40" s="994"/>
      <c r="BK40" s="1037"/>
      <c r="BL40" s="1037"/>
    </row>
    <row r="41" spans="1:64" s="997" customFormat="1">
      <c r="A41" s="957"/>
      <c r="B41" s="1001"/>
      <c r="C41" s="1002">
        <v>31</v>
      </c>
      <c r="D41" s="998" t="s">
        <v>153</v>
      </c>
      <c r="E41" s="999" t="s">
        <v>1132</v>
      </c>
      <c r="F41" s="989" t="s">
        <v>16</v>
      </c>
      <c r="G41" s="1691">
        <v>369574.56</v>
      </c>
      <c r="H41" s="1026">
        <v>26501.388000000003</v>
      </c>
      <c r="I41" s="1026">
        <v>619981.87200000009</v>
      </c>
      <c r="J41" s="1026">
        <v>407672.84399999998</v>
      </c>
      <c r="K41" s="1026">
        <v>66360.004000000001</v>
      </c>
      <c r="L41" s="1026">
        <v>132035.62400000001</v>
      </c>
      <c r="M41" s="1026">
        <v>404829.29600000003</v>
      </c>
      <c r="N41" s="1026">
        <v>466059.94400000002</v>
      </c>
      <c r="O41" s="1026">
        <v>1633191.62</v>
      </c>
      <c r="P41" s="1026">
        <v>3385636.0279999999</v>
      </c>
      <c r="Q41" s="1026">
        <v>2282855.0720000002</v>
      </c>
      <c r="R41" s="1026">
        <v>124455.60399999999</v>
      </c>
      <c r="S41" s="1026">
        <v>1656004.9279999998</v>
      </c>
      <c r="T41" s="1026">
        <v>3828583.7760000001</v>
      </c>
      <c r="U41" s="1026">
        <v>178163.74800000002</v>
      </c>
      <c r="V41" s="1026">
        <v>146268.74400000001</v>
      </c>
      <c r="W41" s="1026">
        <v>140458.14000000001</v>
      </c>
      <c r="X41" s="1026">
        <v>133438.88400000002</v>
      </c>
      <c r="Y41" s="1026">
        <v>103239.82</v>
      </c>
      <c r="Z41" s="1026">
        <v>379711.05200000003</v>
      </c>
      <c r="AA41" s="1026">
        <v>949308.31600000011</v>
      </c>
      <c r="AB41" s="1026">
        <v>4278137.6639999999</v>
      </c>
      <c r="AC41" s="1026">
        <v>24876326.495999999</v>
      </c>
      <c r="AD41" s="1026">
        <v>2229815.7239999999</v>
      </c>
      <c r="AE41" s="1691">
        <v>931641.54399999999</v>
      </c>
      <c r="AF41" s="1026">
        <v>538395.97600000002</v>
      </c>
      <c r="AG41" s="1026">
        <v>1248936.2200000002</v>
      </c>
      <c r="AH41" s="1026">
        <v>1099793.388</v>
      </c>
      <c r="AI41" s="1026">
        <v>208210.136</v>
      </c>
      <c r="AJ41" s="1026">
        <v>18764.296000000002</v>
      </c>
      <c r="AK41" s="1026">
        <v>20795.259999999998</v>
      </c>
      <c r="AL41" s="1026">
        <v>75681.631999999998</v>
      </c>
      <c r="AM41" s="1026">
        <v>901251.48399999994</v>
      </c>
      <c r="AN41" s="1026">
        <v>2850472.5359999998</v>
      </c>
      <c r="AO41" s="1026">
        <v>1137532.6440000001</v>
      </c>
      <c r="AP41" s="1026">
        <v>13721.732</v>
      </c>
      <c r="AQ41" s="1026">
        <v>220340.492</v>
      </c>
      <c r="AR41" s="1026">
        <v>450669.81200000003</v>
      </c>
      <c r="AS41" s="1026">
        <v>25143.792000000001</v>
      </c>
      <c r="AT41" s="1026">
        <v>2475891.88</v>
      </c>
      <c r="AU41" s="1026">
        <v>203787.304</v>
      </c>
      <c r="AV41" s="1026">
        <v>387607.18799999997</v>
      </c>
      <c r="AW41" s="1026">
        <v>382991.86800000002</v>
      </c>
      <c r="AX41" s="1026">
        <v>565448.39199999999</v>
      </c>
      <c r="AY41" s="1026">
        <v>37148.639999999999</v>
      </c>
      <c r="AZ41" s="1026">
        <v>13759.06</v>
      </c>
      <c r="BA41" s="1701">
        <v>1798.528</v>
      </c>
      <c r="BB41" s="1708">
        <v>62628394.951999992</v>
      </c>
      <c r="BC41" s="1003"/>
      <c r="BD41" s="1002">
        <v>31</v>
      </c>
      <c r="BE41" s="998" t="s">
        <v>153</v>
      </c>
      <c r="BF41" s="999" t="s">
        <v>1132</v>
      </c>
      <c r="BG41" s="992"/>
      <c r="BH41" s="996" t="s">
        <v>1110</v>
      </c>
      <c r="BI41" s="994"/>
      <c r="BJ41" s="994"/>
      <c r="BK41" s="1037"/>
      <c r="BL41" s="1037"/>
    </row>
    <row r="42" spans="1:64" s="997" customFormat="1">
      <c r="A42" s="957"/>
      <c r="B42" s="1001"/>
      <c r="C42" s="1002">
        <v>32</v>
      </c>
      <c r="D42" s="998" t="s">
        <v>154</v>
      </c>
      <c r="E42" s="999" t="s">
        <v>1133</v>
      </c>
      <c r="F42" s="989" t="s">
        <v>16</v>
      </c>
      <c r="G42" s="1691">
        <v>40082.128000000004</v>
      </c>
      <c r="H42" s="1026">
        <v>6907.9520000000002</v>
      </c>
      <c r="I42" s="1026">
        <v>42241.612000000001</v>
      </c>
      <c r="J42" s="1026">
        <v>28902.536</v>
      </c>
      <c r="K42" s="1026">
        <v>13180.648000000001</v>
      </c>
      <c r="L42" s="1026">
        <v>171874.416</v>
      </c>
      <c r="M42" s="1026">
        <v>37069.732000000004</v>
      </c>
      <c r="N42" s="1026">
        <v>207661.24800000002</v>
      </c>
      <c r="O42" s="1026">
        <v>66193.896000000008</v>
      </c>
      <c r="P42" s="1026">
        <v>68476.784000000014</v>
      </c>
      <c r="Q42" s="1026">
        <v>227347.092</v>
      </c>
      <c r="R42" s="1026">
        <v>229878.15999999997</v>
      </c>
      <c r="S42" s="1026">
        <v>263977.02799999999</v>
      </c>
      <c r="T42" s="1026">
        <v>66630.415999999997</v>
      </c>
      <c r="U42" s="1026">
        <v>28180.083999999999</v>
      </c>
      <c r="V42" s="1026">
        <v>139927.43599999999</v>
      </c>
      <c r="W42" s="1026">
        <v>27195.583999999999</v>
      </c>
      <c r="X42" s="1026">
        <v>79813.515999999989</v>
      </c>
      <c r="Y42" s="1026">
        <v>59359.176000000007</v>
      </c>
      <c r="Z42" s="1026">
        <v>162040.75599999999</v>
      </c>
      <c r="AA42" s="1026">
        <v>45545.939999999995</v>
      </c>
      <c r="AB42" s="1026">
        <v>263428.88799999998</v>
      </c>
      <c r="AC42" s="1026">
        <v>296347.74400000001</v>
      </c>
      <c r="AD42" s="1026">
        <v>92539.932000000001</v>
      </c>
      <c r="AE42" s="1691">
        <v>125931.492</v>
      </c>
      <c r="AF42" s="1026">
        <v>282659.64</v>
      </c>
      <c r="AG42" s="1026">
        <v>214554.49599999998</v>
      </c>
      <c r="AH42" s="1026">
        <v>189893.43199999997</v>
      </c>
      <c r="AI42" s="1026">
        <v>69016.87999999999</v>
      </c>
      <c r="AJ42" s="1026">
        <v>16010.9</v>
      </c>
      <c r="AK42" s="1026">
        <v>1760.028</v>
      </c>
      <c r="AL42" s="1026">
        <v>2736.328</v>
      </c>
      <c r="AM42" s="1026">
        <v>41296.771999999997</v>
      </c>
      <c r="AN42" s="1026">
        <v>53466.5</v>
      </c>
      <c r="AO42" s="1026">
        <v>10496.407999999999</v>
      </c>
      <c r="AP42" s="1026">
        <v>21839.364000000001</v>
      </c>
      <c r="AQ42" s="1026">
        <v>13143.384</v>
      </c>
      <c r="AR42" s="1026">
        <v>9397.9040000000005</v>
      </c>
      <c r="AS42" s="1026">
        <v>21214.527999999998</v>
      </c>
      <c r="AT42" s="1026">
        <v>63960.548000000003</v>
      </c>
      <c r="AU42" s="1026">
        <v>64689.771999999997</v>
      </c>
      <c r="AV42" s="1026">
        <v>12642.4</v>
      </c>
      <c r="AW42" s="1026">
        <v>9364.1919999999991</v>
      </c>
      <c r="AX42" s="1026">
        <v>7619.5720000000001</v>
      </c>
      <c r="AY42" s="1026">
        <v>18992.519999999997</v>
      </c>
      <c r="AZ42" s="1026">
        <v>14870.732</v>
      </c>
      <c r="BA42" s="1701">
        <v>2802.2240000000002</v>
      </c>
      <c r="BB42" s="1708">
        <v>3933162.7199999993</v>
      </c>
      <c r="BC42" s="1003"/>
      <c r="BD42" s="1002">
        <v>32</v>
      </c>
      <c r="BE42" s="998" t="s">
        <v>154</v>
      </c>
      <c r="BF42" s="999" t="s">
        <v>1133</v>
      </c>
      <c r="BG42" s="992"/>
      <c r="BH42" s="996" t="s">
        <v>1110</v>
      </c>
      <c r="BI42" s="994"/>
      <c r="BJ42" s="994"/>
      <c r="BK42" s="1037"/>
      <c r="BL42" s="1037"/>
    </row>
    <row r="43" spans="1:64">
      <c r="B43" s="1039" t="s">
        <v>336</v>
      </c>
      <c r="C43" s="1006"/>
      <c r="D43" s="976" t="s">
        <v>1134</v>
      </c>
      <c r="E43" s="977" t="s">
        <v>347</v>
      </c>
      <c r="F43" s="1680"/>
      <c r="G43" s="1693"/>
      <c r="H43" s="1041"/>
      <c r="I43" s="1042"/>
      <c r="J43" s="1042"/>
      <c r="K43" s="1042"/>
      <c r="L43" s="1042"/>
      <c r="M43" s="1042"/>
      <c r="N43" s="1042"/>
      <c r="O43" s="1042"/>
      <c r="P43" s="1042"/>
      <c r="Q43" s="1042"/>
      <c r="R43" s="1042"/>
      <c r="S43" s="1042"/>
      <c r="T43" s="1042"/>
      <c r="U43" s="1042"/>
      <c r="V43" s="1042"/>
      <c r="W43" s="1042"/>
      <c r="X43" s="1042"/>
      <c r="Y43" s="1042"/>
      <c r="Z43" s="1042"/>
      <c r="AA43" s="1042"/>
      <c r="AB43" s="1042"/>
      <c r="AC43" s="1042"/>
      <c r="AD43" s="1043"/>
      <c r="AE43" s="1736"/>
      <c r="AF43" s="1042"/>
      <c r="AG43" s="1042"/>
      <c r="AH43" s="1042"/>
      <c r="AI43" s="1042"/>
      <c r="AJ43" s="1042"/>
      <c r="AK43" s="1042"/>
      <c r="AL43" s="1042"/>
      <c r="AM43" s="1042"/>
      <c r="AN43" s="1042"/>
      <c r="AO43" s="1042"/>
      <c r="AP43" s="1042"/>
      <c r="AQ43" s="1042"/>
      <c r="AR43" s="1042"/>
      <c r="AS43" s="1042"/>
      <c r="AT43" s="1042"/>
      <c r="AU43" s="1042"/>
      <c r="AV43" s="1042"/>
      <c r="AW43" s="1042"/>
      <c r="AX43" s="1042"/>
      <c r="AY43" s="1042"/>
      <c r="AZ43" s="1042"/>
      <c r="BA43" s="1040"/>
      <c r="BB43" s="1713"/>
      <c r="BC43" s="1044" t="s">
        <v>336</v>
      </c>
      <c r="BD43" s="1006"/>
      <c r="BE43" s="976" t="s">
        <v>1134</v>
      </c>
      <c r="BF43" s="977" t="s">
        <v>347</v>
      </c>
      <c r="BG43" s="983"/>
      <c r="BH43" s="984"/>
      <c r="BI43" s="984"/>
      <c r="BJ43" s="984"/>
      <c r="BK43" s="956"/>
      <c r="BL43" s="956"/>
    </row>
    <row r="44" spans="1:64" s="997" customFormat="1">
      <c r="A44" s="957"/>
      <c r="B44" s="1001" t="s">
        <v>339</v>
      </c>
      <c r="C44" s="1002">
        <v>33</v>
      </c>
      <c r="D44" s="987" t="s">
        <v>156</v>
      </c>
      <c r="E44" s="988" t="s">
        <v>1135</v>
      </c>
      <c r="F44" s="989" t="s">
        <v>12</v>
      </c>
      <c r="G44" s="1688">
        <v>6775.666666666667</v>
      </c>
      <c r="H44" s="1676">
        <v>1483.3333333333333</v>
      </c>
      <c r="I44" s="1676">
        <v>1203.6666666666667</v>
      </c>
      <c r="J44" s="1676">
        <v>4725.666666666667</v>
      </c>
      <c r="K44" s="1676">
        <v>1264.6666666666667</v>
      </c>
      <c r="L44" s="1676">
        <v>1127.3333333333333</v>
      </c>
      <c r="M44" s="1676">
        <v>2670.3333333333335</v>
      </c>
      <c r="N44" s="1676">
        <v>2746</v>
      </c>
      <c r="O44" s="1676">
        <v>1332.3333333333333</v>
      </c>
      <c r="P44" s="1676">
        <v>1649.3333333333333</v>
      </c>
      <c r="Q44" s="1676">
        <v>2678.3333333333335</v>
      </c>
      <c r="R44" s="1676">
        <v>4953.666666666667</v>
      </c>
      <c r="S44" s="1676">
        <v>15409</v>
      </c>
      <c r="T44" s="1676">
        <v>4123.333333333333</v>
      </c>
      <c r="U44" s="1676">
        <v>3733</v>
      </c>
      <c r="V44" s="1676">
        <v>3196</v>
      </c>
      <c r="W44" s="1676">
        <v>1718.3333333333333</v>
      </c>
      <c r="X44" s="1676">
        <v>3660.3333333333335</v>
      </c>
      <c r="Y44" s="1676">
        <v>933</v>
      </c>
      <c r="Z44" s="1676">
        <v>2937.6666666666665</v>
      </c>
      <c r="AA44" s="1676">
        <v>2172</v>
      </c>
      <c r="AB44" s="1676">
        <v>4002.3333333333335</v>
      </c>
      <c r="AC44" s="1676">
        <v>10028.666666666666</v>
      </c>
      <c r="AD44" s="1676">
        <v>2242</v>
      </c>
      <c r="AE44" s="1688">
        <v>1083</v>
      </c>
      <c r="AF44" s="1676">
        <v>1827</v>
      </c>
      <c r="AG44" s="1676">
        <v>9383</v>
      </c>
      <c r="AH44" s="1676">
        <v>4310.666666666667</v>
      </c>
      <c r="AI44" s="1676">
        <v>1105.6666666666667</v>
      </c>
      <c r="AJ44" s="1676">
        <v>1635</v>
      </c>
      <c r="AK44" s="1676">
        <v>495.66666666666669</v>
      </c>
      <c r="AL44" s="1676">
        <v>1485.3333333333333</v>
      </c>
      <c r="AM44" s="1676">
        <v>1744</v>
      </c>
      <c r="AN44" s="1676">
        <v>4417.666666666667</v>
      </c>
      <c r="AO44" s="1676">
        <v>1686.6666666666667</v>
      </c>
      <c r="AP44" s="1676">
        <v>948.66666666666663</v>
      </c>
      <c r="AQ44" s="1676">
        <v>1939.3333333333333</v>
      </c>
      <c r="AR44" s="1676">
        <v>1732</v>
      </c>
      <c r="AS44" s="1676">
        <v>1061.3333333333333</v>
      </c>
      <c r="AT44" s="1676">
        <v>5248.666666666667</v>
      </c>
      <c r="AU44" s="1676">
        <v>1258</v>
      </c>
      <c r="AV44" s="1676">
        <v>1139</v>
      </c>
      <c r="AW44" s="1676">
        <v>1414.3333333333333</v>
      </c>
      <c r="AX44" s="1676">
        <v>1421.6666666666667</v>
      </c>
      <c r="AY44" s="1676">
        <v>1249.6666666666667</v>
      </c>
      <c r="AZ44" s="1676">
        <v>2113.3333333333335</v>
      </c>
      <c r="BA44" s="1700">
        <v>1838</v>
      </c>
      <c r="BB44" s="1710">
        <v>137303.66666666669</v>
      </c>
      <c r="BC44" s="1003" t="s">
        <v>339</v>
      </c>
      <c r="BD44" s="1002">
        <v>33</v>
      </c>
      <c r="BE44" s="987" t="s">
        <v>156</v>
      </c>
      <c r="BF44" s="988" t="s">
        <v>1135</v>
      </c>
      <c r="BG44" s="992"/>
      <c r="BH44" s="994" t="s">
        <v>1103</v>
      </c>
      <c r="BI44" s="994"/>
      <c r="BJ44" s="994"/>
      <c r="BK44" s="2588"/>
      <c r="BL44" s="2588"/>
    </row>
    <row r="45" spans="1:64" s="997" customFormat="1">
      <c r="A45" s="957"/>
      <c r="B45" s="1001" t="s">
        <v>341</v>
      </c>
      <c r="C45" s="1002">
        <v>34</v>
      </c>
      <c r="D45" s="998" t="s">
        <v>157</v>
      </c>
      <c r="E45" s="999" t="s">
        <v>1136</v>
      </c>
      <c r="F45" s="989" t="s">
        <v>12</v>
      </c>
      <c r="G45" s="1688">
        <v>1082.3333333333333</v>
      </c>
      <c r="H45" s="1676">
        <v>218.66666666666666</v>
      </c>
      <c r="I45" s="1676">
        <v>174.66666666666666</v>
      </c>
      <c r="J45" s="1676">
        <v>8.6666666666666679</v>
      </c>
      <c r="K45" s="1676">
        <v>168.33333333333334</v>
      </c>
      <c r="L45" s="1676">
        <v>241</v>
      </c>
      <c r="M45" s="1676">
        <v>588</v>
      </c>
      <c r="N45" s="1676">
        <v>389</v>
      </c>
      <c r="O45" s="1676">
        <v>213.66666666666666</v>
      </c>
      <c r="P45" s="1676">
        <v>357.33333333333331</v>
      </c>
      <c r="Q45" s="1676">
        <v>1111.6666666666667</v>
      </c>
      <c r="R45" s="1676">
        <v>2100.6666666666665</v>
      </c>
      <c r="S45" s="1676">
        <v>6572</v>
      </c>
      <c r="T45" s="1676">
        <v>2107</v>
      </c>
      <c r="U45" s="1676">
        <v>1070.3333333333333</v>
      </c>
      <c r="V45" s="1676">
        <v>380.66666666666669</v>
      </c>
      <c r="W45" s="1676">
        <v>48.333333333333336</v>
      </c>
      <c r="X45" s="1676">
        <v>28.666666666666668</v>
      </c>
      <c r="Y45" s="1676">
        <v>161</v>
      </c>
      <c r="Z45" s="1676">
        <v>509</v>
      </c>
      <c r="AA45" s="1676">
        <v>287.66666666666669</v>
      </c>
      <c r="AB45" s="1676">
        <v>888.33333333333337</v>
      </c>
      <c r="AC45" s="1676">
        <v>2738.3333333333335</v>
      </c>
      <c r="AD45" s="1676">
        <v>421.33333333333331</v>
      </c>
      <c r="AE45" s="1688">
        <v>61.666666666666664</v>
      </c>
      <c r="AF45" s="1676">
        <v>595.33333333333337</v>
      </c>
      <c r="AG45" s="1676">
        <v>4094.3333333333335</v>
      </c>
      <c r="AH45" s="1676">
        <v>1060</v>
      </c>
      <c r="AI45" s="1676">
        <v>233</v>
      </c>
      <c r="AJ45" s="1676">
        <v>52.333333333333336</v>
      </c>
      <c r="AK45" s="1676">
        <v>117.33333333333333</v>
      </c>
      <c r="AL45" s="1676">
        <v>86</v>
      </c>
      <c r="AM45" s="1676">
        <v>421.66666666666669</v>
      </c>
      <c r="AN45" s="1676">
        <v>840.33333333333337</v>
      </c>
      <c r="AO45" s="1676">
        <v>197</v>
      </c>
      <c r="AP45" s="1676">
        <v>71.666666666666671</v>
      </c>
      <c r="AQ45" s="1676">
        <v>164.33333333333334</v>
      </c>
      <c r="AR45" s="1676">
        <v>288.33333333333331</v>
      </c>
      <c r="AS45" s="1676">
        <v>69.666666666666671</v>
      </c>
      <c r="AT45" s="1676">
        <v>1780.3333333333333</v>
      </c>
      <c r="AU45" s="1676">
        <v>142.33333333333334</v>
      </c>
      <c r="AV45" s="1676">
        <v>17</v>
      </c>
      <c r="AW45" s="1676">
        <v>9.3333333333333357</v>
      </c>
      <c r="AX45" s="1676">
        <v>100.66666666666667</v>
      </c>
      <c r="AY45" s="1676">
        <v>163</v>
      </c>
      <c r="AZ45" s="1676">
        <v>485</v>
      </c>
      <c r="BA45" s="1700">
        <v>112</v>
      </c>
      <c r="BB45" s="1710">
        <v>33029.333333333328</v>
      </c>
      <c r="BC45" s="1003" t="s">
        <v>341</v>
      </c>
      <c r="BD45" s="1002">
        <v>34</v>
      </c>
      <c r="BE45" s="998" t="s">
        <v>157</v>
      </c>
      <c r="BF45" s="999" t="s">
        <v>1136</v>
      </c>
      <c r="BG45" s="992"/>
      <c r="BH45" s="994" t="s">
        <v>1103</v>
      </c>
      <c r="BI45" s="994"/>
      <c r="BJ45" s="994"/>
      <c r="BK45" s="996"/>
      <c r="BL45" s="996"/>
    </row>
    <row r="46" spans="1:64" s="997" customFormat="1">
      <c r="A46" s="957"/>
      <c r="B46" s="1001"/>
      <c r="C46" s="1002">
        <v>35</v>
      </c>
      <c r="D46" s="998" t="s">
        <v>158</v>
      </c>
      <c r="E46" s="999" t="s">
        <v>1137</v>
      </c>
      <c r="F46" s="989" t="s">
        <v>12</v>
      </c>
      <c r="G46" s="1688">
        <v>229</v>
      </c>
      <c r="H46" s="1676">
        <v>0</v>
      </c>
      <c r="I46" s="1676">
        <v>67</v>
      </c>
      <c r="J46" s="1676">
        <v>5</v>
      </c>
      <c r="K46" s="1676">
        <v>8</v>
      </c>
      <c r="L46" s="1676">
        <v>8</v>
      </c>
      <c r="M46" s="1676">
        <v>94.333333333333329</v>
      </c>
      <c r="N46" s="1676">
        <v>8.6666666666666661</v>
      </c>
      <c r="O46" s="1676">
        <v>9.3333333333333339</v>
      </c>
      <c r="P46" s="1676">
        <v>4</v>
      </c>
      <c r="Q46" s="1676">
        <v>14</v>
      </c>
      <c r="R46" s="1676">
        <v>34.333333333333336</v>
      </c>
      <c r="S46" s="1676">
        <v>777</v>
      </c>
      <c r="T46" s="1676">
        <v>178</v>
      </c>
      <c r="U46" s="1676">
        <v>0</v>
      </c>
      <c r="V46" s="1676">
        <v>0</v>
      </c>
      <c r="W46" s="1676">
        <v>0</v>
      </c>
      <c r="X46" s="1676">
        <v>0</v>
      </c>
      <c r="Y46" s="1676">
        <v>0</v>
      </c>
      <c r="Z46" s="1676">
        <v>0.66666666666666674</v>
      </c>
      <c r="AA46" s="1676">
        <v>14.666666666666666</v>
      </c>
      <c r="AB46" s="1676">
        <v>14</v>
      </c>
      <c r="AC46" s="1676">
        <v>42.333333333333336</v>
      </c>
      <c r="AD46" s="1676">
        <v>82.333333333333329</v>
      </c>
      <c r="AE46" s="1688">
        <v>0</v>
      </c>
      <c r="AF46" s="1676">
        <v>2</v>
      </c>
      <c r="AG46" s="1676">
        <v>94</v>
      </c>
      <c r="AH46" s="1676">
        <v>74</v>
      </c>
      <c r="AI46" s="1676">
        <v>1</v>
      </c>
      <c r="AJ46" s="1676">
        <v>3</v>
      </c>
      <c r="AK46" s="1676">
        <v>0</v>
      </c>
      <c r="AL46" s="1676">
        <v>1.3333333333333333</v>
      </c>
      <c r="AM46" s="1676">
        <v>0</v>
      </c>
      <c r="AN46" s="1676">
        <v>2.6666666666666665</v>
      </c>
      <c r="AO46" s="1676">
        <v>0.66666666666666674</v>
      </c>
      <c r="AP46" s="1676">
        <v>0</v>
      </c>
      <c r="AQ46" s="1676">
        <v>4</v>
      </c>
      <c r="AR46" s="1676">
        <v>0</v>
      </c>
      <c r="AS46" s="1676">
        <v>0</v>
      </c>
      <c r="AT46" s="1676">
        <v>111.33333333333333</v>
      </c>
      <c r="AU46" s="1676">
        <v>0</v>
      </c>
      <c r="AV46" s="1676">
        <v>34.666666666666664</v>
      </c>
      <c r="AW46" s="1676">
        <v>0</v>
      </c>
      <c r="AX46" s="1676">
        <v>24.666666666666668</v>
      </c>
      <c r="AY46" s="1676">
        <v>2</v>
      </c>
      <c r="AZ46" s="1676">
        <v>0</v>
      </c>
      <c r="BA46" s="1700">
        <v>0</v>
      </c>
      <c r="BB46" s="1710">
        <v>1946</v>
      </c>
      <c r="BC46" s="1003"/>
      <c r="BD46" s="1002">
        <v>35</v>
      </c>
      <c r="BE46" s="998" t="s">
        <v>158</v>
      </c>
      <c r="BF46" s="999" t="s">
        <v>1137</v>
      </c>
      <c r="BG46" s="992"/>
      <c r="BH46" s="994" t="s">
        <v>1103</v>
      </c>
      <c r="BI46" s="994"/>
      <c r="BJ46" s="994"/>
      <c r="BK46" s="996"/>
      <c r="BL46" s="996"/>
    </row>
    <row r="47" spans="1:64" s="997" customFormat="1">
      <c r="A47" s="957"/>
      <c r="B47" s="1001"/>
      <c r="C47" s="1002">
        <v>36</v>
      </c>
      <c r="D47" s="998" t="s">
        <v>22</v>
      </c>
      <c r="E47" s="999" t="s">
        <v>1138</v>
      </c>
      <c r="F47" s="989" t="s">
        <v>12</v>
      </c>
      <c r="G47" s="1691">
        <v>5264487</v>
      </c>
      <c r="H47" s="1026">
        <v>1263953</v>
      </c>
      <c r="I47" s="1026">
        <v>1191427</v>
      </c>
      <c r="J47" s="1026">
        <v>2292669</v>
      </c>
      <c r="K47" s="1026">
        <v>921611</v>
      </c>
      <c r="L47" s="1026">
        <v>1107371</v>
      </c>
      <c r="M47" s="1026">
        <v>1773771</v>
      </c>
      <c r="N47" s="1026">
        <v>2735024</v>
      </c>
      <c r="O47" s="1026">
        <v>1909241</v>
      </c>
      <c r="P47" s="1026">
        <v>1957861</v>
      </c>
      <c r="Q47" s="1026">
        <v>7250288</v>
      </c>
      <c r="R47" s="1026">
        <v>5926949</v>
      </c>
      <c r="S47" s="1026">
        <v>13574649</v>
      </c>
      <c r="T47" s="1026">
        <v>9116984</v>
      </c>
      <c r="U47" s="1026">
        <v>2275681</v>
      </c>
      <c r="V47" s="1026">
        <v>989238</v>
      </c>
      <c r="W47" s="1026">
        <v>1136460</v>
      </c>
      <c r="X47" s="1026">
        <v>764671</v>
      </c>
      <c r="Y47" s="1026">
        <v>830239</v>
      </c>
      <c r="Z47" s="1026">
        <v>2061763</v>
      </c>
      <c r="AA47" s="1026">
        <v>1937335</v>
      </c>
      <c r="AB47" s="1026">
        <v>3653931</v>
      </c>
      <c r="AC47" s="1026">
        <v>7475953</v>
      </c>
      <c r="AD47" s="1026">
        <v>1837239</v>
      </c>
      <c r="AE47" s="1691">
        <v>1410949</v>
      </c>
      <c r="AF47" s="1026">
        <v>2599802</v>
      </c>
      <c r="AG47" s="1026">
        <v>8831621</v>
      </c>
      <c r="AH47" s="1026">
        <v>5512942</v>
      </c>
      <c r="AI47" s="1026">
        <v>1356048</v>
      </c>
      <c r="AJ47" s="1026">
        <v>957996</v>
      </c>
      <c r="AK47" s="1026">
        <v>562524</v>
      </c>
      <c r="AL47" s="1026">
        <v>667645</v>
      </c>
      <c r="AM47" s="1026">
        <v>1896699</v>
      </c>
      <c r="AN47" s="1026">
        <v>2693252</v>
      </c>
      <c r="AO47" s="1026">
        <v>1300632</v>
      </c>
      <c r="AP47" s="1026">
        <v>728072</v>
      </c>
      <c r="AQ47" s="1026">
        <v>966354</v>
      </c>
      <c r="AR47" s="1026">
        <v>1311987</v>
      </c>
      <c r="AS47" s="1026">
        <v>684564</v>
      </c>
      <c r="AT47" s="1026">
        <v>4788924</v>
      </c>
      <c r="AU47" s="1026">
        <v>797150</v>
      </c>
      <c r="AV47" s="1026">
        <v>1345937</v>
      </c>
      <c r="AW47" s="1026">
        <v>1553872</v>
      </c>
      <c r="AX47" s="1026">
        <v>1060929</v>
      </c>
      <c r="AY47" s="1026">
        <v>1071852</v>
      </c>
      <c r="AZ47" s="1026">
        <v>1627921</v>
      </c>
      <c r="BA47" s="1701">
        <v>1427100</v>
      </c>
      <c r="BB47" s="1708">
        <v>124403567</v>
      </c>
      <c r="BC47" s="1003"/>
      <c r="BD47" s="1002">
        <v>36</v>
      </c>
      <c r="BE47" s="998" t="s">
        <v>22</v>
      </c>
      <c r="BF47" s="999" t="s">
        <v>1138</v>
      </c>
      <c r="BG47" s="992"/>
      <c r="BH47" s="957" t="s">
        <v>1139</v>
      </c>
      <c r="BI47" s="994" t="s">
        <v>1140</v>
      </c>
      <c r="BJ47" s="994" t="s">
        <v>1141</v>
      </c>
      <c r="BK47" s="2588"/>
      <c r="BL47" s="2588"/>
    </row>
    <row r="48" spans="1:64" s="997" customFormat="1">
      <c r="A48" s="957"/>
      <c r="B48" s="1001"/>
      <c r="C48" s="1002">
        <v>37</v>
      </c>
      <c r="D48" s="998" t="s">
        <v>159</v>
      </c>
      <c r="E48" s="999" t="s">
        <v>1142</v>
      </c>
      <c r="F48" s="989" t="s">
        <v>12</v>
      </c>
      <c r="G48" s="1694">
        <v>4873000</v>
      </c>
      <c r="H48" s="1046">
        <v>777000</v>
      </c>
      <c r="I48" s="1047">
        <v>733000</v>
      </c>
      <c r="J48" s="1047">
        <v>1854000</v>
      </c>
      <c r="K48" s="1047">
        <v>656000</v>
      </c>
      <c r="L48" s="1047">
        <v>849000</v>
      </c>
      <c r="M48" s="1047">
        <v>929000</v>
      </c>
      <c r="N48" s="1047">
        <v>1801000</v>
      </c>
      <c r="O48" s="1047">
        <v>1282000</v>
      </c>
      <c r="P48" s="1047">
        <v>1052000</v>
      </c>
      <c r="Q48" s="1047">
        <v>5839000</v>
      </c>
      <c r="R48" s="1047">
        <v>4563000</v>
      </c>
      <c r="S48" s="1047">
        <v>13391000</v>
      </c>
      <c r="T48" s="1047">
        <v>8824000</v>
      </c>
      <c r="U48" s="1047">
        <v>1685000</v>
      </c>
      <c r="V48" s="1047">
        <v>902000</v>
      </c>
      <c r="W48" s="1047">
        <v>954000</v>
      </c>
      <c r="X48" s="1047">
        <v>617000</v>
      </c>
      <c r="Y48" s="1047">
        <v>549000</v>
      </c>
      <c r="Z48" s="1047">
        <v>1761000</v>
      </c>
      <c r="AA48" s="1047">
        <v>1547000</v>
      </c>
      <c r="AB48" s="1047">
        <v>2335000</v>
      </c>
      <c r="AC48" s="1047">
        <v>5739000</v>
      </c>
      <c r="AD48" s="1048">
        <v>954000</v>
      </c>
      <c r="AE48" s="1737">
        <v>1259000</v>
      </c>
      <c r="AF48" s="1047">
        <v>2407000</v>
      </c>
      <c r="AG48" s="1047">
        <v>8434000</v>
      </c>
      <c r="AH48" s="1047">
        <v>5187000</v>
      </c>
      <c r="AI48" s="1047">
        <v>1091000</v>
      </c>
      <c r="AJ48" s="1047">
        <v>252000</v>
      </c>
      <c r="AK48" s="1047">
        <v>397000</v>
      </c>
      <c r="AL48" s="1047">
        <v>322000</v>
      </c>
      <c r="AM48" s="1047">
        <v>1264000</v>
      </c>
      <c r="AN48" s="1047">
        <v>2078000</v>
      </c>
      <c r="AO48" s="1047">
        <v>909000</v>
      </c>
      <c r="AP48" s="1047">
        <v>134000</v>
      </c>
      <c r="AQ48" s="1047">
        <v>439000</v>
      </c>
      <c r="AR48" s="1047">
        <v>738000</v>
      </c>
      <c r="AS48" s="1047">
        <v>270000</v>
      </c>
      <c r="AT48" s="1047">
        <v>4110000</v>
      </c>
      <c r="AU48" s="1047">
        <v>489000</v>
      </c>
      <c r="AV48" s="1047">
        <v>856000</v>
      </c>
      <c r="AW48" s="1047">
        <v>1206000</v>
      </c>
      <c r="AX48" s="1047">
        <v>581000</v>
      </c>
      <c r="AY48" s="1047">
        <v>648000</v>
      </c>
      <c r="AZ48" s="1047">
        <v>687000</v>
      </c>
      <c r="BA48" s="1045">
        <v>1033000</v>
      </c>
      <c r="BB48" s="1708">
        <v>99257000</v>
      </c>
      <c r="BC48" s="1003"/>
      <c r="BD48" s="1002">
        <v>37</v>
      </c>
      <c r="BE48" s="998" t="s">
        <v>159</v>
      </c>
      <c r="BF48" s="999" t="s">
        <v>1142</v>
      </c>
      <c r="BG48" s="992"/>
      <c r="BH48" s="994" t="s">
        <v>1143</v>
      </c>
      <c r="BJ48" s="994" t="s">
        <v>1144</v>
      </c>
      <c r="BK48" s="996"/>
      <c r="BL48" s="996"/>
    </row>
    <row r="49" spans="1:64">
      <c r="B49" s="1039" t="s">
        <v>160</v>
      </c>
      <c r="C49" s="1006"/>
      <c r="D49" s="1031" t="s">
        <v>1145</v>
      </c>
      <c r="E49" s="1008" t="s">
        <v>354</v>
      </c>
      <c r="F49" s="1680"/>
      <c r="G49" s="1693"/>
      <c r="H49" s="1041"/>
      <c r="I49" s="1042"/>
      <c r="J49" s="1042"/>
      <c r="K49" s="1042"/>
      <c r="L49" s="1042"/>
      <c r="M49" s="1042"/>
      <c r="N49" s="1042"/>
      <c r="O49" s="1042"/>
      <c r="P49" s="1042"/>
      <c r="Q49" s="1042"/>
      <c r="R49" s="1042"/>
      <c r="S49" s="1042"/>
      <c r="T49" s="1042"/>
      <c r="U49" s="1042"/>
      <c r="V49" s="1042"/>
      <c r="W49" s="1042"/>
      <c r="X49" s="1042"/>
      <c r="Y49" s="1042"/>
      <c r="Z49" s="1042"/>
      <c r="AA49" s="1042"/>
      <c r="AB49" s="1042"/>
      <c r="AC49" s="1042"/>
      <c r="AD49" s="1043"/>
      <c r="AE49" s="1736"/>
      <c r="AF49" s="1042"/>
      <c r="AG49" s="1042"/>
      <c r="AH49" s="1042"/>
      <c r="AI49" s="1042"/>
      <c r="AJ49" s="1042"/>
      <c r="AK49" s="1042"/>
      <c r="AL49" s="1042"/>
      <c r="AM49" s="1042"/>
      <c r="AN49" s="1042"/>
      <c r="AO49" s="1042"/>
      <c r="AP49" s="1042"/>
      <c r="AQ49" s="1042"/>
      <c r="AR49" s="1042"/>
      <c r="AS49" s="1042"/>
      <c r="AT49" s="1042"/>
      <c r="AU49" s="1042"/>
      <c r="AV49" s="1042"/>
      <c r="AW49" s="1042"/>
      <c r="AX49" s="1042"/>
      <c r="AY49" s="1042"/>
      <c r="AZ49" s="1042"/>
      <c r="BA49" s="1040"/>
      <c r="BB49" s="1713"/>
      <c r="BC49" s="1044" t="s">
        <v>160</v>
      </c>
      <c r="BD49" s="1006"/>
      <c r="BE49" s="1031" t="s">
        <v>1145</v>
      </c>
      <c r="BF49" s="1008" t="s">
        <v>354</v>
      </c>
      <c r="BG49" s="983"/>
      <c r="BH49" s="984"/>
      <c r="BI49" s="994"/>
      <c r="BJ49" s="984"/>
      <c r="BK49" s="956"/>
      <c r="BL49" s="956"/>
    </row>
    <row r="50" spans="1:64" s="997" customFormat="1">
      <c r="A50" s="957"/>
      <c r="B50" s="1001"/>
      <c r="C50" s="1002">
        <v>38</v>
      </c>
      <c r="D50" s="998" t="s">
        <v>161</v>
      </c>
      <c r="E50" s="999" t="s">
        <v>1146</v>
      </c>
      <c r="F50" s="989" t="s">
        <v>12</v>
      </c>
      <c r="G50" s="1688">
        <v>4720.333333333333</v>
      </c>
      <c r="H50" s="1676">
        <v>10.666666666666686</v>
      </c>
      <c r="I50" s="1676">
        <v>992</v>
      </c>
      <c r="J50" s="1676">
        <v>4190</v>
      </c>
      <c r="K50" s="1676">
        <v>238</v>
      </c>
      <c r="L50" s="1676">
        <v>321.66666666666669</v>
      </c>
      <c r="M50" s="1676">
        <v>71</v>
      </c>
      <c r="N50" s="1676">
        <v>408</v>
      </c>
      <c r="O50" s="1676">
        <v>362.66666666666663</v>
      </c>
      <c r="P50" s="1676">
        <v>0</v>
      </c>
      <c r="Q50" s="1676">
        <v>3890</v>
      </c>
      <c r="R50" s="1676">
        <v>2510.6666666666665</v>
      </c>
      <c r="S50" s="1676">
        <v>65735.666666666672</v>
      </c>
      <c r="T50" s="1676">
        <v>3269.6666666666665</v>
      </c>
      <c r="U50" s="1676">
        <v>600</v>
      </c>
      <c r="V50" s="1676">
        <v>355.33333333333331</v>
      </c>
      <c r="W50" s="1676">
        <v>1391.6666666666667</v>
      </c>
      <c r="X50" s="1676">
        <v>621.66666666666663</v>
      </c>
      <c r="Y50" s="1676">
        <v>306.33333333333331</v>
      </c>
      <c r="Z50" s="1676">
        <v>744.33333333333337</v>
      </c>
      <c r="AA50" s="1676">
        <v>567.33333333333337</v>
      </c>
      <c r="AB50" s="1676">
        <v>1368.3333333333333</v>
      </c>
      <c r="AC50" s="1676">
        <v>6259.666666666667</v>
      </c>
      <c r="AD50" s="1676">
        <v>464.66666666666669</v>
      </c>
      <c r="AE50" s="1688">
        <v>138.66666666666669</v>
      </c>
      <c r="AF50" s="1676">
        <v>1479.3333333333333</v>
      </c>
      <c r="AG50" s="1676">
        <v>20163.666666666668</v>
      </c>
      <c r="AH50" s="1676">
        <v>1831.6666666666665</v>
      </c>
      <c r="AI50" s="1676">
        <v>457.33333333333331</v>
      </c>
      <c r="AJ50" s="1676">
        <v>412.66666666666669</v>
      </c>
      <c r="AK50" s="1676">
        <v>325</v>
      </c>
      <c r="AL50" s="1676">
        <v>465.66666666666669</v>
      </c>
      <c r="AM50" s="1676">
        <v>755</v>
      </c>
      <c r="AN50" s="1676">
        <v>3563</v>
      </c>
      <c r="AO50" s="1676">
        <v>837.66666666666663</v>
      </c>
      <c r="AP50" s="1676">
        <v>315</v>
      </c>
      <c r="AQ50" s="1676">
        <v>1306.3333333333333</v>
      </c>
      <c r="AR50" s="1676">
        <v>590</v>
      </c>
      <c r="AS50" s="1676">
        <v>200.66666666666666</v>
      </c>
      <c r="AT50" s="1676">
        <v>5776</v>
      </c>
      <c r="AU50" s="1676">
        <v>231.33333333333334</v>
      </c>
      <c r="AV50" s="1676">
        <v>347.33333333333337</v>
      </c>
      <c r="AW50" s="1676">
        <v>796.66666666666674</v>
      </c>
      <c r="AX50" s="1676">
        <v>271</v>
      </c>
      <c r="AY50" s="1676">
        <v>72.333333333333314</v>
      </c>
      <c r="AZ50" s="1676">
        <v>427.33333333333331</v>
      </c>
      <c r="BA50" s="1700">
        <v>395.33333333333337</v>
      </c>
      <c r="BB50" s="1710">
        <v>140558.66666666672</v>
      </c>
      <c r="BC50" s="1003"/>
      <c r="BD50" s="1002">
        <v>38</v>
      </c>
      <c r="BE50" s="998" t="s">
        <v>161</v>
      </c>
      <c r="BF50" s="999" t="s">
        <v>1146</v>
      </c>
      <c r="BG50" s="992"/>
      <c r="BH50" s="994" t="s">
        <v>1103</v>
      </c>
      <c r="BI50" s="994"/>
      <c r="BJ50" s="994"/>
      <c r="BK50" s="996"/>
      <c r="BL50" s="996"/>
    </row>
    <row r="51" spans="1:64" s="997" customFormat="1">
      <c r="A51" s="957"/>
      <c r="B51" s="1001"/>
      <c r="C51" s="1002">
        <v>39</v>
      </c>
      <c r="D51" s="998" t="s">
        <v>162</v>
      </c>
      <c r="E51" s="999" t="s">
        <v>1147</v>
      </c>
      <c r="F51" s="989" t="s">
        <v>12</v>
      </c>
      <c r="G51" s="1688">
        <v>2103.6666666666665</v>
      </c>
      <c r="H51" s="1676">
        <v>660.33333333333337</v>
      </c>
      <c r="I51" s="1676">
        <v>801.33333333333337</v>
      </c>
      <c r="J51" s="1676">
        <v>1221.3333333333333</v>
      </c>
      <c r="K51" s="1676">
        <v>474.33333333333331</v>
      </c>
      <c r="L51" s="1676">
        <v>735.33333333333337</v>
      </c>
      <c r="M51" s="1676">
        <v>763</v>
      </c>
      <c r="N51" s="1676">
        <v>390.33333333333331</v>
      </c>
      <c r="O51" s="1676">
        <v>556</v>
      </c>
      <c r="P51" s="1676">
        <v>334</v>
      </c>
      <c r="Q51" s="1676">
        <v>945.66666666666663</v>
      </c>
      <c r="R51" s="1676">
        <v>1123.6666666666667</v>
      </c>
      <c r="S51" s="1676">
        <v>22806</v>
      </c>
      <c r="T51" s="1676">
        <v>1851</v>
      </c>
      <c r="U51" s="1676">
        <v>1303.3333333333333</v>
      </c>
      <c r="V51" s="1676">
        <v>756.33333333333337</v>
      </c>
      <c r="W51" s="1676">
        <v>818</v>
      </c>
      <c r="X51" s="1676">
        <v>619.66666666666663</v>
      </c>
      <c r="Y51" s="1676">
        <v>755.66666666666663</v>
      </c>
      <c r="Z51" s="1676">
        <v>1225</v>
      </c>
      <c r="AA51" s="1676">
        <v>571</v>
      </c>
      <c r="AB51" s="1676">
        <v>1506.3333333333333</v>
      </c>
      <c r="AC51" s="1676">
        <v>3664.6666666666665</v>
      </c>
      <c r="AD51" s="1676">
        <v>952.66666666666663</v>
      </c>
      <c r="AE51" s="1688">
        <v>350.33333333333331</v>
      </c>
      <c r="AF51" s="1676">
        <v>408.33333333333331</v>
      </c>
      <c r="AG51" s="1676">
        <v>3971</v>
      </c>
      <c r="AH51" s="1676">
        <v>878</v>
      </c>
      <c r="AI51" s="1676">
        <v>491.66666666666669</v>
      </c>
      <c r="AJ51" s="1676">
        <v>247</v>
      </c>
      <c r="AK51" s="1676">
        <v>509.33333333333331</v>
      </c>
      <c r="AL51" s="1676">
        <v>541</v>
      </c>
      <c r="AM51" s="1676">
        <v>1043.3333333333333</v>
      </c>
      <c r="AN51" s="1676">
        <v>1410</v>
      </c>
      <c r="AO51" s="1676">
        <v>824.66666666666663</v>
      </c>
      <c r="AP51" s="1676">
        <v>486.66666666666669</v>
      </c>
      <c r="AQ51" s="1676">
        <v>411.66666666666669</v>
      </c>
      <c r="AR51" s="1676">
        <v>970.66666666666663</v>
      </c>
      <c r="AS51" s="1676">
        <v>638</v>
      </c>
      <c r="AT51" s="1676">
        <v>2049</v>
      </c>
      <c r="AU51" s="1676">
        <v>526.33333333333337</v>
      </c>
      <c r="AV51" s="1676">
        <v>977.66666666666663</v>
      </c>
      <c r="AW51" s="1676">
        <v>681</v>
      </c>
      <c r="AX51" s="1676">
        <v>1002.3333333333334</v>
      </c>
      <c r="AY51" s="1676">
        <v>738.33333333333337</v>
      </c>
      <c r="AZ51" s="1676">
        <v>822</v>
      </c>
      <c r="BA51" s="1700">
        <v>840</v>
      </c>
      <c r="BB51" s="1710">
        <v>67757</v>
      </c>
      <c r="BC51" s="1003"/>
      <c r="BD51" s="1002">
        <v>39</v>
      </c>
      <c r="BE51" s="998" t="s">
        <v>162</v>
      </c>
      <c r="BF51" s="999" t="s">
        <v>1147</v>
      </c>
      <c r="BG51" s="992"/>
      <c r="BH51" s="994" t="s">
        <v>1103</v>
      </c>
      <c r="BI51" s="994"/>
      <c r="BJ51" s="994"/>
      <c r="BK51" s="996"/>
      <c r="BL51" s="996"/>
    </row>
    <row r="52" spans="1:64" s="997" customFormat="1">
      <c r="A52" s="957"/>
      <c r="B52" s="1001"/>
      <c r="C52" s="1002">
        <v>40</v>
      </c>
      <c r="D52" s="998" t="s">
        <v>163</v>
      </c>
      <c r="E52" s="999" t="s">
        <v>1148</v>
      </c>
      <c r="F52" s="989" t="s">
        <v>12</v>
      </c>
      <c r="G52" s="1688">
        <v>23785</v>
      </c>
      <c r="H52" s="1676">
        <v>2534</v>
      </c>
      <c r="I52" s="1676">
        <v>2705.3333333333335</v>
      </c>
      <c r="J52" s="1676">
        <v>11458.333333333334</v>
      </c>
      <c r="K52" s="1676">
        <v>1531</v>
      </c>
      <c r="L52" s="1676">
        <v>1975.3333333333333</v>
      </c>
      <c r="M52" s="1676">
        <v>3667.6666666666665</v>
      </c>
      <c r="N52" s="1676">
        <v>11211.333333333334</v>
      </c>
      <c r="O52" s="1676">
        <v>4908.666666666667</v>
      </c>
      <c r="P52" s="1676">
        <v>6183.666666666667</v>
      </c>
      <c r="Q52" s="1676">
        <v>14320.333333333334</v>
      </c>
      <c r="R52" s="1676">
        <v>21422.333333333332</v>
      </c>
      <c r="S52" s="1676">
        <v>549305.66666666663</v>
      </c>
      <c r="T52" s="1676">
        <v>110358</v>
      </c>
      <c r="U52" s="1676">
        <v>7505.666666666667</v>
      </c>
      <c r="V52" s="1676">
        <v>5214.666666666667</v>
      </c>
      <c r="W52" s="1676">
        <v>6155</v>
      </c>
      <c r="X52" s="1676">
        <v>2680.6666666666665</v>
      </c>
      <c r="Y52" s="1676">
        <v>1993.6666666666667</v>
      </c>
      <c r="Z52" s="1676">
        <v>6888</v>
      </c>
      <c r="AA52" s="1676">
        <v>3451.3333333333335</v>
      </c>
      <c r="AB52" s="1676">
        <v>13029</v>
      </c>
      <c r="AC52" s="1676">
        <v>50221.666666666664</v>
      </c>
      <c r="AD52" s="1676">
        <v>2845</v>
      </c>
      <c r="AE52" s="1688">
        <v>2419.6666666666665</v>
      </c>
      <c r="AF52" s="1676">
        <v>7826.666666666667</v>
      </c>
      <c r="AG52" s="1676">
        <v>97912.666666666672</v>
      </c>
      <c r="AH52" s="1676">
        <v>17613</v>
      </c>
      <c r="AI52" s="1676">
        <v>550.66666666666663</v>
      </c>
      <c r="AJ52" s="1676">
        <v>1477.6666666666667</v>
      </c>
      <c r="AK52" s="1676">
        <v>1454.3333333333333</v>
      </c>
      <c r="AL52" s="1676">
        <v>1677.6666666666667</v>
      </c>
      <c r="AM52" s="1676">
        <v>7060.333333333333</v>
      </c>
      <c r="AN52" s="1676">
        <v>11197.333333333334</v>
      </c>
      <c r="AO52" s="1676">
        <v>2309.6666666666665</v>
      </c>
      <c r="AP52" s="1676">
        <v>1510.3333333333333</v>
      </c>
      <c r="AQ52" s="1676">
        <v>2632.3333333333335</v>
      </c>
      <c r="AR52" s="1676">
        <v>3352.6666666666665</v>
      </c>
      <c r="AS52" s="1676">
        <v>1449.3333333333333</v>
      </c>
      <c r="AT52" s="1676">
        <v>34275</v>
      </c>
      <c r="AU52" s="1676">
        <v>1141.6666666666667</v>
      </c>
      <c r="AV52" s="1676">
        <v>2637</v>
      </c>
      <c r="AW52" s="1676">
        <v>3716</v>
      </c>
      <c r="AX52" s="1676">
        <v>3279.3333333333335</v>
      </c>
      <c r="AY52" s="1676">
        <v>3259.6666666666665</v>
      </c>
      <c r="AZ52" s="1676">
        <v>2798</v>
      </c>
      <c r="BA52" s="1700">
        <v>7346</v>
      </c>
      <c r="BB52" s="1710">
        <v>1084248.3333333333</v>
      </c>
      <c r="BC52" s="1003"/>
      <c r="BD52" s="1002">
        <v>40</v>
      </c>
      <c r="BE52" s="998" t="s">
        <v>163</v>
      </c>
      <c r="BF52" s="999" t="s">
        <v>1148</v>
      </c>
      <c r="BG52" s="992"/>
      <c r="BH52" s="994" t="s">
        <v>1103</v>
      </c>
      <c r="BI52" s="994"/>
      <c r="BJ52" s="994"/>
      <c r="BK52" s="996"/>
      <c r="BL52" s="996"/>
    </row>
    <row r="53" spans="1:64" s="997" customFormat="1">
      <c r="A53" s="957"/>
      <c r="B53" s="1001"/>
      <c r="C53" s="1002">
        <v>41</v>
      </c>
      <c r="D53" s="998" t="s">
        <v>164</v>
      </c>
      <c r="E53" s="999" t="s">
        <v>1149</v>
      </c>
      <c r="F53" s="989" t="s">
        <v>12</v>
      </c>
      <c r="G53" s="1688">
        <v>1861</v>
      </c>
      <c r="H53" s="1676">
        <v>38</v>
      </c>
      <c r="I53" s="1676">
        <v>393.66666666666669</v>
      </c>
      <c r="J53" s="1676">
        <v>703</v>
      </c>
      <c r="K53" s="1676">
        <v>73.333333333333329</v>
      </c>
      <c r="L53" s="1676">
        <v>88</v>
      </c>
      <c r="M53" s="1676">
        <v>191</v>
      </c>
      <c r="N53" s="1676">
        <v>178</v>
      </c>
      <c r="O53" s="1676">
        <v>114.66666666666667</v>
      </c>
      <c r="P53" s="1676">
        <v>212.66666666666666</v>
      </c>
      <c r="Q53" s="1676">
        <v>795</v>
      </c>
      <c r="R53" s="1676">
        <v>318.66666666666663</v>
      </c>
      <c r="S53" s="1676">
        <v>66194.333333333328</v>
      </c>
      <c r="T53" s="1676">
        <v>2255.6666666666665</v>
      </c>
      <c r="U53" s="1676">
        <v>511</v>
      </c>
      <c r="V53" s="1676">
        <v>309.33333333333331</v>
      </c>
      <c r="W53" s="1676">
        <v>629</v>
      </c>
      <c r="X53" s="1676">
        <v>77.666666666666671</v>
      </c>
      <c r="Y53" s="1676">
        <v>88.333333333333329</v>
      </c>
      <c r="Z53" s="1676">
        <v>175</v>
      </c>
      <c r="AA53" s="1676">
        <v>380</v>
      </c>
      <c r="AB53" s="1676">
        <v>554</v>
      </c>
      <c r="AC53" s="1676">
        <v>2051.3333333333335</v>
      </c>
      <c r="AD53" s="1676">
        <v>188.33333333333334</v>
      </c>
      <c r="AE53" s="1688">
        <v>173.33333333333334</v>
      </c>
      <c r="AF53" s="1676">
        <v>868.33333333333337</v>
      </c>
      <c r="AG53" s="1676">
        <v>5228</v>
      </c>
      <c r="AH53" s="1676">
        <v>674</v>
      </c>
      <c r="AI53" s="1676">
        <v>115.33333333333333</v>
      </c>
      <c r="AJ53" s="1676">
        <v>19</v>
      </c>
      <c r="AK53" s="1676">
        <v>41</v>
      </c>
      <c r="AL53" s="1676">
        <v>30</v>
      </c>
      <c r="AM53" s="1676">
        <v>335.66666666666669</v>
      </c>
      <c r="AN53" s="1676">
        <v>480</v>
      </c>
      <c r="AO53" s="1676">
        <v>195</v>
      </c>
      <c r="AP53" s="1676">
        <v>44</v>
      </c>
      <c r="AQ53" s="1676">
        <v>110</v>
      </c>
      <c r="AR53" s="1676">
        <v>117.66666666666667</v>
      </c>
      <c r="AS53" s="1676">
        <v>36.666666666666664</v>
      </c>
      <c r="AT53" s="1676">
        <v>4048.6666666666665</v>
      </c>
      <c r="AU53" s="1676">
        <v>109</v>
      </c>
      <c r="AV53" s="1676">
        <v>14.666666666666666</v>
      </c>
      <c r="AW53" s="1676">
        <v>168.33333333333334</v>
      </c>
      <c r="AX53" s="1676">
        <v>39.333333333333329</v>
      </c>
      <c r="AY53" s="1676">
        <v>227</v>
      </c>
      <c r="AZ53" s="1676">
        <v>215</v>
      </c>
      <c r="BA53" s="1700">
        <v>1066</v>
      </c>
      <c r="BB53" s="1710">
        <v>92736.999999999985</v>
      </c>
      <c r="BC53" s="1003"/>
      <c r="BD53" s="1002">
        <v>41</v>
      </c>
      <c r="BE53" s="998" t="s">
        <v>164</v>
      </c>
      <c r="BF53" s="999" t="s">
        <v>1149</v>
      </c>
      <c r="BG53" s="992"/>
      <c r="BH53" s="994" t="s">
        <v>1103</v>
      </c>
      <c r="BI53" s="994"/>
      <c r="BJ53" s="994"/>
      <c r="BK53" s="996"/>
      <c r="BL53" s="996"/>
    </row>
    <row r="54" spans="1:64" s="997" customFormat="1">
      <c r="A54" s="957"/>
      <c r="B54" s="1001"/>
      <c r="C54" s="1002">
        <v>42</v>
      </c>
      <c r="D54" s="998" t="s">
        <v>165</v>
      </c>
      <c r="E54" s="999" t="s">
        <v>1150</v>
      </c>
      <c r="F54" s="989" t="s">
        <v>12</v>
      </c>
      <c r="G54" s="1688">
        <v>7290.333333333333</v>
      </c>
      <c r="H54" s="1676">
        <v>1037.3333333333333</v>
      </c>
      <c r="I54" s="1676">
        <v>1334.6666666666667</v>
      </c>
      <c r="J54" s="1676">
        <v>2672.6666666666665</v>
      </c>
      <c r="K54" s="1676">
        <v>755.33333333333337</v>
      </c>
      <c r="L54" s="1676">
        <v>778.66666666666663</v>
      </c>
      <c r="M54" s="1676">
        <v>1628.6666666666667</v>
      </c>
      <c r="N54" s="1676">
        <v>640.33333333333337</v>
      </c>
      <c r="O54" s="1676">
        <v>1130</v>
      </c>
      <c r="P54" s="1676">
        <v>1276.6666666666667</v>
      </c>
      <c r="Q54" s="1676">
        <v>2954.3333333333335</v>
      </c>
      <c r="R54" s="1676">
        <v>2216.3333333333335</v>
      </c>
      <c r="S54" s="1676">
        <v>146632</v>
      </c>
      <c r="T54" s="1676">
        <v>5199.333333333333</v>
      </c>
      <c r="U54" s="1676">
        <v>2292.3333333333335</v>
      </c>
      <c r="V54" s="1676">
        <v>1004.3333333333334</v>
      </c>
      <c r="W54" s="1676">
        <v>1817.3333333333333</v>
      </c>
      <c r="X54" s="1676">
        <v>776</v>
      </c>
      <c r="Y54" s="1676">
        <v>633.66666666666663</v>
      </c>
      <c r="Z54" s="1676">
        <v>2283.6666666666665</v>
      </c>
      <c r="AA54" s="1676">
        <v>1191</v>
      </c>
      <c r="AB54" s="1676">
        <v>3058</v>
      </c>
      <c r="AC54" s="1676">
        <v>9412.3333333333339</v>
      </c>
      <c r="AD54" s="1676">
        <v>691</v>
      </c>
      <c r="AE54" s="1688">
        <v>784.66666666666663</v>
      </c>
      <c r="AF54" s="1676">
        <v>3464.6666666666665</v>
      </c>
      <c r="AG54" s="1676">
        <v>19513.666666666668</v>
      </c>
      <c r="AH54" s="1676">
        <v>2674.3333333333335</v>
      </c>
      <c r="AI54" s="1676">
        <v>471.33333333333331</v>
      </c>
      <c r="AJ54" s="1676">
        <v>692</v>
      </c>
      <c r="AK54" s="1676">
        <v>479.33333333333331</v>
      </c>
      <c r="AL54" s="1676">
        <v>551</v>
      </c>
      <c r="AM54" s="1676">
        <v>1504</v>
      </c>
      <c r="AN54" s="1676">
        <v>2601.6666666666665</v>
      </c>
      <c r="AO54" s="1676">
        <v>834.33333333333337</v>
      </c>
      <c r="AP54" s="1676">
        <v>1063.3333333333333</v>
      </c>
      <c r="AQ54" s="1676">
        <v>921.33333333333337</v>
      </c>
      <c r="AR54" s="1676">
        <v>1526.3333333333333</v>
      </c>
      <c r="AS54" s="1676">
        <v>702</v>
      </c>
      <c r="AT54" s="1676">
        <v>6678.666666666667</v>
      </c>
      <c r="AU54" s="1676">
        <v>517.33333333333337</v>
      </c>
      <c r="AV54" s="1676">
        <v>826.66666666666663</v>
      </c>
      <c r="AW54" s="1676">
        <v>1682</v>
      </c>
      <c r="AX54" s="1676">
        <v>900.66666666666663</v>
      </c>
      <c r="AY54" s="1676">
        <v>919</v>
      </c>
      <c r="AZ54" s="1676">
        <v>1027.3333333333333</v>
      </c>
      <c r="BA54" s="1700">
        <v>2594.6666666666665</v>
      </c>
      <c r="BB54" s="1710">
        <v>251636.66666666672</v>
      </c>
      <c r="BC54" s="1003"/>
      <c r="BD54" s="1002">
        <v>42</v>
      </c>
      <c r="BE54" s="998" t="s">
        <v>165</v>
      </c>
      <c r="BF54" s="999" t="s">
        <v>1150</v>
      </c>
      <c r="BG54" s="992"/>
      <c r="BH54" s="994" t="s">
        <v>1103</v>
      </c>
      <c r="BI54" s="994"/>
      <c r="BJ54" s="994"/>
      <c r="BK54" s="996"/>
      <c r="BL54" s="996"/>
    </row>
    <row r="55" spans="1:64" s="997" customFormat="1">
      <c r="A55" s="957"/>
      <c r="B55" s="1024" t="s">
        <v>1151</v>
      </c>
      <c r="C55" s="1002"/>
      <c r="D55" s="998" t="s">
        <v>1152</v>
      </c>
      <c r="E55" s="999" t="s">
        <v>359</v>
      </c>
      <c r="F55" s="989"/>
      <c r="G55" s="1694"/>
      <c r="H55" s="1046"/>
      <c r="I55" s="1047"/>
      <c r="J55" s="1047"/>
      <c r="K55" s="1047"/>
      <c r="L55" s="1047"/>
      <c r="M55" s="1047"/>
      <c r="N55" s="1047"/>
      <c r="O55" s="1047"/>
      <c r="P55" s="1047"/>
      <c r="Q55" s="1047"/>
      <c r="R55" s="1047"/>
      <c r="S55" s="1047"/>
      <c r="T55" s="1047"/>
      <c r="U55" s="1047"/>
      <c r="V55" s="1047"/>
      <c r="W55" s="1047"/>
      <c r="X55" s="1047"/>
      <c r="Y55" s="1047"/>
      <c r="Z55" s="1047"/>
      <c r="AA55" s="1047"/>
      <c r="AB55" s="1047"/>
      <c r="AC55" s="1047"/>
      <c r="AD55" s="1048"/>
      <c r="AE55" s="1737"/>
      <c r="AF55" s="1047"/>
      <c r="AG55" s="1047"/>
      <c r="AH55" s="1047"/>
      <c r="AI55" s="1047"/>
      <c r="AJ55" s="1047"/>
      <c r="AK55" s="1047"/>
      <c r="AL55" s="1047"/>
      <c r="AM55" s="1047"/>
      <c r="AN55" s="1047"/>
      <c r="AO55" s="1047"/>
      <c r="AP55" s="1047"/>
      <c r="AQ55" s="1047"/>
      <c r="AR55" s="1047"/>
      <c r="AS55" s="1047"/>
      <c r="AT55" s="1047"/>
      <c r="AU55" s="1047"/>
      <c r="AV55" s="1047"/>
      <c r="AW55" s="1047"/>
      <c r="AX55" s="1047"/>
      <c r="AY55" s="1047"/>
      <c r="AZ55" s="1047"/>
      <c r="BA55" s="1045"/>
      <c r="BB55" s="1708"/>
      <c r="BC55" s="1027" t="s">
        <v>1151</v>
      </c>
      <c r="BD55" s="1002"/>
      <c r="BE55" s="998" t="s">
        <v>1152</v>
      </c>
      <c r="BF55" s="999" t="s">
        <v>359</v>
      </c>
      <c r="BG55" s="992"/>
      <c r="BH55" s="994"/>
      <c r="BI55" s="994"/>
      <c r="BJ55" s="994"/>
      <c r="BK55" s="996"/>
      <c r="BL55" s="996"/>
    </row>
    <row r="56" spans="1:64" s="997" customFormat="1">
      <c r="A56" s="957"/>
      <c r="B56" s="1001"/>
      <c r="C56" s="1002">
        <v>43</v>
      </c>
      <c r="D56" s="998" t="s">
        <v>167</v>
      </c>
      <c r="E56" s="999" t="s">
        <v>1153</v>
      </c>
      <c r="F56" s="989" t="s">
        <v>12</v>
      </c>
      <c r="G56" s="1688">
        <v>7849</v>
      </c>
      <c r="H56" s="1676">
        <v>1643.6666666666667</v>
      </c>
      <c r="I56" s="1676">
        <v>3452.3333333333335</v>
      </c>
      <c r="J56" s="1676">
        <v>5164.666666666667</v>
      </c>
      <c r="K56" s="1676">
        <v>2878.3333333333335</v>
      </c>
      <c r="L56" s="1676">
        <v>1252.6666666666667</v>
      </c>
      <c r="M56" s="1676">
        <v>2622.3333333333335</v>
      </c>
      <c r="N56" s="1676">
        <v>2941</v>
      </c>
      <c r="O56" s="1676">
        <v>1767.3333333333333</v>
      </c>
      <c r="P56" s="1676">
        <v>3623</v>
      </c>
      <c r="Q56" s="1676">
        <v>9220.3333333333339</v>
      </c>
      <c r="R56" s="1676">
        <v>10328.666666666666</v>
      </c>
      <c r="S56" s="1676">
        <v>49831.666666666664</v>
      </c>
      <c r="T56" s="1676">
        <v>14670.666666666666</v>
      </c>
      <c r="U56" s="1676">
        <v>4324.333333333333</v>
      </c>
      <c r="V56" s="1676">
        <v>2668</v>
      </c>
      <c r="W56" s="1676">
        <v>2002.6666666666667</v>
      </c>
      <c r="X56" s="1676">
        <v>1351.6666666666667</v>
      </c>
      <c r="Y56" s="1676">
        <v>1036</v>
      </c>
      <c r="Z56" s="1676">
        <v>5537</v>
      </c>
      <c r="AA56" s="1676">
        <v>1870.6666666666667</v>
      </c>
      <c r="AB56" s="1676">
        <v>5853.666666666667</v>
      </c>
      <c r="AC56" s="1676">
        <v>9138.6666666666661</v>
      </c>
      <c r="AD56" s="1676">
        <v>3645.3333333333335</v>
      </c>
      <c r="AE56" s="1688">
        <v>3057</v>
      </c>
      <c r="AF56" s="1676">
        <v>5308.333333333333</v>
      </c>
      <c r="AG56" s="1676">
        <v>22558</v>
      </c>
      <c r="AH56" s="1676">
        <v>8646.6666666666661</v>
      </c>
      <c r="AI56" s="1676">
        <v>2721</v>
      </c>
      <c r="AJ56" s="1676">
        <v>1583.3333333333333</v>
      </c>
      <c r="AK56" s="1676">
        <v>1466.6666666666667</v>
      </c>
      <c r="AL56" s="1676">
        <v>411.33333333333331</v>
      </c>
      <c r="AM56" s="1676">
        <v>2424</v>
      </c>
      <c r="AN56" s="1676">
        <v>5237.666666666667</v>
      </c>
      <c r="AO56" s="1676">
        <v>2853.6666666666665</v>
      </c>
      <c r="AP56" s="1676">
        <v>775</v>
      </c>
      <c r="AQ56" s="1676">
        <v>2318.6666666666665</v>
      </c>
      <c r="AR56" s="1676">
        <v>1102</v>
      </c>
      <c r="AS56" s="1676">
        <v>408.33333333333331</v>
      </c>
      <c r="AT56" s="1676">
        <v>5910.666666666667</v>
      </c>
      <c r="AU56" s="1676">
        <v>372</v>
      </c>
      <c r="AV56" s="1676">
        <v>1114.3333333333333</v>
      </c>
      <c r="AW56" s="1676">
        <v>1089.3333333333333</v>
      </c>
      <c r="AX56" s="1676">
        <v>968.66666666666663</v>
      </c>
      <c r="AY56" s="1676">
        <v>265.33333333333331</v>
      </c>
      <c r="AZ56" s="1676">
        <v>800.66666666666663</v>
      </c>
      <c r="BA56" s="1700">
        <v>204.66666666666666</v>
      </c>
      <c r="BB56" s="1710">
        <v>226270.99999999997</v>
      </c>
      <c r="BC56" s="1003"/>
      <c r="BD56" s="1002">
        <v>43</v>
      </c>
      <c r="BE56" s="998" t="s">
        <v>167</v>
      </c>
      <c r="BF56" s="999" t="s">
        <v>1153</v>
      </c>
      <c r="BG56" s="992"/>
      <c r="BH56" s="994" t="s">
        <v>1103</v>
      </c>
      <c r="BI56" s="994"/>
      <c r="BJ56" s="994"/>
      <c r="BK56" s="996"/>
      <c r="BL56" s="996"/>
    </row>
    <row r="57" spans="1:64" s="997" customFormat="1">
      <c r="A57" s="957"/>
      <c r="B57" s="1001"/>
      <c r="C57" s="1002">
        <v>44</v>
      </c>
      <c r="D57" s="998" t="s">
        <v>168</v>
      </c>
      <c r="E57" s="999" t="s">
        <v>1154</v>
      </c>
      <c r="F57" s="989" t="s">
        <v>12</v>
      </c>
      <c r="G57" s="1688">
        <v>32688.666666666668</v>
      </c>
      <c r="H57" s="1676">
        <v>6800</v>
      </c>
      <c r="I57" s="1676">
        <v>6237.666666666667</v>
      </c>
      <c r="J57" s="1676">
        <v>10908.333333333334</v>
      </c>
      <c r="K57" s="1676">
        <v>3561</v>
      </c>
      <c r="L57" s="1676">
        <v>3372</v>
      </c>
      <c r="M57" s="1676">
        <v>6452</v>
      </c>
      <c r="N57" s="1676">
        <v>9185.3333333333339</v>
      </c>
      <c r="O57" s="1676">
        <v>5308</v>
      </c>
      <c r="P57" s="1676">
        <v>3952.3333333333335</v>
      </c>
      <c r="Q57" s="1676">
        <v>20486</v>
      </c>
      <c r="R57" s="1676">
        <v>20363.666666666668</v>
      </c>
      <c r="S57" s="1676">
        <v>106511</v>
      </c>
      <c r="T57" s="1676">
        <v>35069.333333333336</v>
      </c>
      <c r="U57" s="1676">
        <v>8073.666666666667</v>
      </c>
      <c r="V57" s="1676">
        <v>2838.6666666666665</v>
      </c>
      <c r="W57" s="1676">
        <v>5686.666666666667</v>
      </c>
      <c r="X57" s="1676">
        <v>2325</v>
      </c>
      <c r="Y57" s="1676">
        <v>2694</v>
      </c>
      <c r="Z57" s="1676">
        <v>7004</v>
      </c>
      <c r="AA57" s="1676">
        <v>5453.666666666667</v>
      </c>
      <c r="AB57" s="1676">
        <v>13433.333333333334</v>
      </c>
      <c r="AC57" s="1676">
        <v>22636.666666666668</v>
      </c>
      <c r="AD57" s="1676">
        <v>3629.6666666666665</v>
      </c>
      <c r="AE57" s="1688">
        <v>3263</v>
      </c>
      <c r="AF57" s="1676">
        <v>16332.333333333334</v>
      </c>
      <c r="AG57" s="1676">
        <v>36309.666666666664</v>
      </c>
      <c r="AH57" s="1676">
        <v>18827.333333333332</v>
      </c>
      <c r="AI57" s="1676">
        <v>4126</v>
      </c>
      <c r="AJ57" s="1676">
        <v>3182.6666666666665</v>
      </c>
      <c r="AK57" s="1676">
        <v>1890</v>
      </c>
      <c r="AL57" s="1676">
        <v>2752</v>
      </c>
      <c r="AM57" s="1676">
        <v>6649</v>
      </c>
      <c r="AN57" s="1676">
        <v>14020</v>
      </c>
      <c r="AO57" s="1676">
        <v>5451.666666666667</v>
      </c>
      <c r="AP57" s="1676">
        <v>2461</v>
      </c>
      <c r="AQ57" s="1676">
        <v>3158</v>
      </c>
      <c r="AR57" s="1676">
        <v>4818</v>
      </c>
      <c r="AS57" s="1676">
        <v>2852</v>
      </c>
      <c r="AT57" s="1676">
        <v>26006.333333333332</v>
      </c>
      <c r="AU57" s="1676">
        <v>2387</v>
      </c>
      <c r="AV57" s="1676">
        <v>7235</v>
      </c>
      <c r="AW57" s="1676">
        <v>7184</v>
      </c>
      <c r="AX57" s="1676">
        <v>5084.333333333333</v>
      </c>
      <c r="AY57" s="1676">
        <v>3798.6666666666665</v>
      </c>
      <c r="AZ57" s="1676">
        <v>7604</v>
      </c>
      <c r="BA57" s="1700">
        <v>11638.666666666666</v>
      </c>
      <c r="BB57" s="1710">
        <v>541701.33333333337</v>
      </c>
      <c r="BC57" s="1003"/>
      <c r="BD57" s="1002">
        <v>44</v>
      </c>
      <c r="BE57" s="998" t="s">
        <v>168</v>
      </c>
      <c r="BF57" s="999" t="s">
        <v>1154</v>
      </c>
      <c r="BG57" s="992"/>
      <c r="BH57" s="994" t="s">
        <v>1103</v>
      </c>
      <c r="BI57" s="994"/>
      <c r="BJ57" s="994"/>
      <c r="BK57" s="996"/>
      <c r="BL57" s="996"/>
    </row>
    <row r="58" spans="1:64" s="997" customFormat="1">
      <c r="A58" s="957"/>
      <c r="B58" s="1001"/>
      <c r="C58" s="1002">
        <v>45</v>
      </c>
      <c r="D58" s="998" t="s">
        <v>169</v>
      </c>
      <c r="E58" s="999" t="s">
        <v>1155</v>
      </c>
      <c r="F58" s="989" t="s">
        <v>12</v>
      </c>
      <c r="G58" s="1688">
        <v>80441.333333333328</v>
      </c>
      <c r="H58" s="1676">
        <v>16242.333333333334</v>
      </c>
      <c r="I58" s="1676">
        <v>18409</v>
      </c>
      <c r="J58" s="1676">
        <v>37988.333333333336</v>
      </c>
      <c r="K58" s="1676">
        <v>11527.666666666666</v>
      </c>
      <c r="L58" s="1676">
        <v>12929.333333333334</v>
      </c>
      <c r="M58" s="1676">
        <v>26416.333333333332</v>
      </c>
      <c r="N58" s="1676">
        <v>49186.333333333336</v>
      </c>
      <c r="O58" s="1676">
        <v>29809.333333333332</v>
      </c>
      <c r="P58" s="1676">
        <v>31385.666666666668</v>
      </c>
      <c r="Q58" s="1676">
        <v>128682.33333333333</v>
      </c>
      <c r="R58" s="1676">
        <v>87003.666666666672</v>
      </c>
      <c r="S58" s="1676">
        <v>175542.33333333334</v>
      </c>
      <c r="T58" s="1676">
        <v>109270</v>
      </c>
      <c r="U58" s="1676">
        <v>31089</v>
      </c>
      <c r="V58" s="1676">
        <v>15076.666666666666</v>
      </c>
      <c r="W58" s="1676">
        <v>16237.666666666666</v>
      </c>
      <c r="X58" s="1676">
        <v>10983.666666666666</v>
      </c>
      <c r="Y58" s="1676">
        <v>9738.3333333333339</v>
      </c>
      <c r="Z58" s="1676">
        <v>23643.666666666668</v>
      </c>
      <c r="AA58" s="1676">
        <v>24898</v>
      </c>
      <c r="AB58" s="1676">
        <v>58246.333333333336</v>
      </c>
      <c r="AC58" s="1676">
        <v>124096.66666666667</v>
      </c>
      <c r="AD58" s="1676">
        <v>28156</v>
      </c>
      <c r="AE58" s="1688">
        <v>17303.333333333332</v>
      </c>
      <c r="AF58" s="1676">
        <v>26987.333333333332</v>
      </c>
      <c r="AG58" s="1676">
        <v>143186</v>
      </c>
      <c r="AH58" s="1676">
        <v>69648.666666666672</v>
      </c>
      <c r="AI58" s="1676">
        <v>10726</v>
      </c>
      <c r="AJ58" s="1676">
        <v>14385.666666666666</v>
      </c>
      <c r="AK58" s="1676">
        <v>7079.666666666667</v>
      </c>
      <c r="AL58" s="1676">
        <v>7071.333333333333</v>
      </c>
      <c r="AM58" s="1676">
        <v>32313</v>
      </c>
      <c r="AN58" s="1676">
        <v>46607.666666666664</v>
      </c>
      <c r="AO58" s="1676">
        <v>18306.333333333332</v>
      </c>
      <c r="AP58" s="1676">
        <v>7869</v>
      </c>
      <c r="AQ58" s="1676">
        <v>16058.333333333334</v>
      </c>
      <c r="AR58" s="1676">
        <v>19290.666666666668</v>
      </c>
      <c r="AS58" s="1676">
        <v>6593.666666666667</v>
      </c>
      <c r="AT58" s="1676">
        <v>75190.666666666672</v>
      </c>
      <c r="AU58" s="1676">
        <v>14121</v>
      </c>
      <c r="AV58" s="1676">
        <v>11584.666666666666</v>
      </c>
      <c r="AW58" s="1676">
        <v>18721.333333333332</v>
      </c>
      <c r="AX58" s="1676">
        <v>13693</v>
      </c>
      <c r="AY58" s="1676">
        <v>13322</v>
      </c>
      <c r="AZ58" s="1676">
        <v>19519.333333333332</v>
      </c>
      <c r="BA58" s="1700">
        <v>8180</v>
      </c>
      <c r="BB58" s="1710">
        <v>1774758.6666666667</v>
      </c>
      <c r="BC58" s="1003"/>
      <c r="BD58" s="1002">
        <v>45</v>
      </c>
      <c r="BE58" s="998" t="s">
        <v>169</v>
      </c>
      <c r="BF58" s="999" t="s">
        <v>1155</v>
      </c>
      <c r="BG58" s="992"/>
      <c r="BH58" s="994" t="s">
        <v>1103</v>
      </c>
      <c r="BI58" s="994"/>
      <c r="BJ58" s="994"/>
      <c r="BK58" s="996"/>
      <c r="BL58" s="996"/>
    </row>
    <row r="59" spans="1:64" s="997" customFormat="1">
      <c r="A59" s="957"/>
      <c r="B59" s="1001"/>
      <c r="C59" s="1049">
        <v>46</v>
      </c>
      <c r="D59" s="1050" t="s">
        <v>170</v>
      </c>
      <c r="E59" s="999"/>
      <c r="F59" s="989" t="s">
        <v>12</v>
      </c>
      <c r="G59" s="1688">
        <v>16892.333333333332</v>
      </c>
      <c r="H59" s="1676">
        <v>2745.3333333333335</v>
      </c>
      <c r="I59" s="1676">
        <v>3049.6666666666665</v>
      </c>
      <c r="J59" s="1676">
        <v>7347.666666666667</v>
      </c>
      <c r="K59" s="1676">
        <v>1201.6666666666665</v>
      </c>
      <c r="L59" s="1676">
        <v>1776.6666666666667</v>
      </c>
      <c r="M59" s="1676">
        <v>4918.666666666667</v>
      </c>
      <c r="N59" s="1676">
        <v>12727.333333333334</v>
      </c>
      <c r="O59" s="1676">
        <v>7386.666666666667</v>
      </c>
      <c r="P59" s="1676">
        <v>9249.3333333333339</v>
      </c>
      <c r="Q59" s="1676">
        <v>38001.333333333336</v>
      </c>
      <c r="R59" s="1676">
        <v>53962.333333333336</v>
      </c>
      <c r="S59" s="1676">
        <v>149257</v>
      </c>
      <c r="T59" s="1676">
        <v>63785.666666666664</v>
      </c>
      <c r="U59" s="1676">
        <v>8481.3333333333339</v>
      </c>
      <c r="V59" s="1676">
        <v>2936</v>
      </c>
      <c r="W59" s="1676">
        <v>2615.6666666666665</v>
      </c>
      <c r="X59" s="1676">
        <v>2171</v>
      </c>
      <c r="Y59" s="1676">
        <v>1478.6666666666667</v>
      </c>
      <c r="Z59" s="1676">
        <v>3126.666666666667</v>
      </c>
      <c r="AA59" s="1676">
        <v>4703.333333333333</v>
      </c>
      <c r="AB59" s="1676">
        <v>16999</v>
      </c>
      <c r="AC59" s="1676">
        <v>47865.666666666664</v>
      </c>
      <c r="AD59" s="1676">
        <v>7102</v>
      </c>
      <c r="AE59" s="1688">
        <v>6330.666666666667</v>
      </c>
      <c r="AF59" s="1676">
        <v>10648.333333333334</v>
      </c>
      <c r="AG59" s="1676">
        <v>60515.333333333336</v>
      </c>
      <c r="AH59" s="1676">
        <v>36994.666666666664</v>
      </c>
      <c r="AI59" s="1676">
        <v>1446.3333333333335</v>
      </c>
      <c r="AJ59" s="1676">
        <v>2524.6666666666665</v>
      </c>
      <c r="AK59" s="1676">
        <v>1084.6666666666667</v>
      </c>
      <c r="AL59" s="1676">
        <v>2026.3333333333333</v>
      </c>
      <c r="AM59" s="1676">
        <v>10216</v>
      </c>
      <c r="AN59" s="1676">
        <v>12056.333333333334</v>
      </c>
      <c r="AO59" s="1676">
        <v>8686.6666666666661</v>
      </c>
      <c r="AP59" s="1676">
        <v>2967</v>
      </c>
      <c r="AQ59" s="1676">
        <v>4523</v>
      </c>
      <c r="AR59" s="1676">
        <v>8802.6666666666661</v>
      </c>
      <c r="AS59" s="1676">
        <v>1280.3333333333333</v>
      </c>
      <c r="AT59" s="1676">
        <v>25504.333333333332</v>
      </c>
      <c r="AU59" s="1676">
        <v>4085</v>
      </c>
      <c r="AV59" s="1676">
        <v>4866.666666666667</v>
      </c>
      <c r="AW59" s="1676">
        <v>3235.666666666667</v>
      </c>
      <c r="AX59" s="1676">
        <v>3990.6666666666665</v>
      </c>
      <c r="AY59" s="1676">
        <v>2526</v>
      </c>
      <c r="AZ59" s="1676">
        <v>5355.666666666667</v>
      </c>
      <c r="BA59" s="1700">
        <v>4769.666666666667</v>
      </c>
      <c r="BB59" s="1710">
        <v>694217.66666666651</v>
      </c>
      <c r="BC59" s="1003"/>
      <c r="BD59" s="1049">
        <v>46</v>
      </c>
      <c r="BE59" s="1050" t="s">
        <v>170</v>
      </c>
      <c r="BF59" s="999"/>
      <c r="BG59" s="992"/>
      <c r="BH59" s="994" t="s">
        <v>1103</v>
      </c>
      <c r="BI59" s="994"/>
      <c r="BJ59" s="994"/>
      <c r="BK59" s="996"/>
      <c r="BL59" s="996"/>
    </row>
    <row r="60" spans="1:64">
      <c r="B60" s="1029" t="s">
        <v>171</v>
      </c>
      <c r="C60" s="1051"/>
      <c r="D60" s="1052" t="s">
        <v>1156</v>
      </c>
      <c r="E60" s="1008" t="s">
        <v>1157</v>
      </c>
      <c r="F60" s="1680"/>
      <c r="G60" s="1693"/>
      <c r="H60" s="1041"/>
      <c r="I60" s="1042"/>
      <c r="J60" s="1042"/>
      <c r="K60" s="1042"/>
      <c r="L60" s="1042"/>
      <c r="M60" s="1042"/>
      <c r="N60" s="1042"/>
      <c r="O60" s="1042"/>
      <c r="P60" s="1042"/>
      <c r="Q60" s="1042"/>
      <c r="R60" s="1042"/>
      <c r="S60" s="1042"/>
      <c r="T60" s="1042"/>
      <c r="U60" s="1042"/>
      <c r="V60" s="1042"/>
      <c r="W60" s="1042"/>
      <c r="X60" s="1042"/>
      <c r="Y60" s="1042"/>
      <c r="Z60" s="1042"/>
      <c r="AA60" s="1042"/>
      <c r="AB60" s="1042"/>
      <c r="AC60" s="1042"/>
      <c r="AD60" s="1043"/>
      <c r="AE60" s="1736"/>
      <c r="AF60" s="1042"/>
      <c r="AG60" s="1042"/>
      <c r="AH60" s="1042"/>
      <c r="AI60" s="1042"/>
      <c r="AJ60" s="1042"/>
      <c r="AK60" s="1042"/>
      <c r="AL60" s="1042"/>
      <c r="AM60" s="1042"/>
      <c r="AN60" s="1042"/>
      <c r="AO60" s="1042"/>
      <c r="AP60" s="1042"/>
      <c r="AQ60" s="1042"/>
      <c r="AR60" s="1042"/>
      <c r="AS60" s="1042"/>
      <c r="AT60" s="1042"/>
      <c r="AU60" s="1042"/>
      <c r="AV60" s="1042"/>
      <c r="AW60" s="1042"/>
      <c r="AX60" s="1042"/>
      <c r="AY60" s="1042"/>
      <c r="AZ60" s="1042"/>
      <c r="BA60" s="1040"/>
      <c r="BB60" s="1713"/>
      <c r="BC60" s="1036" t="s">
        <v>171</v>
      </c>
      <c r="BD60" s="1051"/>
      <c r="BE60" s="1052" t="s">
        <v>1156</v>
      </c>
      <c r="BF60" s="1008" t="s">
        <v>1157</v>
      </c>
      <c r="BG60" s="983"/>
      <c r="BH60" s="984"/>
      <c r="BI60" s="984"/>
      <c r="BJ60" s="984"/>
      <c r="BK60" s="956"/>
      <c r="BL60" s="956"/>
    </row>
    <row r="61" spans="1:64" s="997" customFormat="1">
      <c r="A61" s="957"/>
      <c r="B61" s="1001"/>
      <c r="C61" s="1002">
        <v>47</v>
      </c>
      <c r="D61" s="998" t="s">
        <v>172</v>
      </c>
      <c r="E61" s="999" t="s">
        <v>1158</v>
      </c>
      <c r="F61" s="989" t="s">
        <v>12</v>
      </c>
      <c r="G61" s="1688">
        <v>787.66666666666663</v>
      </c>
      <c r="H61" s="1676">
        <v>283.66666666666669</v>
      </c>
      <c r="I61" s="1676">
        <v>177.66666666666666</v>
      </c>
      <c r="J61" s="1676">
        <v>788.33333333333337</v>
      </c>
      <c r="K61" s="1676">
        <v>176.33333333333334</v>
      </c>
      <c r="L61" s="1676">
        <v>97.333333333333329</v>
      </c>
      <c r="M61" s="1676">
        <v>130.66666666666669</v>
      </c>
      <c r="N61" s="1676">
        <v>613.33333333333337</v>
      </c>
      <c r="O61" s="1676">
        <v>222.66666666666666</v>
      </c>
      <c r="P61" s="1676">
        <v>264.33333333333331</v>
      </c>
      <c r="Q61" s="1676">
        <v>862.66666666666663</v>
      </c>
      <c r="R61" s="1676">
        <v>716</v>
      </c>
      <c r="S61" s="1676">
        <v>19504.333333333332</v>
      </c>
      <c r="T61" s="1676">
        <v>575.66666666666663</v>
      </c>
      <c r="U61" s="1676">
        <v>661.66666666666663</v>
      </c>
      <c r="V61" s="1676">
        <v>26</v>
      </c>
      <c r="W61" s="1676">
        <v>202.33333333333334</v>
      </c>
      <c r="X61" s="1676">
        <v>101</v>
      </c>
      <c r="Y61" s="1676">
        <v>76.333333333333329</v>
      </c>
      <c r="Z61" s="1676">
        <v>300</v>
      </c>
      <c r="AA61" s="1676">
        <v>57.666666666666671</v>
      </c>
      <c r="AB61" s="1676">
        <v>394</v>
      </c>
      <c r="AC61" s="1676">
        <v>1172.3333333333333</v>
      </c>
      <c r="AD61" s="1676">
        <v>198</v>
      </c>
      <c r="AE61" s="1688">
        <v>213.33333333333334</v>
      </c>
      <c r="AF61" s="1676">
        <v>201</v>
      </c>
      <c r="AG61" s="1676">
        <v>2391</v>
      </c>
      <c r="AH61" s="1676">
        <v>506.33333333333331</v>
      </c>
      <c r="AI61" s="1676">
        <v>107.33333333333333</v>
      </c>
      <c r="AJ61" s="1676">
        <v>15.333333333333334</v>
      </c>
      <c r="AK61" s="1676">
        <v>0</v>
      </c>
      <c r="AL61" s="1676">
        <v>93.333333333333329</v>
      </c>
      <c r="AM61" s="1676">
        <v>128.66666666666666</v>
      </c>
      <c r="AN61" s="1676">
        <v>511</v>
      </c>
      <c r="AO61" s="1676">
        <v>310</v>
      </c>
      <c r="AP61" s="1676">
        <v>78.333333333333329</v>
      </c>
      <c r="AQ61" s="1676">
        <v>264</v>
      </c>
      <c r="AR61" s="1676">
        <v>132</v>
      </c>
      <c r="AS61" s="1676">
        <v>168.66666666666666</v>
      </c>
      <c r="AT61" s="1676">
        <v>814.33333333333337</v>
      </c>
      <c r="AU61" s="1676">
        <v>130</v>
      </c>
      <c r="AV61" s="1676">
        <v>402.66666666666669</v>
      </c>
      <c r="AW61" s="1676">
        <v>184</v>
      </c>
      <c r="AX61" s="1676">
        <v>92.333333333333329</v>
      </c>
      <c r="AY61" s="1676">
        <v>142</v>
      </c>
      <c r="AZ61" s="1676">
        <v>161.33333333333334</v>
      </c>
      <c r="BA61" s="1700">
        <v>163</v>
      </c>
      <c r="BB61" s="1710">
        <v>35600</v>
      </c>
      <c r="BC61" s="1003"/>
      <c r="BD61" s="1002">
        <v>47</v>
      </c>
      <c r="BE61" s="998" t="s">
        <v>172</v>
      </c>
      <c r="BF61" s="999" t="s">
        <v>1158</v>
      </c>
      <c r="BG61" s="992"/>
      <c r="BH61" s="994" t="s">
        <v>1103</v>
      </c>
      <c r="BI61" s="994"/>
      <c r="BJ61" s="994"/>
      <c r="BK61" s="996"/>
      <c r="BL61" s="996"/>
    </row>
    <row r="62" spans="1:64" s="997" customFormat="1">
      <c r="A62" s="957"/>
      <c r="B62" s="1001"/>
      <c r="C62" s="1002">
        <v>48</v>
      </c>
      <c r="D62" s="998" t="s">
        <v>1159</v>
      </c>
      <c r="E62" s="999"/>
      <c r="F62" s="989" t="s">
        <v>12</v>
      </c>
      <c r="G62" s="1688">
        <v>835.03925298288084</v>
      </c>
      <c r="H62" s="1676">
        <v>293.69735006973497</v>
      </c>
      <c r="I62" s="1676">
        <v>460.49966420416393</v>
      </c>
      <c r="J62" s="1676">
        <v>527.85300887865833</v>
      </c>
      <c r="K62" s="1676">
        <v>261.89099954771592</v>
      </c>
      <c r="L62" s="1676">
        <v>173.87104622871047</v>
      </c>
      <c r="M62" s="1676">
        <v>291.46487294469352</v>
      </c>
      <c r="N62" s="1676">
        <v>675.31347674204824</v>
      </c>
      <c r="O62" s="1676">
        <v>440.53502769631797</v>
      </c>
      <c r="P62" s="1676">
        <v>500.02618989702415</v>
      </c>
      <c r="Q62" s="1676">
        <v>1242.7226534932954</v>
      </c>
      <c r="R62" s="1676">
        <v>924.69719875500232</v>
      </c>
      <c r="S62" s="1676">
        <v>3917.0223567436296</v>
      </c>
      <c r="T62" s="1676">
        <v>841.29707112970721</v>
      </c>
      <c r="U62" s="1676">
        <v>657.82580201892085</v>
      </c>
      <c r="V62" s="1676">
        <v>50.198114597142492</v>
      </c>
      <c r="W62" s="1676">
        <v>270.74738697896993</v>
      </c>
      <c r="X62" s="1676">
        <v>133.57894736842104</v>
      </c>
      <c r="Y62" s="1676">
        <v>121.4611872146119</v>
      </c>
      <c r="Z62" s="1676">
        <v>710.34913499523225</v>
      </c>
      <c r="AA62" s="1676">
        <v>896.48786717752228</v>
      </c>
      <c r="AB62" s="1676">
        <v>1014.2279020234291</v>
      </c>
      <c r="AC62" s="1676">
        <v>2016.151522573271</v>
      </c>
      <c r="AD62" s="1676">
        <v>420.80332225913617</v>
      </c>
      <c r="AE62" s="1688">
        <v>320.93913658881803</v>
      </c>
      <c r="AF62" s="1676">
        <v>563.91556175854851</v>
      </c>
      <c r="AG62" s="1676">
        <v>1668.4241963096822</v>
      </c>
      <c r="AH62" s="1676">
        <v>737.07829742511819</v>
      </c>
      <c r="AI62" s="1676">
        <v>200.83960224816261</v>
      </c>
      <c r="AJ62" s="1676">
        <v>273.49624060150376</v>
      </c>
      <c r="AK62" s="1676">
        <v>96.859622256253189</v>
      </c>
      <c r="AL62" s="1676">
        <v>266.47492625368733</v>
      </c>
      <c r="AM62" s="1676">
        <v>487.51825584449699</v>
      </c>
      <c r="AN62" s="1676">
        <v>587.62890550124609</v>
      </c>
      <c r="AO62" s="1676">
        <v>223.35882635882641</v>
      </c>
      <c r="AP62" s="1676">
        <v>218.13825983313464</v>
      </c>
      <c r="AQ62" s="1676">
        <v>212.95664776307498</v>
      </c>
      <c r="AR62" s="1676">
        <v>424.53772290809337</v>
      </c>
      <c r="AS62" s="1676">
        <v>142.96735273243431</v>
      </c>
      <c r="AT62" s="1676">
        <v>1457.6049760375242</v>
      </c>
      <c r="AU62" s="1676">
        <v>170.68582625734811</v>
      </c>
      <c r="AV62" s="1676">
        <v>196.14870180959875</v>
      </c>
      <c r="AW62" s="1676">
        <v>406.60410227592018</v>
      </c>
      <c r="AX62" s="1676">
        <v>215.74198180947823</v>
      </c>
      <c r="AY62" s="1676">
        <v>324.5138387484958</v>
      </c>
      <c r="AZ62" s="1676">
        <v>301.10214876033052</v>
      </c>
      <c r="BA62" s="1700">
        <v>262.368177613321</v>
      </c>
      <c r="BB62" s="1710">
        <v>27437.664664215343</v>
      </c>
      <c r="BC62" s="1003"/>
      <c r="BD62" s="1002">
        <v>48</v>
      </c>
      <c r="BE62" s="998" t="s">
        <v>1159</v>
      </c>
      <c r="BF62" s="999"/>
      <c r="BG62" s="992"/>
      <c r="BH62" s="994" t="s">
        <v>1103</v>
      </c>
      <c r="BI62" s="994"/>
      <c r="BJ62" s="994"/>
      <c r="BK62" s="996"/>
      <c r="BL62" s="996"/>
    </row>
    <row r="63" spans="1:64" s="997" customFormat="1">
      <c r="A63" s="957"/>
      <c r="B63" s="1001"/>
      <c r="C63" s="1002">
        <v>49</v>
      </c>
      <c r="D63" s="998" t="s">
        <v>174</v>
      </c>
      <c r="E63" s="999" t="s">
        <v>1160</v>
      </c>
      <c r="F63" s="989" t="s">
        <v>12</v>
      </c>
      <c r="G63" s="1688">
        <v>21725</v>
      </c>
      <c r="H63" s="1676">
        <v>3385.3333333333335</v>
      </c>
      <c r="I63" s="1676">
        <v>2865.6666666666665</v>
      </c>
      <c r="J63" s="1676">
        <v>8748.6666666666661</v>
      </c>
      <c r="K63" s="1676">
        <v>3061.3333333333335</v>
      </c>
      <c r="L63" s="1676">
        <v>2635</v>
      </c>
      <c r="M63" s="1676">
        <v>5368.666666666667</v>
      </c>
      <c r="N63" s="1676">
        <v>9393.3333333333339</v>
      </c>
      <c r="O63" s="1676">
        <v>6736</v>
      </c>
      <c r="P63" s="1676">
        <v>4707.666666666667</v>
      </c>
      <c r="Q63" s="1676">
        <v>25462.333333333332</v>
      </c>
      <c r="R63" s="1676">
        <v>24821</v>
      </c>
      <c r="S63" s="1676">
        <v>55631.333333333336</v>
      </c>
      <c r="T63" s="1676">
        <v>30425.666666666668</v>
      </c>
      <c r="U63" s="1676">
        <v>6025</v>
      </c>
      <c r="V63" s="1676">
        <v>2589.6666666666665</v>
      </c>
      <c r="W63" s="1676">
        <v>4052.3333333333335</v>
      </c>
      <c r="X63" s="1676">
        <v>2818.6666666666665</v>
      </c>
      <c r="Y63" s="1676">
        <v>1042.6666666666667</v>
      </c>
      <c r="Z63" s="1676">
        <v>5288</v>
      </c>
      <c r="AA63" s="1676">
        <v>6691.333333333333</v>
      </c>
      <c r="AB63" s="1676">
        <v>8678.3333333333339</v>
      </c>
      <c r="AC63" s="1676">
        <v>37187</v>
      </c>
      <c r="AD63" s="1676">
        <v>6733.333333333333</v>
      </c>
      <c r="AE63" s="1688">
        <v>6264.666666666667</v>
      </c>
      <c r="AF63" s="1676">
        <v>10315</v>
      </c>
      <c r="AG63" s="1676">
        <v>29193.666666666668</v>
      </c>
      <c r="AH63" s="1676">
        <v>16490.666666666668</v>
      </c>
      <c r="AI63" s="1676">
        <v>4690.666666666667</v>
      </c>
      <c r="AJ63" s="1676">
        <v>3844.3333333333335</v>
      </c>
      <c r="AK63" s="1676">
        <v>1730</v>
      </c>
      <c r="AL63" s="1676">
        <v>873</v>
      </c>
      <c r="AM63" s="1676">
        <v>4012</v>
      </c>
      <c r="AN63" s="1676">
        <v>8140.333333333333</v>
      </c>
      <c r="AO63" s="1676">
        <v>2083.3333333333335</v>
      </c>
      <c r="AP63" s="1676">
        <v>896.66666666666663</v>
      </c>
      <c r="AQ63" s="1676">
        <v>899.33333333333337</v>
      </c>
      <c r="AR63" s="1676">
        <v>2658.3333333333335</v>
      </c>
      <c r="AS63" s="1676">
        <v>849.33333333333337</v>
      </c>
      <c r="AT63" s="1676">
        <v>19864</v>
      </c>
      <c r="AU63" s="1676">
        <v>1350.3333333333333</v>
      </c>
      <c r="AV63" s="1676">
        <v>3183.6666666666665</v>
      </c>
      <c r="AW63" s="1676">
        <v>4109.666666666667</v>
      </c>
      <c r="AX63" s="1676">
        <v>3142.6666666666665</v>
      </c>
      <c r="AY63" s="1676">
        <v>2765.6666666666665</v>
      </c>
      <c r="AZ63" s="1676">
        <v>6001.333333333333</v>
      </c>
      <c r="BA63" s="1700">
        <v>8340</v>
      </c>
      <c r="BB63" s="1710">
        <v>427772</v>
      </c>
      <c r="BC63" s="1003"/>
      <c r="BD63" s="1002">
        <v>49</v>
      </c>
      <c r="BE63" s="998" t="s">
        <v>174</v>
      </c>
      <c r="BF63" s="999" t="s">
        <v>1160</v>
      </c>
      <c r="BG63" s="992"/>
      <c r="BH63" s="994" t="s">
        <v>1103</v>
      </c>
      <c r="BI63" s="994"/>
      <c r="BJ63" s="994"/>
      <c r="BK63" s="996"/>
      <c r="BL63" s="996"/>
    </row>
    <row r="64" spans="1:64" s="997" customFormat="1">
      <c r="A64" s="957"/>
      <c r="B64" s="1001"/>
      <c r="C64" s="1002">
        <v>50</v>
      </c>
      <c r="D64" s="998" t="s">
        <v>175</v>
      </c>
      <c r="E64" s="999" t="s">
        <v>1161</v>
      </c>
      <c r="F64" s="989" t="s">
        <v>12</v>
      </c>
      <c r="G64" s="1688">
        <v>25710</v>
      </c>
      <c r="H64" s="1676">
        <v>6981.666666666667</v>
      </c>
      <c r="I64" s="1676">
        <v>7708.333333333333</v>
      </c>
      <c r="J64" s="1676">
        <v>12181</v>
      </c>
      <c r="K64" s="1676">
        <v>5921.666666666667</v>
      </c>
      <c r="L64" s="1676">
        <v>7198.333333333333</v>
      </c>
      <c r="M64" s="1676">
        <v>10660.666666666666</v>
      </c>
      <c r="N64" s="1676">
        <v>15170.666666666666</v>
      </c>
      <c r="O64" s="1676">
        <v>11701.333333333334</v>
      </c>
      <c r="P64" s="1676">
        <v>12300.666666666666</v>
      </c>
      <c r="Q64" s="1676">
        <v>29883.666666666668</v>
      </c>
      <c r="R64" s="1676">
        <v>24822</v>
      </c>
      <c r="S64" s="1676">
        <v>38852.333333333336</v>
      </c>
      <c r="T64" s="1676">
        <v>29398.666666666668</v>
      </c>
      <c r="U64" s="1676">
        <v>14210.666666666666</v>
      </c>
      <c r="V64" s="1676">
        <v>6506.666666666667</v>
      </c>
      <c r="W64" s="1676">
        <v>6952.333333333333</v>
      </c>
      <c r="X64" s="1676">
        <v>5433.666666666667</v>
      </c>
      <c r="Y64" s="1676">
        <v>3833.3333333333335</v>
      </c>
      <c r="Z64" s="1676">
        <v>13483.333333333334</v>
      </c>
      <c r="AA64" s="1676">
        <v>12824</v>
      </c>
      <c r="AB64" s="1676">
        <v>21931</v>
      </c>
      <c r="AC64" s="1676">
        <v>39569.666666666664</v>
      </c>
      <c r="AD64" s="1676">
        <v>10880.666666666666</v>
      </c>
      <c r="AE64" s="1688">
        <v>7777</v>
      </c>
      <c r="AF64" s="1676">
        <v>11058.666666666666</v>
      </c>
      <c r="AG64" s="1676">
        <v>30153.333333333332</v>
      </c>
      <c r="AH64" s="1676">
        <v>23017.666666666668</v>
      </c>
      <c r="AI64" s="1676">
        <v>5633.333333333333</v>
      </c>
      <c r="AJ64" s="1676">
        <v>5097.333333333333</v>
      </c>
      <c r="AK64" s="1676">
        <v>3698.3333333333335</v>
      </c>
      <c r="AL64" s="1676">
        <v>4487.333333333333</v>
      </c>
      <c r="AM64" s="1676">
        <v>11082</v>
      </c>
      <c r="AN64" s="1676">
        <v>16396.333333333332</v>
      </c>
      <c r="AO64" s="1676">
        <v>8717</v>
      </c>
      <c r="AP64" s="1676">
        <v>4315.666666666667</v>
      </c>
      <c r="AQ64" s="1676">
        <v>5756.333333333333</v>
      </c>
      <c r="AR64" s="1676">
        <v>7170</v>
      </c>
      <c r="AS64" s="1676">
        <v>3933.3333333333335</v>
      </c>
      <c r="AT64" s="1676">
        <v>23006</v>
      </c>
      <c r="AU64" s="1676">
        <v>3973.3333333333335</v>
      </c>
      <c r="AV64" s="1676">
        <v>6033.666666666667</v>
      </c>
      <c r="AW64" s="1676">
        <v>8703.3333333333339</v>
      </c>
      <c r="AX64" s="1676">
        <v>5589.666666666667</v>
      </c>
      <c r="AY64" s="1676">
        <v>5637</v>
      </c>
      <c r="AZ64" s="1676">
        <v>8675</v>
      </c>
      <c r="BA64" s="1700">
        <v>5342.666666666667</v>
      </c>
      <c r="BB64" s="1710">
        <v>589370.66666666651</v>
      </c>
      <c r="BC64" s="1003"/>
      <c r="BD64" s="1002">
        <v>50</v>
      </c>
      <c r="BE64" s="998" t="s">
        <v>175</v>
      </c>
      <c r="BF64" s="999" t="s">
        <v>1161</v>
      </c>
      <c r="BG64" s="992"/>
      <c r="BH64" s="994" t="s">
        <v>1103</v>
      </c>
      <c r="BI64" s="994"/>
      <c r="BJ64" s="994"/>
      <c r="BK64" s="996"/>
      <c r="BL64" s="996"/>
    </row>
    <row r="65" spans="1:64" s="997" customFormat="1">
      <c r="A65" s="957"/>
      <c r="B65" s="1001"/>
      <c r="C65" s="1002">
        <v>51</v>
      </c>
      <c r="D65" s="998" t="s">
        <v>176</v>
      </c>
      <c r="E65" s="999"/>
      <c r="F65" s="989" t="s">
        <v>12</v>
      </c>
      <c r="G65" s="1688">
        <v>10586</v>
      </c>
      <c r="H65" s="1676">
        <v>2896.6666666666665</v>
      </c>
      <c r="I65" s="1676">
        <v>2546</v>
      </c>
      <c r="J65" s="1676">
        <v>5025.333333333333</v>
      </c>
      <c r="K65" s="1676">
        <v>2175.6666666666665</v>
      </c>
      <c r="L65" s="1676">
        <v>2603.3333333333335</v>
      </c>
      <c r="M65" s="1676">
        <v>3944.6666666666665</v>
      </c>
      <c r="N65" s="1676">
        <v>6197.666666666667</v>
      </c>
      <c r="O65" s="1676">
        <v>4054.3333333333335</v>
      </c>
      <c r="P65" s="1676">
        <v>4525.666666666667</v>
      </c>
      <c r="Q65" s="1676">
        <v>12451.333333333334</v>
      </c>
      <c r="R65" s="1676">
        <v>10908.333333333334</v>
      </c>
      <c r="S65" s="1676">
        <v>37078</v>
      </c>
      <c r="T65" s="1676">
        <v>18064.666666666668</v>
      </c>
      <c r="U65" s="1676">
        <v>5904.666666666667</v>
      </c>
      <c r="V65" s="1676">
        <v>2452.3333333333335</v>
      </c>
      <c r="W65" s="1676">
        <v>2822.6666666666665</v>
      </c>
      <c r="X65" s="1676">
        <v>2178.6666666666665</v>
      </c>
      <c r="Y65" s="1676">
        <v>1584.3333333333333</v>
      </c>
      <c r="Z65" s="1676">
        <v>4565</v>
      </c>
      <c r="AA65" s="1676">
        <v>4510</v>
      </c>
      <c r="AB65" s="1676">
        <v>8721.3333333333339</v>
      </c>
      <c r="AC65" s="1676">
        <v>18379</v>
      </c>
      <c r="AD65" s="1676">
        <v>4301.666666666667</v>
      </c>
      <c r="AE65" s="1688">
        <v>3217</v>
      </c>
      <c r="AF65" s="1676">
        <v>5860</v>
      </c>
      <c r="AG65" s="1676">
        <v>21509.666666666668</v>
      </c>
      <c r="AH65" s="1676">
        <v>11811.333333333334</v>
      </c>
      <c r="AI65" s="1676">
        <v>3437.6666666666665</v>
      </c>
      <c r="AJ65" s="1676">
        <v>2597.6666666666665</v>
      </c>
      <c r="AK65" s="1676">
        <v>1416.6666666666667</v>
      </c>
      <c r="AL65" s="1676">
        <v>1908.3333333333333</v>
      </c>
      <c r="AM65" s="1676">
        <v>4352</v>
      </c>
      <c r="AN65" s="1676">
        <v>6777.333333333333</v>
      </c>
      <c r="AO65" s="1676">
        <v>3045</v>
      </c>
      <c r="AP65" s="1676">
        <v>2046.3333333333333</v>
      </c>
      <c r="AQ65" s="1676">
        <v>3326.6666666666665</v>
      </c>
      <c r="AR65" s="1676">
        <v>2885.3333333333335</v>
      </c>
      <c r="AS65" s="1676">
        <v>2522.3333333333335</v>
      </c>
      <c r="AT65" s="1676">
        <v>12332</v>
      </c>
      <c r="AU65" s="1676">
        <v>2096.6666666666665</v>
      </c>
      <c r="AV65" s="1676">
        <v>3092</v>
      </c>
      <c r="AW65" s="1676">
        <v>3994.3333333333335</v>
      </c>
      <c r="AX65" s="1676">
        <v>3047.6666666666665</v>
      </c>
      <c r="AY65" s="1676">
        <v>2844.6666666666665</v>
      </c>
      <c r="AZ65" s="1676">
        <v>3595.3333333333335</v>
      </c>
      <c r="BA65" s="1700">
        <v>3799.6666666666665</v>
      </c>
      <c r="BB65" s="1710">
        <v>289993.00000000006</v>
      </c>
      <c r="BC65" s="1003"/>
      <c r="BD65" s="1002">
        <v>51</v>
      </c>
      <c r="BE65" s="998" t="s">
        <v>176</v>
      </c>
      <c r="BF65" s="999"/>
      <c r="BG65" s="992"/>
      <c r="BH65" s="994" t="s">
        <v>1103</v>
      </c>
      <c r="BI65" s="994"/>
      <c r="BJ65" s="994"/>
      <c r="BK65" s="996"/>
      <c r="BL65" s="996"/>
    </row>
    <row r="66" spans="1:64" s="997" customFormat="1">
      <c r="A66" s="957"/>
      <c r="B66" s="1001"/>
      <c r="C66" s="1002">
        <v>52</v>
      </c>
      <c r="D66" s="998" t="s">
        <v>177</v>
      </c>
      <c r="E66" s="999" t="s">
        <v>1162</v>
      </c>
      <c r="F66" s="989" t="s">
        <v>12</v>
      </c>
      <c r="G66" s="1688">
        <v>3620.6666666666665</v>
      </c>
      <c r="H66" s="1676">
        <v>1012</v>
      </c>
      <c r="I66" s="1676">
        <v>839</v>
      </c>
      <c r="J66" s="1676">
        <v>2357.3333333333335</v>
      </c>
      <c r="K66" s="1676">
        <v>655.33333333333337</v>
      </c>
      <c r="L66" s="1676">
        <v>864.66666666666663</v>
      </c>
      <c r="M66" s="1676">
        <v>1490</v>
      </c>
      <c r="N66" s="1676">
        <v>2118.3333333333335</v>
      </c>
      <c r="O66" s="1676">
        <v>1428.6666666666667</v>
      </c>
      <c r="P66" s="1676">
        <v>1225.3333333333333</v>
      </c>
      <c r="Q66" s="1676">
        <v>4373</v>
      </c>
      <c r="R66" s="1676">
        <v>4156</v>
      </c>
      <c r="S66" s="1676">
        <v>10429.333333333334</v>
      </c>
      <c r="T66" s="1676">
        <v>5855.333333333333</v>
      </c>
      <c r="U66" s="1676">
        <v>1838</v>
      </c>
      <c r="V66" s="1676">
        <v>1157.6666666666667</v>
      </c>
      <c r="W66" s="1676">
        <v>910.33333333333337</v>
      </c>
      <c r="X66" s="1676">
        <v>726.66666666666663</v>
      </c>
      <c r="Y66" s="1676">
        <v>612</v>
      </c>
      <c r="Z66" s="1676">
        <v>1575.3333333333333</v>
      </c>
      <c r="AA66" s="1676">
        <v>1705.3333333333333</v>
      </c>
      <c r="AB66" s="1676">
        <v>2622</v>
      </c>
      <c r="AC66" s="1676">
        <v>6078</v>
      </c>
      <c r="AD66" s="1676">
        <v>1406</v>
      </c>
      <c r="AE66" s="1688">
        <v>1206.3333333333333</v>
      </c>
      <c r="AF66" s="1676">
        <v>2795.6666666666665</v>
      </c>
      <c r="AG66" s="1676">
        <v>7018.333333333333</v>
      </c>
      <c r="AH66" s="1676">
        <v>5254</v>
      </c>
      <c r="AI66" s="1676">
        <v>886.66666666666663</v>
      </c>
      <c r="AJ66" s="1676">
        <v>1025.6666666666667</v>
      </c>
      <c r="AK66" s="1676">
        <v>399.33333333333331</v>
      </c>
      <c r="AL66" s="1676">
        <v>638</v>
      </c>
      <c r="AM66" s="1676">
        <v>1457.3333333333333</v>
      </c>
      <c r="AN66" s="1676">
        <v>2326</v>
      </c>
      <c r="AO66" s="1676">
        <v>1097.3333333333333</v>
      </c>
      <c r="AP66" s="1676">
        <v>565</v>
      </c>
      <c r="AQ66" s="1676">
        <v>915.33333333333337</v>
      </c>
      <c r="AR66" s="1676">
        <v>1135.3333333333333</v>
      </c>
      <c r="AS66" s="1676">
        <v>509.66666666666669</v>
      </c>
      <c r="AT66" s="1676">
        <v>4304.333333333333</v>
      </c>
      <c r="AU66" s="1676">
        <v>672</v>
      </c>
      <c r="AV66" s="1676">
        <v>890.33333333333337</v>
      </c>
      <c r="AW66" s="1676">
        <v>1396</v>
      </c>
      <c r="AX66" s="1676">
        <v>822</v>
      </c>
      <c r="AY66" s="1676">
        <v>740</v>
      </c>
      <c r="AZ66" s="1676">
        <v>1320</v>
      </c>
      <c r="BA66" s="1700">
        <v>850</v>
      </c>
      <c r="BB66" s="1710">
        <v>97280.999999999985</v>
      </c>
      <c r="BC66" s="1003"/>
      <c r="BD66" s="1002">
        <v>52</v>
      </c>
      <c r="BE66" s="998" t="s">
        <v>177</v>
      </c>
      <c r="BF66" s="999" t="s">
        <v>1162</v>
      </c>
      <c r="BG66" s="992"/>
      <c r="BH66" s="994" t="s">
        <v>1103</v>
      </c>
      <c r="BI66" s="994"/>
      <c r="BJ66" s="994"/>
      <c r="BK66" s="996"/>
      <c r="BL66" s="996"/>
    </row>
    <row r="67" spans="1:64" s="997" customFormat="1">
      <c r="A67" s="957"/>
      <c r="B67" s="1001"/>
      <c r="C67" s="1002">
        <v>53</v>
      </c>
      <c r="D67" s="998" t="s">
        <v>178</v>
      </c>
      <c r="E67" s="999"/>
      <c r="F67" s="989" t="s">
        <v>12</v>
      </c>
      <c r="G67" s="1688">
        <v>1259</v>
      </c>
      <c r="H67" s="1676">
        <v>296.33333333333337</v>
      </c>
      <c r="I67" s="1676">
        <v>576.66666666666663</v>
      </c>
      <c r="J67" s="1676">
        <v>576.33333333333337</v>
      </c>
      <c r="K67" s="1676">
        <v>290</v>
      </c>
      <c r="L67" s="1676">
        <v>300</v>
      </c>
      <c r="M67" s="1676">
        <v>474.66666666666663</v>
      </c>
      <c r="N67" s="1676">
        <v>894.66666666666663</v>
      </c>
      <c r="O67" s="1676">
        <v>834</v>
      </c>
      <c r="P67" s="1676">
        <v>376</v>
      </c>
      <c r="Q67" s="1676">
        <v>2164.6666666666665</v>
      </c>
      <c r="R67" s="1676">
        <v>1237.6666666666665</v>
      </c>
      <c r="S67" s="1676">
        <v>7069.333333333333</v>
      </c>
      <c r="T67" s="1676">
        <v>2429.3333333333335</v>
      </c>
      <c r="U67" s="1676">
        <v>864.33333333333337</v>
      </c>
      <c r="V67" s="1676">
        <v>423.66666666666669</v>
      </c>
      <c r="W67" s="1676">
        <v>712.33333333333337</v>
      </c>
      <c r="X67" s="1676">
        <v>353</v>
      </c>
      <c r="Y67" s="1676">
        <v>250.33333333333331</v>
      </c>
      <c r="Z67" s="1676">
        <v>1055.3333333333333</v>
      </c>
      <c r="AA67" s="1676">
        <v>665</v>
      </c>
      <c r="AB67" s="1676">
        <v>1004.3333333333333</v>
      </c>
      <c r="AC67" s="1676">
        <v>1844.3333333333335</v>
      </c>
      <c r="AD67" s="1676">
        <v>504.33333333333337</v>
      </c>
      <c r="AE67" s="1688">
        <v>606</v>
      </c>
      <c r="AF67" s="1676">
        <v>1752.6666666666667</v>
      </c>
      <c r="AG67" s="1676">
        <v>3290</v>
      </c>
      <c r="AH67" s="1676">
        <v>1893</v>
      </c>
      <c r="AI67" s="1676">
        <v>351.66666666666663</v>
      </c>
      <c r="AJ67" s="1676">
        <v>314.66666666666669</v>
      </c>
      <c r="AK67" s="1676">
        <v>249</v>
      </c>
      <c r="AL67" s="1676">
        <v>298</v>
      </c>
      <c r="AM67" s="1676">
        <v>677</v>
      </c>
      <c r="AN67" s="1676">
        <v>785.66666666666674</v>
      </c>
      <c r="AO67" s="1676">
        <v>478</v>
      </c>
      <c r="AP67" s="1676">
        <v>198.66666666666666</v>
      </c>
      <c r="AQ67" s="1676">
        <v>201.66666666666669</v>
      </c>
      <c r="AR67" s="1676">
        <v>650.66666666666663</v>
      </c>
      <c r="AS67" s="1676">
        <v>237.33333333333331</v>
      </c>
      <c r="AT67" s="1676">
        <v>1814.6666666666667</v>
      </c>
      <c r="AU67" s="1676">
        <v>667</v>
      </c>
      <c r="AV67" s="1676">
        <v>836</v>
      </c>
      <c r="AW67" s="1676">
        <v>509</v>
      </c>
      <c r="AX67" s="1676">
        <v>470.33333333333331</v>
      </c>
      <c r="AY67" s="1676">
        <v>381.33333333333331</v>
      </c>
      <c r="AZ67" s="1676">
        <v>781</v>
      </c>
      <c r="BA67" s="1700">
        <v>1293.6666666666667</v>
      </c>
      <c r="BB67" s="1710">
        <v>45192.66666666665</v>
      </c>
      <c r="BC67" s="1003"/>
      <c r="BD67" s="1002">
        <v>53</v>
      </c>
      <c r="BE67" s="998" t="s">
        <v>178</v>
      </c>
      <c r="BF67" s="999"/>
      <c r="BG67" s="992"/>
      <c r="BH67" s="994" t="s">
        <v>1103</v>
      </c>
      <c r="BI67" s="994"/>
      <c r="BJ67" s="994"/>
      <c r="BK67" s="996"/>
      <c r="BL67" s="996"/>
    </row>
    <row r="68" spans="1:64" s="997" customFormat="1">
      <c r="A68" s="957"/>
      <c r="B68" s="1001"/>
      <c r="C68" s="1002">
        <v>54</v>
      </c>
      <c r="D68" s="998" t="s">
        <v>179</v>
      </c>
      <c r="E68" s="999" t="s">
        <v>1163</v>
      </c>
      <c r="F68" s="989" t="s">
        <v>12</v>
      </c>
      <c r="G68" s="1688">
        <v>21166.333333333332</v>
      </c>
      <c r="H68" s="1676">
        <v>5809.333333333333</v>
      </c>
      <c r="I68" s="1676">
        <v>5604</v>
      </c>
      <c r="J68" s="1676">
        <v>7908.333333333333</v>
      </c>
      <c r="K68" s="1676">
        <v>4475</v>
      </c>
      <c r="L68" s="1676">
        <v>4483</v>
      </c>
      <c r="M68" s="1676">
        <v>7640.333333333333</v>
      </c>
      <c r="N68" s="1676">
        <v>10515</v>
      </c>
      <c r="O68" s="1676">
        <v>6881</v>
      </c>
      <c r="P68" s="1676">
        <v>6541.666666666667</v>
      </c>
      <c r="Q68" s="1676">
        <v>16334.666666666666</v>
      </c>
      <c r="R68" s="1676">
        <v>12934</v>
      </c>
      <c r="S68" s="1676">
        <v>15583.666666666666</v>
      </c>
      <c r="T68" s="1676">
        <v>14051</v>
      </c>
      <c r="U68" s="1676">
        <v>7300</v>
      </c>
      <c r="V68" s="1676">
        <v>3513.6666666666665</v>
      </c>
      <c r="W68" s="1676">
        <v>4509</v>
      </c>
      <c r="X68" s="1676">
        <v>2742.6666666666665</v>
      </c>
      <c r="Y68" s="1676">
        <v>3109.6666666666665</v>
      </c>
      <c r="Z68" s="1676">
        <v>8436.3333333333339</v>
      </c>
      <c r="AA68" s="1676">
        <v>6968.333333333333</v>
      </c>
      <c r="AB68" s="1676">
        <v>11944</v>
      </c>
      <c r="AC68" s="1676">
        <v>17071.333333333332</v>
      </c>
      <c r="AD68" s="1676">
        <v>6524</v>
      </c>
      <c r="AE68" s="1688">
        <v>3768.6666666666665</v>
      </c>
      <c r="AF68" s="1676">
        <v>4894.666666666667</v>
      </c>
      <c r="AG68" s="1676">
        <v>11489.666666666666</v>
      </c>
      <c r="AH68" s="1676">
        <v>11548</v>
      </c>
      <c r="AI68" s="1676">
        <v>3088.3333333333335</v>
      </c>
      <c r="AJ68" s="1676">
        <v>3232</v>
      </c>
      <c r="AK68" s="1676">
        <v>2143</v>
      </c>
      <c r="AL68" s="1676">
        <v>2933</v>
      </c>
      <c r="AM68" s="1676">
        <v>6233.333333333333</v>
      </c>
      <c r="AN68" s="1676">
        <v>8192.3333333333339</v>
      </c>
      <c r="AO68" s="1676">
        <v>5357.666666666667</v>
      </c>
      <c r="AP68" s="1676">
        <v>2501</v>
      </c>
      <c r="AQ68" s="1676">
        <v>2973</v>
      </c>
      <c r="AR68" s="1676">
        <v>4592.333333333333</v>
      </c>
      <c r="AS68" s="1676">
        <v>2548.3333333333335</v>
      </c>
      <c r="AT68" s="1676">
        <v>14252.333333333334</v>
      </c>
      <c r="AU68" s="1676">
        <v>3024.6666666666665</v>
      </c>
      <c r="AV68" s="1676">
        <v>4767.666666666667</v>
      </c>
      <c r="AW68" s="1676">
        <v>6313.333333333333</v>
      </c>
      <c r="AX68" s="1676">
        <v>4097.666666666667</v>
      </c>
      <c r="AY68" s="1676">
        <v>3694</v>
      </c>
      <c r="AZ68" s="1676">
        <v>6423</v>
      </c>
      <c r="BA68" s="1700">
        <v>4975.666666666667</v>
      </c>
      <c r="BB68" s="1710">
        <v>335090.00000000006</v>
      </c>
      <c r="BC68" s="1003"/>
      <c r="BD68" s="1002">
        <v>54</v>
      </c>
      <c r="BE68" s="998" t="s">
        <v>179</v>
      </c>
      <c r="BF68" s="999" t="s">
        <v>1163</v>
      </c>
      <c r="BG68" s="992"/>
      <c r="BH68" s="994" t="s">
        <v>1103</v>
      </c>
      <c r="BI68" s="994"/>
      <c r="BJ68" s="994"/>
      <c r="BK68" s="996"/>
      <c r="BL68" s="996"/>
    </row>
    <row r="69" spans="1:64" s="997" customFormat="1">
      <c r="A69" s="957"/>
      <c r="B69" s="1053"/>
      <c r="C69" s="986">
        <v>55</v>
      </c>
      <c r="D69" s="998" t="s">
        <v>180</v>
      </c>
      <c r="E69" s="999"/>
      <c r="F69" s="989" t="s">
        <v>12</v>
      </c>
      <c r="G69" s="1688">
        <v>399688.96074701712</v>
      </c>
      <c r="H69" s="1676">
        <v>94772.969316596937</v>
      </c>
      <c r="I69" s="1676">
        <v>94931.167002462505</v>
      </c>
      <c r="J69" s="1676">
        <v>194858.81365778801</v>
      </c>
      <c r="K69" s="1676">
        <v>71971.775667118956</v>
      </c>
      <c r="L69" s="1676">
        <v>77711.795620437959</v>
      </c>
      <c r="M69" s="1676">
        <v>125037.20179372198</v>
      </c>
      <c r="N69" s="1676">
        <v>191162.35318992462</v>
      </c>
      <c r="O69" s="1676">
        <v>132539.46497230369</v>
      </c>
      <c r="P69" s="1676">
        <v>138419.97381010299</v>
      </c>
      <c r="Q69" s="1676">
        <v>453957.9440131734</v>
      </c>
      <c r="R69" s="1676">
        <v>367327.63613457832</v>
      </c>
      <c r="S69" s="1676">
        <v>1825796.3109765898</v>
      </c>
      <c r="T69" s="1676">
        <v>596002.03626220359</v>
      </c>
      <c r="U69" s="1676">
        <v>177457.1741979811</v>
      </c>
      <c r="V69" s="1676">
        <v>79131.801885402863</v>
      </c>
      <c r="W69" s="1676">
        <v>89293.919279687689</v>
      </c>
      <c r="X69" s="1676">
        <v>61600.42105263158</v>
      </c>
      <c r="Y69" s="1676">
        <v>61684.872146118723</v>
      </c>
      <c r="Z69" s="1676">
        <v>149759.31753167146</v>
      </c>
      <c r="AA69" s="1676">
        <v>140339.84546615579</v>
      </c>
      <c r="AB69" s="1676">
        <v>268956.1054313099</v>
      </c>
      <c r="AC69" s="1676">
        <v>639574.8484774268</v>
      </c>
      <c r="AD69" s="1676">
        <v>118611.86334440752</v>
      </c>
      <c r="AE69" s="1688">
        <v>90861.727530077856</v>
      </c>
      <c r="AF69" s="1676">
        <v>211566.75110490809</v>
      </c>
      <c r="AG69" s="1676">
        <v>910198.90913702361</v>
      </c>
      <c r="AH69" s="1676">
        <v>386465.25503590819</v>
      </c>
      <c r="AI69" s="1676">
        <v>75683.493731085167</v>
      </c>
      <c r="AJ69" s="1676">
        <v>65910.837092731832</v>
      </c>
      <c r="AK69" s="1676">
        <v>38905.807044410409</v>
      </c>
      <c r="AL69" s="1676">
        <v>46485.525073746314</v>
      </c>
      <c r="AM69" s="1676">
        <v>141376.48174415552</v>
      </c>
      <c r="AN69" s="1676">
        <v>232614.37109449875</v>
      </c>
      <c r="AO69" s="1676">
        <v>96339.974506974511</v>
      </c>
      <c r="AP69" s="1676">
        <v>52317.195073500196</v>
      </c>
      <c r="AQ69" s="1676">
        <v>82656.376685570271</v>
      </c>
      <c r="AR69" s="1676">
        <v>97182.462277091909</v>
      </c>
      <c r="AS69" s="1676">
        <v>55168.032647267566</v>
      </c>
      <c r="AT69" s="1676">
        <v>427672.39502396248</v>
      </c>
      <c r="AU69" s="1676">
        <v>61695.647507075984</v>
      </c>
      <c r="AV69" s="1676">
        <v>96947.517964857063</v>
      </c>
      <c r="AW69" s="1676">
        <v>123549.72923105741</v>
      </c>
      <c r="AX69" s="1676">
        <v>79921.258018190521</v>
      </c>
      <c r="AY69" s="1676">
        <v>79595.819494584852</v>
      </c>
      <c r="AZ69" s="1676">
        <v>125260.56451790634</v>
      </c>
      <c r="BA69" s="1700">
        <v>91755.631822386684</v>
      </c>
      <c r="BB69" s="1710">
        <v>10220720.335335784</v>
      </c>
      <c r="BC69" s="1054"/>
      <c r="BD69" s="986">
        <v>55</v>
      </c>
      <c r="BE69" s="998" t="s">
        <v>180</v>
      </c>
      <c r="BF69" s="999"/>
      <c r="BG69" s="992"/>
      <c r="BH69" s="994" t="s">
        <v>1103</v>
      </c>
      <c r="BI69" s="994"/>
      <c r="BJ69" s="994"/>
      <c r="BK69" s="996"/>
      <c r="BL69" s="996"/>
    </row>
    <row r="70" spans="1:64" s="997" customFormat="1">
      <c r="A70" s="957"/>
      <c r="B70" s="1053" t="s">
        <v>1032</v>
      </c>
      <c r="C70" s="986">
        <v>56</v>
      </c>
      <c r="D70" s="998" t="s">
        <v>439</v>
      </c>
      <c r="E70" s="999"/>
      <c r="F70" s="989" t="s">
        <v>12</v>
      </c>
      <c r="G70" s="1688">
        <v>14535.666666666666</v>
      </c>
      <c r="H70" s="1676">
        <v>2695</v>
      </c>
      <c r="I70" s="1676">
        <v>3309.3333333333335</v>
      </c>
      <c r="J70" s="1676">
        <v>7411.666666666667</v>
      </c>
      <c r="K70" s="1676">
        <v>2317</v>
      </c>
      <c r="L70" s="1676">
        <v>2360</v>
      </c>
      <c r="M70" s="1676">
        <v>4538</v>
      </c>
      <c r="N70" s="1676">
        <v>5399.666666666667</v>
      </c>
      <c r="O70" s="1676">
        <v>3901.3333333333335</v>
      </c>
      <c r="P70" s="1676">
        <v>3541.6666666666665</v>
      </c>
      <c r="Q70" s="1676">
        <v>13764.666666666666</v>
      </c>
      <c r="R70" s="1676">
        <v>13003.333333333334</v>
      </c>
      <c r="S70" s="1676">
        <v>55961.333333333336</v>
      </c>
      <c r="T70" s="1676">
        <v>16069.666666666666</v>
      </c>
      <c r="U70" s="1676">
        <v>5752.333333333333</v>
      </c>
      <c r="V70" s="1676">
        <v>2433</v>
      </c>
      <c r="W70" s="1676">
        <v>3130.3333333333335</v>
      </c>
      <c r="X70" s="1676">
        <v>2277</v>
      </c>
      <c r="Y70" s="1676">
        <v>1526.6666666666667</v>
      </c>
      <c r="Z70" s="1676">
        <v>4607.333333333333</v>
      </c>
      <c r="AA70" s="1676">
        <v>4232.666666666667</v>
      </c>
      <c r="AB70" s="1676">
        <v>7482.333333333333</v>
      </c>
      <c r="AC70" s="1676">
        <v>19582</v>
      </c>
      <c r="AD70" s="1676">
        <v>3378.3333333333335</v>
      </c>
      <c r="AE70" s="1688">
        <v>3491</v>
      </c>
      <c r="AF70" s="1676">
        <v>6183</v>
      </c>
      <c r="AG70" s="1676">
        <v>25600.333333333332</v>
      </c>
      <c r="AH70" s="1676">
        <v>10388</v>
      </c>
      <c r="AI70" s="1676">
        <v>2303.3333333333335</v>
      </c>
      <c r="AJ70" s="1676">
        <v>2001</v>
      </c>
      <c r="AK70" s="1676">
        <v>1328.3333333333333</v>
      </c>
      <c r="AL70" s="1676">
        <v>1363</v>
      </c>
      <c r="AM70" s="1676">
        <v>4338</v>
      </c>
      <c r="AN70" s="1676">
        <v>6972</v>
      </c>
      <c r="AO70" s="1676">
        <v>2784.3333333333335</v>
      </c>
      <c r="AP70" s="1676">
        <v>1295.3333333333333</v>
      </c>
      <c r="AQ70" s="1676">
        <v>2495.3333333333335</v>
      </c>
      <c r="AR70" s="1676">
        <v>2883.3333333333335</v>
      </c>
      <c r="AS70" s="1676">
        <v>3155</v>
      </c>
      <c r="AT70" s="1676">
        <v>14356.333333333334</v>
      </c>
      <c r="AU70" s="1676">
        <v>1712</v>
      </c>
      <c r="AV70" s="1676">
        <v>2420</v>
      </c>
      <c r="AW70" s="1676">
        <v>4103.666666666667</v>
      </c>
      <c r="AX70" s="1676">
        <v>2792.6666666666665</v>
      </c>
      <c r="AY70" s="1676">
        <v>3053</v>
      </c>
      <c r="AZ70" s="1676">
        <v>4046.6666666666665</v>
      </c>
      <c r="BA70" s="1700">
        <v>5045</v>
      </c>
      <c r="BB70" s="1710">
        <v>317321</v>
      </c>
      <c r="BC70" s="1003" t="s">
        <v>1032</v>
      </c>
      <c r="BD70" s="1002">
        <v>56</v>
      </c>
      <c r="BE70" s="998" t="s">
        <v>439</v>
      </c>
      <c r="BF70" s="999"/>
      <c r="BG70" s="992"/>
      <c r="BH70" s="994" t="s">
        <v>1103</v>
      </c>
      <c r="BI70" s="994"/>
      <c r="BJ70" s="994"/>
      <c r="BK70" s="996"/>
      <c r="BL70" s="996"/>
    </row>
    <row r="71" spans="1:64" s="997" customFormat="1">
      <c r="A71" s="957"/>
      <c r="B71" s="1001" t="s">
        <v>1033</v>
      </c>
      <c r="C71" s="1002">
        <v>57</v>
      </c>
      <c r="D71" s="998" t="s">
        <v>185</v>
      </c>
      <c r="E71" s="999" t="s">
        <v>1164</v>
      </c>
      <c r="F71" s="989" t="s">
        <v>12</v>
      </c>
      <c r="G71" s="1688">
        <v>2343.6666666666665</v>
      </c>
      <c r="H71" s="1676">
        <v>447</v>
      </c>
      <c r="I71" s="1676">
        <v>444.66666666666669</v>
      </c>
      <c r="J71" s="1676">
        <v>976.66666666666663</v>
      </c>
      <c r="K71" s="1676">
        <v>421.66666666666669</v>
      </c>
      <c r="L71" s="1676">
        <v>455.66666666666669</v>
      </c>
      <c r="M71" s="1676">
        <v>661.66666666666663</v>
      </c>
      <c r="N71" s="1676">
        <v>1078.6666666666667</v>
      </c>
      <c r="O71" s="1676">
        <v>728.33333333333337</v>
      </c>
      <c r="P71" s="1676">
        <v>706.33333333333337</v>
      </c>
      <c r="Q71" s="1676">
        <v>2034.6666666666667</v>
      </c>
      <c r="R71" s="1676">
        <v>2413</v>
      </c>
      <c r="S71" s="1676">
        <v>8274.6666666666661</v>
      </c>
      <c r="T71" s="1676">
        <v>2424.6666666666665</v>
      </c>
      <c r="U71" s="1676">
        <v>950.66666666666663</v>
      </c>
      <c r="V71" s="1676">
        <v>430</v>
      </c>
      <c r="W71" s="1676">
        <v>523.33333333333337</v>
      </c>
      <c r="X71" s="1676">
        <v>304</v>
      </c>
      <c r="Y71" s="1676">
        <v>390.66666666666669</v>
      </c>
      <c r="Z71" s="1676">
        <v>609</v>
      </c>
      <c r="AA71" s="1676">
        <v>669.33333333333337</v>
      </c>
      <c r="AB71" s="1676">
        <v>1410.3333333333333</v>
      </c>
      <c r="AC71" s="1676">
        <v>3247.3333333333335</v>
      </c>
      <c r="AD71" s="1676">
        <v>630.66666666666663</v>
      </c>
      <c r="AE71" s="1688">
        <v>427.66666666666669</v>
      </c>
      <c r="AF71" s="1676">
        <v>1091</v>
      </c>
      <c r="AG71" s="1676">
        <v>3577</v>
      </c>
      <c r="AH71" s="1676">
        <v>2099.6666666666665</v>
      </c>
      <c r="AI71" s="1676">
        <v>481</v>
      </c>
      <c r="AJ71" s="1676">
        <v>257.66666666666669</v>
      </c>
      <c r="AK71" s="1676">
        <v>206.66666666666666</v>
      </c>
      <c r="AL71" s="1676">
        <v>247</v>
      </c>
      <c r="AM71" s="1676">
        <v>843.66666666666663</v>
      </c>
      <c r="AN71" s="1676">
        <v>1597.6666666666667</v>
      </c>
      <c r="AO71" s="1676">
        <v>473.66666666666669</v>
      </c>
      <c r="AP71" s="1676">
        <v>362.33333333333331</v>
      </c>
      <c r="AQ71" s="1676">
        <v>406</v>
      </c>
      <c r="AR71" s="1676">
        <v>492.66666666666669</v>
      </c>
      <c r="AS71" s="1676">
        <v>286.33333333333331</v>
      </c>
      <c r="AT71" s="1676">
        <v>2227.3333333333335</v>
      </c>
      <c r="AU71" s="1676">
        <v>310.33333333333331</v>
      </c>
      <c r="AV71" s="1676">
        <v>533</v>
      </c>
      <c r="AW71" s="1676">
        <v>644.66666666666663</v>
      </c>
      <c r="AX71" s="1676">
        <v>449.66666666666669</v>
      </c>
      <c r="AY71" s="1676">
        <v>335</v>
      </c>
      <c r="AZ71" s="1676">
        <v>721</v>
      </c>
      <c r="BA71" s="1700">
        <v>644.33333333333337</v>
      </c>
      <c r="BB71" s="1710">
        <v>51291.999999999985</v>
      </c>
      <c r="BC71" s="1055" t="s">
        <v>1033</v>
      </c>
      <c r="BD71" s="986">
        <v>57</v>
      </c>
      <c r="BE71" s="998" t="s">
        <v>185</v>
      </c>
      <c r="BF71" s="999" t="s">
        <v>1164</v>
      </c>
      <c r="BG71" s="992"/>
      <c r="BH71" s="994" t="s">
        <v>1103</v>
      </c>
      <c r="BI71" s="994"/>
      <c r="BJ71" s="994"/>
      <c r="BK71" s="996"/>
      <c r="BL71" s="996"/>
    </row>
    <row r="72" spans="1:64" s="997" customFormat="1">
      <c r="A72" s="957"/>
      <c r="B72" s="1001"/>
      <c r="C72" s="1002">
        <v>58</v>
      </c>
      <c r="D72" s="998" t="s">
        <v>184</v>
      </c>
      <c r="E72" s="999" t="s">
        <v>1165</v>
      </c>
      <c r="F72" s="989" t="s">
        <v>12</v>
      </c>
      <c r="G72" s="1688">
        <v>5326</v>
      </c>
      <c r="H72" s="1676">
        <v>786.33333333333337</v>
      </c>
      <c r="I72" s="1676">
        <v>753.66666666666663</v>
      </c>
      <c r="J72" s="1676">
        <v>4232</v>
      </c>
      <c r="K72" s="1676">
        <v>221.66666666666666</v>
      </c>
      <c r="L72" s="1676">
        <v>812</v>
      </c>
      <c r="M72" s="1676">
        <v>1411.3333333333333</v>
      </c>
      <c r="N72" s="1676">
        <v>26334.666666666668</v>
      </c>
      <c r="O72" s="1676">
        <v>14843</v>
      </c>
      <c r="P72" s="1676">
        <v>4167</v>
      </c>
      <c r="Q72" s="1676">
        <v>15505.666666666666</v>
      </c>
      <c r="R72" s="1676">
        <v>10955.666666666666</v>
      </c>
      <c r="S72" s="1676">
        <v>35058</v>
      </c>
      <c r="T72" s="1676">
        <v>61867.333333333336</v>
      </c>
      <c r="U72" s="1676">
        <v>1402.6666666666667</v>
      </c>
      <c r="V72" s="1676">
        <v>383</v>
      </c>
      <c r="W72" s="1676">
        <v>540.66666666666663</v>
      </c>
      <c r="X72" s="1676">
        <v>939.66666666666663</v>
      </c>
      <c r="Y72" s="1676">
        <v>803.33333333333337</v>
      </c>
      <c r="Z72" s="1676">
        <v>1668.3333333333333</v>
      </c>
      <c r="AA72" s="1676">
        <v>1448.6666666666667</v>
      </c>
      <c r="AB72" s="1676">
        <v>12396</v>
      </c>
      <c r="AC72" s="1676">
        <v>9310</v>
      </c>
      <c r="AD72" s="1676">
        <v>1717.3333333333333</v>
      </c>
      <c r="AE72" s="1688">
        <v>2930</v>
      </c>
      <c r="AF72" s="1676">
        <v>3743.3333333333335</v>
      </c>
      <c r="AG72" s="1676">
        <v>14617.333333333334</v>
      </c>
      <c r="AH72" s="1676">
        <v>10414.666666666666</v>
      </c>
      <c r="AI72" s="1676">
        <v>919.33333333333337</v>
      </c>
      <c r="AJ72" s="1676">
        <v>498.66666666666669</v>
      </c>
      <c r="AK72" s="1676">
        <v>230.66666666666666</v>
      </c>
      <c r="AL72" s="1676">
        <v>387.33333333333331</v>
      </c>
      <c r="AM72" s="1676">
        <v>604</v>
      </c>
      <c r="AN72" s="1676">
        <v>2903.6666666666665</v>
      </c>
      <c r="AO72" s="1676">
        <v>915.33333333333337</v>
      </c>
      <c r="AP72" s="1676">
        <v>188.66666666666666</v>
      </c>
      <c r="AQ72" s="1676">
        <v>1216.3333333333333</v>
      </c>
      <c r="AR72" s="1676">
        <v>624.33333333333337</v>
      </c>
      <c r="AS72" s="1676">
        <v>246.66666666666666</v>
      </c>
      <c r="AT72" s="1676">
        <v>3330.6666666666665</v>
      </c>
      <c r="AU72" s="1676">
        <v>356</v>
      </c>
      <c r="AV72" s="1676">
        <v>1770.3333333333333</v>
      </c>
      <c r="AW72" s="1676">
        <v>635.66666666666663</v>
      </c>
      <c r="AX72" s="1676">
        <v>159.66666666666666</v>
      </c>
      <c r="AY72" s="1676">
        <v>209.66666666666666</v>
      </c>
      <c r="AZ72" s="1676">
        <v>1461</v>
      </c>
      <c r="BA72" s="1700">
        <v>549.66666666666663</v>
      </c>
      <c r="BB72" s="1710">
        <v>261796.99999999997</v>
      </c>
      <c r="BC72" s="1003"/>
      <c r="BD72" s="1002">
        <v>58</v>
      </c>
      <c r="BE72" s="998" t="s">
        <v>184</v>
      </c>
      <c r="BF72" s="999" t="s">
        <v>1165</v>
      </c>
      <c r="BG72" s="992"/>
      <c r="BH72" s="994" t="s">
        <v>1103</v>
      </c>
      <c r="BI72" s="994"/>
      <c r="BJ72" s="994"/>
      <c r="BK72" s="996"/>
      <c r="BL72" s="996"/>
    </row>
    <row r="73" spans="1:64">
      <c r="B73" s="1039" t="s">
        <v>1166</v>
      </c>
      <c r="C73" s="1006"/>
      <c r="D73" s="1031" t="s">
        <v>376</v>
      </c>
      <c r="E73" s="1008" t="s">
        <v>446</v>
      </c>
      <c r="F73" s="1681"/>
      <c r="G73" s="1693"/>
      <c r="H73" s="1041"/>
      <c r="I73" s="1042"/>
      <c r="J73" s="1042"/>
      <c r="K73" s="1042"/>
      <c r="L73" s="1042"/>
      <c r="M73" s="1042"/>
      <c r="N73" s="1042"/>
      <c r="O73" s="1042"/>
      <c r="P73" s="1042"/>
      <c r="Q73" s="1042"/>
      <c r="R73" s="1042"/>
      <c r="S73" s="1042"/>
      <c r="T73" s="1042"/>
      <c r="U73" s="1042"/>
      <c r="V73" s="1042"/>
      <c r="W73" s="1042"/>
      <c r="X73" s="1042"/>
      <c r="Y73" s="1042"/>
      <c r="Z73" s="1042"/>
      <c r="AA73" s="1042"/>
      <c r="AB73" s="1042"/>
      <c r="AC73" s="1042"/>
      <c r="AD73" s="1043"/>
      <c r="AE73" s="1736"/>
      <c r="AF73" s="1042"/>
      <c r="AG73" s="1042"/>
      <c r="AH73" s="1042"/>
      <c r="AI73" s="1042"/>
      <c r="AJ73" s="1042"/>
      <c r="AK73" s="1042"/>
      <c r="AL73" s="1042"/>
      <c r="AM73" s="1042"/>
      <c r="AN73" s="1042"/>
      <c r="AO73" s="1042"/>
      <c r="AP73" s="1042"/>
      <c r="AQ73" s="1042"/>
      <c r="AR73" s="1042"/>
      <c r="AS73" s="1042"/>
      <c r="AT73" s="1042"/>
      <c r="AU73" s="1042"/>
      <c r="AV73" s="1042"/>
      <c r="AW73" s="1042"/>
      <c r="AX73" s="1042"/>
      <c r="AY73" s="1042"/>
      <c r="AZ73" s="1042"/>
      <c r="BA73" s="1040"/>
      <c r="BB73" s="1713"/>
      <c r="BC73" s="1044" t="s">
        <v>1166</v>
      </c>
      <c r="BD73" s="1006"/>
      <c r="BE73" s="1031" t="s">
        <v>376</v>
      </c>
      <c r="BF73" s="1008" t="s">
        <v>446</v>
      </c>
      <c r="BG73" s="983"/>
      <c r="BH73" s="984"/>
      <c r="BI73" s="984"/>
      <c r="BJ73" s="984"/>
      <c r="BK73" s="956"/>
      <c r="BL73" s="956"/>
    </row>
    <row r="74" spans="1:64" s="997" customFormat="1">
      <c r="A74" s="957"/>
      <c r="B74" s="1001"/>
      <c r="C74" s="1002">
        <v>59</v>
      </c>
      <c r="D74" s="998" t="s">
        <v>187</v>
      </c>
      <c r="E74" s="999" t="s">
        <v>1167</v>
      </c>
      <c r="F74" s="989" t="s">
        <v>12</v>
      </c>
      <c r="G74" s="1688">
        <v>153353</v>
      </c>
      <c r="H74" s="1676">
        <v>29783.666666666668</v>
      </c>
      <c r="I74" s="1676">
        <v>28283.333333333332</v>
      </c>
      <c r="J74" s="1676">
        <v>67452.333333333328</v>
      </c>
      <c r="K74" s="1676">
        <v>22759</v>
      </c>
      <c r="L74" s="1676">
        <v>27149.666666666668</v>
      </c>
      <c r="M74" s="1676">
        <v>46287.333333333336</v>
      </c>
      <c r="N74" s="1676">
        <v>79983.666666666672</v>
      </c>
      <c r="O74" s="1676">
        <v>57170.333333333336</v>
      </c>
      <c r="P74" s="1676">
        <v>56137.666666666664</v>
      </c>
      <c r="Q74" s="1676">
        <v>194137.66666666666</v>
      </c>
      <c r="R74" s="1676">
        <v>170101.66666666666</v>
      </c>
      <c r="S74" s="1676">
        <v>743144.66666666663</v>
      </c>
      <c r="T74" s="1676">
        <v>298635</v>
      </c>
      <c r="U74" s="1676">
        <v>62037.666666666664</v>
      </c>
      <c r="V74" s="1676">
        <v>29809.333333333332</v>
      </c>
      <c r="W74" s="1676">
        <v>37991.333333333336</v>
      </c>
      <c r="X74" s="1676">
        <v>23684.666666666668</v>
      </c>
      <c r="Y74" s="1676">
        <v>25849</v>
      </c>
      <c r="Z74" s="1676">
        <v>58258.666666666664</v>
      </c>
      <c r="AA74" s="1676">
        <v>65330.666666666664</v>
      </c>
      <c r="AB74" s="1676">
        <v>115058</v>
      </c>
      <c r="AC74" s="1676">
        <v>289194</v>
      </c>
      <c r="AD74" s="1676">
        <v>55822.333333333336</v>
      </c>
      <c r="AE74" s="1688">
        <v>39320.666666666664</v>
      </c>
      <c r="AF74" s="1676">
        <v>98921.666666666672</v>
      </c>
      <c r="AG74" s="1676">
        <v>355236.66666666669</v>
      </c>
      <c r="AH74" s="1676">
        <v>184647.66666666666</v>
      </c>
      <c r="AI74" s="1676">
        <v>34829</v>
      </c>
      <c r="AJ74" s="1676">
        <v>26292.666666666668</v>
      </c>
      <c r="AK74" s="1676">
        <v>14733.666666666666</v>
      </c>
      <c r="AL74" s="1676">
        <v>17804.333333333332</v>
      </c>
      <c r="AM74" s="1676">
        <v>53327</v>
      </c>
      <c r="AN74" s="1676">
        <v>85360.666666666672</v>
      </c>
      <c r="AO74" s="1676">
        <v>37512.666666666664</v>
      </c>
      <c r="AP74" s="1676">
        <v>20012</v>
      </c>
      <c r="AQ74" s="1676">
        <v>29363.333333333332</v>
      </c>
      <c r="AR74" s="1676">
        <v>37773.666666666664</v>
      </c>
      <c r="AS74" s="1676">
        <v>21350</v>
      </c>
      <c r="AT74" s="1676">
        <v>170904</v>
      </c>
      <c r="AU74" s="1676">
        <v>23400.666666666668</v>
      </c>
      <c r="AV74" s="1676">
        <v>43150</v>
      </c>
      <c r="AW74" s="1676">
        <v>48998</v>
      </c>
      <c r="AX74" s="1676">
        <v>31881</v>
      </c>
      <c r="AY74" s="1676">
        <v>31776.333333333332</v>
      </c>
      <c r="AZ74" s="1676">
        <v>43697</v>
      </c>
      <c r="BA74" s="1700">
        <v>52818.333333333336</v>
      </c>
      <c r="BB74" s="1710">
        <v>4240525.6666666651</v>
      </c>
      <c r="BC74" s="1003"/>
      <c r="BD74" s="1002">
        <v>59</v>
      </c>
      <c r="BE74" s="998" t="s">
        <v>187</v>
      </c>
      <c r="BF74" s="999" t="s">
        <v>1167</v>
      </c>
      <c r="BG74" s="992"/>
      <c r="BH74" s="994" t="s">
        <v>1103</v>
      </c>
      <c r="BI74" s="994"/>
      <c r="BJ74" s="994"/>
      <c r="BK74" s="996"/>
      <c r="BL74" s="996"/>
    </row>
    <row r="75" spans="1:64" s="997" customFormat="1">
      <c r="A75" s="957"/>
      <c r="B75" s="1053"/>
      <c r="C75" s="986">
        <v>60</v>
      </c>
      <c r="D75" s="1050" t="s">
        <v>188</v>
      </c>
      <c r="E75" s="1056"/>
      <c r="F75" s="989" t="s">
        <v>12</v>
      </c>
      <c r="G75" s="1688">
        <v>60778</v>
      </c>
      <c r="H75" s="1676">
        <v>12804</v>
      </c>
      <c r="I75" s="1676">
        <v>15494.666666666666</v>
      </c>
      <c r="J75" s="1676">
        <v>24258.666666666668</v>
      </c>
      <c r="K75" s="1676">
        <v>12174.333333333334</v>
      </c>
      <c r="L75" s="1676">
        <v>13501.333333333334</v>
      </c>
      <c r="M75" s="1676">
        <v>23858.333333333332</v>
      </c>
      <c r="N75" s="1676">
        <v>20893</v>
      </c>
      <c r="O75" s="1676">
        <v>20434.666666666668</v>
      </c>
      <c r="P75" s="1676">
        <v>20987.333333333332</v>
      </c>
      <c r="Q75" s="1676">
        <v>39074.666666666664</v>
      </c>
      <c r="R75" s="1676">
        <v>50798.666666666664</v>
      </c>
      <c r="S75" s="1676">
        <v>158073.66666666666</v>
      </c>
      <c r="T75" s="1676">
        <v>72524.333333333328</v>
      </c>
      <c r="U75" s="1676">
        <v>25557.333333333332</v>
      </c>
      <c r="V75" s="1676">
        <v>11931</v>
      </c>
      <c r="W75" s="1676">
        <v>14701.666666666666</v>
      </c>
      <c r="X75" s="1676">
        <v>9521.6666666666661</v>
      </c>
      <c r="Y75" s="1676">
        <v>15700.333333333334</v>
      </c>
      <c r="Z75" s="1676">
        <v>40880</v>
      </c>
      <c r="AA75" s="1676">
        <v>19578</v>
      </c>
      <c r="AB75" s="1676">
        <v>50283</v>
      </c>
      <c r="AC75" s="1676">
        <v>57258.333333333336</v>
      </c>
      <c r="AD75" s="1676">
        <v>19683.333333333332</v>
      </c>
      <c r="AE75" s="1688">
        <v>13056</v>
      </c>
      <c r="AF75" s="1676">
        <v>30749.333333333332</v>
      </c>
      <c r="AG75" s="1676">
        <v>73795</v>
      </c>
      <c r="AH75" s="1676">
        <v>46467.333333333336</v>
      </c>
      <c r="AI75" s="1676">
        <v>10272</v>
      </c>
      <c r="AJ75" s="1676">
        <v>12201.666666666666</v>
      </c>
      <c r="AK75" s="1676">
        <v>7763.666666666667</v>
      </c>
      <c r="AL75" s="1676">
        <v>8659.6666666666661</v>
      </c>
      <c r="AM75" s="1676">
        <v>16004</v>
      </c>
      <c r="AN75" s="1676">
        <v>26122.333333333332</v>
      </c>
      <c r="AO75" s="1676">
        <v>16010</v>
      </c>
      <c r="AP75" s="1676">
        <v>7423</v>
      </c>
      <c r="AQ75" s="1676">
        <v>9045</v>
      </c>
      <c r="AR75" s="1676">
        <v>13401.333333333334</v>
      </c>
      <c r="AS75" s="1676">
        <v>8852.6666666666661</v>
      </c>
      <c r="AT75" s="1676">
        <v>44320</v>
      </c>
      <c r="AU75" s="1676">
        <v>7346</v>
      </c>
      <c r="AV75" s="1676">
        <v>17683.666666666668</v>
      </c>
      <c r="AW75" s="1676">
        <v>21100.666666666668</v>
      </c>
      <c r="AX75" s="1676">
        <v>17204.333333333332</v>
      </c>
      <c r="AY75" s="1676">
        <v>11138.333333333334</v>
      </c>
      <c r="AZ75" s="1676">
        <v>20045.666666666668</v>
      </c>
      <c r="BA75" s="1700">
        <v>22546.333333333332</v>
      </c>
      <c r="BB75" s="1710">
        <v>1271958.3333333335</v>
      </c>
      <c r="BC75" s="1054"/>
      <c r="BD75" s="986">
        <v>60</v>
      </c>
      <c r="BE75" s="1050" t="s">
        <v>188</v>
      </c>
      <c r="BF75" s="1056"/>
      <c r="BG75" s="992"/>
      <c r="BH75" s="994" t="s">
        <v>1103</v>
      </c>
      <c r="BI75" s="994"/>
      <c r="BJ75" s="994"/>
      <c r="BK75" s="996"/>
      <c r="BL75" s="996"/>
    </row>
    <row r="76" spans="1:64" s="997" customFormat="1">
      <c r="A76" s="957"/>
      <c r="B76" s="1001" t="s">
        <v>1168</v>
      </c>
      <c r="C76" s="1002">
        <v>61</v>
      </c>
      <c r="D76" s="987" t="s">
        <v>190</v>
      </c>
      <c r="E76" s="988" t="s">
        <v>1169</v>
      </c>
      <c r="F76" s="989" t="s">
        <v>12</v>
      </c>
      <c r="G76" s="1688">
        <v>17214.666666666668</v>
      </c>
      <c r="H76" s="1676">
        <v>3739</v>
      </c>
      <c r="I76" s="1676">
        <v>3218.6666666666665</v>
      </c>
      <c r="J76" s="1676">
        <v>5593.333333333333</v>
      </c>
      <c r="K76" s="1676">
        <v>2845.3333333333335</v>
      </c>
      <c r="L76" s="1676">
        <v>2873</v>
      </c>
      <c r="M76" s="1676">
        <v>3978.3333333333335</v>
      </c>
      <c r="N76" s="1676">
        <v>7077</v>
      </c>
      <c r="O76" s="1676">
        <v>5789</v>
      </c>
      <c r="P76" s="1676">
        <v>5371.666666666667</v>
      </c>
      <c r="Q76" s="1676">
        <v>17026.666666666668</v>
      </c>
      <c r="R76" s="1676">
        <v>14894.333333333334</v>
      </c>
      <c r="S76" s="1676">
        <v>35216.333333333336</v>
      </c>
      <c r="T76" s="1676">
        <v>22571.333333333332</v>
      </c>
      <c r="U76" s="1676">
        <v>6449.333333333333</v>
      </c>
      <c r="V76" s="1676">
        <v>2447.6666666666665</v>
      </c>
      <c r="W76" s="1676">
        <v>2963.3333333333335</v>
      </c>
      <c r="X76" s="1676">
        <v>1701</v>
      </c>
      <c r="Y76" s="1676">
        <v>2158</v>
      </c>
      <c r="Z76" s="1676">
        <v>5260.333333333333</v>
      </c>
      <c r="AA76" s="1676">
        <v>4088.333333333333</v>
      </c>
      <c r="AB76" s="1676">
        <v>9673</v>
      </c>
      <c r="AC76" s="1676">
        <v>17579</v>
      </c>
      <c r="AD76" s="1676">
        <v>3269</v>
      </c>
      <c r="AE76" s="1688">
        <v>3074.3333333333335</v>
      </c>
      <c r="AF76" s="1676">
        <v>7099.333333333333</v>
      </c>
      <c r="AG76" s="1676">
        <v>19337.666666666668</v>
      </c>
      <c r="AH76" s="1676">
        <v>12418.666666666666</v>
      </c>
      <c r="AI76" s="1676">
        <v>3473.3333333333335</v>
      </c>
      <c r="AJ76" s="1676">
        <v>1954.3333333333333</v>
      </c>
      <c r="AK76" s="1676">
        <v>1333.3333333333333</v>
      </c>
      <c r="AL76" s="1676">
        <v>1726.3333333333333</v>
      </c>
      <c r="AM76" s="1676">
        <v>4038.6666666666665</v>
      </c>
      <c r="AN76" s="1676">
        <v>7805.666666666667</v>
      </c>
      <c r="AO76" s="1676">
        <v>3446.6666666666665</v>
      </c>
      <c r="AP76" s="1676">
        <v>1485.6666666666667</v>
      </c>
      <c r="AQ76" s="1676">
        <v>2274.3333333333335</v>
      </c>
      <c r="AR76" s="1676">
        <v>3763.3333333333335</v>
      </c>
      <c r="AS76" s="1676">
        <v>1533.6666666666667</v>
      </c>
      <c r="AT76" s="1676">
        <v>12688.333333333334</v>
      </c>
      <c r="AU76" s="1676">
        <v>2467.6666666666665</v>
      </c>
      <c r="AV76" s="1676">
        <v>3070.6666666666665</v>
      </c>
      <c r="AW76" s="1676">
        <v>4685.666666666667</v>
      </c>
      <c r="AX76" s="1676">
        <v>2624</v>
      </c>
      <c r="AY76" s="1676">
        <v>2662.3333333333335</v>
      </c>
      <c r="AZ76" s="1676">
        <v>3048.6666666666665</v>
      </c>
      <c r="BA76" s="1700">
        <v>3137.3333333333335</v>
      </c>
      <c r="BB76" s="1710">
        <v>312147.6666666668</v>
      </c>
      <c r="BC76" s="1003" t="s">
        <v>1168</v>
      </c>
      <c r="BD76" s="1002">
        <v>61</v>
      </c>
      <c r="BE76" s="987" t="s">
        <v>190</v>
      </c>
      <c r="BF76" s="988" t="s">
        <v>1169</v>
      </c>
      <c r="BG76" s="992"/>
      <c r="BH76" s="994" t="s">
        <v>1103</v>
      </c>
      <c r="BI76" s="994"/>
      <c r="BJ76" s="994"/>
      <c r="BK76" s="996"/>
      <c r="BL76" s="996"/>
    </row>
    <row r="77" spans="1:64">
      <c r="B77" s="1039" t="s">
        <v>26</v>
      </c>
      <c r="C77" s="1006"/>
      <c r="D77" s="1031" t="s">
        <v>384</v>
      </c>
      <c r="E77" s="1008" t="s">
        <v>380</v>
      </c>
      <c r="F77" s="1680"/>
      <c r="G77" s="1693"/>
      <c r="H77" s="1041"/>
      <c r="I77" s="1042"/>
      <c r="J77" s="1042"/>
      <c r="K77" s="1042"/>
      <c r="L77" s="1042"/>
      <c r="M77" s="1042"/>
      <c r="N77" s="1042"/>
      <c r="O77" s="1042"/>
      <c r="P77" s="1042"/>
      <c r="Q77" s="1042"/>
      <c r="R77" s="1042"/>
      <c r="S77" s="1042"/>
      <c r="T77" s="1042"/>
      <c r="U77" s="1042"/>
      <c r="V77" s="1042"/>
      <c r="W77" s="1042"/>
      <c r="X77" s="1042"/>
      <c r="Y77" s="1042"/>
      <c r="Z77" s="1042"/>
      <c r="AA77" s="1042"/>
      <c r="AB77" s="1042"/>
      <c r="AC77" s="1042"/>
      <c r="AD77" s="1043"/>
      <c r="AE77" s="1736"/>
      <c r="AF77" s="1042"/>
      <c r="AG77" s="1042"/>
      <c r="AH77" s="1042"/>
      <c r="AI77" s="1042"/>
      <c r="AJ77" s="1042"/>
      <c r="AK77" s="1042"/>
      <c r="AL77" s="1042"/>
      <c r="AM77" s="1042"/>
      <c r="AN77" s="1042"/>
      <c r="AO77" s="1042"/>
      <c r="AP77" s="1042"/>
      <c r="AQ77" s="1042"/>
      <c r="AR77" s="1042"/>
      <c r="AS77" s="1042"/>
      <c r="AT77" s="1042"/>
      <c r="AU77" s="1042"/>
      <c r="AV77" s="1042"/>
      <c r="AW77" s="1042"/>
      <c r="AX77" s="1042"/>
      <c r="AY77" s="1042"/>
      <c r="AZ77" s="1042"/>
      <c r="BA77" s="1040"/>
      <c r="BB77" s="1713"/>
      <c r="BC77" s="1044" t="s">
        <v>26</v>
      </c>
      <c r="BD77" s="1006"/>
      <c r="BE77" s="1031" t="s">
        <v>384</v>
      </c>
      <c r="BF77" s="1008" t="s">
        <v>380</v>
      </c>
      <c r="BG77" s="983"/>
      <c r="BH77" s="984"/>
      <c r="BI77" s="984"/>
      <c r="BJ77" s="984"/>
      <c r="BK77" s="956"/>
      <c r="BL77" s="956"/>
    </row>
    <row r="78" spans="1:64" s="997" customFormat="1">
      <c r="A78" s="957"/>
      <c r="B78" s="1001"/>
      <c r="C78" s="1002">
        <v>62</v>
      </c>
      <c r="D78" s="998" t="s">
        <v>192</v>
      </c>
      <c r="E78" s="999" t="s">
        <v>1170</v>
      </c>
      <c r="F78" s="989" t="s">
        <v>28</v>
      </c>
      <c r="G78" s="1695">
        <v>102448</v>
      </c>
      <c r="H78" s="1677">
        <v>20106</v>
      </c>
      <c r="I78" s="1677">
        <v>19072</v>
      </c>
      <c r="J78" s="1677">
        <v>27040</v>
      </c>
      <c r="K78" s="1677">
        <v>16098</v>
      </c>
      <c r="L78" s="1677">
        <v>15507</v>
      </c>
      <c r="M78" s="1677">
        <v>27265</v>
      </c>
      <c r="N78" s="1677">
        <v>33987</v>
      </c>
      <c r="O78" s="1677">
        <v>23271</v>
      </c>
      <c r="P78" s="1677">
        <v>25947</v>
      </c>
      <c r="Q78" s="1677">
        <v>64910</v>
      </c>
      <c r="R78" s="1677">
        <v>61237</v>
      </c>
      <c r="S78" s="1677">
        <v>132371</v>
      </c>
      <c r="T78" s="1677">
        <v>76690</v>
      </c>
      <c r="U78" s="1677">
        <v>29526</v>
      </c>
      <c r="V78" s="1677">
        <v>17557</v>
      </c>
      <c r="W78" s="1677">
        <v>19329</v>
      </c>
      <c r="X78" s="1677">
        <v>12397</v>
      </c>
      <c r="Y78" s="1677">
        <v>11361</v>
      </c>
      <c r="Z78" s="1677">
        <v>25186</v>
      </c>
      <c r="AA78" s="1677">
        <v>22519</v>
      </c>
      <c r="AB78" s="1677">
        <v>41063</v>
      </c>
      <c r="AC78" s="1677">
        <v>72340</v>
      </c>
      <c r="AD78" s="1677">
        <v>21776</v>
      </c>
      <c r="AE78" s="1695">
        <v>15051</v>
      </c>
      <c r="AF78" s="1677">
        <v>36770</v>
      </c>
      <c r="AG78" s="1677">
        <v>110449</v>
      </c>
      <c r="AH78" s="1677">
        <v>67872</v>
      </c>
      <c r="AI78" s="1677">
        <v>17534</v>
      </c>
      <c r="AJ78" s="1677">
        <v>14864</v>
      </c>
      <c r="AK78" s="1677">
        <v>9210</v>
      </c>
      <c r="AL78" s="1677">
        <v>11313</v>
      </c>
      <c r="AM78" s="1677">
        <v>31261</v>
      </c>
      <c r="AN78" s="1677">
        <v>43587</v>
      </c>
      <c r="AO78" s="1677">
        <v>28954</v>
      </c>
      <c r="AP78" s="1677">
        <v>16881</v>
      </c>
      <c r="AQ78" s="1677">
        <v>16939</v>
      </c>
      <c r="AR78" s="1677">
        <v>25541</v>
      </c>
      <c r="AS78" s="1677">
        <v>19813</v>
      </c>
      <c r="AT78" s="1677">
        <v>94023</v>
      </c>
      <c r="AU78" s="1677">
        <v>17551</v>
      </c>
      <c r="AV78" s="1677">
        <v>30665</v>
      </c>
      <c r="AW78" s="1677">
        <v>40421</v>
      </c>
      <c r="AX78" s="1677">
        <v>23986</v>
      </c>
      <c r="AY78" s="1677">
        <v>22040</v>
      </c>
      <c r="AZ78" s="1677">
        <v>39814</v>
      </c>
      <c r="BA78" s="1702">
        <v>20052</v>
      </c>
      <c r="BB78" s="1708">
        <v>1673594</v>
      </c>
      <c r="BC78" s="1003"/>
      <c r="BD78" s="1002">
        <v>62</v>
      </c>
      <c r="BE78" s="998" t="s">
        <v>192</v>
      </c>
      <c r="BF78" s="999" t="s">
        <v>1170</v>
      </c>
      <c r="BG78" s="992"/>
      <c r="BH78" s="994" t="s">
        <v>1171</v>
      </c>
      <c r="BI78" s="994" t="s">
        <v>1172</v>
      </c>
      <c r="BJ78" s="994" t="s">
        <v>1173</v>
      </c>
      <c r="BK78" s="2577"/>
      <c r="BL78" s="2577"/>
    </row>
    <row r="79" spans="1:64" s="997" customFormat="1">
      <c r="A79" s="957"/>
      <c r="B79" s="1001"/>
      <c r="C79" s="1002">
        <v>63</v>
      </c>
      <c r="D79" s="998" t="s">
        <v>193</v>
      </c>
      <c r="E79" s="999"/>
      <c r="F79" s="989" t="s">
        <v>12</v>
      </c>
      <c r="G79" s="1688">
        <v>161210.33333333334</v>
      </c>
      <c r="H79" s="1676">
        <v>53197.333333333336</v>
      </c>
      <c r="I79" s="1676">
        <v>46144.666666666664</v>
      </c>
      <c r="J79" s="1676">
        <v>63138.333333333336</v>
      </c>
      <c r="K79" s="1676">
        <v>39671.333333333336</v>
      </c>
      <c r="L79" s="1676">
        <v>37694.666666666664</v>
      </c>
      <c r="M79" s="1676">
        <v>49719</v>
      </c>
      <c r="N79" s="1676">
        <v>70631</v>
      </c>
      <c r="O79" s="1676">
        <v>45818.333333333336</v>
      </c>
      <c r="P79" s="1676">
        <v>58046.333333333336</v>
      </c>
      <c r="Q79" s="1676">
        <v>162577.66666666666</v>
      </c>
      <c r="R79" s="1676">
        <v>136994.66666666666</v>
      </c>
      <c r="S79" s="1676">
        <v>374602.33333333331</v>
      </c>
      <c r="T79" s="1676">
        <v>258461.66666666666</v>
      </c>
      <c r="U79" s="1676">
        <v>73369.666666666672</v>
      </c>
      <c r="V79" s="1676">
        <v>31727.666666666668</v>
      </c>
      <c r="W79" s="1676">
        <v>34115.666666666664</v>
      </c>
      <c r="X79" s="1676">
        <v>26139</v>
      </c>
      <c r="Y79" s="1676">
        <v>23226.333333333332</v>
      </c>
      <c r="Z79" s="1676">
        <v>61750</v>
      </c>
      <c r="AA79" s="1676">
        <v>52012.666666666664</v>
      </c>
      <c r="AB79" s="1676">
        <v>94810.666666666672</v>
      </c>
      <c r="AC79" s="1676">
        <v>171693.66666666666</v>
      </c>
      <c r="AD79" s="1676">
        <v>52660</v>
      </c>
      <c r="AE79" s="1688">
        <v>39214.333333333336</v>
      </c>
      <c r="AF79" s="1676">
        <v>72093</v>
      </c>
      <c r="AG79" s="1676">
        <v>264375.33333333331</v>
      </c>
      <c r="AH79" s="1676">
        <v>161372</v>
      </c>
      <c r="AI79" s="1676">
        <v>38470.666666666664</v>
      </c>
      <c r="AJ79" s="1676">
        <v>31996.666666666668</v>
      </c>
      <c r="AK79" s="1676">
        <v>22001.333333333332</v>
      </c>
      <c r="AL79" s="1676">
        <v>31234</v>
      </c>
      <c r="AM79" s="1676">
        <v>59031.666666666664</v>
      </c>
      <c r="AN79" s="1676">
        <v>83705.333333333328</v>
      </c>
      <c r="AO79" s="1676">
        <v>44113.666666666664</v>
      </c>
      <c r="AP79" s="1676">
        <v>25771.333333333332</v>
      </c>
      <c r="AQ79" s="1676">
        <v>28920.333333333332</v>
      </c>
      <c r="AR79" s="1676">
        <v>45829.666666666664</v>
      </c>
      <c r="AS79" s="1676">
        <v>24568.666666666668</v>
      </c>
      <c r="AT79" s="1676">
        <v>150669.66666666666</v>
      </c>
      <c r="AU79" s="1676">
        <v>30345</v>
      </c>
      <c r="AV79" s="1676">
        <v>56250</v>
      </c>
      <c r="AW79" s="1676">
        <v>61265.333333333336</v>
      </c>
      <c r="AX79" s="1676">
        <v>43234.666666666664</v>
      </c>
      <c r="AY79" s="1676">
        <v>44790</v>
      </c>
      <c r="AZ79" s="1676">
        <v>62088.666666666664</v>
      </c>
      <c r="BA79" s="1700">
        <v>50037.333333333336</v>
      </c>
      <c r="BB79" s="1710">
        <v>3650791.666666667</v>
      </c>
      <c r="BC79" s="1003"/>
      <c r="BD79" s="1002">
        <v>63</v>
      </c>
      <c r="BE79" s="998" t="s">
        <v>193</v>
      </c>
      <c r="BF79" s="999"/>
      <c r="BG79" s="992"/>
      <c r="BH79" s="994" t="s">
        <v>1103</v>
      </c>
      <c r="BI79" s="994"/>
      <c r="BJ79" s="994"/>
      <c r="BK79" s="996"/>
      <c r="BL79" s="996"/>
    </row>
    <row r="80" spans="1:64">
      <c r="B80" s="1039" t="s">
        <v>195</v>
      </c>
      <c r="C80" s="1006"/>
      <c r="D80" s="1031" t="s">
        <v>389</v>
      </c>
      <c r="E80" s="1008" t="s">
        <v>388</v>
      </c>
      <c r="F80" s="1680"/>
      <c r="G80" s="1693"/>
      <c r="H80" s="1041"/>
      <c r="I80" s="1042"/>
      <c r="J80" s="1042"/>
      <c r="K80" s="1042"/>
      <c r="L80" s="1042"/>
      <c r="M80" s="1042"/>
      <c r="N80" s="1042"/>
      <c r="O80" s="1042"/>
      <c r="P80" s="1042"/>
      <c r="Q80" s="1042"/>
      <c r="R80" s="1042"/>
      <c r="S80" s="1042"/>
      <c r="T80" s="1042"/>
      <c r="U80" s="1042"/>
      <c r="V80" s="1042"/>
      <c r="W80" s="1042"/>
      <c r="X80" s="1042"/>
      <c r="Y80" s="1042"/>
      <c r="Z80" s="1042"/>
      <c r="AA80" s="1042"/>
      <c r="AB80" s="1042"/>
      <c r="AC80" s="1042"/>
      <c r="AD80" s="1043"/>
      <c r="AE80" s="1736"/>
      <c r="AF80" s="1042"/>
      <c r="AG80" s="1042"/>
      <c r="AH80" s="1042"/>
      <c r="AI80" s="1042"/>
      <c r="AJ80" s="1042"/>
      <c r="AK80" s="1042"/>
      <c r="AL80" s="1042"/>
      <c r="AM80" s="1042"/>
      <c r="AN80" s="1042"/>
      <c r="AO80" s="1042"/>
      <c r="AP80" s="1042"/>
      <c r="AQ80" s="1042"/>
      <c r="AR80" s="1042"/>
      <c r="AS80" s="1042"/>
      <c r="AT80" s="1042"/>
      <c r="AU80" s="1042"/>
      <c r="AV80" s="1042"/>
      <c r="AW80" s="1042"/>
      <c r="AX80" s="1042"/>
      <c r="AY80" s="1042"/>
      <c r="AZ80" s="1042"/>
      <c r="BA80" s="1040"/>
      <c r="BB80" s="1713"/>
      <c r="BC80" s="1044" t="s">
        <v>195</v>
      </c>
      <c r="BD80" s="1006"/>
      <c r="BE80" s="1031" t="s">
        <v>389</v>
      </c>
      <c r="BF80" s="1008" t="s">
        <v>388</v>
      </c>
      <c r="BG80" s="983"/>
      <c r="BH80" s="984"/>
      <c r="BI80" s="984"/>
      <c r="BJ80" s="984"/>
      <c r="BK80" s="956"/>
      <c r="BL80" s="956"/>
    </row>
    <row r="81" spans="1:64" s="997" customFormat="1">
      <c r="A81" s="957"/>
      <c r="B81" s="1001"/>
      <c r="C81" s="1002">
        <v>64</v>
      </c>
      <c r="D81" s="998" t="s">
        <v>196</v>
      </c>
      <c r="E81" s="999" t="s">
        <v>1174</v>
      </c>
      <c r="F81" s="989" t="s">
        <v>12</v>
      </c>
      <c r="G81" s="1688">
        <v>14740.666666666666</v>
      </c>
      <c r="H81" s="1676">
        <v>4362.666666666667</v>
      </c>
      <c r="I81" s="1676">
        <v>3805.3333333333335</v>
      </c>
      <c r="J81" s="1676">
        <v>5808.666666666667</v>
      </c>
      <c r="K81" s="1676">
        <v>3211.3333333333335</v>
      </c>
      <c r="L81" s="1676">
        <v>3208</v>
      </c>
      <c r="M81" s="1676">
        <v>6012.333333333333</v>
      </c>
      <c r="N81" s="1676">
        <v>7909.333333333333</v>
      </c>
      <c r="O81" s="1676">
        <v>4947.333333333333</v>
      </c>
      <c r="P81" s="1676">
        <v>6075</v>
      </c>
      <c r="Q81" s="1676">
        <v>13860</v>
      </c>
      <c r="R81" s="1676">
        <v>12037</v>
      </c>
      <c r="S81" s="1676">
        <v>16095.333333333334</v>
      </c>
      <c r="T81" s="1676">
        <v>10944</v>
      </c>
      <c r="U81" s="1676">
        <v>6044.666666666667</v>
      </c>
      <c r="V81" s="1676">
        <v>2586.3333333333335</v>
      </c>
      <c r="W81" s="1676">
        <v>2553.6666666666665</v>
      </c>
      <c r="X81" s="1676">
        <v>1581</v>
      </c>
      <c r="Y81" s="1676">
        <v>2928</v>
      </c>
      <c r="Z81" s="1676">
        <v>4902.333333333333</v>
      </c>
      <c r="AA81" s="1676">
        <v>4720</v>
      </c>
      <c r="AB81" s="1676">
        <v>8468</v>
      </c>
      <c r="AC81" s="1676">
        <v>16407.666666666668</v>
      </c>
      <c r="AD81" s="1676">
        <v>3743.3333333333335</v>
      </c>
      <c r="AE81" s="1688">
        <v>1690</v>
      </c>
      <c r="AF81" s="1676">
        <v>3945</v>
      </c>
      <c r="AG81" s="1676">
        <v>14169</v>
      </c>
      <c r="AH81" s="1676">
        <v>8606.6666666666661</v>
      </c>
      <c r="AI81" s="1676">
        <v>2348.3333333333335</v>
      </c>
      <c r="AJ81" s="1676">
        <v>2467.6666666666665</v>
      </c>
      <c r="AK81" s="1676">
        <v>1192.3333333333333</v>
      </c>
      <c r="AL81" s="1676">
        <v>1266.3333333333333</v>
      </c>
      <c r="AM81" s="1676">
        <v>3988</v>
      </c>
      <c r="AN81" s="1676">
        <v>4864</v>
      </c>
      <c r="AO81" s="1676">
        <v>2395</v>
      </c>
      <c r="AP81" s="1676">
        <v>1845.3333333333333</v>
      </c>
      <c r="AQ81" s="1676">
        <v>2093.3333333333335</v>
      </c>
      <c r="AR81" s="1676">
        <v>3423</v>
      </c>
      <c r="AS81" s="1676">
        <v>1735.6666666666667</v>
      </c>
      <c r="AT81" s="1676">
        <v>11152.666666666666</v>
      </c>
      <c r="AU81" s="1676">
        <v>2487.6666666666665</v>
      </c>
      <c r="AV81" s="1676">
        <v>2948.3333333333335</v>
      </c>
      <c r="AW81" s="1676">
        <v>4307.333333333333</v>
      </c>
      <c r="AX81" s="1676">
        <v>3172.6666666666665</v>
      </c>
      <c r="AY81" s="1676">
        <v>3293.6666666666665</v>
      </c>
      <c r="AZ81" s="1676">
        <v>4093</v>
      </c>
      <c r="BA81" s="1700">
        <v>4257</v>
      </c>
      <c r="BB81" s="1710">
        <v>258694</v>
      </c>
      <c r="BC81" s="1003"/>
      <c r="BD81" s="1002">
        <v>64</v>
      </c>
      <c r="BE81" s="998" t="s">
        <v>196</v>
      </c>
      <c r="BF81" s="999" t="s">
        <v>1174</v>
      </c>
      <c r="BG81" s="992"/>
      <c r="BH81" s="994" t="s">
        <v>1103</v>
      </c>
      <c r="BI81" s="994"/>
      <c r="BJ81" s="994"/>
      <c r="BK81" s="996"/>
      <c r="BL81" s="996"/>
    </row>
    <row r="82" spans="1:64" s="997" customFormat="1">
      <c r="A82" s="957"/>
      <c r="B82" s="1001"/>
      <c r="C82" s="1057">
        <v>65</v>
      </c>
      <c r="D82" s="1058" t="s">
        <v>460</v>
      </c>
      <c r="E82" s="1056" t="s">
        <v>1175</v>
      </c>
      <c r="F82" s="1059" t="s">
        <v>12</v>
      </c>
      <c r="G82" s="1688">
        <v>45</v>
      </c>
      <c r="H82" s="1676">
        <v>0</v>
      </c>
      <c r="I82" s="1676">
        <v>92.666666666666671</v>
      </c>
      <c r="J82" s="1676">
        <v>0</v>
      </c>
      <c r="K82" s="1676">
        <v>0</v>
      </c>
      <c r="L82" s="1676">
        <v>100</v>
      </c>
      <c r="M82" s="1676">
        <v>19</v>
      </c>
      <c r="N82" s="1676">
        <v>212.33333333333334</v>
      </c>
      <c r="O82" s="1676">
        <v>88</v>
      </c>
      <c r="P82" s="1676">
        <v>34.333333333333336</v>
      </c>
      <c r="Q82" s="1676">
        <v>26.666666666666668</v>
      </c>
      <c r="R82" s="1676">
        <v>160.33333333333334</v>
      </c>
      <c r="S82" s="1676">
        <v>13.666666666666668</v>
      </c>
      <c r="T82" s="1676">
        <v>238</v>
      </c>
      <c r="U82" s="1676">
        <v>112.66666666666667</v>
      </c>
      <c r="V82" s="1676">
        <v>42.333333333333336</v>
      </c>
      <c r="W82" s="1676">
        <v>16.333333333333332</v>
      </c>
      <c r="X82" s="1676">
        <v>0</v>
      </c>
      <c r="Y82" s="1676">
        <v>0</v>
      </c>
      <c r="Z82" s="1676">
        <v>80.666666666666671</v>
      </c>
      <c r="AA82" s="1676">
        <v>30</v>
      </c>
      <c r="AB82" s="1676">
        <v>26.333333333333336</v>
      </c>
      <c r="AC82" s="1676">
        <v>121.66666666666667</v>
      </c>
      <c r="AD82" s="1676">
        <v>7</v>
      </c>
      <c r="AE82" s="1688">
        <v>6.666666666666667</v>
      </c>
      <c r="AF82" s="1676">
        <v>6.666666666666667</v>
      </c>
      <c r="AG82" s="1676">
        <v>16.333333333333332</v>
      </c>
      <c r="AH82" s="1676">
        <v>29</v>
      </c>
      <c r="AI82" s="1676">
        <v>0</v>
      </c>
      <c r="AJ82" s="1676">
        <v>5</v>
      </c>
      <c r="AK82" s="1676">
        <v>0</v>
      </c>
      <c r="AL82" s="1676">
        <v>0</v>
      </c>
      <c r="AM82" s="1676">
        <v>32.333333333333336</v>
      </c>
      <c r="AN82" s="1676">
        <v>14.333333333333334</v>
      </c>
      <c r="AO82" s="1676">
        <v>0</v>
      </c>
      <c r="AP82" s="1676">
        <v>14</v>
      </c>
      <c r="AQ82" s="1676">
        <v>61.333333333333336</v>
      </c>
      <c r="AR82" s="1676">
        <v>1</v>
      </c>
      <c r="AS82" s="1676">
        <v>0</v>
      </c>
      <c r="AT82" s="1676">
        <v>136.66666666666666</v>
      </c>
      <c r="AU82" s="1676">
        <v>16.666666666666668</v>
      </c>
      <c r="AV82" s="1676">
        <v>0</v>
      </c>
      <c r="AW82" s="1676">
        <v>4</v>
      </c>
      <c r="AX82" s="1676">
        <v>0</v>
      </c>
      <c r="AY82" s="1676">
        <v>46.666666666666671</v>
      </c>
      <c r="AZ82" s="1676">
        <v>64.666666666666671</v>
      </c>
      <c r="BA82" s="1700">
        <v>113</v>
      </c>
      <c r="BB82" s="1710">
        <v>2035.3333333333335</v>
      </c>
      <c r="BC82" s="1003"/>
      <c r="BD82" s="1057">
        <v>65</v>
      </c>
      <c r="BE82" s="1058" t="s">
        <v>197</v>
      </c>
      <c r="BF82" s="1056" t="s">
        <v>1175</v>
      </c>
      <c r="BG82" s="992"/>
      <c r="BH82" s="994" t="s">
        <v>1103</v>
      </c>
      <c r="BI82" s="994"/>
      <c r="BJ82" s="994"/>
      <c r="BK82" s="996"/>
      <c r="BL82" s="996"/>
    </row>
    <row r="83" spans="1:64" s="997" customFormat="1">
      <c r="A83" s="957"/>
      <c r="B83" s="1001"/>
      <c r="C83" s="1060"/>
      <c r="D83" s="998"/>
      <c r="E83" s="989"/>
      <c r="F83" s="1682" t="s">
        <v>993</v>
      </c>
      <c r="G83" s="1696">
        <v>226521</v>
      </c>
      <c r="H83" s="1061">
        <v>24599</v>
      </c>
      <c r="I83" s="1061">
        <v>18867</v>
      </c>
      <c r="J83" s="1061">
        <v>26115</v>
      </c>
      <c r="K83" s="1061">
        <v>4044</v>
      </c>
      <c r="L83" s="1061">
        <v>19772</v>
      </c>
      <c r="M83" s="1061">
        <v>3734</v>
      </c>
      <c r="N83" s="1061">
        <v>25465</v>
      </c>
      <c r="O83" s="1061">
        <v>10899</v>
      </c>
      <c r="P83" s="1061">
        <v>15162</v>
      </c>
      <c r="Q83" s="1061">
        <v>36010</v>
      </c>
      <c r="R83" s="1061">
        <v>23849</v>
      </c>
      <c r="S83" s="1061">
        <v>95743</v>
      </c>
      <c r="T83" s="1061">
        <v>18298</v>
      </c>
      <c r="U83" s="1061">
        <v>2232</v>
      </c>
      <c r="V83" s="1061">
        <v>1595</v>
      </c>
      <c r="W83" s="1061">
        <v>6321</v>
      </c>
      <c r="X83" s="1678">
        <v>0</v>
      </c>
      <c r="Y83" s="1061">
        <v>4174</v>
      </c>
      <c r="Z83" s="1061">
        <v>8844</v>
      </c>
      <c r="AA83" s="1061">
        <v>17918</v>
      </c>
      <c r="AB83" s="1061">
        <v>10272</v>
      </c>
      <c r="AC83" s="1061">
        <v>18410</v>
      </c>
      <c r="AD83" s="1061">
        <v>12661</v>
      </c>
      <c r="AE83" s="1696">
        <v>8506</v>
      </c>
      <c r="AF83" s="1061">
        <v>12780</v>
      </c>
      <c r="AG83" s="1061">
        <v>40774</v>
      </c>
      <c r="AH83" s="1061">
        <v>60387</v>
      </c>
      <c r="AI83" s="1061">
        <v>2470</v>
      </c>
      <c r="AJ83" s="1061">
        <v>583</v>
      </c>
      <c r="AK83" s="1061">
        <v>6554</v>
      </c>
      <c r="AL83" s="1061">
        <v>3889</v>
      </c>
      <c r="AM83" s="1061">
        <v>8643</v>
      </c>
      <c r="AN83" s="1061">
        <v>19399</v>
      </c>
      <c r="AO83" s="1061">
        <v>3282</v>
      </c>
      <c r="AP83" s="1061">
        <v>6490</v>
      </c>
      <c r="AQ83" s="1061">
        <v>17496</v>
      </c>
      <c r="AR83" s="1061">
        <v>3661</v>
      </c>
      <c r="AS83" s="1061">
        <v>3354</v>
      </c>
      <c r="AT83" s="1061">
        <v>48388</v>
      </c>
      <c r="AU83" s="1061">
        <v>6092</v>
      </c>
      <c r="AV83" s="1061">
        <v>17759</v>
      </c>
      <c r="AW83" s="1061">
        <v>38725</v>
      </c>
      <c r="AX83" s="1061">
        <v>6343</v>
      </c>
      <c r="AY83" s="1061">
        <v>50949</v>
      </c>
      <c r="AZ83" s="1061">
        <v>105444</v>
      </c>
      <c r="BA83" s="1703">
        <v>3693</v>
      </c>
      <c r="BB83" s="1708">
        <v>1107166</v>
      </c>
      <c r="BC83" s="1003"/>
      <c r="BD83" s="1060"/>
      <c r="BE83" s="998"/>
      <c r="BF83" s="999"/>
      <c r="BG83" s="992"/>
      <c r="BH83" s="994" t="s">
        <v>1176</v>
      </c>
      <c r="BI83" s="1062" t="s">
        <v>1177</v>
      </c>
      <c r="BJ83" s="1004" t="s">
        <v>1178</v>
      </c>
      <c r="BK83" s="996"/>
      <c r="BL83" s="996"/>
    </row>
    <row r="84" spans="1:64">
      <c r="B84" s="1063"/>
      <c r="C84" s="1064">
        <v>66</v>
      </c>
      <c r="D84" s="1031" t="s">
        <v>198</v>
      </c>
      <c r="E84" s="1008"/>
      <c r="F84" s="1683"/>
      <c r="G84" s="1693"/>
      <c r="H84" s="1041"/>
      <c r="I84" s="1042"/>
      <c r="J84" s="1042"/>
      <c r="K84" s="1042"/>
      <c r="L84" s="1042"/>
      <c r="M84" s="1042"/>
      <c r="N84" s="1042"/>
      <c r="O84" s="1042"/>
      <c r="P84" s="1042"/>
      <c r="Q84" s="1042"/>
      <c r="R84" s="1042"/>
      <c r="S84" s="1042"/>
      <c r="T84" s="1042"/>
      <c r="U84" s="1042"/>
      <c r="V84" s="1042"/>
      <c r="W84" s="1042"/>
      <c r="X84" s="1042"/>
      <c r="Y84" s="1042"/>
      <c r="Z84" s="1042"/>
      <c r="AA84" s="1042"/>
      <c r="AB84" s="1042"/>
      <c r="AC84" s="1042"/>
      <c r="AD84" s="1043"/>
      <c r="AE84" s="1736"/>
      <c r="AF84" s="1042"/>
      <c r="AG84" s="1042"/>
      <c r="AH84" s="1042"/>
      <c r="AI84" s="1042"/>
      <c r="AJ84" s="1042"/>
      <c r="AK84" s="1042"/>
      <c r="AL84" s="1042"/>
      <c r="AM84" s="1042"/>
      <c r="AN84" s="1042"/>
      <c r="AO84" s="1042"/>
      <c r="AP84" s="1042"/>
      <c r="AQ84" s="1042"/>
      <c r="AR84" s="1042"/>
      <c r="AS84" s="1042"/>
      <c r="AT84" s="1042"/>
      <c r="AU84" s="1042"/>
      <c r="AV84" s="1042"/>
      <c r="AW84" s="1042"/>
      <c r="AX84" s="1042"/>
      <c r="AY84" s="1042"/>
      <c r="AZ84" s="1042"/>
      <c r="BA84" s="1040"/>
      <c r="BB84" s="1713"/>
      <c r="BC84" s="1065"/>
      <c r="BD84" s="1064">
        <v>66</v>
      </c>
      <c r="BE84" s="1031" t="s">
        <v>198</v>
      </c>
      <c r="BF84" s="1008"/>
      <c r="BG84" s="983"/>
      <c r="BH84" s="984"/>
      <c r="BI84" s="984"/>
      <c r="BJ84" s="984"/>
      <c r="BK84" s="956"/>
      <c r="BL84" s="956"/>
    </row>
    <row r="85" spans="1:64" s="997" customFormat="1" ht="14.25" thickBot="1">
      <c r="A85" s="957"/>
      <c r="B85" s="1066" t="s">
        <v>199</v>
      </c>
      <c r="C85" s="1067">
        <v>67</v>
      </c>
      <c r="D85" s="1068" t="s">
        <v>393</v>
      </c>
      <c r="E85" s="1069" t="s">
        <v>390</v>
      </c>
      <c r="F85" s="1070" t="s">
        <v>12</v>
      </c>
      <c r="G85" s="1697">
        <v>129700</v>
      </c>
      <c r="H85" s="1698">
        <v>28000</v>
      </c>
      <c r="I85" s="1698">
        <v>27840</v>
      </c>
      <c r="J85" s="1698">
        <v>46340</v>
      </c>
      <c r="K85" s="1698">
        <v>23680</v>
      </c>
      <c r="L85" s="1698">
        <v>23580</v>
      </c>
      <c r="M85" s="1698">
        <v>40740</v>
      </c>
      <c r="N85" s="1698">
        <v>55640</v>
      </c>
      <c r="O85" s="1698">
        <v>31120</v>
      </c>
      <c r="P85" s="1698">
        <v>37460</v>
      </c>
      <c r="Q85" s="1698">
        <v>113400</v>
      </c>
      <c r="R85" s="1698">
        <v>131980</v>
      </c>
      <c r="S85" s="1698">
        <v>250420</v>
      </c>
      <c r="T85" s="1698">
        <v>100820</v>
      </c>
      <c r="U85" s="1698">
        <v>50940</v>
      </c>
      <c r="V85" s="1698">
        <v>16420</v>
      </c>
      <c r="W85" s="1698">
        <v>22080</v>
      </c>
      <c r="X85" s="1698">
        <v>16020</v>
      </c>
      <c r="Y85" s="1698">
        <v>18380</v>
      </c>
      <c r="Z85" s="1698">
        <v>36380</v>
      </c>
      <c r="AA85" s="1698">
        <v>34720</v>
      </c>
      <c r="AB85" s="1698">
        <v>46640</v>
      </c>
      <c r="AC85" s="1698">
        <v>100400</v>
      </c>
      <c r="AD85" s="1698">
        <v>33100</v>
      </c>
      <c r="AE85" s="1697">
        <v>26220</v>
      </c>
      <c r="AF85" s="1698">
        <v>51820</v>
      </c>
      <c r="AG85" s="1698">
        <v>97440</v>
      </c>
      <c r="AH85" s="1698">
        <v>63880</v>
      </c>
      <c r="AI85" s="1698">
        <v>28000</v>
      </c>
      <c r="AJ85" s="1698">
        <v>19760</v>
      </c>
      <c r="AK85" s="1698">
        <v>14200</v>
      </c>
      <c r="AL85" s="1698">
        <v>17320</v>
      </c>
      <c r="AM85" s="1698">
        <v>34960</v>
      </c>
      <c r="AN85" s="1698">
        <v>37960</v>
      </c>
      <c r="AO85" s="1698">
        <v>21520</v>
      </c>
      <c r="AP85" s="1698">
        <v>17780</v>
      </c>
      <c r="AQ85" s="1698">
        <v>11360</v>
      </c>
      <c r="AR85" s="1698">
        <v>24760</v>
      </c>
      <c r="AS85" s="1698">
        <v>16200</v>
      </c>
      <c r="AT85" s="1698">
        <v>77660</v>
      </c>
      <c r="AU85" s="1698">
        <v>18000</v>
      </c>
      <c r="AV85" s="1698">
        <v>31920</v>
      </c>
      <c r="AW85" s="1698">
        <v>39940</v>
      </c>
      <c r="AX85" s="1698">
        <v>22160</v>
      </c>
      <c r="AY85" s="1698">
        <v>22940</v>
      </c>
      <c r="AZ85" s="1698">
        <v>40200</v>
      </c>
      <c r="BA85" s="1704">
        <v>37860</v>
      </c>
      <c r="BB85" s="1714">
        <v>2189660</v>
      </c>
      <c r="BC85" s="1071" t="s">
        <v>199</v>
      </c>
      <c r="BD85" s="1067">
        <v>67</v>
      </c>
      <c r="BE85" s="1068" t="s">
        <v>393</v>
      </c>
      <c r="BF85" s="1069" t="s">
        <v>390</v>
      </c>
      <c r="BG85" s="992"/>
      <c r="BH85" s="996" t="s">
        <v>1179</v>
      </c>
      <c r="BI85" s="994"/>
      <c r="BJ85" s="1004" t="s">
        <v>1180</v>
      </c>
      <c r="BK85" s="996"/>
      <c r="BL85" s="996"/>
    </row>
    <row r="86" spans="1:64">
      <c r="B86" s="1072"/>
      <c r="C86" s="1072"/>
      <c r="D86" s="1072"/>
      <c r="E86" s="1072"/>
      <c r="F86" s="1072"/>
      <c r="G86" s="1073"/>
      <c r="H86" s="1073"/>
      <c r="I86" s="1073"/>
      <c r="J86" s="1073"/>
      <c r="K86" s="1073"/>
      <c r="L86" s="1073"/>
      <c r="M86" s="1073"/>
      <c r="N86" s="1073"/>
      <c r="O86" s="1073"/>
      <c r="P86" s="1073"/>
      <c r="Q86" s="1073"/>
      <c r="R86" s="1073"/>
      <c r="S86" s="1073"/>
      <c r="T86" s="1073"/>
      <c r="U86" s="1073"/>
      <c r="V86" s="1073"/>
      <c r="W86" s="1073"/>
      <c r="X86" s="1073"/>
      <c r="Y86" s="1073"/>
      <c r="Z86" s="1073"/>
      <c r="AA86" s="1073"/>
      <c r="AB86" s="1073"/>
      <c r="AC86" s="1073"/>
      <c r="AD86" s="1073"/>
      <c r="AE86" s="1073"/>
      <c r="AF86" s="1073"/>
      <c r="AG86" s="1073"/>
      <c r="AH86" s="1073"/>
      <c r="AI86" s="1073"/>
      <c r="AJ86" s="1073"/>
      <c r="AK86" s="1073"/>
      <c r="AL86" s="1073"/>
      <c r="AM86" s="1073"/>
      <c r="AN86" s="1073"/>
      <c r="AO86" s="1073"/>
      <c r="AP86" s="1073"/>
      <c r="AQ86" s="1073"/>
      <c r="AR86" s="1073"/>
      <c r="AS86" s="1073"/>
      <c r="AT86" s="1073"/>
      <c r="AU86" s="1073"/>
      <c r="AV86" s="1073"/>
      <c r="AW86" s="1073"/>
      <c r="AX86" s="1073"/>
      <c r="AY86" s="1073"/>
      <c r="AZ86" s="1073"/>
      <c r="BA86" s="1073"/>
      <c r="BB86" s="1072"/>
      <c r="BC86" s="1072"/>
      <c r="BD86" s="1072"/>
      <c r="BE86" s="1072"/>
      <c r="BF86" s="1072"/>
      <c r="BG86" s="1072"/>
      <c r="BH86" s="1074"/>
      <c r="BI86" s="1074"/>
      <c r="BJ86" s="1074"/>
      <c r="BK86" s="956"/>
      <c r="BL86" s="956"/>
    </row>
    <row r="87" spans="1:64" ht="14.25" thickBot="1">
      <c r="B87" s="1072"/>
      <c r="C87" s="1072"/>
      <c r="D87" s="1072"/>
      <c r="E87" s="1072"/>
      <c r="F87" s="1072"/>
      <c r="G87" s="1073"/>
      <c r="H87" s="1073"/>
      <c r="I87" s="1073"/>
      <c r="J87" s="1073"/>
      <c r="K87" s="1073"/>
      <c r="L87" s="1073"/>
      <c r="M87" s="1073"/>
      <c r="N87" s="1073"/>
      <c r="O87" s="1073"/>
      <c r="P87" s="1073"/>
      <c r="Q87" s="1073"/>
      <c r="R87" s="1073"/>
      <c r="S87" s="1073"/>
      <c r="T87" s="1073"/>
      <c r="U87" s="1073"/>
      <c r="V87" s="1073"/>
      <c r="W87" s="1073"/>
      <c r="X87" s="1073"/>
      <c r="Y87" s="1073"/>
      <c r="Z87" s="1073"/>
      <c r="AA87" s="1073"/>
      <c r="AB87" s="1073"/>
      <c r="AC87" s="1073"/>
      <c r="AD87" s="1073"/>
      <c r="AE87" s="1073"/>
      <c r="AF87" s="1073"/>
      <c r="AG87" s="1073"/>
      <c r="AH87" s="1073"/>
      <c r="AI87" s="1073"/>
      <c r="AJ87" s="1073"/>
      <c r="AK87" s="1073"/>
      <c r="AL87" s="1073"/>
      <c r="AM87" s="1073"/>
      <c r="AN87" s="1073"/>
      <c r="AO87" s="1073"/>
      <c r="AP87" s="1073"/>
      <c r="AQ87" s="1073"/>
      <c r="AR87" s="1073"/>
      <c r="AS87" s="1073"/>
      <c r="AT87" s="1073"/>
      <c r="AU87" s="1073"/>
      <c r="AV87" s="1073"/>
      <c r="AW87" s="1073"/>
      <c r="AX87" s="1073"/>
      <c r="AY87" s="1073"/>
      <c r="AZ87" s="1073"/>
      <c r="BA87" s="1073"/>
      <c r="BB87" s="1072"/>
      <c r="BC87" s="1072"/>
      <c r="BD87" s="1072"/>
      <c r="BE87" s="1072"/>
      <c r="BF87" s="1072"/>
      <c r="BG87" s="1072"/>
      <c r="BH87" s="1074"/>
      <c r="BI87" s="1074"/>
      <c r="BJ87" s="1074"/>
      <c r="BK87" s="956"/>
      <c r="BL87" s="956"/>
    </row>
    <row r="88" spans="1:64" s="997" customFormat="1">
      <c r="A88" s="957"/>
      <c r="B88" s="1075" t="s">
        <v>191</v>
      </c>
      <c r="C88" s="1076">
        <v>66</v>
      </c>
      <c r="D88" s="1077" t="s">
        <v>382</v>
      </c>
      <c r="E88" s="1076" t="s">
        <v>383</v>
      </c>
      <c r="F88" s="1715" t="s">
        <v>12</v>
      </c>
      <c r="G88" s="1719">
        <v>128620</v>
      </c>
      <c r="H88" s="1720">
        <v>24020</v>
      </c>
      <c r="I88" s="1720">
        <v>29160</v>
      </c>
      <c r="J88" s="1720">
        <v>55980</v>
      </c>
      <c r="K88" s="1720">
        <v>22600</v>
      </c>
      <c r="L88" s="1720">
        <v>22480</v>
      </c>
      <c r="M88" s="1720">
        <v>40600</v>
      </c>
      <c r="N88" s="1720">
        <v>62000</v>
      </c>
      <c r="O88" s="1720">
        <v>42000</v>
      </c>
      <c r="P88" s="1720">
        <v>45560</v>
      </c>
      <c r="Q88" s="1720">
        <v>162820</v>
      </c>
      <c r="R88" s="1720">
        <v>147620</v>
      </c>
      <c r="S88" s="1720">
        <v>353140</v>
      </c>
      <c r="T88" s="1720">
        <v>229540</v>
      </c>
      <c r="U88" s="1720">
        <v>46600</v>
      </c>
      <c r="V88" s="1720">
        <v>21480</v>
      </c>
      <c r="W88" s="1720">
        <v>29040</v>
      </c>
      <c r="X88" s="1720">
        <v>15800</v>
      </c>
      <c r="Y88" s="1720">
        <v>18940</v>
      </c>
      <c r="Z88" s="1720">
        <v>48700</v>
      </c>
      <c r="AA88" s="1720">
        <v>51200</v>
      </c>
      <c r="AB88" s="1720">
        <v>74060</v>
      </c>
      <c r="AC88" s="1720">
        <v>174200</v>
      </c>
      <c r="AD88" s="1720">
        <v>46160</v>
      </c>
      <c r="AE88" s="1719">
        <v>44840</v>
      </c>
      <c r="AF88" s="1720">
        <v>87780</v>
      </c>
      <c r="AG88" s="1720">
        <v>196840</v>
      </c>
      <c r="AH88" s="1720">
        <v>132120</v>
      </c>
      <c r="AI88" s="1720">
        <v>38580</v>
      </c>
      <c r="AJ88" s="1720">
        <v>25140</v>
      </c>
      <c r="AK88" s="1720">
        <v>12780</v>
      </c>
      <c r="AL88" s="1720">
        <v>17400</v>
      </c>
      <c r="AM88" s="1720">
        <v>51820</v>
      </c>
      <c r="AN88" s="1720">
        <v>65480</v>
      </c>
      <c r="AO88" s="1720">
        <v>29220</v>
      </c>
      <c r="AP88" s="1720">
        <v>19560</v>
      </c>
      <c r="AQ88" s="1720">
        <v>25660</v>
      </c>
      <c r="AR88" s="1720">
        <v>24360</v>
      </c>
      <c r="AS88" s="1720">
        <v>18720</v>
      </c>
      <c r="AT88" s="1720">
        <v>119260</v>
      </c>
      <c r="AU88" s="1720">
        <v>17920</v>
      </c>
      <c r="AV88" s="1720">
        <v>38440</v>
      </c>
      <c r="AW88" s="1720">
        <v>41520</v>
      </c>
      <c r="AX88" s="1720">
        <v>24140</v>
      </c>
      <c r="AY88" s="1720">
        <v>31280</v>
      </c>
      <c r="AZ88" s="1720">
        <v>38920</v>
      </c>
      <c r="BA88" s="1724">
        <v>34960</v>
      </c>
      <c r="BB88" s="1727">
        <v>3029060</v>
      </c>
      <c r="BC88" s="1716" t="s">
        <v>191</v>
      </c>
      <c r="BD88" s="1076">
        <v>66</v>
      </c>
      <c r="BE88" s="1077" t="s">
        <v>382</v>
      </c>
      <c r="BF88" s="1078" t="s">
        <v>383</v>
      </c>
      <c r="BG88" s="992"/>
      <c r="BH88" s="996" t="s">
        <v>1179</v>
      </c>
      <c r="BI88" s="994"/>
      <c r="BJ88" s="994"/>
      <c r="BK88" s="996"/>
      <c r="BL88" s="996"/>
    </row>
    <row r="89" spans="1:64" s="997" customFormat="1">
      <c r="A89" s="957"/>
      <c r="B89" s="1079" t="s">
        <v>194</v>
      </c>
      <c r="C89" s="1080">
        <v>67</v>
      </c>
      <c r="D89" s="998" t="s">
        <v>387</v>
      </c>
      <c r="E89" s="1080" t="s">
        <v>385</v>
      </c>
      <c r="F89" s="989" t="s">
        <v>12</v>
      </c>
      <c r="G89" s="1721">
        <v>36155</v>
      </c>
      <c r="H89" s="1679">
        <v>6877.666666666667</v>
      </c>
      <c r="I89" s="1679">
        <v>7768</v>
      </c>
      <c r="J89" s="1679">
        <v>13292.666666666666</v>
      </c>
      <c r="K89" s="1679">
        <v>7444.666666666667</v>
      </c>
      <c r="L89" s="1679">
        <v>8794.6666666666661</v>
      </c>
      <c r="M89" s="1679">
        <v>10660.666666666666</v>
      </c>
      <c r="N89" s="1679">
        <v>12224.666666666666</v>
      </c>
      <c r="O89" s="1679">
        <v>9057.6666666666661</v>
      </c>
      <c r="P89" s="1679">
        <v>8024.666666666667</v>
      </c>
      <c r="Q89" s="1679">
        <v>29909.666666666668</v>
      </c>
      <c r="R89" s="1679">
        <v>19540</v>
      </c>
      <c r="S89" s="1679">
        <v>43683.333333333336</v>
      </c>
      <c r="T89" s="1679">
        <v>23735.666666666668</v>
      </c>
      <c r="U89" s="1679">
        <v>12643.333333333334</v>
      </c>
      <c r="V89" s="1679">
        <v>6051.333333333333</v>
      </c>
      <c r="W89" s="1679">
        <v>7896.333333333333</v>
      </c>
      <c r="X89" s="1679">
        <v>5227</v>
      </c>
      <c r="Y89" s="1679">
        <v>5694</v>
      </c>
      <c r="Z89" s="1679">
        <v>14588</v>
      </c>
      <c r="AA89" s="1679">
        <v>11196.666666666666</v>
      </c>
      <c r="AB89" s="1679">
        <v>17535</v>
      </c>
      <c r="AC89" s="1679">
        <v>29306.333333333332</v>
      </c>
      <c r="AD89" s="1679">
        <v>10077</v>
      </c>
      <c r="AE89" s="1721">
        <v>6294.666666666667</v>
      </c>
      <c r="AF89" s="1679">
        <v>9353</v>
      </c>
      <c r="AG89" s="1679">
        <v>31877.333333333332</v>
      </c>
      <c r="AH89" s="1679">
        <v>19831</v>
      </c>
      <c r="AI89" s="1679">
        <v>6201.666666666667</v>
      </c>
      <c r="AJ89" s="1679">
        <v>5555.333333333333</v>
      </c>
      <c r="AK89" s="1679">
        <v>3524.6666666666665</v>
      </c>
      <c r="AL89" s="1679">
        <v>5347.666666666667</v>
      </c>
      <c r="AM89" s="1679">
        <v>8347.6666666666661</v>
      </c>
      <c r="AN89" s="1679">
        <v>15210</v>
      </c>
      <c r="AO89" s="1679">
        <v>6423</v>
      </c>
      <c r="AP89" s="1679">
        <v>4566.666666666667</v>
      </c>
      <c r="AQ89" s="1679">
        <v>5869</v>
      </c>
      <c r="AR89" s="1679">
        <v>9351</v>
      </c>
      <c r="AS89" s="1679">
        <v>5484.666666666667</v>
      </c>
      <c r="AT89" s="1679">
        <v>22347.666666666668</v>
      </c>
      <c r="AU89" s="1679">
        <v>4312.666666666667</v>
      </c>
      <c r="AV89" s="1679">
        <v>7655.666666666667</v>
      </c>
      <c r="AW89" s="1679">
        <v>11213.666666666666</v>
      </c>
      <c r="AX89" s="1679">
        <v>5428.666666666667</v>
      </c>
      <c r="AY89" s="1679">
        <v>6668.666666666667</v>
      </c>
      <c r="AZ89" s="1679">
        <v>12482.666666666666</v>
      </c>
      <c r="BA89" s="1725">
        <v>6756.333333333333</v>
      </c>
      <c r="BB89" s="1728">
        <v>577487.33333333337</v>
      </c>
      <c r="BC89" s="1717" t="s">
        <v>194</v>
      </c>
      <c r="BD89" s="1080">
        <v>67</v>
      </c>
      <c r="BE89" s="998" t="s">
        <v>387</v>
      </c>
      <c r="BF89" s="999" t="s">
        <v>385</v>
      </c>
      <c r="BG89" s="992"/>
      <c r="BH89" s="994" t="s">
        <v>1103</v>
      </c>
      <c r="BI89" s="994"/>
      <c r="BJ89" s="994"/>
      <c r="BK89" s="996"/>
      <c r="BL89" s="996"/>
    </row>
    <row r="90" spans="1:64" s="997" customFormat="1" ht="14.25" thickBot="1">
      <c r="A90" s="957"/>
      <c r="B90" s="1081"/>
      <c r="C90" s="1082">
        <v>70</v>
      </c>
      <c r="D90" s="1068" t="s">
        <v>198</v>
      </c>
      <c r="E90" s="1083"/>
      <c r="F90" s="1070"/>
      <c r="G90" s="1722">
        <v>185726.66666666666</v>
      </c>
      <c r="H90" s="1723">
        <v>32832.333333333336</v>
      </c>
      <c r="I90" s="1723">
        <v>32398.666666666668</v>
      </c>
      <c r="J90" s="1723">
        <v>83297.666666666672</v>
      </c>
      <c r="K90" s="1723">
        <v>25871.666666666668</v>
      </c>
      <c r="L90" s="1723">
        <v>28664</v>
      </c>
      <c r="M90" s="1723">
        <v>59527.333333333336</v>
      </c>
      <c r="N90" s="1723">
        <v>71247.666666666672</v>
      </c>
      <c r="O90" s="1723">
        <v>55373.333333333336</v>
      </c>
      <c r="P90" s="1723">
        <v>58707.333333333336</v>
      </c>
      <c r="Q90" s="1723">
        <v>181642.33333333334</v>
      </c>
      <c r="R90" s="1723">
        <v>160033.33333333334</v>
      </c>
      <c r="S90" s="1723">
        <v>1045273.3333333334</v>
      </c>
      <c r="T90" s="1723">
        <v>262569.33333333331</v>
      </c>
      <c r="U90" s="1723">
        <v>62066</v>
      </c>
      <c r="V90" s="1723">
        <v>32258.333333333332</v>
      </c>
      <c r="W90" s="1723">
        <v>37361.666666666664</v>
      </c>
      <c r="X90" s="1723">
        <v>22218.333333333332</v>
      </c>
      <c r="Y90" s="1723">
        <v>21323.666666666668</v>
      </c>
      <c r="Z90" s="1723">
        <v>49594.333333333336</v>
      </c>
      <c r="AA90" s="1723">
        <v>52055</v>
      </c>
      <c r="AB90" s="1723">
        <v>119230</v>
      </c>
      <c r="AC90" s="1723">
        <v>292425</v>
      </c>
      <c r="AD90" s="1723">
        <v>51484</v>
      </c>
      <c r="AE90" s="1722">
        <v>41716.333333333336</v>
      </c>
      <c r="AF90" s="1723">
        <v>80811</v>
      </c>
      <c r="AG90" s="1723">
        <v>386606.33333333331</v>
      </c>
      <c r="AH90" s="1723">
        <v>143583.66666666666</v>
      </c>
      <c r="AI90" s="1723">
        <v>26900</v>
      </c>
      <c r="AJ90" s="1723">
        <v>20822.666666666668</v>
      </c>
      <c r="AK90" s="1723">
        <v>13116.666666666666</v>
      </c>
      <c r="AL90" s="1723">
        <v>20878.666666666668</v>
      </c>
      <c r="AM90" s="1723">
        <v>52758.333333333336</v>
      </c>
      <c r="AN90" s="1723">
        <v>91084.666666666672</v>
      </c>
      <c r="AO90" s="1723">
        <v>39111.666666666664</v>
      </c>
      <c r="AP90" s="1723">
        <v>16569.666666666668</v>
      </c>
      <c r="AQ90" s="1723">
        <v>26925.333333333332</v>
      </c>
      <c r="AR90" s="1723">
        <v>35779</v>
      </c>
      <c r="AS90" s="1723">
        <v>14029</v>
      </c>
      <c r="AT90" s="1723">
        <v>186184.66666666666</v>
      </c>
      <c r="AU90" s="1723">
        <v>20512.666666666668</v>
      </c>
      <c r="AV90" s="1723">
        <v>29581.333333333332</v>
      </c>
      <c r="AW90" s="1723">
        <v>45268.333333333336</v>
      </c>
      <c r="AX90" s="1723">
        <v>29375</v>
      </c>
      <c r="AY90" s="1723">
        <v>26826.666666666668</v>
      </c>
      <c r="AZ90" s="1723">
        <v>31764.666666666668</v>
      </c>
      <c r="BA90" s="1726">
        <v>47760.333333333336</v>
      </c>
      <c r="BB90" s="1729">
        <v>4451148</v>
      </c>
      <c r="BC90" s="1718"/>
      <c r="BD90" s="1082">
        <v>70</v>
      </c>
      <c r="BE90" s="1068" t="s">
        <v>198</v>
      </c>
      <c r="BF90" s="1069"/>
      <c r="BG90" s="992"/>
      <c r="BH90" s="994" t="s">
        <v>1103</v>
      </c>
      <c r="BI90" s="994"/>
      <c r="BJ90" s="994"/>
      <c r="BK90" s="996"/>
      <c r="BL90" s="996"/>
    </row>
    <row r="91" spans="1:64">
      <c r="B91" s="1065"/>
      <c r="C91" s="1084"/>
      <c r="D91" s="1085"/>
      <c r="E91" s="1086"/>
      <c r="F91" s="1086"/>
      <c r="G91" s="1087"/>
      <c r="H91" s="1087"/>
      <c r="I91" s="1087"/>
      <c r="J91" s="1087"/>
      <c r="K91" s="1087"/>
      <c r="L91" s="1087"/>
      <c r="M91" s="1087"/>
      <c r="N91" s="1087"/>
      <c r="O91" s="1087"/>
      <c r="P91" s="1087"/>
      <c r="Q91" s="1087"/>
      <c r="R91" s="1087"/>
      <c r="S91" s="1087"/>
      <c r="T91" s="1087"/>
      <c r="U91" s="1087"/>
      <c r="V91" s="1087"/>
      <c r="W91" s="1087"/>
      <c r="X91" s="1087"/>
      <c r="Y91" s="1087"/>
      <c r="Z91" s="1087"/>
      <c r="AA91" s="1087"/>
      <c r="AB91" s="1087"/>
      <c r="AC91" s="1087"/>
      <c r="AD91" s="1087"/>
      <c r="AE91" s="1087"/>
      <c r="AF91" s="1087"/>
      <c r="AG91" s="1087"/>
      <c r="AH91" s="1087"/>
      <c r="AI91" s="1087"/>
      <c r="AJ91" s="1087"/>
      <c r="AK91" s="1087"/>
      <c r="AL91" s="1087"/>
      <c r="AM91" s="1087"/>
      <c r="AN91" s="1087"/>
      <c r="AO91" s="1087"/>
      <c r="AP91" s="1087"/>
      <c r="AQ91" s="1087"/>
      <c r="AR91" s="1087"/>
      <c r="AS91" s="1087"/>
      <c r="AT91" s="1087"/>
      <c r="AU91" s="1087"/>
      <c r="AV91" s="1087"/>
      <c r="AW91" s="1087"/>
      <c r="AX91" s="1087"/>
      <c r="AY91" s="1087"/>
      <c r="AZ91" s="1087"/>
      <c r="BA91" s="1087"/>
      <c r="BB91" s="1088"/>
      <c r="BC91" s="1065"/>
      <c r="BD91" s="1084"/>
      <c r="BE91" s="1085"/>
      <c r="BF91" s="1086"/>
      <c r="BG91" s="1086"/>
      <c r="BH91" s="1089"/>
      <c r="BI91" s="1089"/>
      <c r="BJ91" s="1089"/>
      <c r="BK91" s="956"/>
      <c r="BL91" s="956"/>
    </row>
    <row r="92" spans="1:64">
      <c r="B92" s="953"/>
      <c r="C92" s="953"/>
      <c r="D92" s="953"/>
      <c r="E92" s="953"/>
      <c r="F92" s="953"/>
      <c r="G92" s="953"/>
      <c r="H92" s="953"/>
      <c r="I92" s="953"/>
      <c r="J92" s="953"/>
      <c r="K92" s="953"/>
      <c r="L92" s="953"/>
      <c r="M92" s="953"/>
      <c r="N92" s="953"/>
      <c r="O92" s="953"/>
      <c r="P92" s="953"/>
      <c r="Q92" s="953"/>
      <c r="R92" s="953"/>
      <c r="S92" s="953"/>
      <c r="T92" s="953"/>
      <c r="U92" s="953"/>
      <c r="V92" s="953"/>
      <c r="W92" s="953"/>
      <c r="X92" s="953"/>
      <c r="Y92" s="953"/>
      <c r="Z92" s="953"/>
      <c r="AA92" s="953"/>
      <c r="AB92" s="953"/>
      <c r="AC92" s="953"/>
      <c r="AD92" s="953"/>
      <c r="AE92" s="953"/>
      <c r="AF92" s="953"/>
      <c r="AG92" s="953"/>
      <c r="AH92" s="953"/>
      <c r="AI92" s="953"/>
      <c r="AJ92" s="953"/>
      <c r="AK92" s="953"/>
      <c r="AL92" s="953"/>
      <c r="AM92" s="953"/>
      <c r="AN92" s="953"/>
      <c r="AO92" s="953"/>
      <c r="AP92" s="953"/>
      <c r="AQ92" s="953"/>
      <c r="AR92" s="953"/>
      <c r="AS92" s="953"/>
      <c r="AT92" s="953"/>
      <c r="AU92" s="953"/>
      <c r="AV92" s="953"/>
      <c r="AW92" s="953"/>
      <c r="AX92" s="953"/>
      <c r="AY92" s="953"/>
      <c r="AZ92" s="953"/>
      <c r="BA92" s="953"/>
      <c r="BB92" s="953"/>
      <c r="BC92" s="953"/>
      <c r="BD92" s="953"/>
      <c r="BE92" s="953"/>
      <c r="BF92" s="953"/>
      <c r="BG92" s="953"/>
      <c r="BH92" s="955"/>
      <c r="BI92" s="955"/>
      <c r="BJ92" s="955"/>
    </row>
  </sheetData>
  <mergeCells count="12">
    <mergeCell ref="BK78:BL78"/>
    <mergeCell ref="B6:B7"/>
    <mergeCell ref="C6:C7"/>
    <mergeCell ref="D6:D7"/>
    <mergeCell ref="E6:E7"/>
    <mergeCell ref="F6:F7"/>
    <mergeCell ref="BC6:BC7"/>
    <mergeCell ref="BD6:BD7"/>
    <mergeCell ref="BE6:BE7"/>
    <mergeCell ref="BF6:BF7"/>
    <mergeCell ref="BK44:BL44"/>
    <mergeCell ref="BK47:BL47"/>
  </mergeCells>
  <phoneticPr fontId="15"/>
  <conditionalFormatting sqref="AK20 W20 V27">
    <cfRule type="expression" dxfId="56" priority="53" stopIfTrue="1">
      <formula>$F20="全国計"</formula>
    </cfRule>
  </conditionalFormatting>
  <conditionalFormatting sqref="G11:AD11 G61:AD72 AF61:BB72 AF11:BB11">
    <cfRule type="cellIs" dxfId="55" priority="51" operator="lessThan">
      <formula>0</formula>
    </cfRule>
    <cfRule type="expression" dxfId="54" priority="52">
      <formula>"&lt;0"</formula>
    </cfRule>
  </conditionalFormatting>
  <conditionalFormatting sqref="G14:AD16 AF14:BB16">
    <cfRule type="cellIs" dxfId="53" priority="49" operator="lessThan">
      <formula>0</formula>
    </cfRule>
    <cfRule type="expression" dxfId="52" priority="50">
      <formula>"&lt;0"</formula>
    </cfRule>
  </conditionalFormatting>
  <conditionalFormatting sqref="G44:AD46 AF44:BB46">
    <cfRule type="cellIs" dxfId="51" priority="47" operator="lessThan">
      <formula>0</formula>
    </cfRule>
    <cfRule type="expression" dxfId="50" priority="48">
      <formula>"&lt;0"</formula>
    </cfRule>
  </conditionalFormatting>
  <conditionalFormatting sqref="G50:AD54 AF50:BB54">
    <cfRule type="cellIs" dxfId="49" priority="45" operator="lessThan">
      <formula>0</formula>
    </cfRule>
    <cfRule type="expression" dxfId="48" priority="46">
      <formula>"&lt;0"</formula>
    </cfRule>
  </conditionalFormatting>
  <conditionalFormatting sqref="G56:AD58 AF56:BB58">
    <cfRule type="cellIs" dxfId="47" priority="43" operator="lessThan">
      <formula>0</formula>
    </cfRule>
    <cfRule type="expression" dxfId="46" priority="44">
      <formula>"&lt;0"</formula>
    </cfRule>
  </conditionalFormatting>
  <conditionalFormatting sqref="G59:AD59 AF59:BB59">
    <cfRule type="cellIs" dxfId="45" priority="41" operator="lessThan">
      <formula>0</formula>
    </cfRule>
    <cfRule type="expression" dxfId="44" priority="42">
      <formula>"&lt;0"</formula>
    </cfRule>
  </conditionalFormatting>
  <conditionalFormatting sqref="G74:AD74 AF74:BB74">
    <cfRule type="cellIs" dxfId="43" priority="39" operator="lessThan">
      <formula>0</formula>
    </cfRule>
    <cfRule type="expression" dxfId="42" priority="40">
      <formula>"&lt;0"</formula>
    </cfRule>
  </conditionalFormatting>
  <conditionalFormatting sqref="G75:AD75 AF75:BB75">
    <cfRule type="cellIs" dxfId="41" priority="37" operator="lessThan">
      <formula>0</formula>
    </cfRule>
    <cfRule type="expression" dxfId="40" priority="38">
      <formula>"&lt;0"</formula>
    </cfRule>
  </conditionalFormatting>
  <conditionalFormatting sqref="G76:AD76 AF76:BB76">
    <cfRule type="cellIs" dxfId="39" priority="35" operator="lessThan">
      <formula>0</formula>
    </cfRule>
    <cfRule type="expression" dxfId="38" priority="36">
      <formula>"&lt;0"</formula>
    </cfRule>
  </conditionalFormatting>
  <conditionalFormatting sqref="G79:AD79 AF79:BB79">
    <cfRule type="cellIs" dxfId="37" priority="33" operator="lessThan">
      <formula>0</formula>
    </cfRule>
    <cfRule type="expression" dxfId="36" priority="34">
      <formula>"&lt;0"</formula>
    </cfRule>
  </conditionalFormatting>
  <conditionalFormatting sqref="G81:AD82 AF81:BB82">
    <cfRule type="cellIs" dxfId="35" priority="31" operator="lessThan">
      <formula>0</formula>
    </cfRule>
    <cfRule type="expression" dxfId="34" priority="32">
      <formula>"&lt;0"</formula>
    </cfRule>
  </conditionalFormatting>
  <conditionalFormatting sqref="G89:AD89 AF89:BB89">
    <cfRule type="cellIs" dxfId="33" priority="29" operator="lessThan">
      <formula>0</formula>
    </cfRule>
    <cfRule type="expression" dxfId="32" priority="30">
      <formula>"&lt;0"</formula>
    </cfRule>
  </conditionalFormatting>
  <conditionalFormatting sqref="G90:AD90 AF90:BB90">
    <cfRule type="cellIs" dxfId="31" priority="27" operator="lessThan">
      <formula>0</formula>
    </cfRule>
    <cfRule type="expression" dxfId="30" priority="28">
      <formula>"&lt;0"</formula>
    </cfRule>
  </conditionalFormatting>
  <conditionalFormatting sqref="AE11 AE61:AE72">
    <cfRule type="cellIs" dxfId="29" priority="25" operator="lessThan">
      <formula>0</formula>
    </cfRule>
    <cfRule type="expression" dxfId="28" priority="26">
      <formula>"&lt;0"</formula>
    </cfRule>
  </conditionalFormatting>
  <conditionalFormatting sqref="AE14:AE16">
    <cfRule type="cellIs" dxfId="27" priority="23" operator="lessThan">
      <formula>0</formula>
    </cfRule>
    <cfRule type="expression" dxfId="26" priority="24">
      <formula>"&lt;0"</formula>
    </cfRule>
  </conditionalFormatting>
  <conditionalFormatting sqref="AE44:AE46">
    <cfRule type="cellIs" dxfId="25" priority="21" operator="lessThan">
      <formula>0</formula>
    </cfRule>
    <cfRule type="expression" dxfId="24" priority="22">
      <formula>"&lt;0"</formula>
    </cfRule>
  </conditionalFormatting>
  <conditionalFormatting sqref="AE50:AE54">
    <cfRule type="cellIs" dxfId="23" priority="19" operator="lessThan">
      <formula>0</formula>
    </cfRule>
    <cfRule type="expression" dxfId="22" priority="20">
      <formula>"&lt;0"</formula>
    </cfRule>
  </conditionalFormatting>
  <conditionalFormatting sqref="AE56:AE58">
    <cfRule type="cellIs" dxfId="21" priority="17" operator="lessThan">
      <formula>0</formula>
    </cfRule>
    <cfRule type="expression" dxfId="20" priority="18">
      <formula>"&lt;0"</formula>
    </cfRule>
  </conditionalFormatting>
  <conditionalFormatting sqref="AE59">
    <cfRule type="cellIs" dxfId="19" priority="15" operator="lessThan">
      <formula>0</formula>
    </cfRule>
    <cfRule type="expression" dxfId="18" priority="16">
      <formula>"&lt;0"</formula>
    </cfRule>
  </conditionalFormatting>
  <conditionalFormatting sqref="AE74">
    <cfRule type="cellIs" dxfId="17" priority="13" operator="lessThan">
      <formula>0</formula>
    </cfRule>
    <cfRule type="expression" dxfId="16" priority="14">
      <formula>"&lt;0"</formula>
    </cfRule>
  </conditionalFormatting>
  <conditionalFormatting sqref="AE75">
    <cfRule type="cellIs" dxfId="15" priority="11" operator="lessThan">
      <formula>0</formula>
    </cfRule>
    <cfRule type="expression" dxfId="14" priority="12">
      <formula>"&lt;0"</formula>
    </cfRule>
  </conditionalFormatting>
  <conditionalFormatting sqref="AE76">
    <cfRule type="cellIs" dxfId="13" priority="9" operator="lessThan">
      <formula>0</formula>
    </cfRule>
    <cfRule type="expression" dxfId="12" priority="10">
      <formula>"&lt;0"</formula>
    </cfRule>
  </conditionalFormatting>
  <conditionalFormatting sqref="AE79">
    <cfRule type="cellIs" dxfId="11" priority="7" operator="lessThan">
      <formula>0</formula>
    </cfRule>
    <cfRule type="expression" dxfId="10" priority="8">
      <formula>"&lt;0"</formula>
    </cfRule>
  </conditionalFormatting>
  <conditionalFormatting sqref="AE81:AE82">
    <cfRule type="cellIs" dxfId="9" priority="5" operator="lessThan">
      <formula>0</formula>
    </cfRule>
    <cfRule type="expression" dxfId="8" priority="6">
      <formula>"&lt;0"</formula>
    </cfRule>
  </conditionalFormatting>
  <conditionalFormatting sqref="AE89">
    <cfRule type="cellIs" dxfId="7" priority="3" operator="lessThan">
      <formula>0</formula>
    </cfRule>
    <cfRule type="expression" dxfId="6" priority="4">
      <formula>"&lt;0"</formula>
    </cfRule>
  </conditionalFormatting>
  <conditionalFormatting sqref="AE90">
    <cfRule type="cellIs" dxfId="5" priority="1" operator="lessThan">
      <formula>0</formula>
    </cfRule>
    <cfRule type="expression" dxfId="4" priority="2">
      <formula>"&lt;0"</formula>
    </cfRule>
  </conditionalFormatting>
  <hyperlinks>
    <hyperlink ref="BJ9" r:id="rId1"/>
    <hyperlink ref="BJ10" r:id="rId2"/>
    <hyperlink ref="BJ11" r:id="rId3"/>
    <hyperlink ref="BJ17" r:id="rId4"/>
    <hyperlink ref="BJ19" r:id="rId5"/>
    <hyperlink ref="BJ83" r:id="rId6"/>
    <hyperlink ref="BJ85" r:id="rId7"/>
  </hyperlinks>
  <pageMargins left="1.5354330708661419" right="0.55118110236220474" top="1.1811023622047245" bottom="0.19685039370078741" header="0" footer="0"/>
  <pageSetup paperSize="9" scale="45" orientation="landscape" horizontalDpi="4294967294" r:id="rId8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tabColor theme="9"/>
    <pageSetUpPr fitToPage="1"/>
  </sheetPr>
  <dimension ref="A1:U179"/>
  <sheetViews>
    <sheetView showGridLines="0" view="pageBreakPreview" zoomScale="70" zoomScaleNormal="70" zoomScaleSheetLayoutView="70" workbookViewId="0">
      <selection activeCell="K28" sqref="K28"/>
    </sheetView>
  </sheetViews>
  <sheetFormatPr defaultColWidth="9" defaultRowHeight="12"/>
  <cols>
    <col min="1" max="1" width="2.5" style="1457" customWidth="1"/>
    <col min="2" max="2" width="1.5" style="1458" customWidth="1"/>
    <col min="3" max="4" width="2.125" style="1458" customWidth="1"/>
    <col min="5" max="5" width="8.5" style="1459" bestFit="1" customWidth="1"/>
    <col min="6" max="6" width="2.125" style="1458" customWidth="1"/>
    <col min="7" max="19" width="11.25" style="1457" customWidth="1"/>
    <col min="20" max="20" width="13.375" style="1457" customWidth="1"/>
    <col min="21" max="21" width="2" style="1457" customWidth="1"/>
    <col min="22" max="16384" width="9" style="1457"/>
  </cols>
  <sheetData>
    <row r="1" spans="1:21" ht="12.75">
      <c r="A1" s="2599" t="s">
        <v>1472</v>
      </c>
      <c r="B1" s="2599"/>
      <c r="C1" s="2599"/>
      <c r="D1" s="2599"/>
      <c r="E1" s="2599"/>
      <c r="F1" s="2599"/>
      <c r="G1" s="2599"/>
      <c r="H1" s="2599"/>
      <c r="I1" s="2599"/>
      <c r="J1" s="2599"/>
      <c r="K1" s="2599"/>
      <c r="L1" s="2599"/>
      <c r="M1" s="2599"/>
      <c r="N1" s="2599"/>
      <c r="O1" s="2599"/>
      <c r="P1" s="2599"/>
      <c r="Q1" s="2599"/>
      <c r="R1" s="2599"/>
      <c r="S1" s="2599"/>
      <c r="T1" s="2599"/>
      <c r="U1" s="2599"/>
    </row>
    <row r="2" spans="1:21" ht="12.75" thickBot="1"/>
    <row r="3" spans="1:21" ht="12" customHeight="1">
      <c r="B3" s="2600" t="s">
        <v>1227</v>
      </c>
      <c r="C3" s="2601"/>
      <c r="D3" s="2600" t="s">
        <v>1228</v>
      </c>
      <c r="E3" s="2601"/>
      <c r="F3" s="2606"/>
      <c r="G3" s="2609" t="s">
        <v>1229</v>
      </c>
      <c r="H3" s="2610"/>
      <c r="I3" s="2610"/>
      <c r="J3" s="2611"/>
      <c r="K3" s="2609" t="s">
        <v>1230</v>
      </c>
      <c r="L3" s="2610"/>
      <c r="M3" s="2611"/>
      <c r="N3" s="2609" t="s">
        <v>1231</v>
      </c>
      <c r="O3" s="2610"/>
      <c r="P3" s="2611"/>
      <c r="Q3" s="2609" t="s">
        <v>1232</v>
      </c>
      <c r="R3" s="2610"/>
      <c r="S3" s="2611"/>
      <c r="T3" s="1460"/>
    </row>
    <row r="4" spans="1:21" ht="12" customHeight="1">
      <c r="B4" s="2602"/>
      <c r="C4" s="2603"/>
      <c r="D4" s="2602"/>
      <c r="E4" s="2603"/>
      <c r="F4" s="2607"/>
      <c r="G4" s="1461" t="s">
        <v>1233</v>
      </c>
      <c r="H4" s="1462" t="s">
        <v>1234</v>
      </c>
      <c r="I4" s="1462" t="s">
        <v>1235</v>
      </c>
      <c r="J4" s="1463" t="s">
        <v>1236</v>
      </c>
      <c r="K4" s="1461" t="s">
        <v>1237</v>
      </c>
      <c r="L4" s="1462" t="s">
        <v>1238</v>
      </c>
      <c r="M4" s="1463" t="s">
        <v>1239</v>
      </c>
      <c r="N4" s="1461" t="s">
        <v>1240</v>
      </c>
      <c r="O4" s="1462" t="s">
        <v>1241</v>
      </c>
      <c r="P4" s="1463" t="s">
        <v>1242</v>
      </c>
      <c r="Q4" s="1461" t="s">
        <v>1243</v>
      </c>
      <c r="R4" s="1462" t="s">
        <v>1244</v>
      </c>
      <c r="S4" s="1463" t="s">
        <v>1245</v>
      </c>
      <c r="T4" s="1464" t="s">
        <v>1246</v>
      </c>
    </row>
    <row r="5" spans="1:21" ht="12" customHeight="1" thickBot="1">
      <c r="B5" s="2604"/>
      <c r="C5" s="2605"/>
      <c r="D5" s="2604"/>
      <c r="E5" s="2605"/>
      <c r="F5" s="2608"/>
      <c r="G5" s="1465" t="s">
        <v>1247</v>
      </c>
      <c r="H5" s="1466" t="s">
        <v>1247</v>
      </c>
      <c r="I5" s="1466" t="s">
        <v>1247</v>
      </c>
      <c r="J5" s="1467" t="s">
        <v>1247</v>
      </c>
      <c r="K5" s="1465" t="s">
        <v>1247</v>
      </c>
      <c r="L5" s="1466" t="s">
        <v>1247</v>
      </c>
      <c r="M5" s="1467" t="s">
        <v>1247</v>
      </c>
      <c r="N5" s="1465" t="s">
        <v>1247</v>
      </c>
      <c r="O5" s="1466" t="s">
        <v>1247</v>
      </c>
      <c r="P5" s="1467" t="s">
        <v>1247</v>
      </c>
      <c r="Q5" s="1468" t="s">
        <v>1248</v>
      </c>
      <c r="R5" s="1469" t="s">
        <v>1248</v>
      </c>
      <c r="S5" s="1470" t="s">
        <v>1248</v>
      </c>
      <c r="T5" s="1467"/>
    </row>
    <row r="6" spans="1:21">
      <c r="B6" s="2595">
        <v>1</v>
      </c>
      <c r="C6" s="2596"/>
      <c r="D6" s="1471"/>
      <c r="E6" s="1472" t="s">
        <v>1249</v>
      </c>
      <c r="F6" s="1473"/>
      <c r="G6" s="1474">
        <v>400500</v>
      </c>
      <c r="H6" s="1474">
        <v>70400</v>
      </c>
      <c r="I6" s="1474">
        <v>37700</v>
      </c>
      <c r="J6" s="1475">
        <v>277100</v>
      </c>
      <c r="K6" s="1476">
        <v>342000</v>
      </c>
      <c r="L6" s="1477">
        <v>93900</v>
      </c>
      <c r="M6" s="1478">
        <v>76650</v>
      </c>
      <c r="N6" s="1479">
        <v>58280</v>
      </c>
      <c r="O6" s="1480">
        <v>521900</v>
      </c>
      <c r="P6" s="1481">
        <v>28100</v>
      </c>
      <c r="Q6" s="1482">
        <v>5126000</v>
      </c>
      <c r="R6" s="1483">
        <v>1660000</v>
      </c>
      <c r="S6" s="1484">
        <v>4639000</v>
      </c>
      <c r="T6" s="1485">
        <v>13331530</v>
      </c>
    </row>
    <row r="7" spans="1:21">
      <c r="B7" s="2597">
        <v>2</v>
      </c>
      <c r="C7" s="2598"/>
      <c r="D7" s="1486"/>
      <c r="E7" s="1487" t="s">
        <v>1250</v>
      </c>
      <c r="F7" s="1488"/>
      <c r="G7" s="1474">
        <v>6940</v>
      </c>
      <c r="H7" s="1474">
        <v>1010</v>
      </c>
      <c r="I7" s="1474">
        <v>240</v>
      </c>
      <c r="J7" s="1475">
        <v>3300</v>
      </c>
      <c r="K7" s="1476">
        <v>31400</v>
      </c>
      <c r="L7" s="1477">
        <v>13080</v>
      </c>
      <c r="M7" s="1478">
        <v>11320</v>
      </c>
      <c r="N7" s="1489">
        <v>28890</v>
      </c>
      <c r="O7" s="1480">
        <v>313900</v>
      </c>
      <c r="P7" s="1481">
        <v>19400</v>
      </c>
      <c r="Q7" s="1490">
        <v>4980000</v>
      </c>
      <c r="R7" s="1483">
        <v>1608000</v>
      </c>
      <c r="S7" s="1484">
        <v>7117000</v>
      </c>
      <c r="T7" s="1491">
        <v>14134480</v>
      </c>
    </row>
    <row r="8" spans="1:21">
      <c r="B8" s="2597">
        <v>3</v>
      </c>
      <c r="C8" s="2598"/>
      <c r="D8" s="1486"/>
      <c r="E8" s="1487" t="s">
        <v>1251</v>
      </c>
      <c r="F8" s="1488"/>
      <c r="G8" s="1474">
        <v>23600</v>
      </c>
      <c r="H8" s="1474">
        <v>3270</v>
      </c>
      <c r="I8" s="1474">
        <v>3330</v>
      </c>
      <c r="J8" s="1475">
        <v>13400</v>
      </c>
      <c r="K8" s="1476">
        <v>17900</v>
      </c>
      <c r="L8" s="1477">
        <v>34830</v>
      </c>
      <c r="M8" s="1478">
        <v>36960</v>
      </c>
      <c r="N8" s="1489">
        <v>41530</v>
      </c>
      <c r="O8" s="1480">
        <v>362300</v>
      </c>
      <c r="P8" s="1481">
        <v>28300</v>
      </c>
      <c r="Q8" s="1490">
        <v>3951000</v>
      </c>
      <c r="R8" s="1483">
        <v>1777000</v>
      </c>
      <c r="S8" s="1484">
        <v>21792000</v>
      </c>
      <c r="T8" s="1491">
        <v>28085420</v>
      </c>
    </row>
    <row r="9" spans="1:21">
      <c r="B9" s="2597">
        <v>4</v>
      </c>
      <c r="C9" s="2598"/>
      <c r="D9" s="1486"/>
      <c r="E9" s="1487" t="s">
        <v>1252</v>
      </c>
      <c r="F9" s="1488"/>
      <c r="G9" s="1474">
        <v>12500</v>
      </c>
      <c r="H9" s="1474">
        <v>1790</v>
      </c>
      <c r="I9" s="1474">
        <v>760</v>
      </c>
      <c r="J9" s="1475">
        <v>4790</v>
      </c>
      <c r="K9" s="1476">
        <v>12500</v>
      </c>
      <c r="L9" s="1477">
        <v>37890</v>
      </c>
      <c r="M9" s="1478">
        <v>30580</v>
      </c>
      <c r="N9" s="1489">
        <v>22180</v>
      </c>
      <c r="O9" s="1480">
        <v>169300</v>
      </c>
      <c r="P9" s="1481">
        <v>23300</v>
      </c>
      <c r="Q9" s="1490">
        <v>3884000</v>
      </c>
      <c r="R9" s="1483">
        <v>762000</v>
      </c>
      <c r="S9" s="1484">
        <v>1924000</v>
      </c>
      <c r="T9" s="1491">
        <v>6885590</v>
      </c>
    </row>
    <row r="10" spans="1:21">
      <c r="B10" s="2597">
        <v>5</v>
      </c>
      <c r="C10" s="2598"/>
      <c r="D10" s="1486"/>
      <c r="E10" s="1487" t="s">
        <v>1253</v>
      </c>
      <c r="F10" s="1488"/>
      <c r="G10" s="1474">
        <v>2950</v>
      </c>
      <c r="H10" s="1474">
        <v>380</v>
      </c>
      <c r="I10" s="1474">
        <v>300</v>
      </c>
      <c r="J10" s="1475">
        <v>1080</v>
      </c>
      <c r="K10" s="1476">
        <v>1570</v>
      </c>
      <c r="L10" s="1477">
        <v>9170</v>
      </c>
      <c r="M10" s="1478">
        <v>7040</v>
      </c>
      <c r="N10" s="1489">
        <v>26280</v>
      </c>
      <c r="O10" s="1480">
        <v>233100</v>
      </c>
      <c r="P10" s="1481">
        <v>16700</v>
      </c>
      <c r="Q10" s="1490">
        <v>1426000</v>
      </c>
      <c r="R10" s="1483">
        <v>640000</v>
      </c>
      <c r="S10" s="1492">
        <v>0</v>
      </c>
      <c r="T10" s="1491">
        <v>2364570</v>
      </c>
    </row>
    <row r="11" spans="1:21">
      <c r="B11" s="2597">
        <v>6</v>
      </c>
      <c r="C11" s="2598"/>
      <c r="D11" s="1486"/>
      <c r="E11" s="1487" t="s">
        <v>1254</v>
      </c>
      <c r="F11" s="1488"/>
      <c r="G11" s="1474">
        <v>7580</v>
      </c>
      <c r="H11" s="1474">
        <v>1160</v>
      </c>
      <c r="I11" s="1474">
        <v>560</v>
      </c>
      <c r="J11" s="1475">
        <v>2030</v>
      </c>
      <c r="K11" s="1476">
        <v>1560</v>
      </c>
      <c r="L11" s="1477">
        <v>22610</v>
      </c>
      <c r="M11" s="1478">
        <v>14200</v>
      </c>
      <c r="N11" s="1489">
        <v>13930</v>
      </c>
      <c r="O11" s="1480">
        <v>125100</v>
      </c>
      <c r="P11" s="1481">
        <v>9280</v>
      </c>
      <c r="Q11" s="1490">
        <v>549000</v>
      </c>
      <c r="R11" s="1483">
        <v>96000</v>
      </c>
      <c r="S11" s="1484">
        <v>488090.90909090941</v>
      </c>
      <c r="T11" s="1491">
        <v>1331100.9090909094</v>
      </c>
    </row>
    <row r="12" spans="1:21">
      <c r="B12" s="2591">
        <v>7</v>
      </c>
      <c r="C12" s="2592"/>
      <c r="D12" s="1486"/>
      <c r="E12" s="1487" t="s">
        <v>1255</v>
      </c>
      <c r="F12" s="1488"/>
      <c r="G12" s="1474">
        <v>7930</v>
      </c>
      <c r="H12" s="1474">
        <v>1160</v>
      </c>
      <c r="I12" s="1474">
        <v>600</v>
      </c>
      <c r="J12" s="1475">
        <v>2690</v>
      </c>
      <c r="K12" s="1476">
        <v>13900</v>
      </c>
      <c r="L12" s="1477">
        <v>19690</v>
      </c>
      <c r="M12" s="1478">
        <v>18210</v>
      </c>
      <c r="N12" s="1489">
        <v>11110</v>
      </c>
      <c r="O12" s="1480">
        <v>93800</v>
      </c>
      <c r="P12" s="1481">
        <v>18600</v>
      </c>
      <c r="Q12" s="1490">
        <v>3312000</v>
      </c>
      <c r="R12" s="1483">
        <v>1337000</v>
      </c>
      <c r="S12" s="1484">
        <v>672000</v>
      </c>
      <c r="T12" s="1491">
        <v>5508690</v>
      </c>
    </row>
    <row r="13" spans="1:21">
      <c r="B13" s="2591">
        <v>8</v>
      </c>
      <c r="C13" s="2592"/>
      <c r="D13" s="1486"/>
      <c r="E13" s="1487" t="s">
        <v>1256</v>
      </c>
      <c r="F13" s="1488"/>
      <c r="G13" s="1474">
        <v>15700</v>
      </c>
      <c r="H13" s="1474">
        <v>2120</v>
      </c>
      <c r="I13" s="1474">
        <v>1290</v>
      </c>
      <c r="J13" s="1475">
        <v>5110</v>
      </c>
      <c r="K13" s="1476">
        <v>21000</v>
      </c>
      <c r="L13" s="1477">
        <v>19240</v>
      </c>
      <c r="M13" s="1478">
        <v>9950</v>
      </c>
      <c r="N13" s="1489">
        <v>55610</v>
      </c>
      <c r="O13" s="1480">
        <v>487100</v>
      </c>
      <c r="P13" s="1481">
        <v>15000</v>
      </c>
      <c r="Q13" s="1490">
        <v>10662000</v>
      </c>
      <c r="R13" s="1483">
        <v>2178000</v>
      </c>
      <c r="S13" s="1484">
        <v>1613000</v>
      </c>
      <c r="T13" s="1491">
        <v>15085120</v>
      </c>
    </row>
    <row r="14" spans="1:21">
      <c r="B14" s="2591">
        <v>9</v>
      </c>
      <c r="C14" s="2592"/>
      <c r="D14" s="1486"/>
      <c r="E14" s="1487" t="s">
        <v>1257</v>
      </c>
      <c r="F14" s="1488"/>
      <c r="G14" s="1474">
        <v>33500</v>
      </c>
      <c r="H14" s="1474">
        <v>4510</v>
      </c>
      <c r="I14" s="1474">
        <v>2670</v>
      </c>
      <c r="J14" s="1475">
        <v>12000</v>
      </c>
      <c r="K14" s="1476">
        <v>41500</v>
      </c>
      <c r="L14" s="1477">
        <v>22600</v>
      </c>
      <c r="M14" s="1478">
        <v>17080</v>
      </c>
      <c r="N14" s="1489">
        <v>41360</v>
      </c>
      <c r="O14" s="1480">
        <v>318600</v>
      </c>
      <c r="P14" s="1481">
        <v>34600</v>
      </c>
      <c r="Q14" s="1490">
        <v>2699000</v>
      </c>
      <c r="R14" s="1483">
        <v>806000</v>
      </c>
      <c r="S14" s="1484">
        <v>181545.45454545459</v>
      </c>
      <c r="T14" s="1491">
        <v>4214965.4545454551</v>
      </c>
    </row>
    <row r="15" spans="1:21">
      <c r="B15" s="2591">
        <v>10</v>
      </c>
      <c r="C15" s="2592"/>
      <c r="D15" s="1486"/>
      <c r="E15" s="1487" t="s">
        <v>1258</v>
      </c>
      <c r="F15" s="1488"/>
      <c r="G15" s="1474">
        <v>21400</v>
      </c>
      <c r="H15" s="1474">
        <v>2940</v>
      </c>
      <c r="I15" s="1474">
        <v>2260</v>
      </c>
      <c r="J15" s="1475">
        <v>9480</v>
      </c>
      <c r="K15" s="1476">
        <v>31800</v>
      </c>
      <c r="L15" s="1477">
        <v>17320</v>
      </c>
      <c r="M15" s="1478">
        <v>9820</v>
      </c>
      <c r="N15" s="1489">
        <v>57400</v>
      </c>
      <c r="O15" s="1480">
        <v>554400</v>
      </c>
      <c r="P15" s="1481">
        <v>17000</v>
      </c>
      <c r="Q15" s="1490">
        <v>5261000</v>
      </c>
      <c r="R15" s="1483">
        <v>2440000</v>
      </c>
      <c r="S15" s="1484">
        <v>1448000</v>
      </c>
      <c r="T15" s="1491">
        <v>9872820</v>
      </c>
    </row>
    <row r="16" spans="1:21">
      <c r="B16" s="2591">
        <v>11</v>
      </c>
      <c r="C16" s="2592"/>
      <c r="D16" s="1486"/>
      <c r="E16" s="1487" t="s">
        <v>1259</v>
      </c>
      <c r="F16" s="1488"/>
      <c r="G16" s="1474">
        <v>6000</v>
      </c>
      <c r="H16" s="1474">
        <v>860</v>
      </c>
      <c r="I16" s="1474">
        <v>520</v>
      </c>
      <c r="J16" s="1475">
        <v>2260</v>
      </c>
      <c r="K16" s="1476">
        <v>7870</v>
      </c>
      <c r="L16" s="1477">
        <v>5760</v>
      </c>
      <c r="M16" s="1478">
        <v>3730</v>
      </c>
      <c r="N16" s="1489">
        <v>10110</v>
      </c>
      <c r="O16" s="1480">
        <v>99900</v>
      </c>
      <c r="P16" s="1481">
        <v>2670</v>
      </c>
      <c r="Q16" s="1490">
        <v>2345000</v>
      </c>
      <c r="R16" s="1483">
        <v>1469000</v>
      </c>
      <c r="S16" s="1484">
        <v>49999.999999999978</v>
      </c>
      <c r="T16" s="1491">
        <v>4003680</v>
      </c>
    </row>
    <row r="17" spans="1:20">
      <c r="B17" s="2591">
        <v>12</v>
      </c>
      <c r="C17" s="2592"/>
      <c r="D17" s="1486"/>
      <c r="E17" s="1487" t="s">
        <v>1260</v>
      </c>
      <c r="F17" s="1488"/>
      <c r="G17" s="1474">
        <v>21100</v>
      </c>
      <c r="H17" s="1474">
        <v>2840</v>
      </c>
      <c r="I17" s="1474">
        <v>1180</v>
      </c>
      <c r="J17" s="1475">
        <v>7000</v>
      </c>
      <c r="K17" s="1476">
        <v>28600</v>
      </c>
      <c r="L17" s="1477">
        <v>5570</v>
      </c>
      <c r="M17" s="1478">
        <v>3240</v>
      </c>
      <c r="N17" s="1489">
        <v>68690</v>
      </c>
      <c r="O17" s="1480">
        <v>579300</v>
      </c>
      <c r="P17" s="1481">
        <v>24800</v>
      </c>
      <c r="Q17" s="1490">
        <v>10078000</v>
      </c>
      <c r="R17" s="1483">
        <v>2730000</v>
      </c>
      <c r="S17" s="1484">
        <v>1838000</v>
      </c>
      <c r="T17" s="1491">
        <v>15388320</v>
      </c>
    </row>
    <row r="18" spans="1:20">
      <c r="A18" s="1493"/>
      <c r="B18" s="2591">
        <v>13</v>
      </c>
      <c r="C18" s="2592"/>
      <c r="D18" s="1486"/>
      <c r="E18" s="1487" t="s">
        <v>1261</v>
      </c>
      <c r="F18" s="1488"/>
      <c r="G18" s="1474">
        <v>1050</v>
      </c>
      <c r="H18" s="1474">
        <v>130</v>
      </c>
      <c r="I18" s="1474">
        <v>70</v>
      </c>
      <c r="J18" s="1475">
        <v>380</v>
      </c>
      <c r="K18" s="1476">
        <v>70</v>
      </c>
      <c r="L18" s="1477">
        <v>290</v>
      </c>
      <c r="M18" s="1478">
        <v>220</v>
      </c>
      <c r="N18" s="1489">
        <v>200</v>
      </c>
      <c r="O18" s="1480">
        <v>2260</v>
      </c>
      <c r="P18" s="1481">
        <v>250</v>
      </c>
      <c r="Q18" s="1490">
        <v>74000</v>
      </c>
      <c r="R18" s="1483">
        <v>12000</v>
      </c>
      <c r="S18" s="1484">
        <v>0</v>
      </c>
      <c r="T18" s="1491">
        <v>90920</v>
      </c>
    </row>
    <row r="19" spans="1:20">
      <c r="B19" s="2591">
        <v>14</v>
      </c>
      <c r="C19" s="2592"/>
      <c r="D19" s="1486"/>
      <c r="E19" s="1494" t="s">
        <v>1262</v>
      </c>
      <c r="F19" s="1488"/>
      <c r="G19" s="1474">
        <v>4370</v>
      </c>
      <c r="H19" s="1474">
        <v>650</v>
      </c>
      <c r="I19" s="1474">
        <v>240</v>
      </c>
      <c r="J19" s="1475">
        <v>1170</v>
      </c>
      <c r="K19" s="1476">
        <v>2600</v>
      </c>
      <c r="L19" s="1477">
        <v>1280</v>
      </c>
      <c r="M19" s="1478">
        <v>650</v>
      </c>
      <c r="N19" s="1489">
        <v>6450</v>
      </c>
      <c r="O19" s="1480">
        <v>64900</v>
      </c>
      <c r="P19" s="1481">
        <v>1770</v>
      </c>
      <c r="Q19" s="1490">
        <v>1110000</v>
      </c>
      <c r="R19" s="1483">
        <v>36000</v>
      </c>
      <c r="S19" s="1484">
        <v>0</v>
      </c>
      <c r="T19" s="1491">
        <v>1230080</v>
      </c>
    </row>
    <row r="20" spans="1:20">
      <c r="B20" s="2591">
        <v>15</v>
      </c>
      <c r="C20" s="2592"/>
      <c r="D20" s="1486"/>
      <c r="E20" s="1487" t="s">
        <v>1263</v>
      </c>
      <c r="F20" s="1488"/>
      <c r="G20" s="1474">
        <v>5080</v>
      </c>
      <c r="H20" s="1474">
        <v>610</v>
      </c>
      <c r="I20" s="1474">
        <v>190</v>
      </c>
      <c r="J20" s="1475">
        <v>1390</v>
      </c>
      <c r="K20" s="1476">
        <v>7380</v>
      </c>
      <c r="L20" s="1477">
        <v>2870</v>
      </c>
      <c r="M20" s="1478">
        <v>1780</v>
      </c>
      <c r="N20" s="1489">
        <v>18250</v>
      </c>
      <c r="O20" s="1480">
        <v>152200</v>
      </c>
      <c r="P20" s="1481">
        <v>11900</v>
      </c>
      <c r="Q20" s="1490">
        <v>5527000</v>
      </c>
      <c r="R20" s="1483">
        <v>1439000</v>
      </c>
      <c r="S20" s="1484">
        <v>666000</v>
      </c>
      <c r="T20" s="1491">
        <v>7833650</v>
      </c>
    </row>
    <row r="21" spans="1:20">
      <c r="B21" s="2591">
        <v>16</v>
      </c>
      <c r="C21" s="2592"/>
      <c r="D21" s="1486"/>
      <c r="E21" s="1487" t="s">
        <v>1264</v>
      </c>
      <c r="F21" s="1488"/>
      <c r="G21" s="1474">
        <v>1400</v>
      </c>
      <c r="H21" s="1474">
        <v>190</v>
      </c>
      <c r="I21" s="1474">
        <v>70</v>
      </c>
      <c r="J21" s="1475">
        <v>460</v>
      </c>
      <c r="K21" s="1476">
        <v>1320</v>
      </c>
      <c r="L21" s="1477">
        <v>1310</v>
      </c>
      <c r="M21" s="1478">
        <v>890</v>
      </c>
      <c r="N21" s="1489">
        <v>2910</v>
      </c>
      <c r="O21" s="1480">
        <v>29800</v>
      </c>
      <c r="P21" s="1481">
        <v>2140</v>
      </c>
      <c r="Q21" s="1490">
        <v>950000</v>
      </c>
      <c r="R21" s="1483">
        <v>281000</v>
      </c>
      <c r="S21" s="1492">
        <v>0</v>
      </c>
      <c r="T21" s="1491">
        <v>1271490</v>
      </c>
    </row>
    <row r="22" spans="1:20">
      <c r="B22" s="2591">
        <v>17</v>
      </c>
      <c r="C22" s="2592"/>
      <c r="D22" s="1486"/>
      <c r="E22" s="1487" t="s">
        <v>1265</v>
      </c>
      <c r="F22" s="1488"/>
      <c r="G22" s="1474">
        <v>2310</v>
      </c>
      <c r="H22" s="1474">
        <v>310</v>
      </c>
      <c r="I22" s="1474">
        <v>100</v>
      </c>
      <c r="J22" s="1475">
        <v>1040</v>
      </c>
      <c r="K22" s="1476">
        <v>500</v>
      </c>
      <c r="L22" s="1477">
        <v>1670</v>
      </c>
      <c r="M22" s="1478">
        <v>720</v>
      </c>
      <c r="N22" s="1489">
        <v>2560</v>
      </c>
      <c r="O22" s="1480">
        <v>19300</v>
      </c>
      <c r="P22" s="1481">
        <v>3330</v>
      </c>
      <c r="Q22" s="1490">
        <v>986000</v>
      </c>
      <c r="R22" s="1483">
        <v>114000</v>
      </c>
      <c r="S22" s="1484">
        <v>0</v>
      </c>
      <c r="T22" s="1491">
        <v>1131840</v>
      </c>
    </row>
    <row r="23" spans="1:20">
      <c r="B23" s="2591">
        <v>18</v>
      </c>
      <c r="C23" s="2592"/>
      <c r="D23" s="1486"/>
      <c r="E23" s="1487" t="s">
        <v>1266</v>
      </c>
      <c r="F23" s="1488"/>
      <c r="G23" s="1474">
        <v>730</v>
      </c>
      <c r="H23" s="1474">
        <v>120</v>
      </c>
      <c r="I23" s="1474">
        <v>20</v>
      </c>
      <c r="J23" s="1475">
        <v>270</v>
      </c>
      <c r="K23" s="1476">
        <v>1210</v>
      </c>
      <c r="L23" s="1477">
        <v>970</v>
      </c>
      <c r="M23" s="1478">
        <v>410</v>
      </c>
      <c r="N23" s="1489">
        <v>450</v>
      </c>
      <c r="O23" s="1480">
        <v>3600</v>
      </c>
      <c r="P23" s="1481">
        <v>630</v>
      </c>
      <c r="Q23" s="1490">
        <v>702000</v>
      </c>
      <c r="R23" s="1483">
        <v>6000</v>
      </c>
      <c r="S23" s="1484">
        <v>126000</v>
      </c>
      <c r="T23" s="1491">
        <v>842410</v>
      </c>
    </row>
    <row r="24" spans="1:20">
      <c r="B24" s="2591">
        <v>19</v>
      </c>
      <c r="C24" s="2592"/>
      <c r="D24" s="1486"/>
      <c r="E24" s="1487" t="s">
        <v>1267</v>
      </c>
      <c r="F24" s="1488"/>
      <c r="G24" s="1474">
        <v>2100</v>
      </c>
      <c r="H24" s="1474">
        <v>290</v>
      </c>
      <c r="I24" s="1474">
        <v>230</v>
      </c>
      <c r="J24" s="1475">
        <v>990</v>
      </c>
      <c r="K24" s="1476">
        <v>3560</v>
      </c>
      <c r="L24" s="1477">
        <v>1090</v>
      </c>
      <c r="M24" s="1478">
        <v>750</v>
      </c>
      <c r="N24" s="1489">
        <v>2610</v>
      </c>
      <c r="O24" s="1480">
        <v>16800</v>
      </c>
      <c r="P24" s="1481">
        <v>310</v>
      </c>
      <c r="Q24" s="1490">
        <v>387000</v>
      </c>
      <c r="R24" s="1483">
        <v>139000</v>
      </c>
      <c r="S24" s="1484">
        <v>482000</v>
      </c>
      <c r="T24" s="1491">
        <v>1036730</v>
      </c>
    </row>
    <row r="25" spans="1:20">
      <c r="B25" s="2591">
        <v>20</v>
      </c>
      <c r="C25" s="2592"/>
      <c r="D25" s="1486"/>
      <c r="E25" s="1487" t="s">
        <v>1268</v>
      </c>
      <c r="F25" s="1488"/>
      <c r="G25" s="1474">
        <v>10000</v>
      </c>
      <c r="H25" s="1474">
        <v>1520</v>
      </c>
      <c r="I25" s="1474">
        <v>660</v>
      </c>
      <c r="J25" s="1475">
        <v>4060</v>
      </c>
      <c r="K25" s="1476">
        <v>6300</v>
      </c>
      <c r="L25" s="1477">
        <v>10400</v>
      </c>
      <c r="M25" s="1478">
        <v>5440</v>
      </c>
      <c r="N25" s="1489">
        <v>7330</v>
      </c>
      <c r="O25" s="1480">
        <v>59900</v>
      </c>
      <c r="P25" s="1481">
        <v>6770</v>
      </c>
      <c r="Q25" s="1490">
        <v>555000</v>
      </c>
      <c r="R25" s="1483">
        <v>105000</v>
      </c>
      <c r="S25" s="1484">
        <v>694000</v>
      </c>
      <c r="T25" s="1491">
        <v>1466380</v>
      </c>
    </row>
    <row r="26" spans="1:20">
      <c r="B26" s="2591">
        <v>21</v>
      </c>
      <c r="C26" s="2592"/>
      <c r="D26" s="1486"/>
      <c r="E26" s="1487" t="s">
        <v>1269</v>
      </c>
      <c r="F26" s="1488"/>
      <c r="G26" s="1474">
        <v>4190</v>
      </c>
      <c r="H26" s="1474">
        <v>490</v>
      </c>
      <c r="I26" s="1474">
        <v>90</v>
      </c>
      <c r="J26" s="1475">
        <v>1710</v>
      </c>
      <c r="K26" s="1476">
        <v>2510</v>
      </c>
      <c r="L26" s="1477">
        <v>17900</v>
      </c>
      <c r="M26" s="1478">
        <v>11000</v>
      </c>
      <c r="N26" s="1489">
        <v>8940</v>
      </c>
      <c r="O26" s="1480">
        <v>92600</v>
      </c>
      <c r="P26" s="1481">
        <v>3490</v>
      </c>
      <c r="Q26" s="1490">
        <v>4137000</v>
      </c>
      <c r="R26" s="1483">
        <v>940000</v>
      </c>
      <c r="S26" s="1484">
        <v>811000</v>
      </c>
      <c r="T26" s="1491">
        <v>6030920</v>
      </c>
    </row>
    <row r="27" spans="1:20">
      <c r="B27" s="2591">
        <v>22</v>
      </c>
      <c r="C27" s="2592"/>
      <c r="D27" s="1486"/>
      <c r="E27" s="1487" t="s">
        <v>1270</v>
      </c>
      <c r="F27" s="1488"/>
      <c r="G27" s="1474">
        <v>8810</v>
      </c>
      <c r="H27" s="1474">
        <v>1430</v>
      </c>
      <c r="I27" s="1474">
        <v>640</v>
      </c>
      <c r="J27" s="1475">
        <v>2720</v>
      </c>
      <c r="K27" s="1476">
        <v>13900</v>
      </c>
      <c r="L27" s="1477">
        <v>5310</v>
      </c>
      <c r="M27" s="1478">
        <v>1890</v>
      </c>
      <c r="N27" s="1489">
        <v>12350</v>
      </c>
      <c r="O27" s="1480">
        <v>82700</v>
      </c>
      <c r="P27" s="1481">
        <v>16200</v>
      </c>
      <c r="Q27" s="1490">
        <v>3706000</v>
      </c>
      <c r="R27" s="1483">
        <v>669000</v>
      </c>
      <c r="S27" s="1484">
        <v>1287000</v>
      </c>
      <c r="T27" s="1491">
        <v>5807950</v>
      </c>
    </row>
    <row r="28" spans="1:20">
      <c r="B28" s="2591">
        <v>23</v>
      </c>
      <c r="C28" s="2592"/>
      <c r="D28" s="1486"/>
      <c r="E28" s="1487" t="s">
        <v>1271</v>
      </c>
      <c r="F28" s="1488"/>
      <c r="G28" s="1474">
        <v>17800</v>
      </c>
      <c r="H28" s="1474">
        <v>2440</v>
      </c>
      <c r="I28" s="1474">
        <v>880</v>
      </c>
      <c r="J28" s="1475">
        <v>5020</v>
      </c>
      <c r="K28" s="1476">
        <v>32400</v>
      </c>
      <c r="L28" s="1477">
        <v>6550</v>
      </c>
      <c r="M28" s="1478">
        <v>3250</v>
      </c>
      <c r="N28" s="1489">
        <v>31460</v>
      </c>
      <c r="O28" s="1480">
        <v>296500</v>
      </c>
      <c r="P28" s="1481">
        <v>5360</v>
      </c>
      <c r="Q28" s="1490">
        <v>6870000</v>
      </c>
      <c r="R28" s="1483">
        <v>2000000</v>
      </c>
      <c r="S28" s="1484">
        <v>946000</v>
      </c>
      <c r="T28" s="1491">
        <v>10217660</v>
      </c>
    </row>
    <row r="29" spans="1:20">
      <c r="B29" s="2591">
        <v>24</v>
      </c>
      <c r="C29" s="2592"/>
      <c r="D29" s="1486"/>
      <c r="E29" s="1487" t="s">
        <v>1272</v>
      </c>
      <c r="F29" s="1488"/>
      <c r="G29" s="1474">
        <v>4490</v>
      </c>
      <c r="H29" s="1474">
        <v>570</v>
      </c>
      <c r="I29" s="1474">
        <v>250</v>
      </c>
      <c r="J29" s="1475">
        <v>1080</v>
      </c>
      <c r="K29" s="1476">
        <v>3400</v>
      </c>
      <c r="L29" s="1477">
        <v>16180</v>
      </c>
      <c r="M29" s="1478">
        <v>7760</v>
      </c>
      <c r="N29" s="1489">
        <v>9420</v>
      </c>
      <c r="O29" s="1480">
        <v>81300</v>
      </c>
      <c r="P29" s="1481">
        <v>10400</v>
      </c>
      <c r="Q29" s="1490">
        <v>4861000</v>
      </c>
      <c r="R29" s="1483">
        <v>1221000</v>
      </c>
      <c r="S29" s="1484">
        <v>716000</v>
      </c>
      <c r="T29" s="1491">
        <v>6932850</v>
      </c>
    </row>
    <row r="30" spans="1:20">
      <c r="B30" s="2591">
        <v>25</v>
      </c>
      <c r="C30" s="2592"/>
      <c r="D30" s="1486"/>
      <c r="E30" s="1487" t="s">
        <v>1273</v>
      </c>
      <c r="F30" s="1488"/>
      <c r="G30" s="1474">
        <v>1980</v>
      </c>
      <c r="H30" s="1474">
        <v>320</v>
      </c>
      <c r="I30" s="1474">
        <v>230</v>
      </c>
      <c r="J30" s="1475">
        <v>500</v>
      </c>
      <c r="K30" s="1476">
        <v>3970</v>
      </c>
      <c r="L30" s="1477">
        <v>9250</v>
      </c>
      <c r="M30" s="1478">
        <v>4160</v>
      </c>
      <c r="N30" s="1489">
        <v>630</v>
      </c>
      <c r="O30" s="1480">
        <v>4020</v>
      </c>
      <c r="P30" s="1481">
        <v>1200</v>
      </c>
      <c r="Q30" s="1490">
        <v>346000</v>
      </c>
      <c r="R30" s="1483">
        <v>48000</v>
      </c>
      <c r="S30" s="1484">
        <v>49999.999999999985</v>
      </c>
      <c r="T30" s="1491">
        <v>470260</v>
      </c>
    </row>
    <row r="31" spans="1:20">
      <c r="B31" s="2591">
        <v>26</v>
      </c>
      <c r="C31" s="2592"/>
      <c r="D31" s="1486"/>
      <c r="E31" s="1487" t="s">
        <v>1274</v>
      </c>
      <c r="F31" s="1488"/>
      <c r="G31" s="1474">
        <v>2960</v>
      </c>
      <c r="H31" s="1474">
        <v>350</v>
      </c>
      <c r="I31" s="1474">
        <v>120</v>
      </c>
      <c r="J31" s="1475">
        <v>770</v>
      </c>
      <c r="K31" s="1476">
        <v>460</v>
      </c>
      <c r="L31" s="1477">
        <v>4080</v>
      </c>
      <c r="M31" s="1478">
        <v>1740</v>
      </c>
      <c r="N31" s="1489">
        <v>1230</v>
      </c>
      <c r="O31" s="1480">
        <v>12400</v>
      </c>
      <c r="P31" s="1481">
        <v>420</v>
      </c>
      <c r="Q31" s="1490">
        <v>1388000</v>
      </c>
      <c r="R31" s="1483">
        <v>46000</v>
      </c>
      <c r="S31" s="1484">
        <v>519000</v>
      </c>
      <c r="T31" s="1491">
        <v>1977530</v>
      </c>
    </row>
    <row r="32" spans="1:20">
      <c r="B32" s="2591">
        <v>27</v>
      </c>
      <c r="C32" s="2592"/>
      <c r="D32" s="1486"/>
      <c r="E32" s="1487" t="s">
        <v>1275</v>
      </c>
      <c r="F32" s="1488"/>
      <c r="G32" s="1474">
        <v>1030</v>
      </c>
      <c r="H32" s="1474">
        <v>160</v>
      </c>
      <c r="I32" s="1474">
        <v>30</v>
      </c>
      <c r="J32" s="1475">
        <v>140</v>
      </c>
      <c r="K32" s="1476">
        <v>270</v>
      </c>
      <c r="L32" s="1477">
        <v>340</v>
      </c>
      <c r="M32" s="1478">
        <v>130</v>
      </c>
      <c r="N32" s="1489">
        <v>10</v>
      </c>
      <c r="O32" s="1480">
        <v>6130</v>
      </c>
      <c r="P32" s="1495">
        <v>0</v>
      </c>
      <c r="Q32" s="1490">
        <v>60000</v>
      </c>
      <c r="R32" s="1483">
        <v>9000</v>
      </c>
      <c r="S32" s="1484">
        <v>0</v>
      </c>
      <c r="T32" s="1491">
        <v>77240</v>
      </c>
    </row>
    <row r="33" spans="2:20">
      <c r="B33" s="2591">
        <v>28</v>
      </c>
      <c r="C33" s="2592"/>
      <c r="D33" s="1486"/>
      <c r="E33" s="1487" t="s">
        <v>1276</v>
      </c>
      <c r="F33" s="1488"/>
      <c r="G33" s="1474">
        <v>9220</v>
      </c>
      <c r="H33" s="1474">
        <v>1070</v>
      </c>
      <c r="I33" s="1474">
        <v>860</v>
      </c>
      <c r="J33" s="1475">
        <v>3310</v>
      </c>
      <c r="K33" s="1476">
        <v>7810</v>
      </c>
      <c r="L33" s="1477">
        <v>24390</v>
      </c>
      <c r="M33" s="1478">
        <v>18420</v>
      </c>
      <c r="N33" s="1489">
        <v>1720</v>
      </c>
      <c r="O33" s="1480">
        <v>21400</v>
      </c>
      <c r="P33" s="1481">
        <v>1250</v>
      </c>
      <c r="Q33" s="1490">
        <v>5140000</v>
      </c>
      <c r="R33" s="1483">
        <v>952000</v>
      </c>
      <c r="S33" s="1484">
        <v>2508000</v>
      </c>
      <c r="T33" s="1491">
        <v>8689450</v>
      </c>
    </row>
    <row r="34" spans="2:20">
      <c r="B34" s="2591">
        <v>29</v>
      </c>
      <c r="C34" s="2592"/>
      <c r="D34" s="1486"/>
      <c r="E34" s="1487" t="s">
        <v>1277</v>
      </c>
      <c r="F34" s="1488"/>
      <c r="G34" s="1474">
        <v>2580</v>
      </c>
      <c r="H34" s="1474">
        <v>370</v>
      </c>
      <c r="I34" s="1474">
        <v>80</v>
      </c>
      <c r="J34" s="1475">
        <v>410</v>
      </c>
      <c r="K34" s="1476">
        <v>820</v>
      </c>
      <c r="L34" s="1477">
        <v>1990</v>
      </c>
      <c r="M34" s="1478">
        <v>780</v>
      </c>
      <c r="N34" s="1489">
        <v>760</v>
      </c>
      <c r="O34" s="1480">
        <v>3850</v>
      </c>
      <c r="P34" s="1481">
        <v>2510</v>
      </c>
      <c r="Q34" s="1490">
        <v>381000</v>
      </c>
      <c r="R34" s="1483">
        <v>102000</v>
      </c>
      <c r="S34" s="1484">
        <v>75000.000000000015</v>
      </c>
      <c r="T34" s="1491">
        <v>572150</v>
      </c>
    </row>
    <row r="35" spans="2:20">
      <c r="B35" s="2591">
        <v>30</v>
      </c>
      <c r="C35" s="2592"/>
      <c r="D35" s="1486"/>
      <c r="E35" s="1494" t="s">
        <v>1278</v>
      </c>
      <c r="F35" s="1488"/>
      <c r="G35" s="1474">
        <v>500</v>
      </c>
      <c r="H35" s="1474">
        <v>50</v>
      </c>
      <c r="I35" s="1474">
        <v>20</v>
      </c>
      <c r="J35" s="1475">
        <v>60</v>
      </c>
      <c r="K35" s="1476">
        <v>320</v>
      </c>
      <c r="L35" s="1477">
        <v>1360</v>
      </c>
      <c r="M35" s="1478">
        <v>930</v>
      </c>
      <c r="N35" s="1489">
        <v>320</v>
      </c>
      <c r="O35" s="1480">
        <v>1610</v>
      </c>
      <c r="P35" s="1481">
        <v>230</v>
      </c>
      <c r="Q35" s="1490">
        <v>366000</v>
      </c>
      <c r="R35" s="1483">
        <v>36000</v>
      </c>
      <c r="S35" s="1484">
        <v>390000</v>
      </c>
      <c r="T35" s="1491">
        <v>797400</v>
      </c>
    </row>
    <row r="36" spans="2:20">
      <c r="B36" s="2591">
        <v>31</v>
      </c>
      <c r="C36" s="2592"/>
      <c r="D36" s="1486"/>
      <c r="E36" s="1487" t="s">
        <v>1279</v>
      </c>
      <c r="F36" s="1488"/>
      <c r="G36" s="1474">
        <v>5060</v>
      </c>
      <c r="H36" s="1474">
        <v>730</v>
      </c>
      <c r="I36" s="1474">
        <v>340</v>
      </c>
      <c r="J36" s="1475">
        <v>2250</v>
      </c>
      <c r="K36" s="1476">
        <v>7300</v>
      </c>
      <c r="L36" s="1477">
        <v>6140</v>
      </c>
      <c r="M36" s="1478">
        <v>4200</v>
      </c>
      <c r="N36" s="1489">
        <v>6850</v>
      </c>
      <c r="O36" s="1480">
        <v>60900</v>
      </c>
      <c r="P36" s="1481">
        <v>1080</v>
      </c>
      <c r="Q36" s="1490">
        <v>520000</v>
      </c>
      <c r="R36" s="1483">
        <v>119000</v>
      </c>
      <c r="S36" s="1484">
        <v>2555000</v>
      </c>
      <c r="T36" s="1491">
        <v>3288850</v>
      </c>
    </row>
    <row r="37" spans="2:20">
      <c r="B37" s="2591">
        <v>32</v>
      </c>
      <c r="C37" s="2592"/>
      <c r="D37" s="1486"/>
      <c r="E37" s="1487" t="s">
        <v>1280</v>
      </c>
      <c r="F37" s="1488"/>
      <c r="G37" s="1474">
        <v>6460</v>
      </c>
      <c r="H37" s="1474">
        <v>880</v>
      </c>
      <c r="I37" s="1474">
        <v>400</v>
      </c>
      <c r="J37" s="1475">
        <v>2220</v>
      </c>
      <c r="K37" s="1476">
        <v>6780</v>
      </c>
      <c r="L37" s="1477">
        <v>12870</v>
      </c>
      <c r="M37" s="1478">
        <v>9560</v>
      </c>
      <c r="N37" s="1489">
        <v>3520</v>
      </c>
      <c r="O37" s="1480">
        <v>34400</v>
      </c>
      <c r="P37" s="1481">
        <v>420</v>
      </c>
      <c r="Q37" s="1490">
        <v>714000</v>
      </c>
      <c r="R37" s="1483">
        <v>389000</v>
      </c>
      <c r="S37" s="1484">
        <v>317000</v>
      </c>
      <c r="T37" s="1491">
        <v>1497510</v>
      </c>
    </row>
    <row r="38" spans="2:20">
      <c r="B38" s="2591">
        <v>33</v>
      </c>
      <c r="C38" s="2592"/>
      <c r="D38" s="1486"/>
      <c r="E38" s="1487" t="s">
        <v>1281</v>
      </c>
      <c r="F38" s="1488"/>
      <c r="G38" s="1474">
        <v>9520</v>
      </c>
      <c r="H38" s="1474">
        <v>1330</v>
      </c>
      <c r="I38" s="1474">
        <v>460</v>
      </c>
      <c r="J38" s="1475">
        <v>4000</v>
      </c>
      <c r="K38" s="1476">
        <v>19500</v>
      </c>
      <c r="L38" s="1477">
        <v>6750</v>
      </c>
      <c r="M38" s="1478">
        <v>5540</v>
      </c>
      <c r="N38" s="1489">
        <v>3610</v>
      </c>
      <c r="O38" s="1480">
        <v>25300</v>
      </c>
      <c r="P38" s="1481">
        <v>6690</v>
      </c>
      <c r="Q38" s="1490">
        <v>7153000</v>
      </c>
      <c r="R38" s="1483">
        <v>2914000</v>
      </c>
      <c r="S38" s="1484">
        <v>2443000</v>
      </c>
      <c r="T38" s="1491">
        <v>12592700</v>
      </c>
    </row>
    <row r="39" spans="2:20">
      <c r="B39" s="2591">
        <v>34</v>
      </c>
      <c r="C39" s="2592"/>
      <c r="D39" s="1486"/>
      <c r="E39" s="1487" t="s">
        <v>1282</v>
      </c>
      <c r="F39" s="1488"/>
      <c r="G39" s="1474">
        <v>5520</v>
      </c>
      <c r="H39" s="1474">
        <v>650</v>
      </c>
      <c r="I39" s="1474">
        <v>690</v>
      </c>
      <c r="J39" s="1475">
        <v>2290</v>
      </c>
      <c r="K39" s="1476">
        <v>11600</v>
      </c>
      <c r="L39" s="1477">
        <v>6760</v>
      </c>
      <c r="M39" s="1478">
        <v>5350</v>
      </c>
      <c r="N39" s="1489">
        <v>8610</v>
      </c>
      <c r="O39" s="1480">
        <v>86000</v>
      </c>
      <c r="P39" s="1481">
        <v>1120</v>
      </c>
      <c r="Q39" s="1490">
        <v>6684000</v>
      </c>
      <c r="R39" s="1483">
        <v>2166000</v>
      </c>
      <c r="S39" s="1484">
        <v>740000</v>
      </c>
      <c r="T39" s="1491">
        <v>9718590</v>
      </c>
    </row>
    <row r="40" spans="2:20">
      <c r="B40" s="2591">
        <v>35</v>
      </c>
      <c r="C40" s="2592"/>
      <c r="D40" s="1486"/>
      <c r="E40" s="1487" t="s">
        <v>1283</v>
      </c>
      <c r="F40" s="1488"/>
      <c r="G40" s="1474">
        <v>1960</v>
      </c>
      <c r="H40" s="1474">
        <v>220</v>
      </c>
      <c r="I40" s="1474">
        <v>80</v>
      </c>
      <c r="J40" s="1475">
        <v>750</v>
      </c>
      <c r="K40" s="1476">
        <v>3760</v>
      </c>
      <c r="L40" s="1477">
        <v>6790</v>
      </c>
      <c r="M40" s="1478">
        <v>5100</v>
      </c>
      <c r="N40" s="1489">
        <v>1840</v>
      </c>
      <c r="O40" s="1480">
        <v>16900</v>
      </c>
      <c r="P40" s="1481">
        <v>2580</v>
      </c>
      <c r="Q40" s="1490">
        <v>1396000</v>
      </c>
      <c r="R40" s="1483">
        <v>649000</v>
      </c>
      <c r="S40" s="1484">
        <v>1372000</v>
      </c>
      <c r="T40" s="1491">
        <v>3456980</v>
      </c>
    </row>
    <row r="41" spans="2:20">
      <c r="B41" s="2591">
        <v>36</v>
      </c>
      <c r="C41" s="2592"/>
      <c r="D41" s="1486"/>
      <c r="E41" s="1487" t="s">
        <v>1284</v>
      </c>
      <c r="F41" s="1488"/>
      <c r="G41" s="1474">
        <v>3250</v>
      </c>
      <c r="H41" s="1474">
        <v>460</v>
      </c>
      <c r="I41" s="1474">
        <v>270</v>
      </c>
      <c r="J41" s="1475">
        <v>910</v>
      </c>
      <c r="K41" s="1476">
        <v>14000</v>
      </c>
      <c r="L41" s="1477">
        <v>5480</v>
      </c>
      <c r="M41" s="1478">
        <v>3100</v>
      </c>
      <c r="N41" s="1489">
        <v>3820</v>
      </c>
      <c r="O41" s="1480">
        <v>32200</v>
      </c>
      <c r="P41" s="1481">
        <v>180</v>
      </c>
      <c r="Q41" s="1490">
        <v>693000</v>
      </c>
      <c r="R41" s="1483">
        <v>192000</v>
      </c>
      <c r="S41" s="1484">
        <v>4294000</v>
      </c>
      <c r="T41" s="1491">
        <v>5242670</v>
      </c>
    </row>
    <row r="42" spans="2:20">
      <c r="B42" s="2591">
        <v>37</v>
      </c>
      <c r="C42" s="2592"/>
      <c r="D42" s="1486"/>
      <c r="E42" s="1487" t="s">
        <v>1285</v>
      </c>
      <c r="F42" s="1488"/>
      <c r="G42" s="1474">
        <v>3390</v>
      </c>
      <c r="H42" s="1474">
        <v>580</v>
      </c>
      <c r="I42" s="1474">
        <v>240</v>
      </c>
      <c r="J42" s="1475">
        <v>570</v>
      </c>
      <c r="K42" s="1476">
        <v>12600</v>
      </c>
      <c r="L42" s="1477">
        <v>4950</v>
      </c>
      <c r="M42" s="1478">
        <v>2100</v>
      </c>
      <c r="N42" s="1489">
        <v>3730</v>
      </c>
      <c r="O42" s="1480">
        <v>25500</v>
      </c>
      <c r="P42" s="1481">
        <v>9740</v>
      </c>
      <c r="Q42" s="1490">
        <v>4016000</v>
      </c>
      <c r="R42" s="1483">
        <v>998000</v>
      </c>
      <c r="S42" s="1484">
        <v>2063000</v>
      </c>
      <c r="T42" s="1491">
        <v>7140400</v>
      </c>
    </row>
    <row r="43" spans="2:20">
      <c r="B43" s="2591">
        <v>38</v>
      </c>
      <c r="C43" s="2592"/>
      <c r="D43" s="1486"/>
      <c r="E43" s="1487" t="s">
        <v>1286</v>
      </c>
      <c r="F43" s="1488"/>
      <c r="G43" s="1474">
        <v>3550</v>
      </c>
      <c r="H43" s="1474">
        <v>490</v>
      </c>
      <c r="I43" s="1474">
        <v>210</v>
      </c>
      <c r="J43" s="1475">
        <v>1320</v>
      </c>
      <c r="K43" s="1476">
        <v>5970</v>
      </c>
      <c r="L43" s="1477">
        <v>3280</v>
      </c>
      <c r="M43" s="1478">
        <v>1980</v>
      </c>
      <c r="N43" s="1489">
        <v>17290</v>
      </c>
      <c r="O43" s="1480">
        <v>171700</v>
      </c>
      <c r="P43" s="1481">
        <v>10900</v>
      </c>
      <c r="Q43" s="1490">
        <v>1904000</v>
      </c>
      <c r="R43" s="1483">
        <v>594000</v>
      </c>
      <c r="S43" s="1484">
        <v>1019000</v>
      </c>
      <c r="T43" s="1491">
        <v>3733690</v>
      </c>
    </row>
    <row r="44" spans="2:20">
      <c r="B44" s="2591">
        <v>39</v>
      </c>
      <c r="C44" s="2592"/>
      <c r="D44" s="1486"/>
      <c r="E44" s="1487" t="s">
        <v>1287</v>
      </c>
      <c r="F44" s="1488"/>
      <c r="G44" s="1474">
        <v>2460</v>
      </c>
      <c r="H44" s="1474">
        <v>340</v>
      </c>
      <c r="I44" s="1474">
        <v>110</v>
      </c>
      <c r="J44" s="1475">
        <v>860</v>
      </c>
      <c r="K44" s="1476">
        <v>1090</v>
      </c>
      <c r="L44" s="1477">
        <v>2130</v>
      </c>
      <c r="M44" s="1478">
        <v>1590</v>
      </c>
      <c r="N44" s="1489">
        <v>2670</v>
      </c>
      <c r="O44" s="1480">
        <v>21700</v>
      </c>
      <c r="P44" s="1481">
        <v>60</v>
      </c>
      <c r="Q44" s="1490">
        <v>292000</v>
      </c>
      <c r="R44" s="1483">
        <v>43000</v>
      </c>
      <c r="S44" s="1484">
        <v>407000</v>
      </c>
      <c r="T44" s="1491">
        <v>775010</v>
      </c>
    </row>
    <row r="45" spans="2:20">
      <c r="B45" s="2591">
        <v>40</v>
      </c>
      <c r="C45" s="2592"/>
      <c r="D45" s="1486"/>
      <c r="E45" s="1487" t="s">
        <v>1288</v>
      </c>
      <c r="F45" s="1488"/>
      <c r="G45" s="1474">
        <v>8180</v>
      </c>
      <c r="H45" s="1474">
        <v>1150</v>
      </c>
      <c r="I45" s="1474">
        <v>780</v>
      </c>
      <c r="J45" s="1475">
        <v>3250</v>
      </c>
      <c r="K45" s="1476">
        <v>8400</v>
      </c>
      <c r="L45" s="1477">
        <v>8180</v>
      </c>
      <c r="M45" s="1478">
        <v>3940</v>
      </c>
      <c r="N45" s="1489">
        <v>7150</v>
      </c>
      <c r="O45" s="1480">
        <v>68900</v>
      </c>
      <c r="P45" s="1481">
        <v>7680</v>
      </c>
      <c r="Q45" s="1490">
        <v>2519000</v>
      </c>
      <c r="R45" s="1483">
        <v>619000</v>
      </c>
      <c r="S45" s="1484">
        <v>1394000</v>
      </c>
      <c r="T45" s="1491">
        <v>4649610</v>
      </c>
    </row>
    <row r="46" spans="2:20">
      <c r="B46" s="2591">
        <v>41</v>
      </c>
      <c r="C46" s="2592"/>
      <c r="D46" s="1486"/>
      <c r="E46" s="1487" t="s">
        <v>1289</v>
      </c>
      <c r="F46" s="1488"/>
      <c r="G46" s="1474">
        <v>1770</v>
      </c>
      <c r="H46" s="1474">
        <v>260</v>
      </c>
      <c r="I46" s="1474">
        <v>90</v>
      </c>
      <c r="J46" s="1475">
        <v>600</v>
      </c>
      <c r="K46" s="1476">
        <v>1240</v>
      </c>
      <c r="L46" s="1477">
        <v>32640</v>
      </c>
      <c r="M46" s="1478">
        <v>17320</v>
      </c>
      <c r="N46" s="1489">
        <v>8120</v>
      </c>
      <c r="O46" s="1480">
        <v>69200</v>
      </c>
      <c r="P46" s="1481">
        <v>5770</v>
      </c>
      <c r="Q46" s="1490">
        <v>445000</v>
      </c>
      <c r="R46" s="1483">
        <v>127000</v>
      </c>
      <c r="S46" s="1484">
        <v>3805000</v>
      </c>
      <c r="T46" s="1491">
        <v>4514010</v>
      </c>
    </row>
    <row r="47" spans="2:20">
      <c r="B47" s="2591">
        <v>42</v>
      </c>
      <c r="C47" s="2592"/>
      <c r="D47" s="1486"/>
      <c r="E47" s="1487" t="s">
        <v>1290</v>
      </c>
      <c r="F47" s="1488"/>
      <c r="G47" s="1474">
        <v>5730</v>
      </c>
      <c r="H47" s="1474">
        <v>700</v>
      </c>
      <c r="I47" s="1474">
        <v>460</v>
      </c>
      <c r="J47" s="1475">
        <v>1650</v>
      </c>
      <c r="K47" s="1476">
        <v>14400</v>
      </c>
      <c r="L47" s="1477">
        <v>31760</v>
      </c>
      <c r="M47" s="1478">
        <v>30040</v>
      </c>
      <c r="N47" s="1489">
        <v>15860</v>
      </c>
      <c r="O47" s="1480">
        <v>155000</v>
      </c>
      <c r="P47" s="1481">
        <v>17600</v>
      </c>
      <c r="Q47" s="1490">
        <v>1487000</v>
      </c>
      <c r="R47" s="1483">
        <v>261000</v>
      </c>
      <c r="S47" s="1484">
        <v>2342000</v>
      </c>
      <c r="T47" s="1491">
        <v>4363200</v>
      </c>
    </row>
    <row r="48" spans="2:20">
      <c r="B48" s="2591">
        <v>43</v>
      </c>
      <c r="C48" s="2592"/>
      <c r="D48" s="1486"/>
      <c r="E48" s="1487" t="s">
        <v>1291</v>
      </c>
      <c r="F48" s="1488"/>
      <c r="G48" s="1474">
        <v>26000</v>
      </c>
      <c r="H48" s="1474">
        <v>3870</v>
      </c>
      <c r="I48" s="1474">
        <v>2050</v>
      </c>
      <c r="J48" s="1475">
        <v>11500</v>
      </c>
      <c r="K48" s="1476">
        <v>37300</v>
      </c>
      <c r="L48" s="1477">
        <v>48900</v>
      </c>
      <c r="M48" s="1478">
        <v>38970</v>
      </c>
      <c r="N48" s="1489">
        <v>27290</v>
      </c>
      <c r="O48" s="1480">
        <v>239900</v>
      </c>
      <c r="P48" s="1481">
        <v>15200</v>
      </c>
      <c r="Q48" s="1490">
        <v>1609000</v>
      </c>
      <c r="R48" s="1483">
        <v>243000</v>
      </c>
      <c r="S48" s="1484">
        <v>3202000</v>
      </c>
      <c r="T48" s="1491">
        <v>5504980</v>
      </c>
    </row>
    <row r="49" spans="2:20">
      <c r="B49" s="2591">
        <v>44</v>
      </c>
      <c r="C49" s="2592"/>
      <c r="D49" s="1486"/>
      <c r="E49" s="1487" t="s">
        <v>1292</v>
      </c>
      <c r="F49" s="1488"/>
      <c r="G49" s="1474">
        <v>7380</v>
      </c>
      <c r="H49" s="1474">
        <v>1150</v>
      </c>
      <c r="I49" s="1474">
        <v>1140</v>
      </c>
      <c r="J49" s="1475">
        <v>3270</v>
      </c>
      <c r="K49" s="1476">
        <v>11200</v>
      </c>
      <c r="L49" s="1477">
        <v>19930</v>
      </c>
      <c r="M49" s="1478">
        <v>16830</v>
      </c>
      <c r="N49" s="1489">
        <v>12270</v>
      </c>
      <c r="O49" s="1480">
        <v>119000</v>
      </c>
      <c r="P49" s="1481">
        <v>5020</v>
      </c>
      <c r="Q49" s="1490">
        <v>1268000</v>
      </c>
      <c r="R49" s="1483">
        <v>193000</v>
      </c>
      <c r="S49" s="1484">
        <v>2331000</v>
      </c>
      <c r="T49" s="1491">
        <v>3989190</v>
      </c>
    </row>
    <row r="50" spans="2:20">
      <c r="B50" s="2591">
        <v>45</v>
      </c>
      <c r="C50" s="2592"/>
      <c r="D50" s="1486"/>
      <c r="E50" s="1487" t="s">
        <v>1293</v>
      </c>
      <c r="F50" s="1488"/>
      <c r="G50" s="1474">
        <v>9000</v>
      </c>
      <c r="H50" s="1474">
        <v>1290</v>
      </c>
      <c r="I50" s="1474">
        <v>750</v>
      </c>
      <c r="J50" s="1475">
        <v>2800</v>
      </c>
      <c r="K50" s="1476">
        <v>25800</v>
      </c>
      <c r="L50" s="1477">
        <v>122300</v>
      </c>
      <c r="M50" s="1478">
        <v>95540</v>
      </c>
      <c r="N50" s="1489">
        <v>80540</v>
      </c>
      <c r="O50" s="1480">
        <v>689500</v>
      </c>
      <c r="P50" s="1481">
        <v>65400</v>
      </c>
      <c r="Q50" s="1490">
        <v>3305000</v>
      </c>
      <c r="R50" s="1483">
        <v>527000</v>
      </c>
      <c r="S50" s="1484">
        <v>27438000</v>
      </c>
      <c r="T50" s="1491">
        <v>32362920</v>
      </c>
    </row>
    <row r="51" spans="2:20">
      <c r="B51" s="2591">
        <v>46</v>
      </c>
      <c r="C51" s="2592"/>
      <c r="D51" s="1486"/>
      <c r="E51" s="1494" t="s">
        <v>1294</v>
      </c>
      <c r="F51" s="1488"/>
      <c r="G51" s="1474">
        <v>9210</v>
      </c>
      <c r="H51" s="1474">
        <v>1350</v>
      </c>
      <c r="I51" s="1474">
        <v>1340</v>
      </c>
      <c r="J51" s="1475">
        <v>3560</v>
      </c>
      <c r="K51" s="1476">
        <v>15000</v>
      </c>
      <c r="L51" s="1477">
        <v>163500</v>
      </c>
      <c r="M51" s="1478">
        <v>140520</v>
      </c>
      <c r="N51" s="1489">
        <v>117710</v>
      </c>
      <c r="O51" s="1480">
        <v>969400</v>
      </c>
      <c r="P51" s="1481">
        <v>176300</v>
      </c>
      <c r="Q51" s="1490">
        <v>7700000</v>
      </c>
      <c r="R51" s="1483">
        <v>2823000</v>
      </c>
      <c r="S51" s="1484">
        <v>26838000</v>
      </c>
      <c r="T51" s="1491">
        <v>38958890</v>
      </c>
    </row>
    <row r="52" spans="2:20" ht="12.75" thickBot="1">
      <c r="B52" s="2593">
        <v>47</v>
      </c>
      <c r="C52" s="2594"/>
      <c r="D52" s="1496"/>
      <c r="E52" s="1497" t="s">
        <v>1295</v>
      </c>
      <c r="F52" s="1498"/>
      <c r="G52" s="1499">
        <v>2890</v>
      </c>
      <c r="H52" s="1499">
        <v>390</v>
      </c>
      <c r="I52" s="1499">
        <v>230</v>
      </c>
      <c r="J52" s="1500">
        <v>810</v>
      </c>
      <c r="K52" s="1501">
        <v>810</v>
      </c>
      <c r="L52" s="1502">
        <v>25300</v>
      </c>
      <c r="M52" s="1503">
        <v>44470</v>
      </c>
      <c r="N52" s="1504">
        <v>23360</v>
      </c>
      <c r="O52" s="1505">
        <v>147200</v>
      </c>
      <c r="P52" s="1506">
        <v>51100</v>
      </c>
      <c r="Q52" s="1507">
        <v>1045000</v>
      </c>
      <c r="R52" s="1508">
        <v>265000</v>
      </c>
      <c r="S52" s="1509">
        <v>642000</v>
      </c>
      <c r="T52" s="1510">
        <v>2248560</v>
      </c>
    </row>
    <row r="53" spans="2:20" ht="13.5" thickTop="1" thickBot="1">
      <c r="B53" s="2589" t="s">
        <v>1296</v>
      </c>
      <c r="C53" s="2590"/>
      <c r="D53" s="1511"/>
      <c r="E53" s="1512" t="s">
        <v>285</v>
      </c>
      <c r="F53" s="1513"/>
      <c r="G53" s="1514">
        <v>751630</v>
      </c>
      <c r="H53" s="1515">
        <v>119350</v>
      </c>
      <c r="I53" s="1515">
        <v>65830</v>
      </c>
      <c r="J53" s="1516">
        <v>408330</v>
      </c>
      <c r="K53" s="1517">
        <v>837150</v>
      </c>
      <c r="L53" s="1515">
        <v>916550</v>
      </c>
      <c r="M53" s="1518">
        <v>725850</v>
      </c>
      <c r="N53" s="1514">
        <v>887210</v>
      </c>
      <c r="O53" s="1515">
        <v>7742670</v>
      </c>
      <c r="P53" s="1518">
        <v>682750</v>
      </c>
      <c r="Q53" s="1514">
        <v>134569000</v>
      </c>
      <c r="R53" s="1515">
        <v>38780000</v>
      </c>
      <c r="S53" s="1518">
        <v>134234636.36363637</v>
      </c>
      <c r="T53" s="1519">
        <v>320720956.36363637</v>
      </c>
    </row>
    <row r="54" spans="2:20">
      <c r="B54" s="1457"/>
      <c r="C54" s="1457"/>
      <c r="D54" s="1457"/>
      <c r="E54" s="1520"/>
      <c r="F54" s="1457"/>
      <c r="K54" s="1521"/>
    </row>
    <row r="55" spans="2:20">
      <c r="B55" s="1457"/>
      <c r="C55" s="1457"/>
      <c r="D55" s="1457"/>
      <c r="E55" s="1520"/>
      <c r="F55" s="1457"/>
    </row>
    <row r="60" spans="2:20">
      <c r="B60" s="1522"/>
      <c r="C60" s="1522"/>
      <c r="D60" s="1522"/>
      <c r="E60" s="1523"/>
      <c r="F60" s="1522"/>
    </row>
    <row r="61" spans="2:20">
      <c r="B61" s="1522"/>
      <c r="C61" s="1522"/>
      <c r="D61" s="1522"/>
      <c r="E61" s="1523"/>
      <c r="F61" s="1522"/>
    </row>
    <row r="62" spans="2:20">
      <c r="B62" s="1522"/>
      <c r="C62" s="1522"/>
      <c r="D62" s="1522"/>
      <c r="E62" s="1523"/>
      <c r="F62" s="1522"/>
    </row>
    <row r="63" spans="2:20">
      <c r="B63" s="1522"/>
      <c r="C63" s="1522"/>
      <c r="D63" s="1522"/>
      <c r="E63" s="1523"/>
      <c r="F63" s="1522"/>
    </row>
    <row r="64" spans="2:20">
      <c r="B64" s="1522"/>
      <c r="C64" s="1522"/>
      <c r="D64" s="1522"/>
      <c r="E64" s="1523"/>
      <c r="F64" s="1522"/>
    </row>
    <row r="65" spans="2:6">
      <c r="B65" s="1522"/>
      <c r="C65" s="1522"/>
      <c r="D65" s="1522"/>
      <c r="E65" s="1523"/>
      <c r="F65" s="1522"/>
    </row>
    <row r="66" spans="2:6">
      <c r="B66" s="1522"/>
      <c r="C66" s="1522"/>
      <c r="D66" s="1522"/>
      <c r="E66" s="1523"/>
      <c r="F66" s="1522"/>
    </row>
    <row r="67" spans="2:6">
      <c r="B67" s="1522"/>
      <c r="C67" s="1522"/>
      <c r="D67" s="1522"/>
      <c r="E67" s="1523"/>
      <c r="F67" s="1522"/>
    </row>
    <row r="68" spans="2:6">
      <c r="B68" s="1522"/>
      <c r="C68" s="1522"/>
      <c r="D68" s="1522"/>
      <c r="E68" s="1523"/>
      <c r="F68" s="1522"/>
    </row>
    <row r="69" spans="2:6">
      <c r="B69" s="1522"/>
      <c r="C69" s="1522"/>
      <c r="D69" s="1522"/>
      <c r="E69" s="1523"/>
      <c r="F69" s="1522"/>
    </row>
    <row r="70" spans="2:6">
      <c r="B70" s="1522"/>
      <c r="C70" s="1522"/>
      <c r="D70" s="1522"/>
      <c r="E70" s="1523"/>
      <c r="F70" s="1522"/>
    </row>
    <row r="71" spans="2:6">
      <c r="B71" s="1522"/>
      <c r="C71" s="1522"/>
      <c r="D71" s="1522"/>
      <c r="E71" s="1523"/>
      <c r="F71" s="1522"/>
    </row>
    <row r="72" spans="2:6">
      <c r="B72" s="1522"/>
      <c r="C72" s="1522"/>
      <c r="D72" s="1522"/>
      <c r="E72" s="1523"/>
      <c r="F72" s="1522"/>
    </row>
    <row r="73" spans="2:6">
      <c r="B73" s="1522"/>
      <c r="C73" s="1522"/>
      <c r="D73" s="1522"/>
      <c r="E73" s="1523"/>
      <c r="F73" s="1522"/>
    </row>
    <row r="74" spans="2:6">
      <c r="B74" s="1522"/>
      <c r="C74" s="1522"/>
      <c r="D74" s="1522"/>
      <c r="E74" s="1523"/>
      <c r="F74" s="1522"/>
    </row>
    <row r="75" spans="2:6">
      <c r="B75" s="1522"/>
      <c r="C75" s="1522"/>
      <c r="D75" s="1522"/>
      <c r="E75" s="1523"/>
      <c r="F75" s="1522"/>
    </row>
    <row r="76" spans="2:6">
      <c r="B76" s="1522"/>
      <c r="C76" s="1522"/>
      <c r="D76" s="1522"/>
      <c r="E76" s="1523"/>
      <c r="F76" s="1522"/>
    </row>
    <row r="77" spans="2:6">
      <c r="B77" s="1522"/>
      <c r="C77" s="1522"/>
      <c r="D77" s="1522"/>
      <c r="E77" s="1523"/>
      <c r="F77" s="1522"/>
    </row>
    <row r="78" spans="2:6">
      <c r="B78" s="1522"/>
      <c r="C78" s="1522"/>
      <c r="D78" s="1522"/>
      <c r="E78" s="1523"/>
      <c r="F78" s="1522"/>
    </row>
    <row r="79" spans="2:6">
      <c r="B79" s="1522"/>
      <c r="C79" s="1522"/>
      <c r="D79" s="1522"/>
      <c r="E79" s="1523"/>
      <c r="F79" s="1522"/>
    </row>
    <row r="80" spans="2:6">
      <c r="B80" s="1522"/>
      <c r="C80" s="1522"/>
      <c r="D80" s="1522"/>
      <c r="E80" s="1523"/>
      <c r="F80" s="1522"/>
    </row>
    <row r="81" spans="2:6">
      <c r="B81" s="1522"/>
      <c r="C81" s="1522"/>
      <c r="D81" s="1522"/>
      <c r="E81" s="1523"/>
      <c r="F81" s="1522"/>
    </row>
    <row r="82" spans="2:6">
      <c r="B82" s="1522"/>
      <c r="C82" s="1522"/>
      <c r="D82" s="1522"/>
      <c r="E82" s="1523"/>
      <c r="F82" s="1522"/>
    </row>
    <row r="83" spans="2:6">
      <c r="B83" s="1522"/>
      <c r="C83" s="1522"/>
      <c r="D83" s="1522"/>
      <c r="E83" s="1523"/>
      <c r="F83" s="1522"/>
    </row>
    <row r="84" spans="2:6">
      <c r="B84" s="1522"/>
      <c r="C84" s="1522"/>
      <c r="D84" s="1522"/>
      <c r="E84" s="1523"/>
      <c r="F84" s="1522"/>
    </row>
    <row r="85" spans="2:6">
      <c r="B85" s="1522"/>
      <c r="C85" s="1522"/>
      <c r="D85" s="1522"/>
      <c r="E85" s="1523"/>
      <c r="F85" s="1522"/>
    </row>
    <row r="86" spans="2:6">
      <c r="B86" s="1522"/>
      <c r="C86" s="1522"/>
      <c r="D86" s="1522"/>
      <c r="E86" s="1523"/>
      <c r="F86" s="1522"/>
    </row>
    <row r="87" spans="2:6">
      <c r="B87" s="1522"/>
      <c r="C87" s="1522"/>
      <c r="D87" s="1522"/>
      <c r="E87" s="1523"/>
      <c r="F87" s="1522"/>
    </row>
    <row r="88" spans="2:6">
      <c r="B88" s="1522"/>
      <c r="C88" s="1522"/>
      <c r="D88" s="1522"/>
      <c r="E88" s="1523"/>
      <c r="F88" s="1522"/>
    </row>
    <row r="89" spans="2:6">
      <c r="B89" s="1522"/>
      <c r="C89" s="1522"/>
      <c r="D89" s="1522"/>
      <c r="E89" s="1523"/>
      <c r="F89" s="1522"/>
    </row>
    <row r="90" spans="2:6">
      <c r="B90" s="1522"/>
      <c r="C90" s="1522"/>
      <c r="D90" s="1522"/>
      <c r="E90" s="1523"/>
      <c r="F90" s="1522"/>
    </row>
    <row r="91" spans="2:6">
      <c r="B91" s="1522"/>
      <c r="C91" s="1522"/>
      <c r="D91" s="1522"/>
      <c r="E91" s="1523"/>
      <c r="F91" s="1522"/>
    </row>
    <row r="92" spans="2:6">
      <c r="B92" s="1522"/>
      <c r="C92" s="1522"/>
      <c r="D92" s="1522"/>
      <c r="E92" s="1523"/>
      <c r="F92" s="1522"/>
    </row>
    <row r="93" spans="2:6">
      <c r="B93" s="1522"/>
      <c r="C93" s="1522"/>
      <c r="D93" s="1522"/>
      <c r="E93" s="1523"/>
      <c r="F93" s="1522"/>
    </row>
    <row r="94" spans="2:6">
      <c r="B94" s="1522"/>
      <c r="C94" s="1522"/>
      <c r="D94" s="1522"/>
      <c r="E94" s="1523"/>
      <c r="F94" s="1522"/>
    </row>
    <row r="95" spans="2:6">
      <c r="B95" s="1522"/>
      <c r="C95" s="1522"/>
      <c r="D95" s="1522"/>
      <c r="E95" s="1523"/>
      <c r="F95" s="1522"/>
    </row>
    <row r="96" spans="2:6">
      <c r="B96" s="1522"/>
      <c r="C96" s="1522"/>
      <c r="D96" s="1522"/>
      <c r="E96" s="1523"/>
      <c r="F96" s="1522"/>
    </row>
    <row r="97" spans="2:6">
      <c r="B97" s="1522"/>
      <c r="C97" s="1522"/>
      <c r="D97" s="1522"/>
      <c r="E97" s="1523"/>
      <c r="F97" s="1522"/>
    </row>
    <row r="98" spans="2:6">
      <c r="B98" s="1522"/>
      <c r="C98" s="1522"/>
      <c r="D98" s="1522"/>
      <c r="E98" s="1523"/>
      <c r="F98" s="1522"/>
    </row>
    <row r="99" spans="2:6">
      <c r="B99" s="1522"/>
      <c r="C99" s="1522"/>
      <c r="D99" s="1522"/>
      <c r="E99" s="1523"/>
      <c r="F99" s="1522"/>
    </row>
    <row r="100" spans="2:6">
      <c r="B100" s="1522"/>
      <c r="C100" s="1522"/>
      <c r="D100" s="1522"/>
      <c r="E100" s="1523"/>
      <c r="F100" s="1522"/>
    </row>
    <row r="101" spans="2:6">
      <c r="B101" s="1522"/>
      <c r="C101" s="1522"/>
      <c r="D101" s="1522"/>
      <c r="E101" s="1523"/>
      <c r="F101" s="1522"/>
    </row>
    <row r="102" spans="2:6">
      <c r="B102" s="1522"/>
      <c r="C102" s="1522"/>
      <c r="D102" s="1522"/>
      <c r="E102" s="1523"/>
      <c r="F102" s="1522"/>
    </row>
    <row r="103" spans="2:6">
      <c r="B103" s="1522"/>
      <c r="C103" s="1522"/>
      <c r="D103" s="1522"/>
      <c r="E103" s="1523"/>
      <c r="F103" s="1522"/>
    </row>
    <row r="104" spans="2:6">
      <c r="B104" s="1522"/>
      <c r="C104" s="1522"/>
      <c r="D104" s="1522"/>
      <c r="E104" s="1523"/>
      <c r="F104" s="1522"/>
    </row>
    <row r="105" spans="2:6">
      <c r="B105" s="1522"/>
      <c r="C105" s="1522"/>
      <c r="D105" s="1522"/>
      <c r="E105" s="1523"/>
      <c r="F105" s="1522"/>
    </row>
    <row r="106" spans="2:6">
      <c r="B106" s="1522"/>
      <c r="C106" s="1522"/>
      <c r="D106" s="1522"/>
      <c r="E106" s="1523"/>
      <c r="F106" s="1522"/>
    </row>
    <row r="107" spans="2:6">
      <c r="B107" s="1522"/>
      <c r="C107" s="1522"/>
      <c r="D107" s="1522"/>
      <c r="E107" s="1523"/>
      <c r="F107" s="1522"/>
    </row>
    <row r="108" spans="2:6">
      <c r="B108" s="1522"/>
      <c r="C108" s="1522"/>
      <c r="D108" s="1522"/>
      <c r="E108" s="1523"/>
      <c r="F108" s="1522"/>
    </row>
    <row r="109" spans="2:6">
      <c r="B109" s="1522"/>
      <c r="C109" s="1522"/>
      <c r="D109" s="1522"/>
      <c r="E109" s="1523"/>
      <c r="F109" s="1522"/>
    </row>
    <row r="110" spans="2:6">
      <c r="B110" s="1522"/>
      <c r="C110" s="1522"/>
      <c r="D110" s="1522"/>
      <c r="E110" s="1523"/>
      <c r="F110" s="1522"/>
    </row>
    <row r="111" spans="2:6">
      <c r="B111" s="1522"/>
      <c r="C111" s="1522"/>
      <c r="D111" s="1522"/>
      <c r="E111" s="1523"/>
      <c r="F111" s="1522"/>
    </row>
    <row r="112" spans="2:6">
      <c r="B112" s="1522"/>
      <c r="C112" s="1522"/>
      <c r="D112" s="1522"/>
      <c r="E112" s="1523"/>
      <c r="F112" s="1522"/>
    </row>
    <row r="113" spans="2:6">
      <c r="B113" s="1522"/>
      <c r="C113" s="1522"/>
      <c r="D113" s="1522"/>
      <c r="E113" s="1523"/>
      <c r="F113" s="1522"/>
    </row>
    <row r="114" spans="2:6">
      <c r="B114" s="1522"/>
      <c r="C114" s="1522"/>
      <c r="D114" s="1522"/>
      <c r="E114" s="1523"/>
      <c r="F114" s="1522"/>
    </row>
    <row r="115" spans="2:6">
      <c r="B115" s="1522"/>
      <c r="C115" s="1522"/>
      <c r="D115" s="1522"/>
      <c r="E115" s="1523"/>
      <c r="F115" s="1522"/>
    </row>
    <row r="116" spans="2:6">
      <c r="B116" s="1522"/>
      <c r="C116" s="1522"/>
      <c r="D116" s="1522"/>
      <c r="E116" s="1523"/>
      <c r="F116" s="1522"/>
    </row>
    <row r="117" spans="2:6">
      <c r="B117" s="1522"/>
      <c r="C117" s="1522"/>
      <c r="D117" s="1522"/>
      <c r="E117" s="1523"/>
      <c r="F117" s="1522"/>
    </row>
    <row r="118" spans="2:6">
      <c r="B118" s="1522"/>
      <c r="C118" s="1522"/>
      <c r="D118" s="1522"/>
      <c r="E118" s="1523"/>
      <c r="F118" s="1522"/>
    </row>
    <row r="119" spans="2:6">
      <c r="B119" s="1522"/>
      <c r="C119" s="1522"/>
      <c r="D119" s="1522"/>
      <c r="E119" s="1523"/>
      <c r="F119" s="1522"/>
    </row>
    <row r="120" spans="2:6">
      <c r="B120" s="1522"/>
      <c r="C120" s="1522"/>
      <c r="D120" s="1522"/>
      <c r="E120" s="1523"/>
      <c r="F120" s="1522"/>
    </row>
    <row r="121" spans="2:6">
      <c r="B121" s="1522"/>
      <c r="C121" s="1522"/>
      <c r="D121" s="1522"/>
      <c r="E121" s="1523"/>
      <c r="F121" s="1522"/>
    </row>
    <row r="122" spans="2:6">
      <c r="B122" s="1522"/>
      <c r="C122" s="1522"/>
      <c r="D122" s="1522"/>
      <c r="E122" s="1523"/>
      <c r="F122" s="1522"/>
    </row>
    <row r="123" spans="2:6">
      <c r="B123" s="1522"/>
      <c r="C123" s="1522"/>
      <c r="D123" s="1522"/>
      <c r="E123" s="1523"/>
      <c r="F123" s="1522"/>
    </row>
    <row r="124" spans="2:6">
      <c r="B124" s="1522"/>
      <c r="C124" s="1522"/>
      <c r="D124" s="1522"/>
      <c r="E124" s="1523"/>
      <c r="F124" s="1522"/>
    </row>
    <row r="125" spans="2:6">
      <c r="B125" s="1522"/>
      <c r="C125" s="1522"/>
      <c r="D125" s="1522"/>
      <c r="E125" s="1523"/>
      <c r="F125" s="1522"/>
    </row>
    <row r="126" spans="2:6">
      <c r="B126" s="1522"/>
      <c r="C126" s="1522"/>
      <c r="D126" s="1522"/>
      <c r="E126" s="1523"/>
      <c r="F126" s="1522"/>
    </row>
    <row r="127" spans="2:6">
      <c r="B127" s="1522"/>
      <c r="C127" s="1522"/>
      <c r="D127" s="1522"/>
      <c r="E127" s="1523"/>
      <c r="F127" s="1522"/>
    </row>
    <row r="128" spans="2:6">
      <c r="B128" s="1522"/>
      <c r="C128" s="1522"/>
      <c r="D128" s="1522"/>
      <c r="E128" s="1523"/>
      <c r="F128" s="1522"/>
    </row>
    <row r="129" spans="2:6">
      <c r="B129" s="1522"/>
      <c r="C129" s="1522"/>
      <c r="D129" s="1522"/>
      <c r="E129" s="1523"/>
      <c r="F129" s="1522"/>
    </row>
    <row r="130" spans="2:6">
      <c r="B130" s="1522"/>
      <c r="C130" s="1522"/>
      <c r="D130" s="1522"/>
      <c r="E130" s="1523"/>
      <c r="F130" s="1522"/>
    </row>
    <row r="131" spans="2:6">
      <c r="B131" s="1522"/>
      <c r="C131" s="1522"/>
      <c r="D131" s="1522"/>
      <c r="E131" s="1523"/>
      <c r="F131" s="1522"/>
    </row>
    <row r="132" spans="2:6">
      <c r="B132" s="1522"/>
      <c r="C132" s="1522"/>
      <c r="D132" s="1522"/>
      <c r="E132" s="1523"/>
      <c r="F132" s="1522"/>
    </row>
    <row r="133" spans="2:6">
      <c r="B133" s="1522"/>
      <c r="C133" s="1522"/>
      <c r="D133" s="1522"/>
      <c r="E133" s="1523"/>
      <c r="F133" s="1522"/>
    </row>
    <row r="134" spans="2:6">
      <c r="B134" s="1522"/>
      <c r="C134" s="1522"/>
      <c r="D134" s="1522"/>
      <c r="E134" s="1523"/>
      <c r="F134" s="1522"/>
    </row>
    <row r="135" spans="2:6">
      <c r="B135" s="1522"/>
      <c r="C135" s="1522"/>
      <c r="D135" s="1522"/>
      <c r="E135" s="1523"/>
      <c r="F135" s="1522"/>
    </row>
    <row r="136" spans="2:6">
      <c r="B136" s="1522"/>
      <c r="C136" s="1522"/>
      <c r="D136" s="1522"/>
      <c r="E136" s="1523"/>
      <c r="F136" s="1522"/>
    </row>
    <row r="137" spans="2:6">
      <c r="B137" s="1522"/>
      <c r="C137" s="1522"/>
      <c r="D137" s="1522"/>
      <c r="E137" s="1523"/>
      <c r="F137" s="1522"/>
    </row>
    <row r="138" spans="2:6">
      <c r="B138" s="1522"/>
      <c r="C138" s="1522"/>
      <c r="D138" s="1522"/>
      <c r="E138" s="1523"/>
      <c r="F138" s="1522"/>
    </row>
    <row r="139" spans="2:6">
      <c r="B139" s="1522"/>
      <c r="C139" s="1522"/>
      <c r="D139" s="1522"/>
      <c r="E139" s="1523"/>
      <c r="F139" s="1522"/>
    </row>
    <row r="140" spans="2:6">
      <c r="B140" s="1522"/>
      <c r="C140" s="1522"/>
      <c r="D140" s="1522"/>
      <c r="E140" s="1523"/>
      <c r="F140" s="1522"/>
    </row>
    <row r="141" spans="2:6">
      <c r="B141" s="1522"/>
      <c r="C141" s="1522"/>
      <c r="D141" s="1522"/>
      <c r="E141" s="1523"/>
      <c r="F141" s="1522"/>
    </row>
    <row r="142" spans="2:6">
      <c r="B142" s="1522"/>
      <c r="C142" s="1522"/>
      <c r="D142" s="1522"/>
      <c r="E142" s="1523"/>
      <c r="F142" s="1522"/>
    </row>
    <row r="143" spans="2:6">
      <c r="B143" s="1522"/>
      <c r="C143" s="1522"/>
      <c r="D143" s="1522"/>
      <c r="E143" s="1523"/>
      <c r="F143" s="1522"/>
    </row>
    <row r="144" spans="2:6">
      <c r="B144" s="1522"/>
      <c r="C144" s="1522"/>
      <c r="D144" s="1522"/>
      <c r="E144" s="1523"/>
      <c r="F144" s="1522"/>
    </row>
    <row r="145" spans="2:6">
      <c r="B145" s="1522"/>
      <c r="C145" s="1522"/>
      <c r="D145" s="1522"/>
      <c r="E145" s="1523"/>
      <c r="F145" s="1522"/>
    </row>
    <row r="146" spans="2:6">
      <c r="B146" s="1522"/>
      <c r="C146" s="1522"/>
      <c r="D146" s="1522"/>
      <c r="E146" s="1523"/>
      <c r="F146" s="1522"/>
    </row>
    <row r="147" spans="2:6">
      <c r="B147" s="1522"/>
      <c r="C147" s="1522"/>
      <c r="D147" s="1522"/>
      <c r="E147" s="1523"/>
      <c r="F147" s="1522"/>
    </row>
    <row r="148" spans="2:6">
      <c r="B148" s="1522"/>
      <c r="C148" s="1522"/>
      <c r="D148" s="1522"/>
      <c r="E148" s="1523"/>
      <c r="F148" s="1522"/>
    </row>
    <row r="149" spans="2:6">
      <c r="B149" s="1522"/>
      <c r="C149" s="1522"/>
      <c r="D149" s="1522"/>
      <c r="E149" s="1523"/>
      <c r="F149" s="1522"/>
    </row>
    <row r="150" spans="2:6">
      <c r="B150" s="1522"/>
      <c r="C150" s="1522"/>
      <c r="D150" s="1522"/>
      <c r="E150" s="1523"/>
      <c r="F150" s="1522"/>
    </row>
    <row r="151" spans="2:6">
      <c r="B151" s="1522"/>
      <c r="C151" s="1522"/>
      <c r="D151" s="1522"/>
      <c r="E151" s="1523"/>
      <c r="F151" s="1522"/>
    </row>
    <row r="152" spans="2:6">
      <c r="B152" s="1522"/>
      <c r="C152" s="1522"/>
      <c r="D152" s="1522"/>
      <c r="E152" s="1523"/>
      <c r="F152" s="1522"/>
    </row>
    <row r="153" spans="2:6">
      <c r="B153" s="1522"/>
      <c r="C153" s="1522"/>
      <c r="D153" s="1522"/>
      <c r="E153" s="1523"/>
      <c r="F153" s="1522"/>
    </row>
    <row r="154" spans="2:6">
      <c r="B154" s="1522"/>
      <c r="C154" s="1522"/>
      <c r="D154" s="1522"/>
      <c r="E154" s="1523"/>
      <c r="F154" s="1522"/>
    </row>
    <row r="155" spans="2:6">
      <c r="B155" s="1522"/>
      <c r="C155" s="1522"/>
      <c r="D155" s="1522"/>
      <c r="E155" s="1523"/>
      <c r="F155" s="1522"/>
    </row>
    <row r="156" spans="2:6">
      <c r="B156" s="1522"/>
      <c r="C156" s="1522"/>
      <c r="D156" s="1522"/>
      <c r="E156" s="1523"/>
      <c r="F156" s="1522"/>
    </row>
    <row r="157" spans="2:6">
      <c r="B157" s="1522"/>
      <c r="C157" s="1522"/>
      <c r="D157" s="1522"/>
      <c r="E157" s="1523"/>
      <c r="F157" s="1522"/>
    </row>
    <row r="158" spans="2:6">
      <c r="B158" s="1522"/>
      <c r="C158" s="1522"/>
      <c r="D158" s="1522"/>
      <c r="E158" s="1523"/>
      <c r="F158" s="1522"/>
    </row>
    <row r="159" spans="2:6">
      <c r="B159" s="1522"/>
      <c r="C159" s="1522"/>
      <c r="D159" s="1522"/>
      <c r="E159" s="1523"/>
      <c r="F159" s="1522"/>
    </row>
    <row r="160" spans="2:6">
      <c r="B160" s="1522"/>
      <c r="C160" s="1522"/>
      <c r="D160" s="1522"/>
      <c r="E160" s="1523"/>
      <c r="F160" s="1522"/>
    </row>
    <row r="161" spans="2:6">
      <c r="B161" s="1522"/>
      <c r="C161" s="1522"/>
      <c r="D161" s="1522"/>
      <c r="E161" s="1523"/>
      <c r="F161" s="1522"/>
    </row>
    <row r="162" spans="2:6">
      <c r="B162" s="1522"/>
      <c r="C162" s="1522"/>
      <c r="D162" s="1522"/>
      <c r="E162" s="1523"/>
      <c r="F162" s="1522"/>
    </row>
    <row r="163" spans="2:6">
      <c r="B163" s="1522"/>
      <c r="C163" s="1522"/>
      <c r="D163" s="1522"/>
      <c r="E163" s="1523"/>
      <c r="F163" s="1522"/>
    </row>
    <row r="164" spans="2:6">
      <c r="B164" s="1522"/>
      <c r="C164" s="1522"/>
      <c r="D164" s="1522"/>
      <c r="E164" s="1523"/>
      <c r="F164" s="1522"/>
    </row>
    <row r="165" spans="2:6">
      <c r="B165" s="1522"/>
      <c r="C165" s="1522"/>
      <c r="D165" s="1522"/>
      <c r="E165" s="1523"/>
      <c r="F165" s="1522"/>
    </row>
    <row r="166" spans="2:6">
      <c r="B166" s="1522"/>
      <c r="C166" s="1522"/>
      <c r="D166" s="1522"/>
      <c r="E166" s="1523"/>
      <c r="F166" s="1522"/>
    </row>
    <row r="167" spans="2:6">
      <c r="B167" s="1522"/>
      <c r="C167" s="1522"/>
      <c r="D167" s="1522"/>
      <c r="E167" s="1523"/>
      <c r="F167" s="1522"/>
    </row>
    <row r="168" spans="2:6">
      <c r="B168" s="1522"/>
      <c r="C168" s="1522"/>
      <c r="D168" s="1522"/>
      <c r="E168" s="1523"/>
      <c r="F168" s="1522"/>
    </row>
    <row r="169" spans="2:6">
      <c r="B169" s="1522"/>
      <c r="C169" s="1522"/>
      <c r="D169" s="1522"/>
      <c r="E169" s="1523"/>
      <c r="F169" s="1522"/>
    </row>
    <row r="170" spans="2:6">
      <c r="B170" s="1522"/>
      <c r="C170" s="1522"/>
      <c r="D170" s="1522"/>
      <c r="E170" s="1523"/>
      <c r="F170" s="1522"/>
    </row>
    <row r="171" spans="2:6">
      <c r="B171" s="1522"/>
      <c r="C171" s="1522"/>
      <c r="D171" s="1522"/>
      <c r="E171" s="1523"/>
      <c r="F171" s="1522"/>
    </row>
    <row r="172" spans="2:6">
      <c r="B172" s="1522"/>
      <c r="C172" s="1522"/>
      <c r="D172" s="1522"/>
      <c r="E172" s="1523"/>
      <c r="F172" s="1522"/>
    </row>
    <row r="173" spans="2:6">
      <c r="B173" s="1522"/>
      <c r="C173" s="1522"/>
      <c r="D173" s="1522"/>
      <c r="E173" s="1523"/>
      <c r="F173" s="1522"/>
    </row>
    <row r="174" spans="2:6">
      <c r="B174" s="1522"/>
      <c r="C174" s="1522"/>
      <c r="D174" s="1522"/>
      <c r="E174" s="1523"/>
      <c r="F174" s="1522"/>
    </row>
    <row r="175" spans="2:6">
      <c r="B175" s="1522"/>
      <c r="C175" s="1522"/>
      <c r="D175" s="1522"/>
      <c r="E175" s="1523"/>
      <c r="F175" s="1522"/>
    </row>
    <row r="176" spans="2:6">
      <c r="B176" s="1522"/>
      <c r="C176" s="1522"/>
      <c r="D176" s="1522"/>
      <c r="E176" s="1523"/>
      <c r="F176" s="1522"/>
    </row>
    <row r="177" spans="2:6">
      <c r="B177" s="1522"/>
      <c r="C177" s="1522"/>
      <c r="D177" s="1522"/>
      <c r="E177" s="1523"/>
      <c r="F177" s="1522"/>
    </row>
    <row r="178" spans="2:6">
      <c r="B178" s="1522"/>
      <c r="C178" s="1522"/>
      <c r="D178" s="1522"/>
      <c r="E178" s="1523"/>
      <c r="F178" s="1522"/>
    </row>
    <row r="179" spans="2:6">
      <c r="B179" s="1522"/>
      <c r="C179" s="1522"/>
      <c r="D179" s="1522"/>
      <c r="E179" s="1523"/>
      <c r="F179" s="1522"/>
    </row>
  </sheetData>
  <mergeCells count="55">
    <mergeCell ref="A1:U1"/>
    <mergeCell ref="B3:C5"/>
    <mergeCell ref="D3:F5"/>
    <mergeCell ref="G3:J3"/>
    <mergeCell ref="K3:M3"/>
    <mergeCell ref="N3:P3"/>
    <mergeCell ref="Q3:S3"/>
    <mergeCell ref="B17:C17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29:C29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41:C41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53:C53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</mergeCells>
  <phoneticPr fontId="15"/>
  <pageMargins left="0.7" right="0.7" top="0.75" bottom="0.75" header="0.3" footer="0.3"/>
  <pageSetup paperSize="9" scale="76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tabColor theme="9"/>
    <pageSetUpPr fitToPage="1"/>
  </sheetPr>
  <dimension ref="A1:U178"/>
  <sheetViews>
    <sheetView showGridLines="0" view="pageBreakPreview" zoomScale="70" zoomScaleNormal="40" zoomScaleSheetLayoutView="70" workbookViewId="0">
      <selection activeCell="J30" sqref="J30"/>
    </sheetView>
  </sheetViews>
  <sheetFormatPr defaultColWidth="9" defaultRowHeight="12"/>
  <cols>
    <col min="1" max="1" width="1.875" style="1524" customWidth="1"/>
    <col min="2" max="2" width="1.5" style="1525" customWidth="1"/>
    <col min="3" max="4" width="2.125" style="1525" customWidth="1"/>
    <col min="5" max="5" width="8.5" style="1526" bestFit="1" customWidth="1"/>
    <col min="6" max="6" width="2.125" style="1525" customWidth="1"/>
    <col min="7" max="19" width="11.25" style="1524" customWidth="1"/>
    <col min="20" max="20" width="13.375" style="1524" customWidth="1"/>
    <col min="21" max="21" width="2" style="1524" customWidth="1"/>
    <col min="22" max="16384" width="9" style="1524"/>
  </cols>
  <sheetData>
    <row r="1" spans="1:21" ht="12.75">
      <c r="A1" s="2616" t="s">
        <v>1473</v>
      </c>
      <c r="B1" s="2616"/>
      <c r="C1" s="2616"/>
      <c r="D1" s="2616"/>
      <c r="E1" s="2616"/>
      <c r="F1" s="2616"/>
      <c r="G1" s="2616"/>
      <c r="H1" s="2616"/>
      <c r="I1" s="2616"/>
      <c r="J1" s="2616"/>
      <c r="K1" s="2616"/>
      <c r="L1" s="2616"/>
      <c r="M1" s="2616"/>
      <c r="N1" s="2616"/>
      <c r="O1" s="2616"/>
      <c r="P1" s="2616"/>
      <c r="Q1" s="2616"/>
      <c r="R1" s="2616"/>
      <c r="S1" s="2616"/>
      <c r="T1" s="2616"/>
      <c r="U1" s="2616"/>
    </row>
    <row r="2" spans="1:21" ht="12.75" thickBot="1"/>
    <row r="3" spans="1:21" ht="12" customHeight="1">
      <c r="B3" s="2617" t="s">
        <v>1227</v>
      </c>
      <c r="C3" s="2618"/>
      <c r="D3" s="2617" t="s">
        <v>1228</v>
      </c>
      <c r="E3" s="2618"/>
      <c r="F3" s="2623"/>
      <c r="G3" s="2626" t="s">
        <v>1229</v>
      </c>
      <c r="H3" s="2627"/>
      <c r="I3" s="2627"/>
      <c r="J3" s="2628"/>
      <c r="K3" s="2626" t="s">
        <v>1230</v>
      </c>
      <c r="L3" s="2627"/>
      <c r="M3" s="2628"/>
      <c r="N3" s="2626" t="s">
        <v>1231</v>
      </c>
      <c r="O3" s="2627"/>
      <c r="P3" s="2628"/>
      <c r="Q3" s="2626" t="s">
        <v>1232</v>
      </c>
      <c r="R3" s="2627"/>
      <c r="S3" s="2628"/>
      <c r="T3" s="1527"/>
    </row>
    <row r="4" spans="1:21" ht="12" customHeight="1">
      <c r="B4" s="2619"/>
      <c r="C4" s="2620"/>
      <c r="D4" s="2619"/>
      <c r="E4" s="2620"/>
      <c r="F4" s="2624"/>
      <c r="G4" s="1528" t="s">
        <v>1233</v>
      </c>
      <c r="H4" s="1529" t="s">
        <v>1234</v>
      </c>
      <c r="I4" s="1529" t="s">
        <v>1235</v>
      </c>
      <c r="J4" s="1530" t="s">
        <v>1236</v>
      </c>
      <c r="K4" s="1528" t="s">
        <v>1237</v>
      </c>
      <c r="L4" s="1529" t="s">
        <v>1238</v>
      </c>
      <c r="M4" s="1530" t="s">
        <v>1239</v>
      </c>
      <c r="N4" s="1528" t="s">
        <v>1240</v>
      </c>
      <c r="O4" s="1529" t="s">
        <v>1241</v>
      </c>
      <c r="P4" s="1530" t="s">
        <v>1242</v>
      </c>
      <c r="Q4" s="1528" t="s">
        <v>1243</v>
      </c>
      <c r="R4" s="1529" t="s">
        <v>1297</v>
      </c>
      <c r="S4" s="1530" t="s">
        <v>1298</v>
      </c>
      <c r="T4" s="1531" t="s">
        <v>1246</v>
      </c>
    </row>
    <row r="5" spans="1:21" ht="12" customHeight="1" thickBot="1">
      <c r="B5" s="2621"/>
      <c r="C5" s="2622"/>
      <c r="D5" s="2621"/>
      <c r="E5" s="2622"/>
      <c r="F5" s="2625"/>
      <c r="G5" s="1532" t="s">
        <v>1299</v>
      </c>
      <c r="H5" s="1533" t="s">
        <v>1299</v>
      </c>
      <c r="I5" s="1533" t="s">
        <v>1299</v>
      </c>
      <c r="J5" s="1534" t="s">
        <v>1299</v>
      </c>
      <c r="K5" s="1532" t="s">
        <v>1299</v>
      </c>
      <c r="L5" s="1533" t="s">
        <v>1299</v>
      </c>
      <c r="M5" s="1534" t="s">
        <v>1299</v>
      </c>
      <c r="N5" s="1532" t="s">
        <v>1299</v>
      </c>
      <c r="O5" s="1533" t="s">
        <v>1299</v>
      </c>
      <c r="P5" s="1534" t="s">
        <v>1299</v>
      </c>
      <c r="Q5" s="1535" t="s">
        <v>1299</v>
      </c>
      <c r="R5" s="1536" t="s">
        <v>1299</v>
      </c>
      <c r="S5" s="1537" t="s">
        <v>1299</v>
      </c>
      <c r="T5" s="1534" t="s">
        <v>1299</v>
      </c>
    </row>
    <row r="6" spans="1:21">
      <c r="B6" s="2612">
        <v>1</v>
      </c>
      <c r="C6" s="2613"/>
      <c r="D6" s="1538"/>
      <c r="E6" s="1539" t="s">
        <v>1249</v>
      </c>
      <c r="F6" s="1540"/>
      <c r="G6" s="1541">
        <v>8610149.25</v>
      </c>
      <c r="H6" s="1542">
        <v>919916.8</v>
      </c>
      <c r="I6" s="1542">
        <v>492625.9</v>
      </c>
      <c r="J6" s="1543">
        <v>2488080.9</v>
      </c>
      <c r="K6" s="1541">
        <v>3145716</v>
      </c>
      <c r="L6" s="1542">
        <v>832846.05</v>
      </c>
      <c r="M6" s="1543">
        <v>746992.57499999995</v>
      </c>
      <c r="N6" s="1541">
        <v>219103.66</v>
      </c>
      <c r="O6" s="1542">
        <v>1123911.6499999999</v>
      </c>
      <c r="P6" s="1543">
        <v>60513.35</v>
      </c>
      <c r="Q6" s="1541">
        <v>254454.64</v>
      </c>
      <c r="R6" s="1542">
        <v>35748.1</v>
      </c>
      <c r="S6" s="1543">
        <v>220120.55</v>
      </c>
      <c r="T6" s="1544">
        <v>19150179.425000004</v>
      </c>
    </row>
    <row r="7" spans="1:21">
      <c r="B7" s="2614">
        <v>2</v>
      </c>
      <c r="C7" s="2615"/>
      <c r="D7" s="1545"/>
      <c r="E7" s="1546" t="s">
        <v>1250</v>
      </c>
      <c r="F7" s="1547"/>
      <c r="G7" s="1548">
        <v>149199.59</v>
      </c>
      <c r="H7" s="1549">
        <v>13197.67</v>
      </c>
      <c r="I7" s="1549">
        <v>3136.08</v>
      </c>
      <c r="J7" s="1550">
        <v>29630.7</v>
      </c>
      <c r="K7" s="1548">
        <v>288817.2</v>
      </c>
      <c r="L7" s="1549">
        <v>116013.06</v>
      </c>
      <c r="M7" s="1550">
        <v>110319.06</v>
      </c>
      <c r="N7" s="1548">
        <v>108611.955</v>
      </c>
      <c r="O7" s="1549">
        <v>675983.65</v>
      </c>
      <c r="P7" s="1550">
        <v>41777.9</v>
      </c>
      <c r="Q7" s="1548">
        <v>247207.2</v>
      </c>
      <c r="R7" s="1549">
        <v>34628.28</v>
      </c>
      <c r="S7" s="1550">
        <v>337701.65</v>
      </c>
      <c r="T7" s="1551">
        <v>2156223.9950000001</v>
      </c>
    </row>
    <row r="8" spans="1:21">
      <c r="B8" s="2597">
        <v>3</v>
      </c>
      <c r="C8" s="2598"/>
      <c r="D8" s="1486"/>
      <c r="E8" s="1487" t="s">
        <v>1251</v>
      </c>
      <c r="F8" s="1488"/>
      <c r="G8" s="1548">
        <v>507364.6</v>
      </c>
      <c r="H8" s="1549">
        <v>42729.089999999989</v>
      </c>
      <c r="I8" s="1549">
        <v>43513.109999999993</v>
      </c>
      <c r="J8" s="1550">
        <v>120318.6</v>
      </c>
      <c r="K8" s="1548">
        <v>164644.20000000001</v>
      </c>
      <c r="L8" s="1549">
        <v>308924.685</v>
      </c>
      <c r="M8" s="1550">
        <v>360193.68</v>
      </c>
      <c r="N8" s="1548">
        <v>156132.03500000003</v>
      </c>
      <c r="O8" s="1549">
        <v>780213.05</v>
      </c>
      <c r="P8" s="1550">
        <v>60944.05</v>
      </c>
      <c r="Q8" s="1548">
        <v>196127.64</v>
      </c>
      <c r="R8" s="1549">
        <v>38267.695</v>
      </c>
      <c r="S8" s="1550">
        <v>1034030.4</v>
      </c>
      <c r="T8" s="1551">
        <v>3813402.8349999995</v>
      </c>
    </row>
    <row r="9" spans="1:21">
      <c r="B9" s="2597">
        <v>4</v>
      </c>
      <c r="C9" s="2598"/>
      <c r="D9" s="1486"/>
      <c r="E9" s="1487" t="s">
        <v>1252</v>
      </c>
      <c r="F9" s="1488"/>
      <c r="G9" s="1548">
        <v>268731.25</v>
      </c>
      <c r="H9" s="1549">
        <v>23389.929999999997</v>
      </c>
      <c r="I9" s="1549">
        <v>9930.9199999999983</v>
      </c>
      <c r="J9" s="1550">
        <v>43009.41</v>
      </c>
      <c r="K9" s="1548">
        <v>114975</v>
      </c>
      <c r="L9" s="1549">
        <v>336065.35499999998</v>
      </c>
      <c r="M9" s="1550">
        <v>298017.39</v>
      </c>
      <c r="N9" s="1548">
        <v>83385.710000000021</v>
      </c>
      <c r="O9" s="1549">
        <v>364587.55000000005</v>
      </c>
      <c r="P9" s="1550">
        <v>50176.55</v>
      </c>
      <c r="Q9" s="1548">
        <v>192801.76</v>
      </c>
      <c r="R9" s="1549">
        <v>16409.669999999998</v>
      </c>
      <c r="S9" s="1550">
        <v>91293.8</v>
      </c>
      <c r="T9" s="1551">
        <v>1892774.2949999999</v>
      </c>
    </row>
    <row r="10" spans="1:21">
      <c r="B10" s="2597">
        <v>5</v>
      </c>
      <c r="C10" s="2598"/>
      <c r="D10" s="1486"/>
      <c r="E10" s="1487" t="s">
        <v>1253</v>
      </c>
      <c r="F10" s="1488"/>
      <c r="G10" s="1548">
        <v>63420.574999999997</v>
      </c>
      <c r="H10" s="1549">
        <v>4965.4599999999991</v>
      </c>
      <c r="I10" s="1549">
        <v>3920.1</v>
      </c>
      <c r="J10" s="1550">
        <v>9697.32</v>
      </c>
      <c r="K10" s="1548">
        <v>14440.86</v>
      </c>
      <c r="L10" s="1549">
        <v>81333.315000000002</v>
      </c>
      <c r="M10" s="1550">
        <v>68608.320000000007</v>
      </c>
      <c r="N10" s="1548">
        <v>98799.66</v>
      </c>
      <c r="O10" s="1549">
        <v>501980.85</v>
      </c>
      <c r="P10" s="1550">
        <v>35963.449999999997</v>
      </c>
      <c r="Q10" s="1548">
        <v>70786.64</v>
      </c>
      <c r="R10" s="1549">
        <v>13782.4</v>
      </c>
      <c r="S10" s="1550">
        <v>0</v>
      </c>
      <c r="T10" s="1551">
        <v>967698.95</v>
      </c>
    </row>
    <row r="11" spans="1:21">
      <c r="B11" s="2597">
        <v>6</v>
      </c>
      <c r="C11" s="2598"/>
      <c r="D11" s="1486"/>
      <c r="E11" s="1487" t="s">
        <v>1254</v>
      </c>
      <c r="F11" s="1488"/>
      <c r="G11" s="1548">
        <v>162958.63</v>
      </c>
      <c r="H11" s="1549">
        <v>15157.72</v>
      </c>
      <c r="I11" s="1549">
        <v>7317.52</v>
      </c>
      <c r="J11" s="1550">
        <v>18227.37</v>
      </c>
      <c r="K11" s="1548">
        <v>14348.88</v>
      </c>
      <c r="L11" s="1549">
        <v>200539.39499999999</v>
      </c>
      <c r="M11" s="1550">
        <v>138386.1</v>
      </c>
      <c r="N11" s="1548">
        <v>52369.834999999999</v>
      </c>
      <c r="O11" s="1549">
        <v>269402.84999999998</v>
      </c>
      <c r="P11" s="1550">
        <v>19984.48</v>
      </c>
      <c r="Q11" s="1548">
        <v>27252.36</v>
      </c>
      <c r="R11" s="1549">
        <v>2067.36</v>
      </c>
      <c r="S11" s="1550">
        <v>23159.91363636365</v>
      </c>
      <c r="T11" s="1551">
        <v>951172.41363636358</v>
      </c>
    </row>
    <row r="12" spans="1:21">
      <c r="B12" s="2591">
        <v>7</v>
      </c>
      <c r="C12" s="2592"/>
      <c r="D12" s="1486"/>
      <c r="E12" s="1487" t="s">
        <v>1255</v>
      </c>
      <c r="F12" s="1488"/>
      <c r="G12" s="1548">
        <v>170483.10500000001</v>
      </c>
      <c r="H12" s="1549">
        <v>15157.72</v>
      </c>
      <c r="I12" s="1549">
        <v>7840.2</v>
      </c>
      <c r="J12" s="1550">
        <v>24153.51</v>
      </c>
      <c r="K12" s="1548">
        <v>127852.2</v>
      </c>
      <c r="L12" s="1549">
        <v>174640.45499999999</v>
      </c>
      <c r="M12" s="1550">
        <v>177465.55499999999</v>
      </c>
      <c r="N12" s="1548">
        <v>41768.045000000006</v>
      </c>
      <c r="O12" s="1549">
        <v>201998.3</v>
      </c>
      <c r="P12" s="1550">
        <v>40055.1</v>
      </c>
      <c r="Q12" s="1548">
        <v>164407.68000000002</v>
      </c>
      <c r="R12" s="1549">
        <v>28792.294999999998</v>
      </c>
      <c r="S12" s="1550">
        <v>31886.400000000001</v>
      </c>
      <c r="T12" s="1551">
        <v>1206500.5649999999</v>
      </c>
    </row>
    <row r="13" spans="1:21">
      <c r="B13" s="2591">
        <v>8</v>
      </c>
      <c r="C13" s="2592"/>
      <c r="D13" s="1486"/>
      <c r="E13" s="1487" t="s">
        <v>1256</v>
      </c>
      <c r="F13" s="1488"/>
      <c r="G13" s="1548">
        <v>337526.45</v>
      </c>
      <c r="H13" s="1549">
        <v>27702.04</v>
      </c>
      <c r="I13" s="1549">
        <v>16856.429999999997</v>
      </c>
      <c r="J13" s="1550">
        <v>45882.69</v>
      </c>
      <c r="K13" s="1548">
        <v>193158</v>
      </c>
      <c r="L13" s="1549">
        <v>170649.18</v>
      </c>
      <c r="M13" s="1550">
        <v>96967.725000000006</v>
      </c>
      <c r="N13" s="1548">
        <v>209065.79500000001</v>
      </c>
      <c r="O13" s="1549">
        <v>1048969.8500000001</v>
      </c>
      <c r="P13" s="1550">
        <v>32302.5</v>
      </c>
      <c r="Q13" s="1548">
        <v>529261.68000000005</v>
      </c>
      <c r="R13" s="1549">
        <v>46903.23</v>
      </c>
      <c r="S13" s="1550">
        <v>76536.850000000006</v>
      </c>
      <c r="T13" s="1551">
        <v>2831782.4200000004</v>
      </c>
    </row>
    <row r="14" spans="1:21">
      <c r="B14" s="2591">
        <v>9</v>
      </c>
      <c r="C14" s="2592"/>
      <c r="D14" s="1486"/>
      <c r="E14" s="1487" t="s">
        <v>1257</v>
      </c>
      <c r="F14" s="1488"/>
      <c r="G14" s="1548">
        <v>720199.75</v>
      </c>
      <c r="H14" s="1549">
        <v>58932.17</v>
      </c>
      <c r="I14" s="1549">
        <v>34888.889999999992</v>
      </c>
      <c r="J14" s="1550">
        <v>107748</v>
      </c>
      <c r="K14" s="1548">
        <v>381717</v>
      </c>
      <c r="L14" s="1549">
        <v>200450.7</v>
      </c>
      <c r="M14" s="1550">
        <v>166453.14000000001</v>
      </c>
      <c r="N14" s="1548">
        <v>155492.92000000004</v>
      </c>
      <c r="O14" s="1549">
        <v>686105.1</v>
      </c>
      <c r="P14" s="1550">
        <v>74511.100000000006</v>
      </c>
      <c r="Q14" s="1548">
        <v>133978.35999999999</v>
      </c>
      <c r="R14" s="1549">
        <v>17357.21</v>
      </c>
      <c r="S14" s="1550">
        <v>8614.3318181818195</v>
      </c>
      <c r="T14" s="1551">
        <v>2746448.6718181819</v>
      </c>
    </row>
    <row r="15" spans="1:21">
      <c r="B15" s="2591">
        <v>10</v>
      </c>
      <c r="C15" s="2592"/>
      <c r="D15" s="1486"/>
      <c r="E15" s="1487" t="s">
        <v>1258</v>
      </c>
      <c r="F15" s="1488"/>
      <c r="G15" s="1548">
        <v>460067.9</v>
      </c>
      <c r="H15" s="1549">
        <v>38416.979999999996</v>
      </c>
      <c r="I15" s="1549">
        <v>29531.42</v>
      </c>
      <c r="J15" s="1550">
        <v>85120.92</v>
      </c>
      <c r="K15" s="1548">
        <v>292496.40000000002</v>
      </c>
      <c r="L15" s="1549">
        <v>153619.74</v>
      </c>
      <c r="M15" s="1550">
        <v>95700.81</v>
      </c>
      <c r="N15" s="1548">
        <v>215795.3</v>
      </c>
      <c r="O15" s="1549">
        <v>1193900.3999999999</v>
      </c>
      <c r="P15" s="1550">
        <v>36609.5</v>
      </c>
      <c r="Q15" s="1548">
        <v>261156.04</v>
      </c>
      <c r="R15" s="1549">
        <v>52545.4</v>
      </c>
      <c r="S15" s="1550">
        <v>68707.600000000006</v>
      </c>
      <c r="T15" s="1551">
        <v>2983668.41</v>
      </c>
    </row>
    <row r="16" spans="1:21">
      <c r="B16" s="2591">
        <v>11</v>
      </c>
      <c r="C16" s="2592"/>
      <c r="D16" s="1486"/>
      <c r="E16" s="1487" t="s">
        <v>1259</v>
      </c>
      <c r="F16" s="1488"/>
      <c r="G16" s="1548">
        <v>128991</v>
      </c>
      <c r="H16" s="1549">
        <v>11237.619999999999</v>
      </c>
      <c r="I16" s="1549">
        <v>6794.84</v>
      </c>
      <c r="J16" s="1550">
        <v>20292.54</v>
      </c>
      <c r="K16" s="1548">
        <v>72388.259999999995</v>
      </c>
      <c r="L16" s="1549">
        <v>51088.32</v>
      </c>
      <c r="M16" s="1550">
        <v>36350.714999999997</v>
      </c>
      <c r="N16" s="1548">
        <v>38008.544999999998</v>
      </c>
      <c r="O16" s="1549">
        <v>215134.65</v>
      </c>
      <c r="P16" s="1550">
        <v>5749.8450000000012</v>
      </c>
      <c r="Q16" s="1548">
        <v>116405.8</v>
      </c>
      <c r="R16" s="1549">
        <v>31634.915000000001</v>
      </c>
      <c r="S16" s="1550">
        <v>2372.4999999999991</v>
      </c>
      <c r="T16" s="1551">
        <v>736449.55</v>
      </c>
    </row>
    <row r="17" spans="1:20">
      <c r="B17" s="2591">
        <v>12</v>
      </c>
      <c r="C17" s="2592"/>
      <c r="D17" s="1486"/>
      <c r="E17" s="1487" t="s">
        <v>1260</v>
      </c>
      <c r="F17" s="1488"/>
      <c r="G17" s="1548">
        <v>453618.35</v>
      </c>
      <c r="H17" s="1549">
        <v>37110.279999999992</v>
      </c>
      <c r="I17" s="1549">
        <v>15419.06</v>
      </c>
      <c r="J17" s="1550">
        <v>62853</v>
      </c>
      <c r="K17" s="1548">
        <v>263062.8</v>
      </c>
      <c r="L17" s="1549">
        <v>49403.114999999998</v>
      </c>
      <c r="M17" s="1550">
        <v>31575.42</v>
      </c>
      <c r="N17" s="1548">
        <v>258240.05499999999</v>
      </c>
      <c r="O17" s="1549">
        <v>1247522.55</v>
      </c>
      <c r="P17" s="1550">
        <v>53406.8</v>
      </c>
      <c r="Q17" s="1548">
        <v>500271.92</v>
      </c>
      <c r="R17" s="1549">
        <v>58790.55</v>
      </c>
      <c r="S17" s="1550">
        <v>87213.1</v>
      </c>
      <c r="T17" s="1551">
        <v>3118486.9999999995</v>
      </c>
    </row>
    <row r="18" spans="1:20">
      <c r="A18" s="1552"/>
      <c r="B18" s="2591">
        <v>13</v>
      </c>
      <c r="C18" s="2592"/>
      <c r="D18" s="1486"/>
      <c r="E18" s="1487" t="s">
        <v>1261</v>
      </c>
      <c r="F18" s="1488"/>
      <c r="G18" s="1548">
        <v>22573.424999999999</v>
      </c>
      <c r="H18" s="1549">
        <v>1698.71</v>
      </c>
      <c r="I18" s="1549">
        <v>914.69</v>
      </c>
      <c r="J18" s="1550">
        <v>3412.02</v>
      </c>
      <c r="K18" s="1548">
        <v>643.86</v>
      </c>
      <c r="L18" s="1549">
        <v>2572.1550000000002</v>
      </c>
      <c r="M18" s="1550">
        <v>2144.0100000000002</v>
      </c>
      <c r="N18" s="1548">
        <v>751.9</v>
      </c>
      <c r="O18" s="1549">
        <v>4866.91</v>
      </c>
      <c r="P18" s="1550">
        <v>538.375</v>
      </c>
      <c r="Q18" s="1548">
        <v>3673.36</v>
      </c>
      <c r="R18" s="1549">
        <v>258.42</v>
      </c>
      <c r="S18" s="1550">
        <v>0</v>
      </c>
      <c r="T18" s="1551">
        <v>44047.834999999992</v>
      </c>
    </row>
    <row r="19" spans="1:20">
      <c r="B19" s="2591">
        <v>14</v>
      </c>
      <c r="C19" s="2592"/>
      <c r="D19" s="1486"/>
      <c r="E19" s="1494" t="s">
        <v>1262</v>
      </c>
      <c r="F19" s="1488"/>
      <c r="G19" s="1548">
        <v>93948.445000000007</v>
      </c>
      <c r="H19" s="1549">
        <v>8493.5499999999975</v>
      </c>
      <c r="I19" s="1549">
        <v>3136.08</v>
      </c>
      <c r="J19" s="1550">
        <v>10505.43</v>
      </c>
      <c r="K19" s="1548">
        <v>23914.799999999999</v>
      </c>
      <c r="L19" s="1549">
        <v>11352.96</v>
      </c>
      <c r="M19" s="1550">
        <v>6334.5749999999998</v>
      </c>
      <c r="N19" s="1548">
        <v>24248.775000000001</v>
      </c>
      <c r="O19" s="1549">
        <v>139762.15</v>
      </c>
      <c r="P19" s="1550">
        <v>3811.6950000000002</v>
      </c>
      <c r="Q19" s="1548">
        <v>55100.4</v>
      </c>
      <c r="R19" s="1549">
        <v>775.26</v>
      </c>
      <c r="S19" s="1550">
        <v>0</v>
      </c>
      <c r="T19" s="1551">
        <v>381384.12000000005</v>
      </c>
    </row>
    <row r="20" spans="1:20">
      <c r="B20" s="2591">
        <v>15</v>
      </c>
      <c r="C20" s="2592"/>
      <c r="D20" s="1486"/>
      <c r="E20" s="1487" t="s">
        <v>1263</v>
      </c>
      <c r="F20" s="1488"/>
      <c r="G20" s="1548">
        <v>109212.38</v>
      </c>
      <c r="H20" s="1549">
        <v>7970.87</v>
      </c>
      <c r="I20" s="1549">
        <v>2482.7299999999996</v>
      </c>
      <c r="J20" s="1550">
        <v>12480.81</v>
      </c>
      <c r="K20" s="1548">
        <v>67881.240000000005</v>
      </c>
      <c r="L20" s="1549">
        <v>25455.465</v>
      </c>
      <c r="M20" s="1550">
        <v>17346.990000000002</v>
      </c>
      <c r="N20" s="1548">
        <v>68610.875</v>
      </c>
      <c r="O20" s="1549">
        <v>327762.7</v>
      </c>
      <c r="P20" s="1550">
        <v>25626.65</v>
      </c>
      <c r="Q20" s="1548">
        <v>274360.28000000003</v>
      </c>
      <c r="R20" s="1549">
        <v>30988.865000000002</v>
      </c>
      <c r="S20" s="1550">
        <v>31601.7</v>
      </c>
      <c r="T20" s="1551">
        <v>1001781.5550000001</v>
      </c>
    </row>
    <row r="21" spans="1:20">
      <c r="B21" s="2591">
        <v>16</v>
      </c>
      <c r="C21" s="2592"/>
      <c r="D21" s="1486"/>
      <c r="E21" s="1487" t="s">
        <v>1264</v>
      </c>
      <c r="F21" s="1488"/>
      <c r="G21" s="1548">
        <v>30097.9</v>
      </c>
      <c r="H21" s="1549">
        <v>2482.7299999999996</v>
      </c>
      <c r="I21" s="1549">
        <v>914.69</v>
      </c>
      <c r="J21" s="1550">
        <v>4130.34</v>
      </c>
      <c r="K21" s="1548">
        <v>12141.36</v>
      </c>
      <c r="L21" s="1549">
        <v>11619.045</v>
      </c>
      <c r="M21" s="1550">
        <v>8673.4950000000008</v>
      </c>
      <c r="N21" s="1548">
        <v>10940.145000000002</v>
      </c>
      <c r="O21" s="1549">
        <v>64174.3</v>
      </c>
      <c r="P21" s="1550">
        <v>4608.49</v>
      </c>
      <c r="Q21" s="1548">
        <v>47158.000000000007</v>
      </c>
      <c r="R21" s="1549">
        <v>6051.335</v>
      </c>
      <c r="S21" s="1550">
        <v>0</v>
      </c>
      <c r="T21" s="1551">
        <v>202991.83</v>
      </c>
    </row>
    <row r="22" spans="1:20">
      <c r="B22" s="2591">
        <v>17</v>
      </c>
      <c r="C22" s="2592"/>
      <c r="D22" s="1486"/>
      <c r="E22" s="1487" t="s">
        <v>1265</v>
      </c>
      <c r="F22" s="1488"/>
      <c r="G22" s="1548">
        <v>49661.535000000003</v>
      </c>
      <c r="H22" s="1549">
        <v>4050.77</v>
      </c>
      <c r="I22" s="1549">
        <v>1306.6999999999998</v>
      </c>
      <c r="J22" s="1550">
        <v>9338.16</v>
      </c>
      <c r="K22" s="1548">
        <v>4599</v>
      </c>
      <c r="L22" s="1549">
        <v>14812.065000000001</v>
      </c>
      <c r="M22" s="1550">
        <v>7016.76</v>
      </c>
      <c r="N22" s="1548">
        <v>9624.32</v>
      </c>
      <c r="O22" s="1549">
        <v>41562.550000000003</v>
      </c>
      <c r="P22" s="1550">
        <v>7171.1549999999997</v>
      </c>
      <c r="Q22" s="1548">
        <v>48945.04</v>
      </c>
      <c r="R22" s="1549">
        <v>2454.9899999999998</v>
      </c>
      <c r="S22" s="1550">
        <v>0</v>
      </c>
      <c r="T22" s="1551">
        <v>200543.04499999998</v>
      </c>
    </row>
    <row r="23" spans="1:20">
      <c r="B23" s="2591">
        <v>18</v>
      </c>
      <c r="C23" s="2592"/>
      <c r="D23" s="1486"/>
      <c r="E23" s="1487" t="s">
        <v>1266</v>
      </c>
      <c r="F23" s="1488"/>
      <c r="G23" s="1548">
        <v>15693.905000000001</v>
      </c>
      <c r="H23" s="1549">
        <v>1568.04</v>
      </c>
      <c r="I23" s="1549">
        <v>261.33999999999997</v>
      </c>
      <c r="J23" s="1550">
        <v>2424.33</v>
      </c>
      <c r="K23" s="1548">
        <v>11129.58</v>
      </c>
      <c r="L23" s="1549">
        <v>8603.4150000000009</v>
      </c>
      <c r="M23" s="1550">
        <v>3995.6550000000002</v>
      </c>
      <c r="N23" s="1548">
        <v>1691.7750000000001</v>
      </c>
      <c r="O23" s="1549">
        <v>7752.6</v>
      </c>
      <c r="P23" s="1550">
        <v>1356.7049999999999</v>
      </c>
      <c r="Q23" s="1548">
        <v>34847.279999999999</v>
      </c>
      <c r="R23" s="1549">
        <v>129.21</v>
      </c>
      <c r="S23" s="1550">
        <v>5978.7</v>
      </c>
      <c r="T23" s="1551">
        <v>95432.535000000003</v>
      </c>
    </row>
    <row r="24" spans="1:20">
      <c r="B24" s="2591">
        <v>19</v>
      </c>
      <c r="C24" s="2592"/>
      <c r="D24" s="1486"/>
      <c r="E24" s="1487" t="s">
        <v>1267</v>
      </c>
      <c r="F24" s="1488"/>
      <c r="G24" s="1548">
        <v>45146.85</v>
      </c>
      <c r="H24" s="1549">
        <v>3789.43</v>
      </c>
      <c r="I24" s="1549">
        <v>3005.41</v>
      </c>
      <c r="J24" s="1550">
        <v>8889.2099999999991</v>
      </c>
      <c r="K24" s="1548">
        <v>32744.880000000001</v>
      </c>
      <c r="L24" s="1549">
        <v>9667.7549999999992</v>
      </c>
      <c r="M24" s="1550">
        <v>7309.125</v>
      </c>
      <c r="N24" s="1548">
        <v>9812.2950000000019</v>
      </c>
      <c r="O24" s="1549">
        <v>36178.800000000003</v>
      </c>
      <c r="P24" s="1550">
        <v>667.58500000000004</v>
      </c>
      <c r="Q24" s="1548">
        <v>19210.680000000004</v>
      </c>
      <c r="R24" s="1549">
        <v>2993.3649999999998</v>
      </c>
      <c r="S24" s="1550">
        <v>22870.9</v>
      </c>
      <c r="T24" s="1551">
        <v>202286.28499999997</v>
      </c>
    </row>
    <row r="25" spans="1:20">
      <c r="B25" s="2591">
        <v>20</v>
      </c>
      <c r="C25" s="2592"/>
      <c r="D25" s="1486"/>
      <c r="E25" s="1487" t="s">
        <v>1268</v>
      </c>
      <c r="F25" s="1488"/>
      <c r="G25" s="1548">
        <v>214985</v>
      </c>
      <c r="H25" s="1549">
        <v>19861.839999999997</v>
      </c>
      <c r="I25" s="1549">
        <v>8624.2199999999975</v>
      </c>
      <c r="J25" s="1550">
        <v>36454.74</v>
      </c>
      <c r="K25" s="1548">
        <v>57947.4</v>
      </c>
      <c r="L25" s="1549">
        <v>92242.8</v>
      </c>
      <c r="M25" s="1550">
        <v>53015.519999999997</v>
      </c>
      <c r="N25" s="1548">
        <v>27557.134999999998</v>
      </c>
      <c r="O25" s="1549">
        <v>128994.65</v>
      </c>
      <c r="P25" s="1550">
        <v>14579.195</v>
      </c>
      <c r="Q25" s="1548">
        <v>27550.2</v>
      </c>
      <c r="R25" s="1549">
        <v>2261.1750000000002</v>
      </c>
      <c r="S25" s="1550">
        <v>32930.300000000003</v>
      </c>
      <c r="T25" s="1551">
        <v>717004.17500000005</v>
      </c>
    </row>
    <row r="26" spans="1:20">
      <c r="B26" s="2591">
        <v>21</v>
      </c>
      <c r="C26" s="2592"/>
      <c r="D26" s="1486"/>
      <c r="E26" s="1487" t="s">
        <v>1269</v>
      </c>
      <c r="F26" s="1488"/>
      <c r="G26" s="1548">
        <v>90078.714999999997</v>
      </c>
      <c r="H26" s="1549">
        <v>6402.83</v>
      </c>
      <c r="I26" s="1549">
        <v>1176.0299999999997</v>
      </c>
      <c r="J26" s="1550">
        <v>15354.09</v>
      </c>
      <c r="K26" s="1553">
        <v>23086.98</v>
      </c>
      <c r="L26" s="1549">
        <v>158764.04999999999</v>
      </c>
      <c r="M26" s="1550">
        <v>107200.5</v>
      </c>
      <c r="N26" s="1548">
        <v>33609.93</v>
      </c>
      <c r="O26" s="1549">
        <v>199414.1</v>
      </c>
      <c r="P26" s="1550">
        <v>7515.7150000000001</v>
      </c>
      <c r="Q26" s="1548">
        <v>205360.68</v>
      </c>
      <c r="R26" s="1549">
        <v>20242.900000000001</v>
      </c>
      <c r="S26" s="1550">
        <v>38481.949999999997</v>
      </c>
      <c r="T26" s="1551">
        <v>906688.46999999986</v>
      </c>
    </row>
    <row r="27" spans="1:20">
      <c r="B27" s="2591">
        <v>22</v>
      </c>
      <c r="C27" s="2592"/>
      <c r="D27" s="1486"/>
      <c r="E27" s="1487" t="s">
        <v>1270</v>
      </c>
      <c r="F27" s="1488"/>
      <c r="G27" s="1548">
        <v>189401.785</v>
      </c>
      <c r="H27" s="1549">
        <v>18685.809999999998</v>
      </c>
      <c r="I27" s="1549">
        <v>8362.8799999999992</v>
      </c>
      <c r="J27" s="1550">
        <v>24422.880000000001</v>
      </c>
      <c r="K27" s="1548">
        <v>127852.2</v>
      </c>
      <c r="L27" s="1549">
        <v>47097.044999999998</v>
      </c>
      <c r="M27" s="1550">
        <v>18418.994999999999</v>
      </c>
      <c r="N27" s="1548">
        <v>46429.825000000004</v>
      </c>
      <c r="O27" s="1549">
        <v>178094.45000000004</v>
      </c>
      <c r="P27" s="1550">
        <v>34886.699999999997</v>
      </c>
      <c r="Q27" s="1548">
        <v>183965.84000000003</v>
      </c>
      <c r="R27" s="1549">
        <v>14406.915000000001</v>
      </c>
      <c r="S27" s="1550">
        <v>61068.15</v>
      </c>
      <c r="T27" s="1551">
        <v>953093.47499999998</v>
      </c>
    </row>
    <row r="28" spans="1:20">
      <c r="B28" s="2591">
        <v>23</v>
      </c>
      <c r="C28" s="2592"/>
      <c r="D28" s="1486"/>
      <c r="E28" s="1487" t="s">
        <v>1271</v>
      </c>
      <c r="F28" s="1488"/>
      <c r="G28" s="1548">
        <v>382673.3</v>
      </c>
      <c r="H28" s="1549">
        <v>31883.48</v>
      </c>
      <c r="I28" s="1549">
        <v>11498.959999999997</v>
      </c>
      <c r="J28" s="1550">
        <v>45074.58</v>
      </c>
      <c r="K28" s="1548">
        <v>298015.2</v>
      </c>
      <c r="L28" s="1549">
        <v>58095.224999999999</v>
      </c>
      <c r="M28" s="1550">
        <v>31672.875</v>
      </c>
      <c r="N28" s="1548">
        <v>118273.87</v>
      </c>
      <c r="O28" s="1549">
        <v>638512.75</v>
      </c>
      <c r="P28" s="1550">
        <v>11542.760000000002</v>
      </c>
      <c r="Q28" s="1548">
        <v>341026.80000000005</v>
      </c>
      <c r="R28" s="1549">
        <v>43070</v>
      </c>
      <c r="S28" s="1550">
        <v>44887.7</v>
      </c>
      <c r="T28" s="1551">
        <v>2056227.5</v>
      </c>
    </row>
    <row r="29" spans="1:20">
      <c r="B29" s="2591">
        <v>24</v>
      </c>
      <c r="C29" s="2592"/>
      <c r="D29" s="1486"/>
      <c r="E29" s="1487" t="s">
        <v>1272</v>
      </c>
      <c r="F29" s="1488"/>
      <c r="G29" s="1548">
        <v>96528.264999999999</v>
      </c>
      <c r="H29" s="1549">
        <v>7448.19</v>
      </c>
      <c r="I29" s="1549">
        <v>3266.75</v>
      </c>
      <c r="J29" s="1550">
        <v>9697.32</v>
      </c>
      <c r="K29" s="1548">
        <v>31273.200000000001</v>
      </c>
      <c r="L29" s="1549">
        <v>143508.51</v>
      </c>
      <c r="M29" s="1550">
        <v>75625.08</v>
      </c>
      <c r="N29" s="1548">
        <v>35414.49</v>
      </c>
      <c r="O29" s="1549">
        <v>175079.55</v>
      </c>
      <c r="P29" s="1550">
        <v>22396.400000000005</v>
      </c>
      <c r="Q29" s="1548">
        <v>241300.04</v>
      </c>
      <c r="R29" s="1549">
        <v>26294.235000000001</v>
      </c>
      <c r="S29" s="1550">
        <v>33974.199999999997</v>
      </c>
      <c r="T29" s="1551">
        <v>901806.23</v>
      </c>
    </row>
    <row r="30" spans="1:20">
      <c r="B30" s="2591">
        <v>25</v>
      </c>
      <c r="C30" s="2592"/>
      <c r="D30" s="1486"/>
      <c r="E30" s="1487" t="s">
        <v>1273</v>
      </c>
      <c r="F30" s="1488"/>
      <c r="G30" s="1548">
        <v>42567.03</v>
      </c>
      <c r="H30" s="1549">
        <v>4181.4399999999996</v>
      </c>
      <c r="I30" s="1549">
        <v>3005.41</v>
      </c>
      <c r="J30" s="1550">
        <v>4489.5</v>
      </c>
      <c r="K30" s="1548">
        <v>36516.06</v>
      </c>
      <c r="L30" s="1549">
        <v>82042.875</v>
      </c>
      <c r="M30" s="1550">
        <v>40541.279999999999</v>
      </c>
      <c r="N30" s="1548">
        <v>2368.4850000000001</v>
      </c>
      <c r="O30" s="1549">
        <v>8657.07</v>
      </c>
      <c r="P30" s="1550">
        <v>2584.1999999999998</v>
      </c>
      <c r="Q30" s="1548">
        <v>17175.439999999999</v>
      </c>
      <c r="R30" s="1549">
        <v>1033.68</v>
      </c>
      <c r="S30" s="1550">
        <v>2372.4999999999995</v>
      </c>
      <c r="T30" s="1551">
        <v>247534.97</v>
      </c>
    </row>
    <row r="31" spans="1:20">
      <c r="B31" s="2591">
        <v>26</v>
      </c>
      <c r="C31" s="2592"/>
      <c r="D31" s="1486"/>
      <c r="E31" s="1487" t="s">
        <v>1274</v>
      </c>
      <c r="F31" s="1488"/>
      <c r="G31" s="1548">
        <v>63635.56</v>
      </c>
      <c r="H31" s="1549">
        <v>4573.4499999999989</v>
      </c>
      <c r="I31" s="1549">
        <v>1568.04</v>
      </c>
      <c r="J31" s="1550">
        <v>6913.83</v>
      </c>
      <c r="K31" s="1548">
        <v>4231.08</v>
      </c>
      <c r="L31" s="1549">
        <v>36187.56</v>
      </c>
      <c r="M31" s="1550">
        <v>16957.169999999998</v>
      </c>
      <c r="N31" s="1548">
        <v>4624.1850000000004</v>
      </c>
      <c r="O31" s="1549">
        <v>26703.4</v>
      </c>
      <c r="P31" s="1550">
        <v>904.47</v>
      </c>
      <c r="Q31" s="1548">
        <v>68900.320000000007</v>
      </c>
      <c r="R31" s="1549">
        <v>990.61</v>
      </c>
      <c r="S31" s="1550">
        <v>24626.55</v>
      </c>
      <c r="T31" s="1551">
        <v>260816.22499999998</v>
      </c>
    </row>
    <row r="32" spans="1:20">
      <c r="B32" s="2591">
        <v>27</v>
      </c>
      <c r="C32" s="2592"/>
      <c r="D32" s="1486"/>
      <c r="E32" s="1487" t="s">
        <v>1275</v>
      </c>
      <c r="F32" s="1488"/>
      <c r="G32" s="1548">
        <v>22143.455000000002</v>
      </c>
      <c r="H32" s="1549">
        <v>2090.7199999999998</v>
      </c>
      <c r="I32" s="1549">
        <v>392.01</v>
      </c>
      <c r="J32" s="1550">
        <v>1257.06</v>
      </c>
      <c r="K32" s="1548">
        <v>2483.46</v>
      </c>
      <c r="L32" s="1549">
        <v>3015.63</v>
      </c>
      <c r="M32" s="1550">
        <v>1266.915</v>
      </c>
      <c r="N32" s="1548">
        <v>37.594999999999999</v>
      </c>
      <c r="O32" s="1549">
        <v>13200.955</v>
      </c>
      <c r="P32" s="1550">
        <v>0</v>
      </c>
      <c r="Q32" s="1548">
        <v>2978.4000000000005</v>
      </c>
      <c r="R32" s="1549">
        <v>193.815</v>
      </c>
      <c r="S32" s="1550">
        <v>0</v>
      </c>
      <c r="T32" s="1551">
        <v>49060.015000000007</v>
      </c>
    </row>
    <row r="33" spans="2:20">
      <c r="B33" s="2591">
        <v>28</v>
      </c>
      <c r="C33" s="2592"/>
      <c r="D33" s="1486"/>
      <c r="E33" s="1487" t="s">
        <v>1276</v>
      </c>
      <c r="F33" s="1488"/>
      <c r="G33" s="1548">
        <v>198216.17</v>
      </c>
      <c r="H33" s="1549">
        <v>13981.69</v>
      </c>
      <c r="I33" s="1549">
        <v>11237.619999999999</v>
      </c>
      <c r="J33" s="1550">
        <v>29720.49</v>
      </c>
      <c r="K33" s="1548">
        <v>71836.38</v>
      </c>
      <c r="L33" s="1549">
        <v>216327.10500000001</v>
      </c>
      <c r="M33" s="1550">
        <v>179512.11</v>
      </c>
      <c r="N33" s="1548">
        <v>6466.34</v>
      </c>
      <c r="O33" s="1549">
        <v>46084.900000000009</v>
      </c>
      <c r="P33" s="1550">
        <v>2691.875</v>
      </c>
      <c r="Q33" s="1548">
        <v>255149.6</v>
      </c>
      <c r="R33" s="1549">
        <v>20501.32</v>
      </c>
      <c r="S33" s="1550">
        <v>119004.6</v>
      </c>
      <c r="T33" s="1551">
        <v>1170730.2</v>
      </c>
    </row>
    <row r="34" spans="2:20">
      <c r="B34" s="2591">
        <v>29</v>
      </c>
      <c r="C34" s="2592"/>
      <c r="D34" s="1486"/>
      <c r="E34" s="1487" t="s">
        <v>1277</v>
      </c>
      <c r="F34" s="1488"/>
      <c r="G34" s="1548">
        <v>55466.13</v>
      </c>
      <c r="H34" s="1549">
        <v>4834.7899999999991</v>
      </c>
      <c r="I34" s="1549">
        <v>1045.3599999999999</v>
      </c>
      <c r="J34" s="1550">
        <v>3681.39</v>
      </c>
      <c r="K34" s="1548">
        <v>7542.36</v>
      </c>
      <c r="L34" s="1549">
        <v>17650.305</v>
      </c>
      <c r="M34" s="1550">
        <v>7601.49</v>
      </c>
      <c r="N34" s="1548">
        <v>2857.2200000000003</v>
      </c>
      <c r="O34" s="1549">
        <v>8290.9750000000004</v>
      </c>
      <c r="P34" s="1550">
        <v>5405.2849999999999</v>
      </c>
      <c r="Q34" s="1548">
        <v>18912.840000000004</v>
      </c>
      <c r="R34" s="1549">
        <v>2196.5700000000002</v>
      </c>
      <c r="S34" s="1550">
        <v>3558.7500000000005</v>
      </c>
      <c r="T34" s="1551">
        <v>139043.46500000003</v>
      </c>
    </row>
    <row r="35" spans="2:20">
      <c r="B35" s="2591">
        <v>30</v>
      </c>
      <c r="C35" s="2592"/>
      <c r="D35" s="1486"/>
      <c r="E35" s="1494" t="s">
        <v>1278</v>
      </c>
      <c r="F35" s="1488"/>
      <c r="G35" s="1548">
        <v>10749.25</v>
      </c>
      <c r="H35" s="1549">
        <v>653.34999999999991</v>
      </c>
      <c r="I35" s="1549">
        <v>261.33999999999997</v>
      </c>
      <c r="J35" s="1550">
        <v>538.74</v>
      </c>
      <c r="K35" s="1548">
        <v>2943.36</v>
      </c>
      <c r="L35" s="1549">
        <v>12062.52</v>
      </c>
      <c r="M35" s="1550">
        <v>9063.3150000000005</v>
      </c>
      <c r="N35" s="1548">
        <v>1203.04</v>
      </c>
      <c r="O35" s="1549">
        <v>3467.1350000000002</v>
      </c>
      <c r="P35" s="1550">
        <v>495.30500000000001</v>
      </c>
      <c r="Q35" s="1548">
        <v>18168.240000000002</v>
      </c>
      <c r="R35" s="1549">
        <v>775.26</v>
      </c>
      <c r="S35" s="1550">
        <v>18505.5</v>
      </c>
      <c r="T35" s="1551">
        <v>78886.35500000001</v>
      </c>
    </row>
    <row r="36" spans="2:20">
      <c r="B36" s="2591">
        <v>31</v>
      </c>
      <c r="C36" s="2592"/>
      <c r="D36" s="1486"/>
      <c r="E36" s="1487" t="s">
        <v>1279</v>
      </c>
      <c r="F36" s="1488"/>
      <c r="G36" s="1548">
        <v>108782.41</v>
      </c>
      <c r="H36" s="1549">
        <v>9538.909999999998</v>
      </c>
      <c r="I36" s="1549">
        <v>4442.7799999999988</v>
      </c>
      <c r="J36" s="1550">
        <v>20202.75</v>
      </c>
      <c r="K36" s="1548">
        <v>67145.399999999994</v>
      </c>
      <c r="L36" s="1549">
        <v>54458.73</v>
      </c>
      <c r="M36" s="1550">
        <v>40931.1</v>
      </c>
      <c r="N36" s="1548">
        <v>25752.575000000001</v>
      </c>
      <c r="O36" s="1549">
        <v>131148.15</v>
      </c>
      <c r="P36" s="1550">
        <v>2325.7800000000002</v>
      </c>
      <c r="Q36" s="1548">
        <v>25812.799999999999</v>
      </c>
      <c r="R36" s="1549">
        <v>2562.665</v>
      </c>
      <c r="S36" s="1550">
        <v>121234.75</v>
      </c>
      <c r="T36" s="1551">
        <v>614338.79999999993</v>
      </c>
    </row>
    <row r="37" spans="2:20">
      <c r="B37" s="2591">
        <v>32</v>
      </c>
      <c r="C37" s="2592"/>
      <c r="D37" s="1486"/>
      <c r="E37" s="1487" t="s">
        <v>1280</v>
      </c>
      <c r="F37" s="1488"/>
      <c r="G37" s="1548">
        <v>138880.31</v>
      </c>
      <c r="H37" s="1549">
        <v>11498.959999999997</v>
      </c>
      <c r="I37" s="1549">
        <v>5226.7999999999993</v>
      </c>
      <c r="J37" s="1550">
        <v>19933.38</v>
      </c>
      <c r="K37" s="1548">
        <v>62362.44</v>
      </c>
      <c r="L37" s="1549">
        <v>114150.465</v>
      </c>
      <c r="M37" s="1550">
        <v>93166.98</v>
      </c>
      <c r="N37" s="1548">
        <v>13233.44</v>
      </c>
      <c r="O37" s="1549">
        <v>74080.399999999994</v>
      </c>
      <c r="P37" s="1550">
        <v>904.47</v>
      </c>
      <c r="Q37" s="1548">
        <v>35442.959999999999</v>
      </c>
      <c r="R37" s="1549">
        <v>8377.1149999999998</v>
      </c>
      <c r="S37" s="1550">
        <v>15041.65</v>
      </c>
      <c r="T37" s="1551">
        <v>592299.36999999988</v>
      </c>
    </row>
    <row r="38" spans="2:20">
      <c r="B38" s="2591">
        <v>33</v>
      </c>
      <c r="C38" s="2592"/>
      <c r="D38" s="1486"/>
      <c r="E38" s="1487" t="s">
        <v>1281</v>
      </c>
      <c r="F38" s="1488"/>
      <c r="G38" s="1548">
        <v>204665.72</v>
      </c>
      <c r="H38" s="1549">
        <v>17379.109999999997</v>
      </c>
      <c r="I38" s="1549">
        <v>6010.82</v>
      </c>
      <c r="J38" s="1550">
        <v>35916</v>
      </c>
      <c r="K38" s="1548">
        <v>179361</v>
      </c>
      <c r="L38" s="1549">
        <v>59869.125</v>
      </c>
      <c r="M38" s="1550">
        <v>53990.07</v>
      </c>
      <c r="N38" s="1548">
        <v>13571.795</v>
      </c>
      <c r="O38" s="1549">
        <v>54483.55</v>
      </c>
      <c r="P38" s="1550">
        <v>14406.915000000001</v>
      </c>
      <c r="Q38" s="1548">
        <v>355074.92000000004</v>
      </c>
      <c r="R38" s="1549">
        <v>62752.99</v>
      </c>
      <c r="S38" s="1550">
        <v>115920.35</v>
      </c>
      <c r="T38" s="1551">
        <v>1173402.3650000002</v>
      </c>
    </row>
    <row r="39" spans="2:20">
      <c r="B39" s="2591">
        <v>34</v>
      </c>
      <c r="C39" s="2592"/>
      <c r="D39" s="1486"/>
      <c r="E39" s="1487" t="s">
        <v>1282</v>
      </c>
      <c r="F39" s="1488"/>
      <c r="G39" s="1548">
        <v>118671.72</v>
      </c>
      <c r="H39" s="1549">
        <v>8493.5499999999975</v>
      </c>
      <c r="I39" s="1549">
        <v>9016.2299999999977</v>
      </c>
      <c r="J39" s="1550">
        <v>20561.91</v>
      </c>
      <c r="K39" s="1548">
        <v>106696.8</v>
      </c>
      <c r="L39" s="1549">
        <v>59957.82</v>
      </c>
      <c r="M39" s="1550">
        <v>52138.425000000003</v>
      </c>
      <c r="N39" s="1548">
        <v>32369.294999999998</v>
      </c>
      <c r="O39" s="1549">
        <v>185201.00000000003</v>
      </c>
      <c r="P39" s="1550">
        <v>2411.92</v>
      </c>
      <c r="Q39" s="1548">
        <v>331793.76000000007</v>
      </c>
      <c r="R39" s="1549">
        <v>46644.81</v>
      </c>
      <c r="S39" s="1550">
        <v>35113</v>
      </c>
      <c r="T39" s="1551">
        <v>1009070.2400000002</v>
      </c>
    </row>
    <row r="40" spans="2:20">
      <c r="B40" s="2591">
        <v>35</v>
      </c>
      <c r="C40" s="2592"/>
      <c r="D40" s="1486"/>
      <c r="E40" s="1487" t="s">
        <v>1283</v>
      </c>
      <c r="F40" s="1488"/>
      <c r="G40" s="1548">
        <v>42137.06</v>
      </c>
      <c r="H40" s="1549">
        <v>2874.7399999999993</v>
      </c>
      <c r="I40" s="1549">
        <v>1045.3599999999999</v>
      </c>
      <c r="J40" s="1550">
        <v>6734.25</v>
      </c>
      <c r="K40" s="1548">
        <v>34584.480000000003</v>
      </c>
      <c r="L40" s="1549">
        <v>60223.904999999999</v>
      </c>
      <c r="M40" s="1550">
        <v>49702.05</v>
      </c>
      <c r="N40" s="1548">
        <v>6917.48</v>
      </c>
      <c r="O40" s="1549">
        <v>36394.15</v>
      </c>
      <c r="P40" s="1550">
        <v>5556.0300000000007</v>
      </c>
      <c r="Q40" s="1548">
        <v>69297.440000000002</v>
      </c>
      <c r="R40" s="1549">
        <v>13976.215</v>
      </c>
      <c r="S40" s="1550">
        <v>65101.4</v>
      </c>
      <c r="T40" s="1551">
        <v>394544.56</v>
      </c>
    </row>
    <row r="41" spans="2:20">
      <c r="B41" s="2591">
        <v>36</v>
      </c>
      <c r="C41" s="2592"/>
      <c r="D41" s="1486"/>
      <c r="E41" s="1487" t="s">
        <v>1284</v>
      </c>
      <c r="F41" s="1488"/>
      <c r="G41" s="1548">
        <v>69870.125</v>
      </c>
      <c r="H41" s="1549">
        <v>6010.82</v>
      </c>
      <c r="I41" s="1549">
        <v>3528.09</v>
      </c>
      <c r="J41" s="1550">
        <v>8170.89</v>
      </c>
      <c r="K41" s="1548">
        <v>128772</v>
      </c>
      <c r="L41" s="1549">
        <v>48604.86</v>
      </c>
      <c r="M41" s="1550">
        <v>30211.05</v>
      </c>
      <c r="N41" s="1548">
        <v>14361.29</v>
      </c>
      <c r="O41" s="1549">
        <v>69342.7</v>
      </c>
      <c r="P41" s="1550">
        <v>387.63</v>
      </c>
      <c r="Q41" s="1548">
        <v>34400.519999999997</v>
      </c>
      <c r="R41" s="1549">
        <v>4134.72</v>
      </c>
      <c r="S41" s="1550">
        <v>203750.3</v>
      </c>
      <c r="T41" s="1551">
        <v>621544.99499999988</v>
      </c>
    </row>
    <row r="42" spans="2:20">
      <c r="B42" s="2591">
        <v>37</v>
      </c>
      <c r="C42" s="2592"/>
      <c r="D42" s="1486"/>
      <c r="E42" s="1487" t="s">
        <v>1285</v>
      </c>
      <c r="F42" s="1488"/>
      <c r="G42" s="1548">
        <v>72879.914999999994</v>
      </c>
      <c r="H42" s="1549">
        <v>7578.86</v>
      </c>
      <c r="I42" s="1549">
        <v>3136.08</v>
      </c>
      <c r="J42" s="1550">
        <v>5118.03</v>
      </c>
      <c r="K42" s="1548">
        <v>115894.8</v>
      </c>
      <c r="L42" s="1549">
        <v>43904.025000000001</v>
      </c>
      <c r="M42" s="1550">
        <v>20465.55</v>
      </c>
      <c r="N42" s="1548">
        <v>14022.934999999999</v>
      </c>
      <c r="O42" s="1549">
        <v>54914.25</v>
      </c>
      <c r="P42" s="1550">
        <v>20975.09</v>
      </c>
      <c r="Q42" s="1548">
        <v>199354.23999999999</v>
      </c>
      <c r="R42" s="1549">
        <v>21491.93</v>
      </c>
      <c r="S42" s="1550">
        <v>97889.35</v>
      </c>
      <c r="T42" s="1551">
        <v>677625.05500000005</v>
      </c>
    </row>
    <row r="43" spans="2:20">
      <c r="B43" s="2591">
        <v>38</v>
      </c>
      <c r="C43" s="2592"/>
      <c r="D43" s="1486"/>
      <c r="E43" s="1487" t="s">
        <v>1286</v>
      </c>
      <c r="F43" s="1488"/>
      <c r="G43" s="1548">
        <v>76319.675000000003</v>
      </c>
      <c r="H43" s="1549">
        <v>6402.83</v>
      </c>
      <c r="I43" s="1549">
        <v>2744.0699999999997</v>
      </c>
      <c r="J43" s="1550">
        <v>11852.280000000002</v>
      </c>
      <c r="K43" s="1548">
        <v>54912.06</v>
      </c>
      <c r="L43" s="1549">
        <v>29091.96</v>
      </c>
      <c r="M43" s="1550">
        <v>19296.09</v>
      </c>
      <c r="N43" s="1548">
        <v>65001.754999999997</v>
      </c>
      <c r="O43" s="1549">
        <v>369755.95000000007</v>
      </c>
      <c r="P43" s="1550">
        <v>23473.150000000005</v>
      </c>
      <c r="Q43" s="1548">
        <v>94514.560000000012</v>
      </c>
      <c r="R43" s="1549">
        <v>12791.79</v>
      </c>
      <c r="S43" s="1550">
        <v>48351.55</v>
      </c>
      <c r="T43" s="1551">
        <v>814507.7200000002</v>
      </c>
    </row>
    <row r="44" spans="2:20">
      <c r="B44" s="2591">
        <v>39</v>
      </c>
      <c r="C44" s="2592"/>
      <c r="D44" s="1486"/>
      <c r="E44" s="1487" t="s">
        <v>1287</v>
      </c>
      <c r="F44" s="1488"/>
      <c r="G44" s="1548">
        <v>52886.31</v>
      </c>
      <c r="H44" s="1549">
        <v>4442.7799999999988</v>
      </c>
      <c r="I44" s="1549">
        <v>1437.3699999999997</v>
      </c>
      <c r="J44" s="1550">
        <v>7721.94</v>
      </c>
      <c r="K44" s="1548">
        <v>10025.82</v>
      </c>
      <c r="L44" s="1549">
        <v>18892.035</v>
      </c>
      <c r="M44" s="1550">
        <v>15495.344999999999</v>
      </c>
      <c r="N44" s="1548">
        <v>10037.865000000002</v>
      </c>
      <c r="O44" s="1549">
        <v>46730.950000000004</v>
      </c>
      <c r="P44" s="1550">
        <v>129.21</v>
      </c>
      <c r="Q44" s="1548">
        <v>14494.88</v>
      </c>
      <c r="R44" s="1549">
        <v>926.005</v>
      </c>
      <c r="S44" s="1550">
        <v>19312.150000000001</v>
      </c>
      <c r="T44" s="1551">
        <v>202532.66</v>
      </c>
    </row>
    <row r="45" spans="2:20">
      <c r="B45" s="2591">
        <v>40</v>
      </c>
      <c r="C45" s="2592"/>
      <c r="D45" s="1486"/>
      <c r="E45" s="1487" t="s">
        <v>1288</v>
      </c>
      <c r="F45" s="1488"/>
      <c r="G45" s="1548">
        <v>175857.73</v>
      </c>
      <c r="H45" s="1549">
        <v>15027.05</v>
      </c>
      <c r="I45" s="1549">
        <v>10192.259999999998</v>
      </c>
      <c r="J45" s="1550">
        <v>29181.75</v>
      </c>
      <c r="K45" s="1548">
        <v>77263.199999999997</v>
      </c>
      <c r="L45" s="1549">
        <v>72552.509999999995</v>
      </c>
      <c r="M45" s="1550">
        <v>38397.269999999997</v>
      </c>
      <c r="N45" s="1548">
        <v>26880.424999999999</v>
      </c>
      <c r="O45" s="1549">
        <v>148376.15</v>
      </c>
      <c r="P45" s="1550">
        <v>16538.88</v>
      </c>
      <c r="Q45" s="1548">
        <v>125043.16</v>
      </c>
      <c r="R45" s="1549">
        <v>13330.165000000001</v>
      </c>
      <c r="S45" s="1550">
        <v>66145.3</v>
      </c>
      <c r="T45" s="1551">
        <v>814785.85000000009</v>
      </c>
    </row>
    <row r="46" spans="2:20">
      <c r="B46" s="2591">
        <v>41</v>
      </c>
      <c r="C46" s="2592"/>
      <c r="D46" s="1486"/>
      <c r="E46" s="1487" t="s">
        <v>1289</v>
      </c>
      <c r="F46" s="1488"/>
      <c r="G46" s="1548">
        <v>38052.345000000001</v>
      </c>
      <c r="H46" s="1549">
        <v>3397.42</v>
      </c>
      <c r="I46" s="1549">
        <v>1176.0299999999997</v>
      </c>
      <c r="J46" s="1550">
        <v>5387.4</v>
      </c>
      <c r="K46" s="1548">
        <v>11405.52</v>
      </c>
      <c r="L46" s="1549">
        <v>289500.48</v>
      </c>
      <c r="M46" s="1550">
        <v>168792.06</v>
      </c>
      <c r="N46" s="1548">
        <v>30527.14</v>
      </c>
      <c r="O46" s="1549">
        <v>149022.20000000001</v>
      </c>
      <c r="P46" s="1550">
        <v>12425.695</v>
      </c>
      <c r="Q46" s="1548">
        <v>22089.800000000003</v>
      </c>
      <c r="R46" s="1549">
        <v>2734.9450000000002</v>
      </c>
      <c r="S46" s="1550">
        <v>180547.25</v>
      </c>
      <c r="T46" s="1551">
        <v>915058.28499999992</v>
      </c>
    </row>
    <row r="47" spans="2:20">
      <c r="B47" s="2591">
        <v>42</v>
      </c>
      <c r="C47" s="2592"/>
      <c r="D47" s="1486"/>
      <c r="E47" s="1487" t="s">
        <v>1290</v>
      </c>
      <c r="F47" s="1488"/>
      <c r="G47" s="1548">
        <v>123186.405</v>
      </c>
      <c r="H47" s="1549">
        <v>9146.8999999999978</v>
      </c>
      <c r="I47" s="1549">
        <v>6010.82</v>
      </c>
      <c r="J47" s="1550">
        <v>14815.35</v>
      </c>
      <c r="K47" s="1548">
        <v>132451.20000000001</v>
      </c>
      <c r="L47" s="1549">
        <v>281695.32</v>
      </c>
      <c r="M47" s="1550">
        <v>292754.82</v>
      </c>
      <c r="N47" s="1548">
        <v>59625.67</v>
      </c>
      <c r="O47" s="1549">
        <v>333792.5</v>
      </c>
      <c r="P47" s="1550">
        <v>37901.599999999999</v>
      </c>
      <c r="Q47" s="1548">
        <v>73814.679999999993</v>
      </c>
      <c r="R47" s="1549">
        <v>5620.6350000000002</v>
      </c>
      <c r="S47" s="1550">
        <v>111127.9</v>
      </c>
      <c r="T47" s="1551">
        <v>1481943.8000000003</v>
      </c>
    </row>
    <row r="48" spans="2:20">
      <c r="B48" s="2591">
        <v>43</v>
      </c>
      <c r="C48" s="2592"/>
      <c r="D48" s="1486"/>
      <c r="E48" s="1487" t="s">
        <v>1291</v>
      </c>
      <c r="F48" s="1488"/>
      <c r="G48" s="1548">
        <v>558961</v>
      </c>
      <c r="H48" s="1549">
        <v>50569.29</v>
      </c>
      <c r="I48" s="1549">
        <v>26787.35</v>
      </c>
      <c r="J48" s="1550">
        <v>103258.5</v>
      </c>
      <c r="K48" s="1548">
        <v>343085.4</v>
      </c>
      <c r="L48" s="1549">
        <v>433718.55</v>
      </c>
      <c r="M48" s="1550">
        <v>379782.13500000001</v>
      </c>
      <c r="N48" s="1548">
        <v>102596.755</v>
      </c>
      <c r="O48" s="1549">
        <v>516624.65</v>
      </c>
      <c r="P48" s="1550">
        <v>32733.200000000001</v>
      </c>
      <c r="Q48" s="1548">
        <v>79870.760000000009</v>
      </c>
      <c r="R48" s="1549">
        <v>5233.0050000000001</v>
      </c>
      <c r="S48" s="1550">
        <v>151934.9</v>
      </c>
      <c r="T48" s="1551">
        <v>2785155.4949999996</v>
      </c>
    </row>
    <row r="49" spans="2:20">
      <c r="B49" s="2591">
        <v>44</v>
      </c>
      <c r="C49" s="2592"/>
      <c r="D49" s="1486"/>
      <c r="E49" s="1487" t="s">
        <v>1292</v>
      </c>
      <c r="F49" s="1488"/>
      <c r="G49" s="1548">
        <v>158658.93</v>
      </c>
      <c r="H49" s="1549">
        <v>15027.05</v>
      </c>
      <c r="I49" s="1549">
        <v>14896.38</v>
      </c>
      <c r="J49" s="1550">
        <v>29361.33</v>
      </c>
      <c r="K49" s="1548">
        <v>103017.60000000001</v>
      </c>
      <c r="L49" s="1549">
        <v>176769.13500000001</v>
      </c>
      <c r="M49" s="1550">
        <v>164016.76500000001</v>
      </c>
      <c r="N49" s="1548">
        <v>46129.06500000001</v>
      </c>
      <c r="O49" s="1549">
        <v>256266.5</v>
      </c>
      <c r="P49" s="1550">
        <v>10810.57</v>
      </c>
      <c r="Q49" s="1548">
        <v>62943.519999999997</v>
      </c>
      <c r="R49" s="1549">
        <v>4156.2550000000001</v>
      </c>
      <c r="S49" s="1550">
        <v>110605.95</v>
      </c>
      <c r="T49" s="1551">
        <v>1152659.05</v>
      </c>
    </row>
    <row r="50" spans="2:20">
      <c r="B50" s="2591">
        <v>45</v>
      </c>
      <c r="C50" s="2592"/>
      <c r="D50" s="1486"/>
      <c r="E50" s="1487" t="s">
        <v>1293</v>
      </c>
      <c r="F50" s="1488"/>
      <c r="G50" s="1548">
        <v>193486.5</v>
      </c>
      <c r="H50" s="1549">
        <v>16856.429999999997</v>
      </c>
      <c r="I50" s="1549">
        <v>9800.2499999999982</v>
      </c>
      <c r="J50" s="1550">
        <v>25141.200000000001</v>
      </c>
      <c r="K50" s="1548">
        <v>237308.4</v>
      </c>
      <c r="L50" s="1549">
        <v>1084739.8500000001</v>
      </c>
      <c r="M50" s="1550">
        <v>931085.07</v>
      </c>
      <c r="N50" s="1548">
        <v>302790.13</v>
      </c>
      <c r="O50" s="1549">
        <v>1484838.2500000002</v>
      </c>
      <c r="P50" s="1550">
        <v>140838.9</v>
      </c>
      <c r="Q50" s="1548">
        <v>164060.20000000004</v>
      </c>
      <c r="R50" s="1549">
        <v>11348.945</v>
      </c>
      <c r="S50" s="1550">
        <v>1301933.1000000001</v>
      </c>
      <c r="T50" s="1551">
        <v>5904227.2250000015</v>
      </c>
    </row>
    <row r="51" spans="2:20">
      <c r="B51" s="2591">
        <v>46</v>
      </c>
      <c r="C51" s="2592"/>
      <c r="D51" s="1486"/>
      <c r="E51" s="1494" t="s">
        <v>1294</v>
      </c>
      <c r="F51" s="1488"/>
      <c r="G51" s="1548">
        <v>198001.185</v>
      </c>
      <c r="H51" s="1549">
        <v>17640.449999999997</v>
      </c>
      <c r="I51" s="1549">
        <v>17509.779999999995</v>
      </c>
      <c r="J51" s="1550">
        <v>31965.24</v>
      </c>
      <c r="K51" s="1548">
        <v>137970</v>
      </c>
      <c r="L51" s="1549">
        <v>1450163.25</v>
      </c>
      <c r="M51" s="1550">
        <v>1369437.66</v>
      </c>
      <c r="N51" s="1548">
        <v>442530.745</v>
      </c>
      <c r="O51" s="1549">
        <v>2087602.9</v>
      </c>
      <c r="P51" s="1550">
        <v>379662.05000000005</v>
      </c>
      <c r="Q51" s="1548">
        <v>382228.00000000006</v>
      </c>
      <c r="R51" s="1549">
        <v>60793.305</v>
      </c>
      <c r="S51" s="1550">
        <v>1273463.1000000001</v>
      </c>
      <c r="T51" s="1551">
        <v>7848967.6649999991</v>
      </c>
    </row>
    <row r="52" spans="2:20" ht="12.75" thickBot="1">
      <c r="B52" s="2593">
        <v>47</v>
      </c>
      <c r="C52" s="2594"/>
      <c r="D52" s="1496"/>
      <c r="E52" s="1497" t="s">
        <v>1295</v>
      </c>
      <c r="F52" s="1498"/>
      <c r="G52" s="1554">
        <v>62130.665000000001</v>
      </c>
      <c r="H52" s="1555">
        <v>5096.1299999999992</v>
      </c>
      <c r="I52" s="1555">
        <v>3005.41</v>
      </c>
      <c r="J52" s="1556">
        <v>7272.99</v>
      </c>
      <c r="K52" s="1554">
        <v>7450.38</v>
      </c>
      <c r="L52" s="1555">
        <v>224398.35</v>
      </c>
      <c r="M52" s="1556">
        <v>433382.38500000001</v>
      </c>
      <c r="N52" s="1554">
        <v>87821.920000000013</v>
      </c>
      <c r="O52" s="1555">
        <v>316995.20000000001</v>
      </c>
      <c r="P52" s="1556">
        <v>110043.85</v>
      </c>
      <c r="Q52" s="1554">
        <v>51873.8</v>
      </c>
      <c r="R52" s="1555">
        <v>5706.7749999999996</v>
      </c>
      <c r="S52" s="1556">
        <v>30462.9</v>
      </c>
      <c r="T52" s="1557">
        <v>1345640.7550000001</v>
      </c>
    </row>
    <row r="53" spans="2:20" ht="13.5" thickTop="1" thickBot="1">
      <c r="B53" s="2589" t="s">
        <v>1300</v>
      </c>
      <c r="C53" s="2590"/>
      <c r="D53" s="1511"/>
      <c r="E53" s="1512" t="s">
        <v>285</v>
      </c>
      <c r="F53" s="1513"/>
      <c r="G53" s="1558">
        <v>16158917.555000005</v>
      </c>
      <c r="H53" s="1559">
        <v>1559546.4500000002</v>
      </c>
      <c r="I53" s="1559">
        <v>860200.60999999987</v>
      </c>
      <c r="J53" s="1560">
        <v>3666395.0700000012</v>
      </c>
      <c r="K53" s="1558">
        <v>7700105.700000003</v>
      </c>
      <c r="L53" s="1559">
        <v>8129340.2249999978</v>
      </c>
      <c r="M53" s="1560">
        <v>7073771.1749999989</v>
      </c>
      <c r="N53" s="1558">
        <v>3335465.9949999996</v>
      </c>
      <c r="O53" s="1559">
        <v>16673839.845000001</v>
      </c>
      <c r="P53" s="1560">
        <v>1470302.125</v>
      </c>
      <c r="Q53" s="1558">
        <v>6680005.1599999983</v>
      </c>
      <c r="R53" s="1559">
        <v>835127.29999999993</v>
      </c>
      <c r="S53" s="1560">
        <v>6369433.4954545461</v>
      </c>
      <c r="T53" s="1561">
        <v>80512450.705454499</v>
      </c>
    </row>
    <row r="54" spans="2:20" ht="13.5">
      <c r="B54" s="1524"/>
      <c r="C54" s="1524"/>
      <c r="D54" s="1562" t="s">
        <v>1301</v>
      </c>
      <c r="E54" s="1563" t="s">
        <v>1302</v>
      </c>
      <c r="F54" s="1524"/>
    </row>
    <row r="59" spans="2:20">
      <c r="B59" s="1564"/>
      <c r="C59" s="1564"/>
      <c r="D59" s="1564"/>
      <c r="E59" s="1565"/>
      <c r="F59" s="1564"/>
    </row>
    <row r="60" spans="2:20">
      <c r="B60" s="1564"/>
      <c r="C60" s="1564"/>
      <c r="D60" s="1564"/>
      <c r="E60" s="1565"/>
      <c r="F60" s="1564"/>
    </row>
    <row r="61" spans="2:20">
      <c r="B61" s="1564"/>
      <c r="C61" s="1564"/>
      <c r="D61" s="1564"/>
      <c r="E61" s="1565"/>
      <c r="F61" s="1564"/>
    </row>
    <row r="62" spans="2:20">
      <c r="B62" s="1564"/>
      <c r="C62" s="1564"/>
      <c r="D62" s="1564"/>
      <c r="E62" s="1565"/>
      <c r="F62" s="1564"/>
    </row>
    <row r="63" spans="2:20">
      <c r="B63" s="1564"/>
      <c r="C63" s="1564"/>
      <c r="D63" s="1564"/>
      <c r="E63" s="1565"/>
      <c r="F63" s="1564"/>
    </row>
    <row r="64" spans="2:20">
      <c r="B64" s="1564"/>
      <c r="C64" s="1564"/>
      <c r="D64" s="1564"/>
      <c r="E64" s="1565"/>
      <c r="F64" s="1564"/>
    </row>
    <row r="65" spans="2:6">
      <c r="B65" s="1564"/>
      <c r="C65" s="1564"/>
      <c r="D65" s="1564"/>
      <c r="E65" s="1565"/>
      <c r="F65" s="1564"/>
    </row>
    <row r="66" spans="2:6">
      <c r="B66" s="1564"/>
      <c r="C66" s="1564"/>
      <c r="D66" s="1564"/>
      <c r="E66" s="1565"/>
      <c r="F66" s="1564"/>
    </row>
    <row r="67" spans="2:6">
      <c r="B67" s="1564"/>
      <c r="C67" s="1564"/>
      <c r="D67" s="1564"/>
      <c r="E67" s="1565"/>
      <c r="F67" s="1564"/>
    </row>
    <row r="68" spans="2:6">
      <c r="B68" s="1564"/>
      <c r="C68" s="1564"/>
      <c r="D68" s="1564"/>
      <c r="E68" s="1565"/>
      <c r="F68" s="1564"/>
    </row>
    <row r="69" spans="2:6">
      <c r="B69" s="1564"/>
      <c r="C69" s="1564"/>
      <c r="D69" s="1564"/>
      <c r="E69" s="1565"/>
      <c r="F69" s="1564"/>
    </row>
    <row r="70" spans="2:6">
      <c r="B70" s="1564"/>
      <c r="C70" s="1564"/>
      <c r="D70" s="1564"/>
      <c r="E70" s="1565"/>
      <c r="F70" s="1564"/>
    </row>
    <row r="71" spans="2:6">
      <c r="B71" s="1564"/>
      <c r="C71" s="1564"/>
      <c r="D71" s="1564"/>
      <c r="E71" s="1565"/>
      <c r="F71" s="1564"/>
    </row>
    <row r="72" spans="2:6">
      <c r="B72" s="1564"/>
      <c r="C72" s="1564"/>
      <c r="D72" s="1564"/>
      <c r="E72" s="1565"/>
      <c r="F72" s="1564"/>
    </row>
    <row r="73" spans="2:6">
      <c r="B73" s="1564"/>
      <c r="C73" s="1564"/>
      <c r="D73" s="1564"/>
      <c r="E73" s="1565"/>
      <c r="F73" s="1564"/>
    </row>
    <row r="74" spans="2:6">
      <c r="B74" s="1564"/>
      <c r="C74" s="1564"/>
      <c r="D74" s="1564"/>
      <c r="E74" s="1565"/>
      <c r="F74" s="1564"/>
    </row>
    <row r="75" spans="2:6">
      <c r="B75" s="1564"/>
      <c r="C75" s="1564"/>
      <c r="D75" s="1564"/>
      <c r="E75" s="1565"/>
      <c r="F75" s="1564"/>
    </row>
    <row r="76" spans="2:6">
      <c r="B76" s="1564"/>
      <c r="C76" s="1564"/>
      <c r="D76" s="1564"/>
      <c r="E76" s="1565"/>
      <c r="F76" s="1564"/>
    </row>
    <row r="77" spans="2:6">
      <c r="B77" s="1564"/>
      <c r="C77" s="1564"/>
      <c r="D77" s="1564"/>
      <c r="E77" s="1565"/>
      <c r="F77" s="1564"/>
    </row>
    <row r="78" spans="2:6">
      <c r="B78" s="1564"/>
      <c r="C78" s="1564"/>
      <c r="D78" s="1564"/>
      <c r="E78" s="1565"/>
      <c r="F78" s="1564"/>
    </row>
    <row r="79" spans="2:6">
      <c r="B79" s="1564"/>
      <c r="C79" s="1564"/>
      <c r="D79" s="1564"/>
      <c r="E79" s="1565"/>
      <c r="F79" s="1564"/>
    </row>
    <row r="80" spans="2:6">
      <c r="B80" s="1564"/>
      <c r="C80" s="1564"/>
      <c r="D80" s="1564"/>
      <c r="E80" s="1565"/>
      <c r="F80" s="1564"/>
    </row>
    <row r="81" spans="2:6">
      <c r="B81" s="1564"/>
      <c r="C81" s="1564"/>
      <c r="D81" s="1564"/>
      <c r="E81" s="1565"/>
      <c r="F81" s="1564"/>
    </row>
    <row r="82" spans="2:6">
      <c r="B82" s="1564"/>
      <c r="C82" s="1564"/>
      <c r="D82" s="1564"/>
      <c r="E82" s="1565"/>
      <c r="F82" s="1564"/>
    </row>
    <row r="83" spans="2:6">
      <c r="B83" s="1564"/>
      <c r="C83" s="1564"/>
      <c r="D83" s="1564"/>
      <c r="E83" s="1565"/>
      <c r="F83" s="1564"/>
    </row>
    <row r="84" spans="2:6">
      <c r="B84" s="1564"/>
      <c r="C84" s="1564"/>
      <c r="D84" s="1564"/>
      <c r="E84" s="1565"/>
      <c r="F84" s="1564"/>
    </row>
    <row r="85" spans="2:6">
      <c r="B85" s="1564"/>
      <c r="C85" s="1564"/>
      <c r="D85" s="1564"/>
      <c r="E85" s="1565"/>
      <c r="F85" s="1564"/>
    </row>
    <row r="86" spans="2:6">
      <c r="B86" s="1564"/>
      <c r="C86" s="1564"/>
      <c r="D86" s="1564"/>
      <c r="E86" s="1565"/>
      <c r="F86" s="1564"/>
    </row>
    <row r="87" spans="2:6">
      <c r="B87" s="1564"/>
      <c r="C87" s="1564"/>
      <c r="D87" s="1564"/>
      <c r="E87" s="1565"/>
      <c r="F87" s="1564"/>
    </row>
    <row r="88" spans="2:6">
      <c r="B88" s="1564"/>
      <c r="C88" s="1564"/>
      <c r="D88" s="1564"/>
      <c r="E88" s="1565"/>
      <c r="F88" s="1564"/>
    </row>
    <row r="89" spans="2:6">
      <c r="B89" s="1564"/>
      <c r="C89" s="1564"/>
      <c r="D89" s="1564"/>
      <c r="E89" s="1565"/>
      <c r="F89" s="1564"/>
    </row>
    <row r="90" spans="2:6">
      <c r="B90" s="1564"/>
      <c r="C90" s="1564"/>
      <c r="D90" s="1564"/>
      <c r="E90" s="1565"/>
      <c r="F90" s="1564"/>
    </row>
    <row r="91" spans="2:6">
      <c r="B91" s="1564"/>
      <c r="C91" s="1564"/>
      <c r="D91" s="1564"/>
      <c r="E91" s="1565"/>
      <c r="F91" s="1564"/>
    </row>
    <row r="92" spans="2:6">
      <c r="B92" s="1564"/>
      <c r="C92" s="1564"/>
      <c r="D92" s="1564"/>
      <c r="E92" s="1565"/>
      <c r="F92" s="1564"/>
    </row>
    <row r="93" spans="2:6">
      <c r="B93" s="1564"/>
      <c r="C93" s="1564"/>
      <c r="D93" s="1564"/>
      <c r="E93" s="1565"/>
      <c r="F93" s="1564"/>
    </row>
    <row r="94" spans="2:6">
      <c r="B94" s="1564"/>
      <c r="C94" s="1564"/>
      <c r="D94" s="1564"/>
      <c r="E94" s="1565"/>
      <c r="F94" s="1564"/>
    </row>
    <row r="95" spans="2:6">
      <c r="B95" s="1564"/>
      <c r="C95" s="1564"/>
      <c r="D95" s="1564"/>
      <c r="E95" s="1565"/>
      <c r="F95" s="1564"/>
    </row>
    <row r="96" spans="2:6">
      <c r="B96" s="1564"/>
      <c r="C96" s="1564"/>
      <c r="D96" s="1564"/>
      <c r="E96" s="1565"/>
      <c r="F96" s="1564"/>
    </row>
    <row r="97" spans="2:6">
      <c r="B97" s="1564"/>
      <c r="C97" s="1564"/>
      <c r="D97" s="1564"/>
      <c r="E97" s="1565"/>
      <c r="F97" s="1564"/>
    </row>
    <row r="98" spans="2:6">
      <c r="B98" s="1564"/>
      <c r="C98" s="1564"/>
      <c r="D98" s="1564"/>
      <c r="E98" s="1565"/>
      <c r="F98" s="1564"/>
    </row>
    <row r="99" spans="2:6">
      <c r="B99" s="1564"/>
      <c r="C99" s="1564"/>
      <c r="D99" s="1564"/>
      <c r="E99" s="1565"/>
      <c r="F99" s="1564"/>
    </row>
    <row r="100" spans="2:6">
      <c r="B100" s="1564"/>
      <c r="C100" s="1564"/>
      <c r="D100" s="1564"/>
      <c r="E100" s="1565"/>
      <c r="F100" s="1564"/>
    </row>
    <row r="101" spans="2:6">
      <c r="B101" s="1564"/>
      <c r="C101" s="1564"/>
      <c r="D101" s="1564"/>
      <c r="E101" s="1565"/>
      <c r="F101" s="1564"/>
    </row>
    <row r="102" spans="2:6">
      <c r="B102" s="1564"/>
      <c r="C102" s="1564"/>
      <c r="D102" s="1564"/>
      <c r="E102" s="1565"/>
      <c r="F102" s="1564"/>
    </row>
    <row r="103" spans="2:6">
      <c r="B103" s="1564"/>
      <c r="C103" s="1564"/>
      <c r="D103" s="1564"/>
      <c r="E103" s="1565"/>
      <c r="F103" s="1564"/>
    </row>
    <row r="104" spans="2:6">
      <c r="B104" s="1564"/>
      <c r="C104" s="1564"/>
      <c r="D104" s="1564"/>
      <c r="E104" s="1565"/>
      <c r="F104" s="1564"/>
    </row>
    <row r="105" spans="2:6">
      <c r="B105" s="1564"/>
      <c r="C105" s="1564"/>
      <c r="D105" s="1564"/>
      <c r="E105" s="1565"/>
      <c r="F105" s="1564"/>
    </row>
    <row r="106" spans="2:6">
      <c r="B106" s="1564"/>
      <c r="C106" s="1564"/>
      <c r="D106" s="1564"/>
      <c r="E106" s="1565"/>
      <c r="F106" s="1564"/>
    </row>
    <row r="107" spans="2:6">
      <c r="B107" s="1564"/>
      <c r="C107" s="1564"/>
      <c r="D107" s="1564"/>
      <c r="E107" s="1565"/>
      <c r="F107" s="1564"/>
    </row>
    <row r="108" spans="2:6">
      <c r="B108" s="1564"/>
      <c r="C108" s="1564"/>
      <c r="D108" s="1564"/>
      <c r="E108" s="1565"/>
      <c r="F108" s="1564"/>
    </row>
    <row r="109" spans="2:6">
      <c r="B109" s="1564"/>
      <c r="C109" s="1564"/>
      <c r="D109" s="1564"/>
      <c r="E109" s="1565"/>
      <c r="F109" s="1564"/>
    </row>
    <row r="110" spans="2:6">
      <c r="B110" s="1564"/>
      <c r="C110" s="1564"/>
      <c r="D110" s="1564"/>
      <c r="E110" s="1565"/>
      <c r="F110" s="1564"/>
    </row>
    <row r="111" spans="2:6">
      <c r="B111" s="1564"/>
      <c r="C111" s="1564"/>
      <c r="D111" s="1564"/>
      <c r="E111" s="1565"/>
      <c r="F111" s="1564"/>
    </row>
    <row r="112" spans="2:6">
      <c r="B112" s="1564"/>
      <c r="C112" s="1564"/>
      <c r="D112" s="1564"/>
      <c r="E112" s="1565"/>
      <c r="F112" s="1564"/>
    </row>
    <row r="113" spans="2:6">
      <c r="B113" s="1564"/>
      <c r="C113" s="1564"/>
      <c r="D113" s="1564"/>
      <c r="E113" s="1565"/>
      <c r="F113" s="1564"/>
    </row>
    <row r="114" spans="2:6">
      <c r="B114" s="1564"/>
      <c r="C114" s="1564"/>
      <c r="D114" s="1564"/>
      <c r="E114" s="1565"/>
      <c r="F114" s="1564"/>
    </row>
    <row r="115" spans="2:6">
      <c r="B115" s="1564"/>
      <c r="C115" s="1564"/>
      <c r="D115" s="1564"/>
      <c r="E115" s="1565"/>
      <c r="F115" s="1564"/>
    </row>
    <row r="116" spans="2:6">
      <c r="B116" s="1564"/>
      <c r="C116" s="1564"/>
      <c r="D116" s="1564"/>
      <c r="E116" s="1565"/>
      <c r="F116" s="1564"/>
    </row>
    <row r="117" spans="2:6">
      <c r="B117" s="1564"/>
      <c r="C117" s="1564"/>
      <c r="D117" s="1564"/>
      <c r="E117" s="1565"/>
      <c r="F117" s="1564"/>
    </row>
    <row r="118" spans="2:6">
      <c r="B118" s="1564"/>
      <c r="C118" s="1564"/>
      <c r="D118" s="1564"/>
      <c r="E118" s="1565"/>
      <c r="F118" s="1564"/>
    </row>
    <row r="119" spans="2:6">
      <c r="B119" s="1564"/>
      <c r="C119" s="1564"/>
      <c r="D119" s="1564"/>
      <c r="E119" s="1565"/>
      <c r="F119" s="1564"/>
    </row>
    <row r="120" spans="2:6">
      <c r="B120" s="1564"/>
      <c r="C120" s="1564"/>
      <c r="D120" s="1564"/>
      <c r="E120" s="1565"/>
      <c r="F120" s="1564"/>
    </row>
    <row r="121" spans="2:6">
      <c r="B121" s="1564"/>
      <c r="C121" s="1564"/>
      <c r="D121" s="1564"/>
      <c r="E121" s="1565"/>
      <c r="F121" s="1564"/>
    </row>
    <row r="122" spans="2:6">
      <c r="B122" s="1564"/>
      <c r="C122" s="1564"/>
      <c r="D122" s="1564"/>
      <c r="E122" s="1565"/>
      <c r="F122" s="1564"/>
    </row>
    <row r="123" spans="2:6">
      <c r="B123" s="1564"/>
      <c r="C123" s="1564"/>
      <c r="D123" s="1564"/>
      <c r="E123" s="1565"/>
      <c r="F123" s="1564"/>
    </row>
    <row r="124" spans="2:6">
      <c r="B124" s="1564"/>
      <c r="C124" s="1564"/>
      <c r="D124" s="1564"/>
      <c r="E124" s="1565"/>
      <c r="F124" s="1564"/>
    </row>
    <row r="125" spans="2:6">
      <c r="B125" s="1564"/>
      <c r="C125" s="1564"/>
      <c r="D125" s="1564"/>
      <c r="E125" s="1565"/>
      <c r="F125" s="1564"/>
    </row>
    <row r="126" spans="2:6">
      <c r="B126" s="1564"/>
      <c r="C126" s="1564"/>
      <c r="D126" s="1564"/>
      <c r="E126" s="1565"/>
      <c r="F126" s="1564"/>
    </row>
    <row r="127" spans="2:6">
      <c r="B127" s="1564"/>
      <c r="C127" s="1564"/>
      <c r="D127" s="1564"/>
      <c r="E127" s="1565"/>
      <c r="F127" s="1564"/>
    </row>
    <row r="128" spans="2:6">
      <c r="B128" s="1564"/>
      <c r="C128" s="1564"/>
      <c r="D128" s="1564"/>
      <c r="E128" s="1565"/>
      <c r="F128" s="1564"/>
    </row>
    <row r="129" spans="2:6">
      <c r="B129" s="1564"/>
      <c r="C129" s="1564"/>
      <c r="D129" s="1564"/>
      <c r="E129" s="1565"/>
      <c r="F129" s="1564"/>
    </row>
    <row r="130" spans="2:6">
      <c r="B130" s="1564"/>
      <c r="C130" s="1564"/>
      <c r="D130" s="1564"/>
      <c r="E130" s="1565"/>
      <c r="F130" s="1564"/>
    </row>
    <row r="131" spans="2:6">
      <c r="B131" s="1564"/>
      <c r="C131" s="1564"/>
      <c r="D131" s="1564"/>
      <c r="E131" s="1565"/>
      <c r="F131" s="1564"/>
    </row>
    <row r="132" spans="2:6">
      <c r="B132" s="1564"/>
      <c r="C132" s="1564"/>
      <c r="D132" s="1564"/>
      <c r="E132" s="1565"/>
      <c r="F132" s="1564"/>
    </row>
    <row r="133" spans="2:6">
      <c r="B133" s="1564"/>
      <c r="C133" s="1564"/>
      <c r="D133" s="1564"/>
      <c r="E133" s="1565"/>
      <c r="F133" s="1564"/>
    </row>
    <row r="134" spans="2:6">
      <c r="B134" s="1564"/>
      <c r="C134" s="1564"/>
      <c r="D134" s="1564"/>
      <c r="E134" s="1565"/>
      <c r="F134" s="1564"/>
    </row>
    <row r="135" spans="2:6">
      <c r="B135" s="1564"/>
      <c r="C135" s="1564"/>
      <c r="D135" s="1564"/>
      <c r="E135" s="1565"/>
      <c r="F135" s="1564"/>
    </row>
    <row r="136" spans="2:6">
      <c r="B136" s="1564"/>
      <c r="C136" s="1564"/>
      <c r="D136" s="1564"/>
      <c r="E136" s="1565"/>
      <c r="F136" s="1564"/>
    </row>
    <row r="137" spans="2:6">
      <c r="B137" s="1564"/>
      <c r="C137" s="1564"/>
      <c r="D137" s="1564"/>
      <c r="E137" s="1565"/>
      <c r="F137" s="1564"/>
    </row>
    <row r="138" spans="2:6">
      <c r="B138" s="1564"/>
      <c r="C138" s="1564"/>
      <c r="D138" s="1564"/>
      <c r="E138" s="1565"/>
      <c r="F138" s="1564"/>
    </row>
    <row r="139" spans="2:6">
      <c r="B139" s="1564"/>
      <c r="C139" s="1564"/>
      <c r="D139" s="1564"/>
      <c r="E139" s="1565"/>
      <c r="F139" s="1564"/>
    </row>
    <row r="140" spans="2:6">
      <c r="B140" s="1564"/>
      <c r="C140" s="1564"/>
      <c r="D140" s="1564"/>
      <c r="E140" s="1565"/>
      <c r="F140" s="1564"/>
    </row>
    <row r="141" spans="2:6">
      <c r="B141" s="1564"/>
      <c r="C141" s="1564"/>
      <c r="D141" s="1564"/>
      <c r="E141" s="1565"/>
      <c r="F141" s="1564"/>
    </row>
    <row r="142" spans="2:6">
      <c r="B142" s="1564"/>
      <c r="C142" s="1564"/>
      <c r="D142" s="1564"/>
      <c r="E142" s="1565"/>
      <c r="F142" s="1564"/>
    </row>
    <row r="143" spans="2:6">
      <c r="B143" s="1564"/>
      <c r="C143" s="1564"/>
      <c r="D143" s="1564"/>
      <c r="E143" s="1565"/>
      <c r="F143" s="1564"/>
    </row>
    <row r="144" spans="2:6">
      <c r="B144" s="1564"/>
      <c r="C144" s="1564"/>
      <c r="D144" s="1564"/>
      <c r="E144" s="1565"/>
      <c r="F144" s="1564"/>
    </row>
    <row r="145" spans="2:6">
      <c r="B145" s="1564"/>
      <c r="C145" s="1564"/>
      <c r="D145" s="1564"/>
      <c r="E145" s="1565"/>
      <c r="F145" s="1564"/>
    </row>
    <row r="146" spans="2:6">
      <c r="B146" s="1564"/>
      <c r="C146" s="1564"/>
      <c r="D146" s="1564"/>
      <c r="E146" s="1565"/>
      <c r="F146" s="1564"/>
    </row>
    <row r="147" spans="2:6">
      <c r="B147" s="1564"/>
      <c r="C147" s="1564"/>
      <c r="D147" s="1564"/>
      <c r="E147" s="1565"/>
      <c r="F147" s="1564"/>
    </row>
    <row r="148" spans="2:6">
      <c r="B148" s="1564"/>
      <c r="C148" s="1564"/>
      <c r="D148" s="1564"/>
      <c r="E148" s="1565"/>
      <c r="F148" s="1564"/>
    </row>
    <row r="149" spans="2:6">
      <c r="B149" s="1564"/>
      <c r="C149" s="1564"/>
      <c r="D149" s="1564"/>
      <c r="E149" s="1565"/>
      <c r="F149" s="1564"/>
    </row>
    <row r="150" spans="2:6">
      <c r="B150" s="1564"/>
      <c r="C150" s="1564"/>
      <c r="D150" s="1564"/>
      <c r="E150" s="1565"/>
      <c r="F150" s="1564"/>
    </row>
    <row r="151" spans="2:6">
      <c r="B151" s="1564"/>
      <c r="C151" s="1564"/>
      <c r="D151" s="1564"/>
      <c r="E151" s="1565"/>
      <c r="F151" s="1564"/>
    </row>
    <row r="152" spans="2:6">
      <c r="B152" s="1564"/>
      <c r="C152" s="1564"/>
      <c r="D152" s="1564"/>
      <c r="E152" s="1565"/>
      <c r="F152" s="1564"/>
    </row>
    <row r="153" spans="2:6">
      <c r="B153" s="1564"/>
      <c r="C153" s="1564"/>
      <c r="D153" s="1564"/>
      <c r="E153" s="1565"/>
      <c r="F153" s="1564"/>
    </row>
    <row r="154" spans="2:6">
      <c r="B154" s="1564"/>
      <c r="C154" s="1564"/>
      <c r="D154" s="1564"/>
      <c r="E154" s="1565"/>
      <c r="F154" s="1564"/>
    </row>
    <row r="155" spans="2:6">
      <c r="B155" s="1564"/>
      <c r="C155" s="1564"/>
      <c r="D155" s="1564"/>
      <c r="E155" s="1565"/>
      <c r="F155" s="1564"/>
    </row>
    <row r="156" spans="2:6">
      <c r="B156" s="1564"/>
      <c r="C156" s="1564"/>
      <c r="D156" s="1564"/>
      <c r="E156" s="1565"/>
      <c r="F156" s="1564"/>
    </row>
    <row r="157" spans="2:6">
      <c r="B157" s="1564"/>
      <c r="C157" s="1564"/>
      <c r="D157" s="1564"/>
      <c r="E157" s="1565"/>
      <c r="F157" s="1564"/>
    </row>
    <row r="158" spans="2:6">
      <c r="B158" s="1564"/>
      <c r="C158" s="1564"/>
      <c r="D158" s="1564"/>
      <c r="E158" s="1565"/>
      <c r="F158" s="1564"/>
    </row>
    <row r="159" spans="2:6">
      <c r="B159" s="1564"/>
      <c r="C159" s="1564"/>
      <c r="D159" s="1564"/>
      <c r="E159" s="1565"/>
      <c r="F159" s="1564"/>
    </row>
    <row r="160" spans="2:6">
      <c r="B160" s="1564"/>
      <c r="C160" s="1564"/>
      <c r="D160" s="1564"/>
      <c r="E160" s="1565"/>
      <c r="F160" s="1564"/>
    </row>
    <row r="161" spans="2:6">
      <c r="B161" s="1564"/>
      <c r="C161" s="1564"/>
      <c r="D161" s="1564"/>
      <c r="E161" s="1565"/>
      <c r="F161" s="1564"/>
    </row>
    <row r="162" spans="2:6">
      <c r="B162" s="1564"/>
      <c r="C162" s="1564"/>
      <c r="D162" s="1564"/>
      <c r="E162" s="1565"/>
      <c r="F162" s="1564"/>
    </row>
    <row r="163" spans="2:6">
      <c r="B163" s="1564"/>
      <c r="C163" s="1564"/>
      <c r="D163" s="1564"/>
      <c r="E163" s="1565"/>
      <c r="F163" s="1564"/>
    </row>
    <row r="164" spans="2:6">
      <c r="B164" s="1564"/>
      <c r="C164" s="1564"/>
      <c r="D164" s="1564"/>
      <c r="E164" s="1565"/>
      <c r="F164" s="1564"/>
    </row>
    <row r="165" spans="2:6">
      <c r="B165" s="1564"/>
      <c r="C165" s="1564"/>
      <c r="D165" s="1564"/>
      <c r="E165" s="1565"/>
      <c r="F165" s="1564"/>
    </row>
    <row r="166" spans="2:6">
      <c r="B166" s="1564"/>
      <c r="C166" s="1564"/>
      <c r="D166" s="1564"/>
      <c r="E166" s="1565"/>
      <c r="F166" s="1564"/>
    </row>
    <row r="167" spans="2:6">
      <c r="B167" s="1564"/>
      <c r="C167" s="1564"/>
      <c r="D167" s="1564"/>
      <c r="E167" s="1565"/>
      <c r="F167" s="1564"/>
    </row>
    <row r="168" spans="2:6">
      <c r="B168" s="1564"/>
      <c r="C168" s="1564"/>
      <c r="D168" s="1564"/>
      <c r="E168" s="1565"/>
      <c r="F168" s="1564"/>
    </row>
    <row r="169" spans="2:6">
      <c r="B169" s="1564"/>
      <c r="C169" s="1564"/>
      <c r="D169" s="1564"/>
      <c r="E169" s="1565"/>
      <c r="F169" s="1564"/>
    </row>
    <row r="170" spans="2:6">
      <c r="B170" s="1564"/>
      <c r="C170" s="1564"/>
      <c r="D170" s="1564"/>
      <c r="E170" s="1565"/>
      <c r="F170" s="1564"/>
    </row>
    <row r="171" spans="2:6">
      <c r="B171" s="1564"/>
      <c r="C171" s="1564"/>
      <c r="D171" s="1564"/>
      <c r="E171" s="1565"/>
      <c r="F171" s="1564"/>
    </row>
    <row r="172" spans="2:6">
      <c r="B172" s="1564"/>
      <c r="C172" s="1564"/>
      <c r="D172" s="1564"/>
      <c r="E172" s="1565"/>
      <c r="F172" s="1564"/>
    </row>
    <row r="173" spans="2:6">
      <c r="B173" s="1564"/>
      <c r="C173" s="1564"/>
      <c r="D173" s="1564"/>
      <c r="E173" s="1565"/>
      <c r="F173" s="1564"/>
    </row>
    <row r="174" spans="2:6">
      <c r="B174" s="1564"/>
      <c r="C174" s="1564"/>
      <c r="D174" s="1564"/>
      <c r="E174" s="1565"/>
      <c r="F174" s="1564"/>
    </row>
    <row r="175" spans="2:6">
      <c r="B175" s="1564"/>
      <c r="C175" s="1564"/>
      <c r="D175" s="1564"/>
      <c r="E175" s="1565"/>
      <c r="F175" s="1564"/>
    </row>
    <row r="176" spans="2:6">
      <c r="B176" s="1564"/>
      <c r="C176" s="1564"/>
      <c r="D176" s="1564"/>
      <c r="E176" s="1565"/>
      <c r="F176" s="1564"/>
    </row>
    <row r="177" spans="2:6">
      <c r="B177" s="1564"/>
      <c r="C177" s="1564"/>
      <c r="D177" s="1564"/>
      <c r="E177" s="1565"/>
      <c r="F177" s="1564"/>
    </row>
    <row r="178" spans="2:6">
      <c r="B178" s="1564"/>
      <c r="C178" s="1564"/>
      <c r="D178" s="1564"/>
      <c r="E178" s="1565"/>
      <c r="F178" s="1564"/>
    </row>
  </sheetData>
  <mergeCells count="55">
    <mergeCell ref="A1:U1"/>
    <mergeCell ref="B3:C5"/>
    <mergeCell ref="D3:F5"/>
    <mergeCell ref="G3:J3"/>
    <mergeCell ref="K3:M3"/>
    <mergeCell ref="N3:P3"/>
    <mergeCell ref="Q3:S3"/>
    <mergeCell ref="B17:C17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29:C29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41:C41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53:C53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</mergeCells>
  <phoneticPr fontId="15"/>
  <pageMargins left="0.7" right="0.7" top="0.75" bottom="0.75" header="0.3" footer="0.3"/>
  <pageSetup paperSize="9" scale="76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>
    <tabColor theme="9" tint="-0.249977111117893"/>
    <pageSetUpPr fitToPage="1"/>
  </sheetPr>
  <dimension ref="A1:V108"/>
  <sheetViews>
    <sheetView showGridLines="0" topLeftCell="A34" zoomScale="55" zoomScaleNormal="55" zoomScaleSheetLayoutView="85" workbookViewId="0">
      <selection activeCell="U107" sqref="B57:U107"/>
    </sheetView>
  </sheetViews>
  <sheetFormatPr defaultColWidth="9" defaultRowHeight="12"/>
  <cols>
    <col min="1" max="1" width="3" style="1524" customWidth="1"/>
    <col min="2" max="2" width="1.5" style="1525" customWidth="1"/>
    <col min="3" max="4" width="2.125" style="1525" customWidth="1"/>
    <col min="5" max="5" width="8.5" style="1526" bestFit="1" customWidth="1"/>
    <col min="6" max="6" width="2.125" style="1525" customWidth="1"/>
    <col min="7" max="14" width="9.375" style="1567" customWidth="1"/>
    <col min="15" max="15" width="9.375" style="1568" customWidth="1"/>
    <col min="16" max="18" width="9.375" style="1567" customWidth="1"/>
    <col min="19" max="20" width="9.375" style="1569" customWidth="1"/>
    <col min="21" max="21" width="12" style="1569" customWidth="1"/>
    <col min="22" max="22" width="3" style="1524" customWidth="1"/>
    <col min="23" max="16384" width="9" style="1524"/>
  </cols>
  <sheetData>
    <row r="1" spans="2:22" ht="12.75">
      <c r="B1" s="2616" t="s">
        <v>1474</v>
      </c>
      <c r="C1" s="2616"/>
      <c r="D1" s="2616"/>
      <c r="E1" s="2616"/>
      <c r="F1" s="2616"/>
      <c r="G1" s="2616"/>
      <c r="H1" s="2616"/>
      <c r="I1" s="2616"/>
      <c r="J1" s="2616"/>
      <c r="K1" s="2616"/>
      <c r="L1" s="2616"/>
      <c r="M1" s="2616"/>
      <c r="N1" s="2616"/>
      <c r="O1" s="2616"/>
      <c r="P1" s="2616"/>
      <c r="Q1" s="2616"/>
      <c r="R1" s="2616"/>
      <c r="S1" s="1566"/>
      <c r="T1" s="1566"/>
      <c r="U1" s="1566"/>
      <c r="V1" s="1566"/>
    </row>
    <row r="2" spans="2:22" ht="12.75" thickBot="1"/>
    <row r="3" spans="2:22" ht="12" customHeight="1">
      <c r="B3" s="2639" t="s">
        <v>1227</v>
      </c>
      <c r="C3" s="2640"/>
      <c r="D3" s="2639" t="s">
        <v>1228</v>
      </c>
      <c r="E3" s="2640"/>
      <c r="F3" s="2645"/>
      <c r="G3" s="2659" t="s">
        <v>1303</v>
      </c>
      <c r="H3" s="2660"/>
      <c r="I3" s="2660"/>
      <c r="J3" s="2660"/>
      <c r="K3" s="2659" t="s">
        <v>1304</v>
      </c>
      <c r="L3" s="2660"/>
      <c r="M3" s="2660"/>
      <c r="N3" s="2663"/>
      <c r="O3" s="2659" t="s">
        <v>1305</v>
      </c>
      <c r="P3" s="2660"/>
      <c r="Q3" s="2660"/>
      <c r="R3" s="2663"/>
      <c r="S3" s="1524"/>
      <c r="T3" s="1524"/>
      <c r="U3" s="1524"/>
    </row>
    <row r="4" spans="2:22" ht="12" customHeight="1">
      <c r="B4" s="2641"/>
      <c r="C4" s="2642"/>
      <c r="D4" s="2641"/>
      <c r="E4" s="2642"/>
      <c r="F4" s="2646"/>
      <c r="G4" s="2661"/>
      <c r="H4" s="2662"/>
      <c r="I4" s="2662"/>
      <c r="J4" s="2662"/>
      <c r="K4" s="2661"/>
      <c r="L4" s="2662"/>
      <c r="M4" s="2662"/>
      <c r="N4" s="2664"/>
      <c r="O4" s="2661"/>
      <c r="P4" s="2662"/>
      <c r="Q4" s="2662"/>
      <c r="R4" s="2664"/>
      <c r="S4" s="1524"/>
      <c r="T4" s="1524"/>
      <c r="U4" s="1524"/>
    </row>
    <row r="5" spans="2:22" ht="12" customHeight="1" thickBot="1">
      <c r="B5" s="2643"/>
      <c r="C5" s="2644"/>
      <c r="D5" s="2643"/>
      <c r="E5" s="2644"/>
      <c r="F5" s="2647"/>
      <c r="G5" s="1570" t="s">
        <v>1306</v>
      </c>
      <c r="H5" s="1571" t="s">
        <v>1307</v>
      </c>
      <c r="I5" s="1571" t="s">
        <v>1308</v>
      </c>
      <c r="J5" s="1572" t="s">
        <v>1309</v>
      </c>
      <c r="K5" s="1570" t="s">
        <v>1306</v>
      </c>
      <c r="L5" s="1571" t="s">
        <v>1307</v>
      </c>
      <c r="M5" s="1571" t="s">
        <v>1308</v>
      </c>
      <c r="N5" s="1572" t="s">
        <v>1309</v>
      </c>
      <c r="O5" s="1573" t="s">
        <v>1306</v>
      </c>
      <c r="P5" s="1571" t="s">
        <v>1307</v>
      </c>
      <c r="Q5" s="1571" t="s">
        <v>1308</v>
      </c>
      <c r="R5" s="1572" t="s">
        <v>1309</v>
      </c>
      <c r="S5" s="1524"/>
      <c r="T5" s="1524"/>
      <c r="U5" s="1524"/>
    </row>
    <row r="6" spans="2:22">
      <c r="B6" s="2635">
        <v>1</v>
      </c>
      <c r="C6" s="2636"/>
      <c r="D6" s="1574"/>
      <c r="E6" s="1575" t="s">
        <v>1249</v>
      </c>
      <c r="F6" s="1576"/>
      <c r="G6" s="1577">
        <v>1382864</v>
      </c>
      <c r="H6" s="1577">
        <v>268309</v>
      </c>
      <c r="I6" s="1577">
        <v>4868</v>
      </c>
      <c r="J6" s="1578">
        <v>57342</v>
      </c>
      <c r="K6" s="1579">
        <v>88748</v>
      </c>
      <c r="L6" s="1577">
        <v>9585</v>
      </c>
      <c r="M6" s="1577">
        <v>161</v>
      </c>
      <c r="N6" s="1578">
        <v>5177</v>
      </c>
      <c r="O6" s="1580">
        <v>6.4176954494440525E-2</v>
      </c>
      <c r="P6" s="1581">
        <v>3.5723736438211168E-2</v>
      </c>
      <c r="Q6" s="1581">
        <v>3.3073130649137222E-2</v>
      </c>
      <c r="R6" s="1582">
        <v>9.0282864218199574E-2</v>
      </c>
      <c r="S6" s="1524"/>
      <c r="T6" s="1524"/>
      <c r="U6" s="1524"/>
    </row>
    <row r="7" spans="2:22">
      <c r="B7" s="2637">
        <v>2</v>
      </c>
      <c r="C7" s="2638"/>
      <c r="D7" s="1583"/>
      <c r="E7" s="1584" t="s">
        <v>1250</v>
      </c>
      <c r="F7" s="1585"/>
      <c r="G7" s="1577">
        <v>9361</v>
      </c>
      <c r="H7" s="1577">
        <v>38958</v>
      </c>
      <c r="I7" s="1577">
        <v>814</v>
      </c>
      <c r="J7" s="1578">
        <v>8777</v>
      </c>
      <c r="K7" s="1579">
        <v>598</v>
      </c>
      <c r="L7" s="1577">
        <v>376</v>
      </c>
      <c r="M7" s="1577">
        <v>0</v>
      </c>
      <c r="N7" s="1578">
        <v>0</v>
      </c>
      <c r="O7" s="1580">
        <v>6.3882063882063883E-2</v>
      </c>
      <c r="P7" s="1581">
        <v>9.651419477385903E-3</v>
      </c>
      <c r="Q7" s="1581">
        <v>0</v>
      </c>
      <c r="R7" s="1582">
        <v>0</v>
      </c>
      <c r="S7" s="1524"/>
      <c r="T7" s="1524"/>
      <c r="U7" s="1524"/>
    </row>
    <row r="8" spans="2:22">
      <c r="B8" s="2637">
        <v>3</v>
      </c>
      <c r="C8" s="2638"/>
      <c r="D8" s="1583"/>
      <c r="E8" s="1584" t="s">
        <v>1251</v>
      </c>
      <c r="F8" s="1585"/>
      <c r="G8" s="1577">
        <v>62257</v>
      </c>
      <c r="H8" s="1577">
        <v>106067</v>
      </c>
      <c r="I8" s="1577">
        <v>5514</v>
      </c>
      <c r="J8" s="1578">
        <v>58407</v>
      </c>
      <c r="K8" s="1579">
        <v>4000</v>
      </c>
      <c r="L8" s="1577">
        <v>2706</v>
      </c>
      <c r="M8" s="1577">
        <v>20</v>
      </c>
      <c r="N8" s="1578">
        <v>685</v>
      </c>
      <c r="O8" s="1580">
        <v>6.4249803234977587E-2</v>
      </c>
      <c r="P8" s="1581">
        <v>2.5512176265945111E-2</v>
      </c>
      <c r="Q8" s="1581">
        <v>3.6271309394269131E-3</v>
      </c>
      <c r="R8" s="1582">
        <v>1.1728046295820707E-2</v>
      </c>
      <c r="S8" s="1524"/>
      <c r="T8" s="1524"/>
      <c r="U8" s="1524"/>
    </row>
    <row r="9" spans="2:22">
      <c r="B9" s="2637">
        <v>4</v>
      </c>
      <c r="C9" s="2638"/>
      <c r="D9" s="1583"/>
      <c r="E9" s="1584" t="s">
        <v>1252</v>
      </c>
      <c r="F9" s="1585"/>
      <c r="G9" s="1577">
        <v>26597</v>
      </c>
      <c r="H9" s="1577">
        <v>84281</v>
      </c>
      <c r="I9" s="1577">
        <v>1920</v>
      </c>
      <c r="J9" s="1578">
        <v>18152</v>
      </c>
      <c r="K9" s="1579">
        <v>1892</v>
      </c>
      <c r="L9" s="1577">
        <v>2243</v>
      </c>
      <c r="M9" s="1577">
        <v>2</v>
      </c>
      <c r="N9" s="1578">
        <v>195</v>
      </c>
      <c r="O9" s="1580">
        <v>7.1135842388239279E-2</v>
      </c>
      <c r="P9" s="1581">
        <v>2.6613352950249761E-2</v>
      </c>
      <c r="Q9" s="1581">
        <v>1.0416666666666667E-3</v>
      </c>
      <c r="R9" s="1582">
        <v>1.0742617893345087E-2</v>
      </c>
      <c r="S9" s="1524"/>
      <c r="T9" s="1524"/>
      <c r="U9" s="1524"/>
    </row>
    <row r="10" spans="2:22">
      <c r="B10" s="2637">
        <v>5</v>
      </c>
      <c r="C10" s="2638"/>
      <c r="D10" s="1583"/>
      <c r="E10" s="1584" t="s">
        <v>1253</v>
      </c>
      <c r="F10" s="1585"/>
      <c r="G10" s="1577">
        <v>6100</v>
      </c>
      <c r="H10" s="1577">
        <v>23332</v>
      </c>
      <c r="I10" s="1577">
        <v>9882</v>
      </c>
      <c r="J10" s="1578">
        <v>93711</v>
      </c>
      <c r="K10" s="1579">
        <v>370</v>
      </c>
      <c r="L10" s="1577">
        <v>499</v>
      </c>
      <c r="M10" s="1577">
        <v>0</v>
      </c>
      <c r="N10" s="1578">
        <v>9</v>
      </c>
      <c r="O10" s="1580">
        <v>6.0655737704918035E-2</v>
      </c>
      <c r="P10" s="1581">
        <v>2.1386936396365505E-2</v>
      </c>
      <c r="Q10" s="1581">
        <v>0</v>
      </c>
      <c r="R10" s="1582">
        <v>9.6039952620290044E-5</v>
      </c>
      <c r="S10" s="1524"/>
      <c r="T10" s="1524"/>
      <c r="U10" s="1524"/>
    </row>
    <row r="11" spans="2:22">
      <c r="B11" s="2637">
        <v>6</v>
      </c>
      <c r="C11" s="2638"/>
      <c r="D11" s="1583"/>
      <c r="E11" s="1584" t="s">
        <v>1254</v>
      </c>
      <c r="F11" s="1585"/>
      <c r="G11" s="1577">
        <v>23114</v>
      </c>
      <c r="H11" s="1577">
        <v>48738</v>
      </c>
      <c r="I11" s="1577">
        <v>6459</v>
      </c>
      <c r="J11" s="1578">
        <v>74029</v>
      </c>
      <c r="K11" s="1579">
        <v>1998</v>
      </c>
      <c r="L11" s="1577">
        <v>1286</v>
      </c>
      <c r="M11" s="1577">
        <v>276</v>
      </c>
      <c r="N11" s="1578">
        <v>2336</v>
      </c>
      <c r="O11" s="1580">
        <v>8.6441117937180928E-2</v>
      </c>
      <c r="P11" s="1581">
        <v>2.6385982190487916E-2</v>
      </c>
      <c r="Q11" s="1581">
        <v>4.2731072921504874E-2</v>
      </c>
      <c r="R11" s="1582">
        <v>3.1555201340015403E-2</v>
      </c>
      <c r="S11" s="1524"/>
      <c r="T11" s="1524"/>
      <c r="U11" s="1524"/>
    </row>
    <row r="12" spans="2:22">
      <c r="B12" s="2629">
        <v>7</v>
      </c>
      <c r="C12" s="2630"/>
      <c r="D12" s="1583"/>
      <c r="E12" s="1584" t="s">
        <v>1255</v>
      </c>
      <c r="F12" s="1585"/>
      <c r="G12" s="1577">
        <v>9380</v>
      </c>
      <c r="H12" s="1577">
        <v>43012</v>
      </c>
      <c r="I12" s="1577">
        <v>2188</v>
      </c>
      <c r="J12" s="1578">
        <v>21780</v>
      </c>
      <c r="K12" s="1579">
        <v>718</v>
      </c>
      <c r="L12" s="1577">
        <v>872</v>
      </c>
      <c r="M12" s="1577">
        <v>0</v>
      </c>
      <c r="N12" s="1578">
        <v>0</v>
      </c>
      <c r="O12" s="1580">
        <v>7.6545842217484006E-2</v>
      </c>
      <c r="P12" s="1581">
        <v>2.0273412071049938E-2</v>
      </c>
      <c r="Q12" s="1581">
        <v>0</v>
      </c>
      <c r="R12" s="1582">
        <v>0</v>
      </c>
      <c r="S12" s="1524"/>
      <c r="T12" s="1524"/>
      <c r="U12" s="1524"/>
    </row>
    <row r="13" spans="2:22">
      <c r="B13" s="2629">
        <v>8</v>
      </c>
      <c r="C13" s="2630"/>
      <c r="D13" s="1583"/>
      <c r="E13" s="1584" t="s">
        <v>1256</v>
      </c>
      <c r="F13" s="1585"/>
      <c r="G13" s="1577">
        <v>38818</v>
      </c>
      <c r="H13" s="1577">
        <v>34142</v>
      </c>
      <c r="I13" s="1577">
        <v>29288</v>
      </c>
      <c r="J13" s="1578">
        <v>237989</v>
      </c>
      <c r="K13" s="1579">
        <v>1900</v>
      </c>
      <c r="L13" s="1577">
        <v>919</v>
      </c>
      <c r="M13" s="1577">
        <v>223</v>
      </c>
      <c r="N13" s="1578">
        <v>11815</v>
      </c>
      <c r="O13" s="1580">
        <v>4.8946365088361067E-2</v>
      </c>
      <c r="P13" s="1581">
        <v>2.6916993732060218E-2</v>
      </c>
      <c r="Q13" s="1581">
        <v>7.6140398798142583E-3</v>
      </c>
      <c r="R13" s="1582">
        <v>4.9645151666673673E-2</v>
      </c>
      <c r="S13" s="1524"/>
      <c r="T13" s="1524"/>
      <c r="U13" s="1524"/>
    </row>
    <row r="14" spans="2:22">
      <c r="B14" s="2629">
        <v>9</v>
      </c>
      <c r="C14" s="2630"/>
      <c r="D14" s="1583"/>
      <c r="E14" s="1584" t="s">
        <v>1257</v>
      </c>
      <c r="F14" s="1585"/>
      <c r="G14" s="1577">
        <v>44980</v>
      </c>
      <c r="H14" s="1577">
        <v>53105</v>
      </c>
      <c r="I14" s="1577">
        <v>1525</v>
      </c>
      <c r="J14" s="1578">
        <v>16769</v>
      </c>
      <c r="K14" s="1579">
        <v>4621</v>
      </c>
      <c r="L14" s="1577">
        <v>1564</v>
      </c>
      <c r="M14" s="1577">
        <v>14</v>
      </c>
      <c r="N14" s="1578">
        <v>0</v>
      </c>
      <c r="O14" s="1580">
        <v>0.10273454868830591</v>
      </c>
      <c r="P14" s="1581">
        <v>2.9451087468223332E-2</v>
      </c>
      <c r="Q14" s="1581">
        <v>9.180327868852459E-3</v>
      </c>
      <c r="R14" s="1582">
        <v>0</v>
      </c>
      <c r="S14" s="1524"/>
      <c r="T14" s="1524"/>
      <c r="U14" s="1524"/>
    </row>
    <row r="15" spans="2:22">
      <c r="B15" s="2629">
        <v>10</v>
      </c>
      <c r="C15" s="2630"/>
      <c r="D15" s="1583"/>
      <c r="E15" s="1584" t="s">
        <v>1258</v>
      </c>
      <c r="F15" s="1585"/>
      <c r="G15" s="1577">
        <v>43087</v>
      </c>
      <c r="H15" s="1577">
        <v>16021</v>
      </c>
      <c r="I15" s="1577">
        <v>4683</v>
      </c>
      <c r="J15" s="1578">
        <v>29706</v>
      </c>
      <c r="K15" s="1579">
        <v>2569</v>
      </c>
      <c r="L15" s="1577">
        <v>291</v>
      </c>
      <c r="M15" s="1577">
        <v>20</v>
      </c>
      <c r="N15" s="1578">
        <v>682</v>
      </c>
      <c r="O15" s="1580">
        <v>5.9623552347575832E-2</v>
      </c>
      <c r="P15" s="1581">
        <v>1.8163660195992758E-2</v>
      </c>
      <c r="Q15" s="1581">
        <v>4.2707666026051676E-3</v>
      </c>
      <c r="R15" s="1582">
        <v>2.2958324917525079E-2</v>
      </c>
      <c r="S15" s="1524"/>
      <c r="T15" s="1524"/>
      <c r="U15" s="1524"/>
    </row>
    <row r="16" spans="2:22">
      <c r="B16" s="2629">
        <v>11</v>
      </c>
      <c r="C16" s="2630"/>
      <c r="D16" s="1583"/>
      <c r="E16" s="1584" t="s">
        <v>1259</v>
      </c>
      <c r="F16" s="1585"/>
      <c r="G16" s="1577">
        <v>14351</v>
      </c>
      <c r="H16" s="1577">
        <v>2412</v>
      </c>
      <c r="I16" s="1577">
        <v>739</v>
      </c>
      <c r="J16" s="1578">
        <v>4096</v>
      </c>
      <c r="K16" s="1579">
        <v>1358</v>
      </c>
      <c r="L16" s="1577">
        <v>91</v>
      </c>
      <c r="M16" s="1577">
        <v>65</v>
      </c>
      <c r="N16" s="1578">
        <v>502</v>
      </c>
      <c r="O16" s="1580">
        <v>9.462755208696258E-2</v>
      </c>
      <c r="P16" s="1581">
        <v>3.7728026533996685E-2</v>
      </c>
      <c r="Q16" s="1581">
        <v>8.7956698240866035E-2</v>
      </c>
      <c r="R16" s="1582">
        <v>0.12255859375</v>
      </c>
      <c r="S16" s="1524"/>
      <c r="T16" s="1524"/>
      <c r="U16" s="1524"/>
    </row>
    <row r="17" spans="1:21">
      <c r="B17" s="2629">
        <v>12</v>
      </c>
      <c r="C17" s="2630"/>
      <c r="D17" s="1583"/>
      <c r="E17" s="1584" t="s">
        <v>1260</v>
      </c>
      <c r="F17" s="1585"/>
      <c r="G17" s="1577">
        <v>61926</v>
      </c>
      <c r="H17" s="1577">
        <v>18918</v>
      </c>
      <c r="I17" s="1577">
        <v>35356</v>
      </c>
      <c r="J17" s="1578">
        <v>352825</v>
      </c>
      <c r="K17" s="1579">
        <v>3867</v>
      </c>
      <c r="L17" s="1577">
        <v>596</v>
      </c>
      <c r="M17" s="1577">
        <v>1345</v>
      </c>
      <c r="N17" s="1578">
        <v>71755</v>
      </c>
      <c r="O17" s="1580">
        <v>6.2445499467105897E-2</v>
      </c>
      <c r="P17" s="1581">
        <v>3.1504387355957286E-2</v>
      </c>
      <c r="Q17" s="1581">
        <v>3.8041633668967074E-2</v>
      </c>
      <c r="R17" s="1582">
        <v>0.20337277687238717</v>
      </c>
      <c r="S17" s="1524"/>
      <c r="T17" s="1524"/>
      <c r="U17" s="1524"/>
    </row>
    <row r="18" spans="1:21">
      <c r="A18" s="1552"/>
      <c r="B18" s="2629">
        <v>13</v>
      </c>
      <c r="C18" s="2630"/>
      <c r="D18" s="1583"/>
      <c r="E18" s="1584" t="s">
        <v>1261</v>
      </c>
      <c r="F18" s="1585"/>
      <c r="G18" s="1577">
        <v>2276</v>
      </c>
      <c r="H18" s="1577">
        <v>375</v>
      </c>
      <c r="I18" s="1577">
        <v>0</v>
      </c>
      <c r="J18" s="1578">
        <v>0</v>
      </c>
      <c r="K18" s="1579">
        <v>192</v>
      </c>
      <c r="L18" s="1577">
        <v>8</v>
      </c>
      <c r="M18" s="1577">
        <v>0</v>
      </c>
      <c r="N18" s="1578">
        <v>0</v>
      </c>
      <c r="O18" s="1580">
        <v>8.43585237258348E-2</v>
      </c>
      <c r="P18" s="1581">
        <v>2.1333333333333333E-2</v>
      </c>
      <c r="Q18" s="1581">
        <v>0</v>
      </c>
      <c r="R18" s="1582">
        <v>0</v>
      </c>
      <c r="S18" s="1524"/>
      <c r="T18" s="1524"/>
      <c r="U18" s="1524"/>
    </row>
    <row r="19" spans="1:21">
      <c r="B19" s="2629">
        <v>14</v>
      </c>
      <c r="C19" s="2630"/>
      <c r="D19" s="1583"/>
      <c r="E19" s="1586" t="s">
        <v>1262</v>
      </c>
      <c r="F19" s="1585"/>
      <c r="G19" s="1577">
        <v>11927</v>
      </c>
      <c r="H19" s="1577">
        <v>3100</v>
      </c>
      <c r="I19" s="1577">
        <v>2749</v>
      </c>
      <c r="J19" s="1578">
        <v>30378</v>
      </c>
      <c r="K19" s="1579">
        <v>972</v>
      </c>
      <c r="L19" s="1577">
        <v>111</v>
      </c>
      <c r="M19" s="1577">
        <v>98</v>
      </c>
      <c r="N19" s="1578">
        <v>2722</v>
      </c>
      <c r="O19" s="1580">
        <v>8.1495765909281467E-2</v>
      </c>
      <c r="P19" s="1581">
        <v>3.5806451612903224E-2</v>
      </c>
      <c r="Q19" s="1581">
        <v>3.5649327028010186E-2</v>
      </c>
      <c r="R19" s="1582">
        <v>8.9604318915004283E-2</v>
      </c>
      <c r="S19" s="1524"/>
      <c r="T19" s="1524"/>
      <c r="U19" s="1524"/>
    </row>
    <row r="20" spans="1:21">
      <c r="B20" s="2629">
        <v>15</v>
      </c>
      <c r="C20" s="2630"/>
      <c r="D20" s="1583"/>
      <c r="E20" s="1584" t="s">
        <v>1263</v>
      </c>
      <c r="F20" s="1585"/>
      <c r="G20" s="1577">
        <v>13279</v>
      </c>
      <c r="H20" s="1577">
        <v>8586</v>
      </c>
      <c r="I20" s="1577">
        <v>10244</v>
      </c>
      <c r="J20" s="1578">
        <v>74882</v>
      </c>
      <c r="K20" s="1579">
        <v>926</v>
      </c>
      <c r="L20" s="1577">
        <v>241</v>
      </c>
      <c r="M20" s="1577">
        <v>41</v>
      </c>
      <c r="N20" s="1578">
        <v>6175</v>
      </c>
      <c r="O20" s="1580">
        <v>6.9734166729422398E-2</v>
      </c>
      <c r="P20" s="1581">
        <v>2.8068949452597251E-2</v>
      </c>
      <c r="Q20" s="1581">
        <v>4.0023428348301441E-3</v>
      </c>
      <c r="R20" s="1582">
        <v>8.2463075238375039E-2</v>
      </c>
      <c r="S20" s="1524"/>
      <c r="T20" s="1524"/>
      <c r="U20" s="1524"/>
    </row>
    <row r="21" spans="1:21">
      <c r="B21" s="2629">
        <v>16</v>
      </c>
      <c r="C21" s="2630"/>
      <c r="D21" s="1583"/>
      <c r="E21" s="1584" t="s">
        <v>1264</v>
      </c>
      <c r="F21" s="1585"/>
      <c r="G21" s="1577">
        <v>3134</v>
      </c>
      <c r="H21" s="1577">
        <v>2953</v>
      </c>
      <c r="I21" s="1577">
        <v>555</v>
      </c>
      <c r="J21" s="1578">
        <v>10860</v>
      </c>
      <c r="K21" s="1579">
        <v>247</v>
      </c>
      <c r="L21" s="1577">
        <v>123</v>
      </c>
      <c r="M21" s="1577">
        <v>0</v>
      </c>
      <c r="N21" s="1578">
        <v>0</v>
      </c>
      <c r="O21" s="1580">
        <v>7.8813018506700708E-2</v>
      </c>
      <c r="P21" s="1581">
        <v>4.1652556721977652E-2</v>
      </c>
      <c r="Q21" s="1581">
        <v>0</v>
      </c>
      <c r="R21" s="1582">
        <v>0</v>
      </c>
      <c r="S21" s="1524"/>
      <c r="T21" s="1524"/>
      <c r="U21" s="1524"/>
    </row>
    <row r="22" spans="1:21">
      <c r="B22" s="2629">
        <v>17</v>
      </c>
      <c r="C22" s="2630"/>
      <c r="D22" s="1583"/>
      <c r="E22" s="1584" t="s">
        <v>1265</v>
      </c>
      <c r="F22" s="1585"/>
      <c r="G22" s="1577">
        <v>5211</v>
      </c>
      <c r="H22" s="1577">
        <v>1499</v>
      </c>
      <c r="I22" s="1577">
        <v>1094</v>
      </c>
      <c r="J22" s="1578">
        <v>9857</v>
      </c>
      <c r="K22" s="1579">
        <v>432</v>
      </c>
      <c r="L22" s="1577">
        <v>41</v>
      </c>
      <c r="M22" s="1577">
        <v>0</v>
      </c>
      <c r="N22" s="1578">
        <v>0</v>
      </c>
      <c r="O22" s="1580">
        <v>8.2901554404145081E-2</v>
      </c>
      <c r="P22" s="1581">
        <v>2.7351567711807873E-2</v>
      </c>
      <c r="Q22" s="1581">
        <v>0</v>
      </c>
      <c r="R22" s="1582">
        <v>0</v>
      </c>
      <c r="S22" s="1524"/>
      <c r="T22" s="1524"/>
      <c r="U22" s="1524"/>
    </row>
    <row r="23" spans="1:21">
      <c r="B23" s="2629">
        <v>18</v>
      </c>
      <c r="C23" s="2630"/>
      <c r="D23" s="1583"/>
      <c r="E23" s="1584" t="s">
        <v>1266</v>
      </c>
      <c r="F23" s="1585"/>
      <c r="G23" s="1577">
        <v>1292</v>
      </c>
      <c r="H23" s="1577">
        <v>2314</v>
      </c>
      <c r="I23" s="1577">
        <v>216</v>
      </c>
      <c r="J23" s="1578">
        <v>926</v>
      </c>
      <c r="K23" s="1579">
        <v>137</v>
      </c>
      <c r="L23" s="1577">
        <v>35</v>
      </c>
      <c r="M23" s="1577">
        <v>11</v>
      </c>
      <c r="N23" s="1578">
        <v>0</v>
      </c>
      <c r="O23" s="1580">
        <v>0.10603715170278638</v>
      </c>
      <c r="P23" s="1581">
        <v>1.512532411408816E-2</v>
      </c>
      <c r="Q23" s="1581">
        <v>5.0925925925925923E-2</v>
      </c>
      <c r="R23" s="1582">
        <v>0</v>
      </c>
      <c r="S23" s="1524"/>
      <c r="T23" s="1524"/>
      <c r="U23" s="1524"/>
    </row>
    <row r="24" spans="1:21">
      <c r="B24" s="2629">
        <v>19</v>
      </c>
      <c r="C24" s="2630"/>
      <c r="D24" s="1583"/>
      <c r="E24" s="1584" t="s">
        <v>1267</v>
      </c>
      <c r="F24" s="1585"/>
      <c r="G24" s="1577">
        <v>6720</v>
      </c>
      <c r="H24" s="1577">
        <v>4726</v>
      </c>
      <c r="I24" s="1577">
        <v>938</v>
      </c>
      <c r="J24" s="1578">
        <v>7071</v>
      </c>
      <c r="K24" s="1579">
        <v>506</v>
      </c>
      <c r="L24" s="1577">
        <v>158</v>
      </c>
      <c r="M24" s="1577">
        <v>9</v>
      </c>
      <c r="N24" s="1578">
        <v>48</v>
      </c>
      <c r="O24" s="1580">
        <v>7.5297619047619044E-2</v>
      </c>
      <c r="P24" s="1581">
        <v>3.3432077867118069E-2</v>
      </c>
      <c r="Q24" s="1581">
        <v>9.5948827292110881E-3</v>
      </c>
      <c r="R24" s="1582">
        <v>6.7882901994060245E-3</v>
      </c>
      <c r="S24" s="1524"/>
      <c r="T24" s="1524"/>
      <c r="U24" s="1524"/>
    </row>
    <row r="25" spans="1:21">
      <c r="B25" s="2629">
        <v>20</v>
      </c>
      <c r="C25" s="2630"/>
      <c r="D25" s="1583"/>
      <c r="E25" s="1584" t="s">
        <v>1268</v>
      </c>
      <c r="F25" s="1585"/>
      <c r="G25" s="1577">
        <v>22302</v>
      </c>
      <c r="H25" s="1577">
        <v>17262</v>
      </c>
      <c r="I25" s="1577">
        <v>1049</v>
      </c>
      <c r="J25" s="1578">
        <v>2355</v>
      </c>
      <c r="K25" s="1579">
        <v>1806</v>
      </c>
      <c r="L25" s="1577">
        <v>347</v>
      </c>
      <c r="M25" s="1577">
        <v>60</v>
      </c>
      <c r="N25" s="1578">
        <v>0</v>
      </c>
      <c r="O25" s="1580">
        <v>8.0979284369114876E-2</v>
      </c>
      <c r="P25" s="1581">
        <v>2.0101958058162436E-2</v>
      </c>
      <c r="Q25" s="1581">
        <v>5.7197330791229746E-2</v>
      </c>
      <c r="R25" s="1582">
        <v>0</v>
      </c>
      <c r="S25" s="1524"/>
      <c r="T25" s="1524"/>
      <c r="U25" s="1524"/>
    </row>
    <row r="26" spans="1:21">
      <c r="B26" s="2629">
        <v>21</v>
      </c>
      <c r="C26" s="2630"/>
      <c r="D26" s="1583"/>
      <c r="E26" s="1584" t="s">
        <v>1269</v>
      </c>
      <c r="F26" s="1585"/>
      <c r="G26" s="1577">
        <v>9704</v>
      </c>
      <c r="H26" s="1577">
        <v>39679</v>
      </c>
      <c r="I26" s="1577">
        <v>3600</v>
      </c>
      <c r="J26" s="1578">
        <v>37119</v>
      </c>
      <c r="K26" s="1579">
        <v>661</v>
      </c>
      <c r="L26" s="1577">
        <v>903</v>
      </c>
      <c r="M26" s="1577">
        <v>4</v>
      </c>
      <c r="N26" s="1578">
        <v>998</v>
      </c>
      <c r="O26" s="1580">
        <v>6.8116240725474037E-2</v>
      </c>
      <c r="P26" s="1581">
        <v>2.275762998059427E-2</v>
      </c>
      <c r="Q26" s="1581">
        <v>1.1111111111111111E-3</v>
      </c>
      <c r="R26" s="1582">
        <v>2.6886500175112477E-2</v>
      </c>
      <c r="S26" s="1524"/>
      <c r="T26" s="1524"/>
      <c r="U26" s="1524"/>
    </row>
    <row r="27" spans="1:21">
      <c r="B27" s="2629">
        <v>22</v>
      </c>
      <c r="C27" s="2630"/>
      <c r="D27" s="1583"/>
      <c r="E27" s="1584" t="s">
        <v>1270</v>
      </c>
      <c r="F27" s="1585"/>
      <c r="G27" s="1577">
        <v>20769</v>
      </c>
      <c r="H27" s="1577">
        <v>15903</v>
      </c>
      <c r="I27" s="1577">
        <v>2074</v>
      </c>
      <c r="J27" s="1578">
        <v>15197</v>
      </c>
      <c r="K27" s="1579">
        <v>1804</v>
      </c>
      <c r="L27" s="1577">
        <v>267</v>
      </c>
      <c r="M27" s="1577">
        <v>9</v>
      </c>
      <c r="N27" s="1578">
        <v>124</v>
      </c>
      <c r="O27" s="1580">
        <v>8.6860224372863407E-2</v>
      </c>
      <c r="P27" s="1581">
        <v>1.6789285040558384E-2</v>
      </c>
      <c r="Q27" s="1581">
        <v>4.339440694310511E-3</v>
      </c>
      <c r="R27" s="1582">
        <v>8.1595051654931895E-3</v>
      </c>
      <c r="S27" s="1524"/>
      <c r="T27" s="1524"/>
      <c r="U27" s="1524"/>
    </row>
    <row r="28" spans="1:21">
      <c r="B28" s="2629">
        <v>23</v>
      </c>
      <c r="C28" s="2630"/>
      <c r="D28" s="1583"/>
      <c r="E28" s="1584" t="s">
        <v>1271</v>
      </c>
      <c r="F28" s="1585"/>
      <c r="G28" s="1577">
        <v>35287</v>
      </c>
      <c r="H28" s="1577">
        <v>26114</v>
      </c>
      <c r="I28" s="1577">
        <v>1040</v>
      </c>
      <c r="J28" s="1578">
        <v>0</v>
      </c>
      <c r="K28" s="1579">
        <v>3463</v>
      </c>
      <c r="L28" s="1577">
        <v>621</v>
      </c>
      <c r="M28" s="1577">
        <v>21</v>
      </c>
      <c r="N28" s="1578">
        <v>0</v>
      </c>
      <c r="O28" s="1580">
        <v>9.8138124521778558E-2</v>
      </c>
      <c r="P28" s="1581">
        <v>2.3780347706211229E-2</v>
      </c>
      <c r="Q28" s="1581">
        <v>2.0192307692307693E-2</v>
      </c>
      <c r="R28" s="1582">
        <v>0</v>
      </c>
      <c r="S28" s="1524"/>
      <c r="T28" s="1524"/>
      <c r="U28" s="1524"/>
    </row>
    <row r="29" spans="1:21">
      <c r="B29" s="2629">
        <v>24</v>
      </c>
      <c r="C29" s="2630"/>
      <c r="D29" s="1583"/>
      <c r="E29" s="1584" t="s">
        <v>1272</v>
      </c>
      <c r="F29" s="1585"/>
      <c r="G29" s="1577">
        <v>9615</v>
      </c>
      <c r="H29" s="1577">
        <v>21883</v>
      </c>
      <c r="I29" s="1577">
        <v>341</v>
      </c>
      <c r="J29" s="1578">
        <v>998</v>
      </c>
      <c r="K29" s="1579">
        <v>771</v>
      </c>
      <c r="L29" s="1577">
        <v>445</v>
      </c>
      <c r="M29" s="1577">
        <v>0</v>
      </c>
      <c r="N29" s="1578">
        <v>0</v>
      </c>
      <c r="O29" s="1580">
        <v>8.0187207488299536E-2</v>
      </c>
      <c r="P29" s="1581">
        <v>2.0335420189187953E-2</v>
      </c>
      <c r="Q29" s="1581">
        <v>0</v>
      </c>
      <c r="R29" s="1582">
        <v>0</v>
      </c>
      <c r="S29" s="1524"/>
      <c r="T29" s="1524"/>
      <c r="U29" s="1524"/>
    </row>
    <row r="30" spans="1:21">
      <c r="B30" s="2629">
        <v>25</v>
      </c>
      <c r="C30" s="2630"/>
      <c r="D30" s="1583"/>
      <c r="E30" s="1584" t="s">
        <v>1273</v>
      </c>
      <c r="F30" s="1585"/>
      <c r="G30" s="1577">
        <v>4554</v>
      </c>
      <c r="H30" s="1577">
        <v>17336</v>
      </c>
      <c r="I30" s="1577">
        <v>361</v>
      </c>
      <c r="J30" s="1578">
        <v>4429</v>
      </c>
      <c r="K30" s="1579">
        <v>145</v>
      </c>
      <c r="L30" s="1577">
        <v>205</v>
      </c>
      <c r="M30" s="1577">
        <v>26</v>
      </c>
      <c r="N30" s="1578">
        <v>364</v>
      </c>
      <c r="O30" s="1580">
        <v>3.1840140535792712E-2</v>
      </c>
      <c r="P30" s="1581">
        <v>1.1825103830179972E-2</v>
      </c>
      <c r="Q30" s="1581">
        <v>7.2022160664819951E-2</v>
      </c>
      <c r="R30" s="1582">
        <v>8.218559494242493E-2</v>
      </c>
      <c r="S30" s="1524"/>
      <c r="T30" s="1524"/>
      <c r="U30" s="1524"/>
    </row>
    <row r="31" spans="1:21">
      <c r="B31" s="2629">
        <v>26</v>
      </c>
      <c r="C31" s="2630"/>
      <c r="D31" s="1583"/>
      <c r="E31" s="1584" t="s">
        <v>1274</v>
      </c>
      <c r="F31" s="1585"/>
      <c r="G31" s="1577">
        <v>4113</v>
      </c>
      <c r="H31" s="1577">
        <v>3375</v>
      </c>
      <c r="I31" s="1577">
        <v>0</v>
      </c>
      <c r="J31" s="1578">
        <v>0</v>
      </c>
      <c r="K31" s="1579">
        <v>476</v>
      </c>
      <c r="L31" s="1577">
        <v>60</v>
      </c>
      <c r="M31" s="1577">
        <v>0</v>
      </c>
      <c r="N31" s="1578">
        <v>0</v>
      </c>
      <c r="O31" s="1580">
        <v>0.11573061026015075</v>
      </c>
      <c r="P31" s="1581">
        <v>1.7777777777777778E-2</v>
      </c>
      <c r="Q31" s="1581">
        <v>0</v>
      </c>
      <c r="R31" s="1582">
        <v>0</v>
      </c>
      <c r="S31" s="1524"/>
      <c r="T31" s="1524"/>
      <c r="U31" s="1524"/>
    </row>
    <row r="32" spans="1:21">
      <c r="B32" s="2629">
        <v>27</v>
      </c>
      <c r="C32" s="2630"/>
      <c r="D32" s="1583"/>
      <c r="E32" s="1584" t="s">
        <v>1275</v>
      </c>
      <c r="F32" s="1585"/>
      <c r="G32" s="1577">
        <v>1447</v>
      </c>
      <c r="H32" s="1577">
        <v>69</v>
      </c>
      <c r="I32" s="1577">
        <v>0</v>
      </c>
      <c r="J32" s="1578">
        <v>0</v>
      </c>
      <c r="K32" s="1579">
        <v>189</v>
      </c>
      <c r="L32" s="1577">
        <v>0</v>
      </c>
      <c r="M32" s="1577">
        <v>0</v>
      </c>
      <c r="N32" s="1578">
        <v>0</v>
      </c>
      <c r="O32" s="1580">
        <v>0.13061506565307532</v>
      </c>
      <c r="P32" s="1581">
        <v>0</v>
      </c>
      <c r="Q32" s="1581">
        <v>0</v>
      </c>
      <c r="R32" s="1582">
        <v>0</v>
      </c>
      <c r="S32" s="1524"/>
      <c r="T32" s="1524"/>
      <c r="U32" s="1524"/>
    </row>
    <row r="33" spans="2:21">
      <c r="B33" s="2629">
        <v>28</v>
      </c>
      <c r="C33" s="2630"/>
      <c r="D33" s="1583"/>
      <c r="E33" s="1584" t="s">
        <v>1276</v>
      </c>
      <c r="F33" s="1585"/>
      <c r="G33" s="1577">
        <v>29311</v>
      </c>
      <c r="H33" s="1577">
        <v>55924</v>
      </c>
      <c r="I33" s="1577">
        <v>75</v>
      </c>
      <c r="J33" s="1578">
        <v>1038</v>
      </c>
      <c r="K33" s="1579">
        <v>2888</v>
      </c>
      <c r="L33" s="1577">
        <v>1820</v>
      </c>
      <c r="M33" s="1577">
        <v>0</v>
      </c>
      <c r="N33" s="1578">
        <v>22</v>
      </c>
      <c r="O33" s="1580">
        <v>9.852956228037256E-2</v>
      </c>
      <c r="P33" s="1581">
        <v>3.2544167083899581E-2</v>
      </c>
      <c r="Q33" s="1581">
        <v>0</v>
      </c>
      <c r="R33" s="1582">
        <v>2.119460500963391E-2</v>
      </c>
      <c r="S33" s="1524"/>
      <c r="T33" s="1524"/>
      <c r="U33" s="1524"/>
    </row>
    <row r="34" spans="2:21">
      <c r="B34" s="2629">
        <v>29</v>
      </c>
      <c r="C34" s="2630"/>
      <c r="D34" s="1583"/>
      <c r="E34" s="1584" t="s">
        <v>1277</v>
      </c>
      <c r="F34" s="1585"/>
      <c r="G34" s="1577">
        <v>3511</v>
      </c>
      <c r="H34" s="1577">
        <v>3022</v>
      </c>
      <c r="I34" s="1577">
        <v>0</v>
      </c>
      <c r="J34" s="1578">
        <v>0</v>
      </c>
      <c r="K34" s="1579">
        <v>271</v>
      </c>
      <c r="L34" s="1577">
        <v>132</v>
      </c>
      <c r="M34" s="1577">
        <v>0</v>
      </c>
      <c r="N34" s="1578">
        <v>0</v>
      </c>
      <c r="O34" s="1580">
        <v>7.718598689831957E-2</v>
      </c>
      <c r="P34" s="1581">
        <v>4.367968232958306E-2</v>
      </c>
      <c r="Q34" s="1581">
        <v>0</v>
      </c>
      <c r="R34" s="1582">
        <v>0</v>
      </c>
      <c r="S34" s="1524"/>
      <c r="T34" s="1524"/>
      <c r="U34" s="1524"/>
    </row>
    <row r="35" spans="2:21">
      <c r="B35" s="2629">
        <v>30</v>
      </c>
      <c r="C35" s="2630"/>
      <c r="D35" s="1583"/>
      <c r="E35" s="1586" t="s">
        <v>1278</v>
      </c>
      <c r="F35" s="1585"/>
      <c r="G35" s="1577">
        <v>512</v>
      </c>
      <c r="H35" s="1577">
        <v>1646</v>
      </c>
      <c r="I35" s="1577">
        <v>0</v>
      </c>
      <c r="J35" s="1578">
        <v>0</v>
      </c>
      <c r="K35" s="1579">
        <v>57</v>
      </c>
      <c r="L35" s="1577">
        <v>51</v>
      </c>
      <c r="M35" s="1577">
        <v>0</v>
      </c>
      <c r="N35" s="1578">
        <v>0</v>
      </c>
      <c r="O35" s="1580">
        <v>0.111328125</v>
      </c>
      <c r="P35" s="1581">
        <v>3.0984204131227218E-2</v>
      </c>
      <c r="Q35" s="1581">
        <v>0</v>
      </c>
      <c r="R35" s="1582">
        <v>0</v>
      </c>
      <c r="S35" s="1524"/>
      <c r="T35" s="1524"/>
      <c r="U35" s="1524"/>
    </row>
    <row r="36" spans="2:21">
      <c r="B36" s="2629">
        <v>31</v>
      </c>
      <c r="C36" s="2630"/>
      <c r="D36" s="1583"/>
      <c r="E36" s="1584" t="s">
        <v>1279</v>
      </c>
      <c r="F36" s="1585"/>
      <c r="G36" s="1577">
        <v>14517</v>
      </c>
      <c r="H36" s="1577">
        <v>19927</v>
      </c>
      <c r="I36" s="1577">
        <v>21</v>
      </c>
      <c r="J36" s="1578">
        <v>31785</v>
      </c>
      <c r="K36" s="1579">
        <v>1322</v>
      </c>
      <c r="L36" s="1577">
        <v>696</v>
      </c>
      <c r="M36" s="1577">
        <v>2</v>
      </c>
      <c r="N36" s="1578">
        <v>0</v>
      </c>
      <c r="O36" s="1580">
        <v>9.1065647172280773E-2</v>
      </c>
      <c r="P36" s="1581">
        <v>3.4927485321423195E-2</v>
      </c>
      <c r="Q36" s="1581">
        <v>9.5238095238095233E-2</v>
      </c>
      <c r="R36" s="1582">
        <v>0</v>
      </c>
      <c r="S36" s="1524"/>
      <c r="T36" s="1524"/>
      <c r="U36" s="1524"/>
    </row>
    <row r="37" spans="2:21">
      <c r="B37" s="2629">
        <v>32</v>
      </c>
      <c r="C37" s="2630"/>
      <c r="D37" s="1583"/>
      <c r="E37" s="1584" t="s">
        <v>1280</v>
      </c>
      <c r="F37" s="1585"/>
      <c r="G37" s="1577">
        <v>19724</v>
      </c>
      <c r="H37" s="1577">
        <v>38021</v>
      </c>
      <c r="I37" s="1577">
        <v>2088</v>
      </c>
      <c r="J37" s="1578">
        <v>21306</v>
      </c>
      <c r="K37" s="1579">
        <v>1268</v>
      </c>
      <c r="L37" s="1577">
        <v>812</v>
      </c>
      <c r="M37" s="1577">
        <v>0</v>
      </c>
      <c r="N37" s="1578">
        <v>3217</v>
      </c>
      <c r="O37" s="1580">
        <v>6.4287162847292634E-2</v>
      </c>
      <c r="P37" s="1581">
        <v>2.13566187107125E-2</v>
      </c>
      <c r="Q37" s="1581">
        <v>0</v>
      </c>
      <c r="R37" s="1582">
        <v>0.15099033136205764</v>
      </c>
      <c r="S37" s="1524"/>
      <c r="T37" s="1524"/>
      <c r="U37" s="1524"/>
    </row>
    <row r="38" spans="2:21">
      <c r="B38" s="2629">
        <v>33</v>
      </c>
      <c r="C38" s="2630"/>
      <c r="D38" s="1583"/>
      <c r="E38" s="1584" t="s">
        <v>1281</v>
      </c>
      <c r="F38" s="1585"/>
      <c r="G38" s="1577">
        <v>27329</v>
      </c>
      <c r="H38" s="1577">
        <v>23312</v>
      </c>
      <c r="I38" s="1577">
        <v>0</v>
      </c>
      <c r="J38" s="1578">
        <v>150</v>
      </c>
      <c r="K38" s="1579">
        <v>2014</v>
      </c>
      <c r="L38" s="1577">
        <v>627</v>
      </c>
      <c r="M38" s="1577">
        <v>0</v>
      </c>
      <c r="N38" s="1578">
        <v>24</v>
      </c>
      <c r="O38" s="1580">
        <v>7.3694610121116763E-2</v>
      </c>
      <c r="P38" s="1581">
        <v>2.6896019217570351E-2</v>
      </c>
      <c r="Q38" s="1581">
        <v>0</v>
      </c>
      <c r="R38" s="1582">
        <v>0.16</v>
      </c>
      <c r="S38" s="1524"/>
      <c r="T38" s="1524"/>
      <c r="U38" s="1524"/>
    </row>
    <row r="39" spans="2:21">
      <c r="B39" s="2629">
        <v>34</v>
      </c>
      <c r="C39" s="2630"/>
      <c r="D39" s="1583"/>
      <c r="E39" s="1584" t="s">
        <v>1282</v>
      </c>
      <c r="F39" s="1585"/>
      <c r="G39" s="1577">
        <v>15060</v>
      </c>
      <c r="H39" s="1577">
        <v>25744</v>
      </c>
      <c r="I39" s="1577">
        <v>3426</v>
      </c>
      <c r="J39" s="1578">
        <v>30903</v>
      </c>
      <c r="K39" s="1579">
        <v>1062</v>
      </c>
      <c r="L39" s="1577">
        <v>371</v>
      </c>
      <c r="M39" s="1577">
        <v>146</v>
      </c>
      <c r="N39" s="1578">
        <v>5368</v>
      </c>
      <c r="O39" s="1580">
        <v>7.0517928286852591E-2</v>
      </c>
      <c r="P39" s="1581">
        <v>1.4411124922311995E-2</v>
      </c>
      <c r="Q39" s="1581">
        <v>4.2615294804436661E-2</v>
      </c>
      <c r="R39" s="1582">
        <v>0.17370481830243018</v>
      </c>
      <c r="S39" s="1524"/>
      <c r="T39" s="1524"/>
      <c r="U39" s="1524"/>
    </row>
    <row r="40" spans="2:21">
      <c r="B40" s="2629">
        <v>35</v>
      </c>
      <c r="C40" s="2630"/>
      <c r="D40" s="1583"/>
      <c r="E40" s="1584" t="s">
        <v>1283</v>
      </c>
      <c r="F40" s="1585"/>
      <c r="G40" s="1577">
        <v>3728</v>
      </c>
      <c r="H40" s="1577">
        <v>19361</v>
      </c>
      <c r="I40" s="1577">
        <v>1311</v>
      </c>
      <c r="J40" s="1578">
        <v>9064</v>
      </c>
      <c r="K40" s="1579">
        <v>316</v>
      </c>
      <c r="L40" s="1577">
        <v>494</v>
      </c>
      <c r="M40" s="1577">
        <v>0</v>
      </c>
      <c r="N40" s="1578">
        <v>0</v>
      </c>
      <c r="O40" s="1580">
        <v>8.4763948497854083E-2</v>
      </c>
      <c r="P40" s="1581">
        <v>2.5515210991167811E-2</v>
      </c>
      <c r="Q40" s="1581">
        <v>0</v>
      </c>
      <c r="R40" s="1582">
        <v>0</v>
      </c>
      <c r="S40" s="1524"/>
      <c r="T40" s="1524"/>
      <c r="U40" s="1524"/>
    </row>
    <row r="41" spans="2:21">
      <c r="B41" s="2629">
        <v>36</v>
      </c>
      <c r="C41" s="2630"/>
      <c r="D41" s="1583"/>
      <c r="E41" s="1584" t="s">
        <v>1284</v>
      </c>
      <c r="F41" s="1585"/>
      <c r="G41" s="1577">
        <v>4267</v>
      </c>
      <c r="H41" s="1577">
        <v>11478</v>
      </c>
      <c r="I41" s="1577">
        <v>0</v>
      </c>
      <c r="J41" s="1578">
        <v>0</v>
      </c>
      <c r="K41" s="1579">
        <v>390</v>
      </c>
      <c r="L41" s="1577">
        <v>173</v>
      </c>
      <c r="M41" s="1577">
        <v>0</v>
      </c>
      <c r="N41" s="1578">
        <v>0</v>
      </c>
      <c r="O41" s="1580">
        <v>9.1399109444574647E-2</v>
      </c>
      <c r="P41" s="1581">
        <v>1.5072312249520823E-2</v>
      </c>
      <c r="Q41" s="1581">
        <v>0</v>
      </c>
      <c r="R41" s="1582">
        <v>0</v>
      </c>
      <c r="S41" s="1524"/>
      <c r="T41" s="1524"/>
      <c r="U41" s="1524"/>
    </row>
    <row r="42" spans="2:21">
      <c r="B42" s="2629">
        <v>37</v>
      </c>
      <c r="C42" s="2630"/>
      <c r="D42" s="1583"/>
      <c r="E42" s="1584" t="s">
        <v>1285</v>
      </c>
      <c r="F42" s="1585"/>
      <c r="G42" s="1577">
        <v>10556</v>
      </c>
      <c r="H42" s="1577">
        <v>21447</v>
      </c>
      <c r="I42" s="1577">
        <v>2182</v>
      </c>
      <c r="J42" s="1578">
        <v>15052</v>
      </c>
      <c r="K42" s="1579">
        <v>765</v>
      </c>
      <c r="L42" s="1577">
        <v>525</v>
      </c>
      <c r="M42" s="1577">
        <v>40</v>
      </c>
      <c r="N42" s="1578">
        <v>457</v>
      </c>
      <c r="O42" s="1580">
        <v>7.2470632815460401E-2</v>
      </c>
      <c r="P42" s="1581">
        <v>2.4478948104630017E-2</v>
      </c>
      <c r="Q42" s="1581">
        <v>1.8331805682859761E-2</v>
      </c>
      <c r="R42" s="1582">
        <v>3.0361413765612542E-2</v>
      </c>
      <c r="S42" s="1524"/>
      <c r="T42" s="1524"/>
      <c r="U42" s="1524"/>
    </row>
    <row r="43" spans="2:21">
      <c r="B43" s="2629">
        <v>38</v>
      </c>
      <c r="C43" s="2630"/>
      <c r="D43" s="1583"/>
      <c r="E43" s="1584" t="s">
        <v>1286</v>
      </c>
      <c r="F43" s="1585"/>
      <c r="G43" s="1577">
        <v>7536</v>
      </c>
      <c r="H43" s="1577">
        <v>12017</v>
      </c>
      <c r="I43" s="1577">
        <v>2268</v>
      </c>
      <c r="J43" s="1578">
        <v>40418</v>
      </c>
      <c r="K43" s="1579">
        <v>726</v>
      </c>
      <c r="L43" s="1577">
        <v>339</v>
      </c>
      <c r="M43" s="1577">
        <v>147</v>
      </c>
      <c r="N43" s="1578">
        <v>5761</v>
      </c>
      <c r="O43" s="1580">
        <v>9.6337579617834401E-2</v>
      </c>
      <c r="P43" s="1581">
        <v>2.8210035782641259E-2</v>
      </c>
      <c r="Q43" s="1581">
        <v>6.4814814814814811E-2</v>
      </c>
      <c r="R43" s="1582">
        <v>0.14253550398337375</v>
      </c>
      <c r="S43" s="1524"/>
      <c r="T43" s="1524"/>
      <c r="U43" s="1524"/>
    </row>
    <row r="44" spans="2:21">
      <c r="B44" s="2629">
        <v>39</v>
      </c>
      <c r="C44" s="2630"/>
      <c r="D44" s="1583"/>
      <c r="E44" s="1584" t="s">
        <v>1287</v>
      </c>
      <c r="F44" s="1585"/>
      <c r="G44" s="1577">
        <v>4668</v>
      </c>
      <c r="H44" s="1577">
        <v>5859</v>
      </c>
      <c r="I44" s="1577">
        <v>2112</v>
      </c>
      <c r="J44" s="1578">
        <v>24403</v>
      </c>
      <c r="K44" s="1579">
        <v>340</v>
      </c>
      <c r="L44" s="1577">
        <v>107</v>
      </c>
      <c r="M44" s="1577">
        <v>0</v>
      </c>
      <c r="N44" s="1578">
        <v>3973</v>
      </c>
      <c r="O44" s="1580">
        <v>7.2836332476435298E-2</v>
      </c>
      <c r="P44" s="1581">
        <v>1.8262502133469874E-2</v>
      </c>
      <c r="Q44" s="1581">
        <v>0</v>
      </c>
      <c r="R44" s="1582">
        <v>0.1628078514936688</v>
      </c>
      <c r="S44" s="1524"/>
      <c r="T44" s="1524"/>
      <c r="U44" s="1524"/>
    </row>
    <row r="45" spans="2:21">
      <c r="B45" s="2629">
        <v>40</v>
      </c>
      <c r="C45" s="2630"/>
      <c r="D45" s="1583"/>
      <c r="E45" s="1584" t="s">
        <v>1288</v>
      </c>
      <c r="F45" s="1585"/>
      <c r="G45" s="1577">
        <v>23764</v>
      </c>
      <c r="H45" s="1577">
        <v>14918</v>
      </c>
      <c r="I45" s="1577">
        <v>706</v>
      </c>
      <c r="J45" s="1578">
        <v>12066</v>
      </c>
      <c r="K45" s="1579">
        <v>1951</v>
      </c>
      <c r="L45" s="1577">
        <v>481</v>
      </c>
      <c r="M45" s="1577">
        <v>0</v>
      </c>
      <c r="N45" s="1578">
        <v>1880</v>
      </c>
      <c r="O45" s="1580">
        <v>8.2098973236828812E-2</v>
      </c>
      <c r="P45" s="1581">
        <v>3.2242928006435176E-2</v>
      </c>
      <c r="Q45" s="1581">
        <v>0</v>
      </c>
      <c r="R45" s="1582">
        <v>0.15580971324382561</v>
      </c>
      <c r="S45" s="1524"/>
      <c r="T45" s="1524"/>
      <c r="U45" s="1524"/>
    </row>
    <row r="46" spans="2:21">
      <c r="B46" s="2629">
        <v>41</v>
      </c>
      <c r="C46" s="2630"/>
      <c r="D46" s="1583"/>
      <c r="E46" s="1584" t="s">
        <v>1289</v>
      </c>
      <c r="F46" s="1585"/>
      <c r="G46" s="1577">
        <v>5089</v>
      </c>
      <c r="H46" s="1577">
        <v>59447</v>
      </c>
      <c r="I46" s="1577">
        <v>0</v>
      </c>
      <c r="J46" s="1578">
        <v>0</v>
      </c>
      <c r="K46" s="1579">
        <v>474</v>
      </c>
      <c r="L46" s="1577">
        <v>1468</v>
      </c>
      <c r="M46" s="1577">
        <v>0</v>
      </c>
      <c r="N46" s="1578">
        <v>0</v>
      </c>
      <c r="O46" s="1580">
        <v>9.3142071133818033E-2</v>
      </c>
      <c r="P46" s="1581">
        <v>2.4694265480175618E-2</v>
      </c>
      <c r="Q46" s="1581">
        <v>0</v>
      </c>
      <c r="R46" s="1582">
        <v>0</v>
      </c>
      <c r="S46" s="1524"/>
      <c r="T46" s="1524"/>
      <c r="U46" s="1524"/>
    </row>
    <row r="47" spans="2:21">
      <c r="B47" s="2629">
        <v>42</v>
      </c>
      <c r="C47" s="2630"/>
      <c r="D47" s="1583"/>
      <c r="E47" s="1584" t="s">
        <v>1290</v>
      </c>
      <c r="F47" s="1585"/>
      <c r="G47" s="1577">
        <v>12962</v>
      </c>
      <c r="H47" s="1577">
        <v>91259</v>
      </c>
      <c r="I47" s="1577">
        <v>6376</v>
      </c>
      <c r="J47" s="1578">
        <v>125794</v>
      </c>
      <c r="K47" s="1579">
        <v>1261</v>
      </c>
      <c r="L47" s="1577">
        <v>2661</v>
      </c>
      <c r="M47" s="1577">
        <v>474</v>
      </c>
      <c r="N47" s="1578">
        <v>12158</v>
      </c>
      <c r="O47" s="1580">
        <v>9.7284369696034559E-2</v>
      </c>
      <c r="P47" s="1581">
        <v>2.9158767902343879E-2</v>
      </c>
      <c r="Q47" s="1581">
        <v>7.4341279799247179E-2</v>
      </c>
      <c r="R47" s="1582">
        <v>9.6650078700096981E-2</v>
      </c>
      <c r="S47" s="1524"/>
      <c r="T47" s="1524"/>
      <c r="U47" s="1524"/>
    </row>
    <row r="48" spans="2:21">
      <c r="B48" s="2629">
        <v>43</v>
      </c>
      <c r="C48" s="2630"/>
      <c r="D48" s="1583"/>
      <c r="E48" s="1584" t="s">
        <v>1291</v>
      </c>
      <c r="F48" s="1585"/>
      <c r="G48" s="1577">
        <v>48748</v>
      </c>
      <c r="H48" s="1577">
        <v>104232</v>
      </c>
      <c r="I48" s="1577">
        <v>376</v>
      </c>
      <c r="J48" s="1578">
        <v>0</v>
      </c>
      <c r="K48" s="1579">
        <v>4187</v>
      </c>
      <c r="L48" s="1577">
        <v>3241</v>
      </c>
      <c r="M48" s="1577">
        <v>0</v>
      </c>
      <c r="N48" s="1578">
        <v>0</v>
      </c>
      <c r="O48" s="1580">
        <v>8.5890703208336749E-2</v>
      </c>
      <c r="P48" s="1581">
        <v>3.1094097781871211E-2</v>
      </c>
      <c r="Q48" s="1581">
        <v>0</v>
      </c>
      <c r="R48" s="1582">
        <v>0</v>
      </c>
      <c r="S48" s="1524"/>
      <c r="T48" s="1524"/>
      <c r="U48" s="1524"/>
    </row>
    <row r="49" spans="1:22">
      <c r="B49" s="2629">
        <v>44</v>
      </c>
      <c r="C49" s="2630"/>
      <c r="D49" s="1583"/>
      <c r="E49" s="1584" t="s">
        <v>1292</v>
      </c>
      <c r="F49" s="1585"/>
      <c r="G49" s="1577">
        <v>11414</v>
      </c>
      <c r="H49" s="1577">
        <v>54968</v>
      </c>
      <c r="I49" s="1577">
        <v>5272</v>
      </c>
      <c r="J49" s="1578">
        <v>44534</v>
      </c>
      <c r="K49" s="1579">
        <v>1103</v>
      </c>
      <c r="L49" s="1577">
        <v>1300</v>
      </c>
      <c r="M49" s="1577">
        <v>0</v>
      </c>
      <c r="N49" s="1578">
        <v>10324</v>
      </c>
      <c r="O49" s="1580">
        <v>9.6635710530926927E-2</v>
      </c>
      <c r="P49" s="1581">
        <v>2.3650123708339396E-2</v>
      </c>
      <c r="Q49" s="1581">
        <v>0</v>
      </c>
      <c r="R49" s="1582">
        <v>0.23182287690304038</v>
      </c>
      <c r="S49" s="1524"/>
      <c r="T49" s="1524"/>
      <c r="U49" s="1524"/>
    </row>
    <row r="50" spans="1:22">
      <c r="B50" s="2629">
        <v>45</v>
      </c>
      <c r="C50" s="2630"/>
      <c r="D50" s="1583"/>
      <c r="E50" s="1584" t="s">
        <v>1293</v>
      </c>
      <c r="F50" s="1585"/>
      <c r="G50" s="1577">
        <v>21519</v>
      </c>
      <c r="H50" s="1577">
        <v>274348</v>
      </c>
      <c r="I50" s="1577">
        <v>41130</v>
      </c>
      <c r="J50" s="1578">
        <v>300584</v>
      </c>
      <c r="K50" s="1579">
        <v>1795</v>
      </c>
      <c r="L50" s="1577">
        <v>5840</v>
      </c>
      <c r="M50" s="1577">
        <v>877</v>
      </c>
      <c r="N50" s="1578">
        <v>26317</v>
      </c>
      <c r="O50" s="1580">
        <v>8.3414656814907756E-2</v>
      </c>
      <c r="P50" s="1581">
        <v>2.1286832781722484E-2</v>
      </c>
      <c r="Q50" s="1581">
        <v>2.1322635545830294E-2</v>
      </c>
      <c r="R50" s="1582">
        <v>8.7552897027120533E-2</v>
      </c>
      <c r="S50" s="1524"/>
      <c r="T50" s="1524"/>
      <c r="U50" s="1524"/>
    </row>
    <row r="51" spans="1:22">
      <c r="B51" s="2629">
        <v>46</v>
      </c>
      <c r="C51" s="2630"/>
      <c r="D51" s="1583"/>
      <c r="E51" s="1586" t="s">
        <v>1294</v>
      </c>
      <c r="F51" s="1585"/>
      <c r="G51" s="1577">
        <v>15026</v>
      </c>
      <c r="H51" s="1577">
        <v>365945</v>
      </c>
      <c r="I51" s="1577">
        <v>1946</v>
      </c>
      <c r="J51" s="1578">
        <v>0</v>
      </c>
      <c r="K51" s="1579">
        <v>1345</v>
      </c>
      <c r="L51" s="1577">
        <v>9590</v>
      </c>
      <c r="M51" s="1577">
        <v>115</v>
      </c>
      <c r="N51" s="1578">
        <v>0</v>
      </c>
      <c r="O51" s="1580">
        <v>8.9511513376813526E-2</v>
      </c>
      <c r="P51" s="1581">
        <v>2.6206123871073524E-2</v>
      </c>
      <c r="Q51" s="1581">
        <v>5.909558067831449E-2</v>
      </c>
      <c r="R51" s="1582">
        <v>0</v>
      </c>
      <c r="S51" s="1524"/>
      <c r="T51" s="1524"/>
      <c r="U51" s="1524"/>
    </row>
    <row r="52" spans="1:22" ht="12.75" thickBot="1">
      <c r="B52" s="2631">
        <v>47</v>
      </c>
      <c r="C52" s="2632"/>
      <c r="D52" s="1587"/>
      <c r="E52" s="1588" t="s">
        <v>1295</v>
      </c>
      <c r="F52" s="1589"/>
      <c r="G52" s="1590">
        <v>2681</v>
      </c>
      <c r="H52" s="1590">
        <v>79311</v>
      </c>
      <c r="I52" s="1590">
        <v>4416</v>
      </c>
      <c r="J52" s="1591">
        <v>0</v>
      </c>
      <c r="K52" s="1592">
        <v>204</v>
      </c>
      <c r="L52" s="1590">
        <v>2375</v>
      </c>
      <c r="M52" s="1590">
        <v>239</v>
      </c>
      <c r="N52" s="1593">
        <v>0</v>
      </c>
      <c r="O52" s="1594">
        <v>7.6091010816859386E-2</v>
      </c>
      <c r="P52" s="1595">
        <v>2.9945404798829924E-2</v>
      </c>
      <c r="Q52" s="1595">
        <v>5.41213768115942E-2</v>
      </c>
      <c r="R52" s="1596">
        <v>0</v>
      </c>
      <c r="S52" s="1524"/>
      <c r="T52" s="1524"/>
      <c r="U52" s="1524"/>
    </row>
    <row r="53" spans="1:22" ht="13.5" thickTop="1" thickBot="1">
      <c r="B53" s="2633" t="s">
        <v>1296</v>
      </c>
      <c r="C53" s="2634"/>
      <c r="D53" s="1597"/>
      <c r="E53" s="1598" t="s">
        <v>285</v>
      </c>
      <c r="F53" s="1599"/>
      <c r="G53" s="1600">
        <v>2156387</v>
      </c>
      <c r="H53" s="1601">
        <v>2184655</v>
      </c>
      <c r="I53" s="1601">
        <v>201202</v>
      </c>
      <c r="J53" s="1602">
        <v>1824752</v>
      </c>
      <c r="K53" s="1600">
        <v>149105</v>
      </c>
      <c r="L53" s="1601">
        <v>57696</v>
      </c>
      <c r="M53" s="1601">
        <v>4445</v>
      </c>
      <c r="N53" s="1603">
        <v>173088</v>
      </c>
      <c r="O53" s="1604">
        <v>6.9145751667024524E-2</v>
      </c>
      <c r="P53" s="1605">
        <v>2.6409661937468389E-2</v>
      </c>
      <c r="Q53" s="1605">
        <v>2.2092225723402352E-2</v>
      </c>
      <c r="R53" s="1606">
        <v>9.4855629696528623E-2</v>
      </c>
      <c r="S53" s="1524"/>
      <c r="T53" s="1524"/>
      <c r="U53" s="1524"/>
    </row>
    <row r="54" spans="1:22">
      <c r="B54" s="1524"/>
      <c r="C54" s="1524"/>
      <c r="D54" s="1524"/>
      <c r="E54" s="1607"/>
      <c r="F54" s="1524"/>
    </row>
    <row r="55" spans="1:22" ht="12.75">
      <c r="A55" s="2616" t="s">
        <v>1475</v>
      </c>
      <c r="B55" s="2616"/>
      <c r="C55" s="2616"/>
      <c r="D55" s="2616"/>
      <c r="E55" s="2616"/>
      <c r="F55" s="2616"/>
      <c r="G55" s="2616"/>
      <c r="H55" s="2616"/>
      <c r="I55" s="2616"/>
      <c r="J55" s="2616"/>
      <c r="K55" s="2616"/>
      <c r="L55" s="2616"/>
      <c r="M55" s="2616"/>
      <c r="N55" s="2616"/>
      <c r="O55" s="2616"/>
      <c r="P55" s="2616"/>
      <c r="Q55" s="2616"/>
      <c r="R55" s="2616"/>
      <c r="S55" s="2616"/>
      <c r="T55" s="2616"/>
      <c r="U55" s="2616"/>
      <c r="V55" s="2616"/>
    </row>
    <row r="56" spans="1:22" ht="12.75" thickBot="1"/>
    <row r="57" spans="1:22" ht="12" customHeight="1">
      <c r="B57" s="2639" t="s">
        <v>1227</v>
      </c>
      <c r="C57" s="2640"/>
      <c r="D57" s="2639" t="s">
        <v>1228</v>
      </c>
      <c r="E57" s="2640"/>
      <c r="F57" s="2645"/>
      <c r="G57" s="2648" t="s">
        <v>1310</v>
      </c>
      <c r="H57" s="2649"/>
      <c r="I57" s="2649"/>
      <c r="J57" s="2649"/>
      <c r="K57" s="2649"/>
      <c r="L57" s="2649"/>
      <c r="M57" s="2649"/>
      <c r="N57" s="2649"/>
      <c r="O57" s="2649"/>
      <c r="P57" s="2650"/>
      <c r="Q57" s="2648" t="s">
        <v>1311</v>
      </c>
      <c r="R57" s="2649"/>
      <c r="S57" s="2649"/>
      <c r="T57" s="2650"/>
      <c r="U57" s="2651" t="s">
        <v>1312</v>
      </c>
    </row>
    <row r="58" spans="1:22" ht="12" customHeight="1">
      <c r="B58" s="2641"/>
      <c r="C58" s="2642"/>
      <c r="D58" s="2641"/>
      <c r="E58" s="2642"/>
      <c r="F58" s="2646"/>
      <c r="G58" s="2654" t="s">
        <v>1306</v>
      </c>
      <c r="H58" s="2655"/>
      <c r="I58" s="2655"/>
      <c r="J58" s="2656"/>
      <c r="K58" s="2657" t="s">
        <v>1307</v>
      </c>
      <c r="L58" s="2655"/>
      <c r="M58" s="2656"/>
      <c r="N58" s="2657" t="s">
        <v>1313</v>
      </c>
      <c r="O58" s="2655"/>
      <c r="P58" s="2658"/>
      <c r="Q58" s="2654" t="s">
        <v>1314</v>
      </c>
      <c r="R58" s="2655"/>
      <c r="S58" s="2655"/>
      <c r="T58" s="2658"/>
      <c r="U58" s="2652"/>
    </row>
    <row r="59" spans="1:22" ht="12" customHeight="1" thickBot="1">
      <c r="B59" s="2643"/>
      <c r="C59" s="2644"/>
      <c r="D59" s="2643"/>
      <c r="E59" s="2644"/>
      <c r="F59" s="2647"/>
      <c r="G59" s="1608" t="s">
        <v>1315</v>
      </c>
      <c r="H59" s="1609" t="s">
        <v>1316</v>
      </c>
      <c r="I59" s="1609" t="s">
        <v>1317</v>
      </c>
      <c r="J59" s="1609" t="s">
        <v>1318</v>
      </c>
      <c r="K59" s="1609" t="s">
        <v>1319</v>
      </c>
      <c r="L59" s="1609" t="s">
        <v>1318</v>
      </c>
      <c r="M59" s="1609" t="s">
        <v>1320</v>
      </c>
      <c r="N59" s="1609" t="s">
        <v>1321</v>
      </c>
      <c r="O59" s="1609" t="s">
        <v>1322</v>
      </c>
      <c r="P59" s="1610" t="s">
        <v>1323</v>
      </c>
      <c r="Q59" s="1608" t="s">
        <v>1324</v>
      </c>
      <c r="R59" s="1609" t="s">
        <v>1307</v>
      </c>
      <c r="S59" s="1609" t="s">
        <v>1308</v>
      </c>
      <c r="T59" s="1611" t="s">
        <v>1325</v>
      </c>
      <c r="U59" s="2653"/>
    </row>
    <row r="60" spans="1:22">
      <c r="B60" s="2635">
        <v>1</v>
      </c>
      <c r="C60" s="2636"/>
      <c r="D60" s="1574"/>
      <c r="E60" s="1575" t="s">
        <v>1249</v>
      </c>
      <c r="F60" s="1576"/>
      <c r="G60" s="1612">
        <v>4.1715020421386341E-2</v>
      </c>
      <c r="H60" s="1581">
        <v>3.8506172696664315E-2</v>
      </c>
      <c r="I60" s="1581">
        <v>1.7327777713498943E-2</v>
      </c>
      <c r="J60" s="1581">
        <v>1.7327777713498943E-2</v>
      </c>
      <c r="K60" s="1581">
        <v>1.6968774808150303E-2</v>
      </c>
      <c r="L60" s="1581">
        <v>1.0717120931463351E-2</v>
      </c>
      <c r="M60" s="1581">
        <v>1.9648055041016143E-2</v>
      </c>
      <c r="N60" s="1581">
        <v>7.4414543960558757E-3</v>
      </c>
      <c r="O60" s="1581">
        <v>6.3198004952739698E-3</v>
      </c>
      <c r="P60" s="1582">
        <v>1.4896672596002929E-3</v>
      </c>
      <c r="Q60" s="1613">
        <v>24872.484660819864</v>
      </c>
      <c r="R60" s="1474">
        <v>8315.6820587456987</v>
      </c>
      <c r="S60" s="1474">
        <v>433.68796220213642</v>
      </c>
      <c r="T60" s="1614">
        <v>3340.1635284782533</v>
      </c>
      <c r="U60" s="1491">
        <v>36962.018210245951</v>
      </c>
    </row>
    <row r="61" spans="1:22">
      <c r="B61" s="2637">
        <v>2</v>
      </c>
      <c r="C61" s="2638"/>
      <c r="D61" s="1583"/>
      <c r="E61" s="1584" t="s">
        <v>1250</v>
      </c>
      <c r="F61" s="1585"/>
      <c r="G61" s="1612">
        <v>4.1523341523341521E-2</v>
      </c>
      <c r="H61" s="1581">
        <v>3.8329238329238333E-2</v>
      </c>
      <c r="I61" s="1581">
        <v>1.7248157248157248E-2</v>
      </c>
      <c r="J61" s="1581">
        <v>1.7248157248157248E-2</v>
      </c>
      <c r="K61" s="1581">
        <v>4.5844242517583044E-3</v>
      </c>
      <c r="L61" s="1581">
        <v>2.8954258432157707E-3</v>
      </c>
      <c r="M61" s="1581">
        <v>5.3082807125622465E-3</v>
      </c>
      <c r="N61" s="1581">
        <v>0</v>
      </c>
      <c r="O61" s="1581">
        <v>0</v>
      </c>
      <c r="P61" s="1582">
        <v>0</v>
      </c>
      <c r="Q61" s="1613">
        <v>387.94299754299755</v>
      </c>
      <c r="R61" s="1474">
        <v>241.91282920067769</v>
      </c>
      <c r="S61" s="1474">
        <v>0</v>
      </c>
      <c r="T61" s="1614">
        <v>0</v>
      </c>
      <c r="U61" s="1491">
        <v>629.85582674367527</v>
      </c>
    </row>
    <row r="62" spans="1:22">
      <c r="B62" s="2637">
        <v>3</v>
      </c>
      <c r="C62" s="2638"/>
      <c r="D62" s="1583"/>
      <c r="E62" s="1584" t="s">
        <v>1251</v>
      </c>
      <c r="F62" s="1585"/>
      <c r="G62" s="1612">
        <v>4.176237210273543E-2</v>
      </c>
      <c r="H62" s="1581">
        <v>3.8549881940986554E-2</v>
      </c>
      <c r="I62" s="1581">
        <v>1.7347446873443948E-2</v>
      </c>
      <c r="J62" s="1581">
        <v>1.7347446873443948E-2</v>
      </c>
      <c r="K62" s="1581">
        <v>1.2118283726323927E-2</v>
      </c>
      <c r="L62" s="1581">
        <v>7.6536528797835329E-3</v>
      </c>
      <c r="M62" s="1581">
        <v>1.4031696946269811E-2</v>
      </c>
      <c r="N62" s="1581">
        <v>8.1610446137105541E-4</v>
      </c>
      <c r="O62" s="1581">
        <v>8.2096324070744949E-4</v>
      </c>
      <c r="P62" s="1582">
        <v>1.9351276388104166E-4</v>
      </c>
      <c r="Q62" s="1613">
        <v>1401.8728817642993</v>
      </c>
      <c r="R62" s="1474">
        <v>1002.1055276381909</v>
      </c>
      <c r="S62" s="1474">
        <v>33.892818280739931</v>
      </c>
      <c r="T62" s="1614">
        <v>302.91139332614239</v>
      </c>
      <c r="U62" s="1491">
        <v>2740.7826210093726</v>
      </c>
    </row>
    <row r="63" spans="1:22">
      <c r="B63" s="2637">
        <v>4</v>
      </c>
      <c r="C63" s="2638"/>
      <c r="D63" s="1583"/>
      <c r="E63" s="1584" t="s">
        <v>1252</v>
      </c>
      <c r="F63" s="1585"/>
      <c r="G63" s="1612">
        <v>4.6238297552355534E-2</v>
      </c>
      <c r="H63" s="1581">
        <v>4.2681505432943564E-2</v>
      </c>
      <c r="I63" s="1581">
        <v>1.9206677444824606E-2</v>
      </c>
      <c r="J63" s="1581">
        <v>1.9206677444824606E-2</v>
      </c>
      <c r="K63" s="1581">
        <v>1.2641342651368638E-2</v>
      </c>
      <c r="L63" s="1581">
        <v>7.9840058850749272E-3</v>
      </c>
      <c r="M63" s="1581">
        <v>1.4637344122637367E-2</v>
      </c>
      <c r="N63" s="1581">
        <v>2.3437499999999999E-4</v>
      </c>
      <c r="O63" s="1581">
        <v>7.5198325253415614E-4</v>
      </c>
      <c r="P63" s="1582">
        <v>1.7725319524019393E-4</v>
      </c>
      <c r="Q63" s="1613">
        <v>760.97567394818964</v>
      </c>
      <c r="R63" s="1474">
        <v>908.14074939784769</v>
      </c>
      <c r="S63" s="1474">
        <v>5.1984374999999998</v>
      </c>
      <c r="T63" s="1614">
        <v>131.44076410312917</v>
      </c>
      <c r="U63" s="1491">
        <v>1805.7556249491663</v>
      </c>
    </row>
    <row r="64" spans="1:22">
      <c r="B64" s="2637">
        <v>5</v>
      </c>
      <c r="C64" s="2638"/>
      <c r="D64" s="1583"/>
      <c r="E64" s="1584" t="s">
        <v>1253</v>
      </c>
      <c r="F64" s="1585"/>
      <c r="G64" s="1612">
        <v>3.9426229508196721E-2</v>
      </c>
      <c r="H64" s="1581">
        <v>3.6393442622950821E-2</v>
      </c>
      <c r="I64" s="1581">
        <v>1.6377049180327868E-2</v>
      </c>
      <c r="J64" s="1581">
        <v>1.6377049180327868E-2</v>
      </c>
      <c r="K64" s="1581">
        <v>1.0158794788273615E-2</v>
      </c>
      <c r="L64" s="1581">
        <v>6.4160809189096517E-3</v>
      </c>
      <c r="M64" s="1581">
        <v>1.1762815018001029E-2</v>
      </c>
      <c r="N64" s="1581">
        <v>0</v>
      </c>
      <c r="O64" s="1581">
        <v>6.7227966834203039E-6</v>
      </c>
      <c r="P64" s="1582">
        <v>1.5846592182347856E-6</v>
      </c>
      <c r="Q64" s="1613">
        <v>152.7372131147541</v>
      </c>
      <c r="R64" s="1474">
        <v>157.59498757071833</v>
      </c>
      <c r="S64" s="1474">
        <v>0</v>
      </c>
      <c r="T64" s="1614">
        <v>1.5935477158497937</v>
      </c>
      <c r="U64" s="1491">
        <v>311.92574840132227</v>
      </c>
    </row>
    <row r="65" spans="1:21">
      <c r="B65" s="2637">
        <v>6</v>
      </c>
      <c r="C65" s="2638"/>
      <c r="D65" s="1583"/>
      <c r="E65" s="1584" t="s">
        <v>1254</v>
      </c>
      <c r="F65" s="1585"/>
      <c r="G65" s="1612">
        <v>5.6186726659167602E-2</v>
      </c>
      <c r="H65" s="1581">
        <v>5.1864670762308558E-2</v>
      </c>
      <c r="I65" s="1581">
        <v>2.3339101843038852E-2</v>
      </c>
      <c r="J65" s="1581">
        <v>2.3339101843038852E-2</v>
      </c>
      <c r="K65" s="1581">
        <v>1.253334154048176E-2</v>
      </c>
      <c r="L65" s="1581">
        <v>7.9157946571463741E-3</v>
      </c>
      <c r="M65" s="1581">
        <v>1.4512290204768354E-2</v>
      </c>
      <c r="N65" s="1581">
        <v>9.6144914073385962E-3</v>
      </c>
      <c r="O65" s="1581">
        <v>2.2088640938010781E-3</v>
      </c>
      <c r="P65" s="1582">
        <v>5.2066082211025416E-4</v>
      </c>
      <c r="Q65" s="1613">
        <v>546.50667993423895</v>
      </c>
      <c r="R65" s="1474">
        <v>404.60265090894165</v>
      </c>
      <c r="S65" s="1474">
        <v>133.92986530422664</v>
      </c>
      <c r="T65" s="1614">
        <v>281.16063056369802</v>
      </c>
      <c r="U65" s="1491">
        <v>1366.1998267111053</v>
      </c>
    </row>
    <row r="66" spans="1:21">
      <c r="B66" s="2629">
        <v>7</v>
      </c>
      <c r="C66" s="2630"/>
      <c r="D66" s="1583"/>
      <c r="E66" s="1584" t="s">
        <v>1255</v>
      </c>
      <c r="F66" s="1585"/>
      <c r="G66" s="1612">
        <v>4.9754797441364601E-2</v>
      </c>
      <c r="H66" s="1581">
        <v>4.5927505330490406E-2</v>
      </c>
      <c r="I66" s="1581">
        <v>2.0667377398720682E-2</v>
      </c>
      <c r="J66" s="1581">
        <v>2.0667377398720682E-2</v>
      </c>
      <c r="K66" s="1581">
        <v>9.6298707337487202E-3</v>
      </c>
      <c r="L66" s="1581">
        <v>6.082023621314981E-3</v>
      </c>
      <c r="M66" s="1581">
        <v>1.1150376639077466E-2</v>
      </c>
      <c r="N66" s="1581">
        <v>0</v>
      </c>
      <c r="O66" s="1581">
        <v>0</v>
      </c>
      <c r="P66" s="1582">
        <v>0</v>
      </c>
      <c r="Q66" s="1613">
        <v>515.82712153518128</v>
      </c>
      <c r="R66" s="1474">
        <v>456.65860690039983</v>
      </c>
      <c r="S66" s="1474">
        <v>0</v>
      </c>
      <c r="T66" s="1614">
        <v>0</v>
      </c>
      <c r="U66" s="1491">
        <v>972.48572843558111</v>
      </c>
    </row>
    <row r="67" spans="1:21">
      <c r="B67" s="2629">
        <v>8</v>
      </c>
      <c r="C67" s="2630"/>
      <c r="D67" s="1583"/>
      <c r="E67" s="1584" t="s">
        <v>1256</v>
      </c>
      <c r="F67" s="1585"/>
      <c r="G67" s="1612">
        <v>3.1815137307434696E-2</v>
      </c>
      <c r="H67" s="1581">
        <v>2.936781905301664E-2</v>
      </c>
      <c r="I67" s="1581">
        <v>1.3215518573857488E-2</v>
      </c>
      <c r="J67" s="1581">
        <v>1.3215518573857488E-2</v>
      </c>
      <c r="K67" s="1581">
        <v>1.2785572022728604E-2</v>
      </c>
      <c r="L67" s="1581">
        <v>8.0750981196180648E-3</v>
      </c>
      <c r="M67" s="1581">
        <v>1.4804346552633121E-2</v>
      </c>
      <c r="N67" s="1581">
        <v>1.7131589729582081E-3</v>
      </c>
      <c r="O67" s="1581">
        <v>3.4751606166671571E-3</v>
      </c>
      <c r="P67" s="1582">
        <v>8.1914500250011553E-4</v>
      </c>
      <c r="Q67" s="1613">
        <v>646.33675099180789</v>
      </c>
      <c r="R67" s="1474">
        <v>571.16514849745181</v>
      </c>
      <c r="S67" s="1474">
        <v>95.268770486205952</v>
      </c>
      <c r="T67" s="1614">
        <v>1705.0379114160742</v>
      </c>
      <c r="U67" s="1491">
        <v>3017.80858139154</v>
      </c>
    </row>
    <row r="68" spans="1:21">
      <c r="B68" s="2629">
        <v>9</v>
      </c>
      <c r="C68" s="2630"/>
      <c r="D68" s="1583"/>
      <c r="E68" s="1584" t="s">
        <v>1257</v>
      </c>
      <c r="F68" s="1585"/>
      <c r="G68" s="1612">
        <v>6.6777456647398842E-2</v>
      </c>
      <c r="H68" s="1581">
        <v>6.1640729212983546E-2</v>
      </c>
      <c r="I68" s="1581">
        <v>2.7738328145842595E-2</v>
      </c>
      <c r="J68" s="1581">
        <v>2.7738328145842595E-2</v>
      </c>
      <c r="K68" s="1581">
        <v>1.3989266547406084E-2</v>
      </c>
      <c r="L68" s="1581">
        <v>8.8353262404669997E-3</v>
      </c>
      <c r="M68" s="1581">
        <v>1.6198098107522832E-2</v>
      </c>
      <c r="N68" s="1581">
        <v>2.0655737704918034E-3</v>
      </c>
      <c r="O68" s="1581">
        <v>0</v>
      </c>
      <c r="P68" s="1582">
        <v>0</v>
      </c>
      <c r="Q68" s="1613">
        <v>2921.9657603379283</v>
      </c>
      <c r="R68" s="1474">
        <v>1056.8964504283967</v>
      </c>
      <c r="S68" s="1474">
        <v>85.432131147540986</v>
      </c>
      <c r="T68" s="1614">
        <v>0</v>
      </c>
      <c r="U68" s="1491">
        <v>4064.294341913866</v>
      </c>
    </row>
    <row r="69" spans="1:21">
      <c r="B69" s="2629">
        <v>10</v>
      </c>
      <c r="C69" s="2630"/>
      <c r="D69" s="1583"/>
      <c r="E69" s="1584" t="s">
        <v>1258</v>
      </c>
      <c r="F69" s="1585"/>
      <c r="G69" s="1612">
        <v>3.8755309025924292E-2</v>
      </c>
      <c r="H69" s="1581">
        <v>3.5774131408545504E-2</v>
      </c>
      <c r="I69" s="1581">
        <v>1.6098359133845472E-2</v>
      </c>
      <c r="J69" s="1581">
        <v>1.6098359133845472E-2</v>
      </c>
      <c r="K69" s="1581">
        <v>8.6277385930965608E-3</v>
      </c>
      <c r="L69" s="1581">
        <v>5.4490980587978272E-3</v>
      </c>
      <c r="M69" s="1581">
        <v>9.9900131077960176E-3</v>
      </c>
      <c r="N69" s="1581">
        <v>9.6092248558616266E-4</v>
      </c>
      <c r="O69" s="1581">
        <v>1.6070827442267554E-3</v>
      </c>
      <c r="P69" s="1582">
        <v>3.7881236113916378E-4</v>
      </c>
      <c r="Q69" s="1613">
        <v>1123.5342957272496</v>
      </c>
      <c r="R69" s="1474">
        <v>466.84239435740591</v>
      </c>
      <c r="S69" s="1474">
        <v>55.156950672645735</v>
      </c>
      <c r="T69" s="1614">
        <v>897.40648353867903</v>
      </c>
      <c r="U69" s="1491">
        <v>2542.9401242959802</v>
      </c>
    </row>
    <row r="70" spans="1:21">
      <c r="B70" s="2629">
        <v>11</v>
      </c>
      <c r="C70" s="2630"/>
      <c r="D70" s="1583"/>
      <c r="E70" s="1584" t="s">
        <v>1259</v>
      </c>
      <c r="F70" s="1585"/>
      <c r="G70" s="1612">
        <v>6.1507908856525677E-2</v>
      </c>
      <c r="H70" s="1581">
        <v>5.6776531252177548E-2</v>
      </c>
      <c r="I70" s="1581">
        <v>2.5549439063479899E-2</v>
      </c>
      <c r="J70" s="1581">
        <v>2.5549439063479899E-2</v>
      </c>
      <c r="K70" s="1581">
        <v>1.7920812603648424E-2</v>
      </c>
      <c r="L70" s="1581">
        <v>1.1318407960199004E-2</v>
      </c>
      <c r="M70" s="1581">
        <v>2.0750414593698179E-2</v>
      </c>
      <c r="N70" s="1581">
        <v>1.9790257104194856E-2</v>
      </c>
      <c r="O70" s="1581">
        <v>8.5791015625000001E-3</v>
      </c>
      <c r="P70" s="1582">
        <v>2.0222167968749999E-3</v>
      </c>
      <c r="Q70" s="1613">
        <v>488.90271061250087</v>
      </c>
      <c r="R70" s="1474">
        <v>283.62987147595356</v>
      </c>
      <c r="S70" s="1474">
        <v>200.07949932341</v>
      </c>
      <c r="T70" s="1614">
        <v>862.45156494140622</v>
      </c>
      <c r="U70" s="1491">
        <v>1835.0636463532705</v>
      </c>
    </row>
    <row r="71" spans="1:21">
      <c r="B71" s="2629">
        <v>12</v>
      </c>
      <c r="C71" s="2630"/>
      <c r="D71" s="1583"/>
      <c r="E71" s="1584" t="s">
        <v>1260</v>
      </c>
      <c r="F71" s="1585"/>
      <c r="G71" s="1612">
        <v>4.0589574653618836E-2</v>
      </c>
      <c r="H71" s="1581">
        <v>3.7467299680263536E-2</v>
      </c>
      <c r="I71" s="1581">
        <v>1.6860284856118592E-2</v>
      </c>
      <c r="J71" s="1581">
        <v>1.6860284856118592E-2</v>
      </c>
      <c r="K71" s="1581">
        <v>1.4964583994079711E-2</v>
      </c>
      <c r="L71" s="1581">
        <v>9.4513162067871876E-3</v>
      </c>
      <c r="M71" s="1581">
        <v>1.7327413045776507E-2</v>
      </c>
      <c r="N71" s="1581">
        <v>8.5593675755175919E-3</v>
      </c>
      <c r="O71" s="1581">
        <v>1.4236094381067101E-2</v>
      </c>
      <c r="P71" s="1582">
        <v>3.3556508183943882E-3</v>
      </c>
      <c r="Q71" s="1613">
        <v>1100.764286406356</v>
      </c>
      <c r="R71" s="1474">
        <v>536.77175177080028</v>
      </c>
      <c r="S71" s="1474">
        <v>587.94295876230342</v>
      </c>
      <c r="T71" s="1614">
        <v>8330.1896152483514</v>
      </c>
      <c r="U71" s="1491">
        <v>10555.668612187812</v>
      </c>
    </row>
    <row r="72" spans="1:21">
      <c r="A72" s="1552"/>
      <c r="B72" s="2629">
        <v>13</v>
      </c>
      <c r="C72" s="2630"/>
      <c r="D72" s="1583"/>
      <c r="E72" s="1584" t="s">
        <v>1261</v>
      </c>
      <c r="F72" s="1585"/>
      <c r="G72" s="1612">
        <v>5.4833040421792614E-2</v>
      </c>
      <c r="H72" s="1581">
        <v>5.0615114235500885E-2</v>
      </c>
      <c r="I72" s="1581">
        <v>2.2776801405975395E-2</v>
      </c>
      <c r="J72" s="1581">
        <v>2.2776801405975395E-2</v>
      </c>
      <c r="K72" s="1581">
        <v>1.0133333333333333E-2</v>
      </c>
      <c r="L72" s="1581">
        <v>6.3999999999999994E-3</v>
      </c>
      <c r="M72" s="1581">
        <v>1.1733333333333332E-2</v>
      </c>
      <c r="N72" s="1581">
        <v>0</v>
      </c>
      <c r="O72" s="1581">
        <v>0</v>
      </c>
      <c r="P72" s="1582">
        <v>0</v>
      </c>
      <c r="Q72" s="1613">
        <v>74.404217926186291</v>
      </c>
      <c r="R72" s="1474">
        <v>5.1466666666666665</v>
      </c>
      <c r="S72" s="1474">
        <v>0</v>
      </c>
      <c r="T72" s="1614">
        <v>0</v>
      </c>
      <c r="U72" s="1491">
        <v>79.550884592852952</v>
      </c>
    </row>
    <row r="73" spans="1:21">
      <c r="B73" s="2629">
        <v>14</v>
      </c>
      <c r="C73" s="2630"/>
      <c r="D73" s="1583"/>
      <c r="E73" s="1586" t="s">
        <v>1262</v>
      </c>
      <c r="F73" s="1585"/>
      <c r="G73" s="1612">
        <v>5.2972247841032952E-2</v>
      </c>
      <c r="H73" s="1581">
        <v>4.8897459545568879E-2</v>
      </c>
      <c r="I73" s="1581">
        <v>2.2003856795505997E-2</v>
      </c>
      <c r="J73" s="1581">
        <v>2.2003856795505997E-2</v>
      </c>
      <c r="K73" s="1581">
        <v>1.7008064516129032E-2</v>
      </c>
      <c r="L73" s="1581">
        <v>1.0741935483870969E-2</v>
      </c>
      <c r="M73" s="1581">
        <v>1.9693548387096773E-2</v>
      </c>
      <c r="N73" s="1581">
        <v>8.0210985813022918E-3</v>
      </c>
      <c r="O73" s="1581">
        <v>6.2723023240503E-3</v>
      </c>
      <c r="P73" s="1582">
        <v>1.4784712620975707E-3</v>
      </c>
      <c r="Q73" s="1613">
        <v>294.29750985159723</v>
      </c>
      <c r="R73" s="1474">
        <v>70.771451612903221</v>
      </c>
      <c r="S73" s="1474">
        <v>51.736085849399785</v>
      </c>
      <c r="T73" s="1614">
        <v>409.68931496477717</v>
      </c>
      <c r="U73" s="1491">
        <v>826.49436227867739</v>
      </c>
    </row>
    <row r="74" spans="1:21">
      <c r="B74" s="2629">
        <v>15</v>
      </c>
      <c r="C74" s="2630"/>
      <c r="D74" s="1583"/>
      <c r="E74" s="1584" t="s">
        <v>1263</v>
      </c>
      <c r="F74" s="1585"/>
      <c r="G74" s="1612">
        <v>4.5327208374124558E-2</v>
      </c>
      <c r="H74" s="1581">
        <v>4.1840500037653439E-2</v>
      </c>
      <c r="I74" s="1581">
        <v>1.8828225016944047E-2</v>
      </c>
      <c r="J74" s="1581">
        <v>1.8828225016944047E-2</v>
      </c>
      <c r="K74" s="1581">
        <v>1.3332750989983695E-2</v>
      </c>
      <c r="L74" s="1581">
        <v>8.4206848357791745E-3</v>
      </c>
      <c r="M74" s="1581">
        <v>1.5437922198928488E-2</v>
      </c>
      <c r="N74" s="1581">
        <v>9.0052713783678239E-4</v>
      </c>
      <c r="O74" s="1581">
        <v>5.7724152666862524E-3</v>
      </c>
      <c r="P74" s="1582">
        <v>1.3606407414331883E-3</v>
      </c>
      <c r="Q74" s="1613">
        <v>285.53351909029294</v>
      </c>
      <c r="R74" s="1474">
        <v>150.04256929885861</v>
      </c>
      <c r="S74" s="1474">
        <v>16.434620265521279</v>
      </c>
      <c r="T74" s="1614">
        <v>894.75322841270247</v>
      </c>
      <c r="U74" s="1491">
        <v>1346.7639370673753</v>
      </c>
    </row>
    <row r="75" spans="1:21">
      <c r="B75" s="2629">
        <v>16</v>
      </c>
      <c r="C75" s="2630"/>
      <c r="D75" s="1583"/>
      <c r="E75" s="1584" t="s">
        <v>1264</v>
      </c>
      <c r="F75" s="1585"/>
      <c r="G75" s="1612">
        <v>5.1228462029355465E-2</v>
      </c>
      <c r="H75" s="1581">
        <v>4.728781110402043E-2</v>
      </c>
      <c r="I75" s="1581">
        <v>2.127951499680919E-2</v>
      </c>
      <c r="J75" s="1581">
        <v>2.127951499680919E-2</v>
      </c>
      <c r="K75" s="1581">
        <v>1.9784964442939382E-2</v>
      </c>
      <c r="L75" s="1581">
        <v>1.2495767016593294E-2</v>
      </c>
      <c r="M75" s="1581">
        <v>2.290890619708771E-2</v>
      </c>
      <c r="N75" s="1581">
        <v>0</v>
      </c>
      <c r="O75" s="1581">
        <v>0</v>
      </c>
      <c r="P75" s="1582">
        <v>0</v>
      </c>
      <c r="Q75" s="1613">
        <v>91.982673899170393</v>
      </c>
      <c r="R75" s="1474">
        <v>62.874534371825263</v>
      </c>
      <c r="S75" s="1474">
        <v>0</v>
      </c>
      <c r="T75" s="1614">
        <v>0</v>
      </c>
      <c r="U75" s="1491">
        <v>154.85720827099567</v>
      </c>
    </row>
    <row r="76" spans="1:21">
      <c r="B76" s="2629">
        <v>17</v>
      </c>
      <c r="C76" s="2630"/>
      <c r="D76" s="1583"/>
      <c r="E76" s="1584" t="s">
        <v>1265</v>
      </c>
      <c r="F76" s="1585"/>
      <c r="G76" s="1612">
        <v>5.3886010362694303E-2</v>
      </c>
      <c r="H76" s="1581">
        <v>4.9740932642487044E-2</v>
      </c>
      <c r="I76" s="1581">
        <v>2.2383419689119173E-2</v>
      </c>
      <c r="J76" s="1581">
        <v>2.2383419689119173E-2</v>
      </c>
      <c r="K76" s="1581">
        <v>1.299199466310874E-2</v>
      </c>
      <c r="L76" s="1581">
        <v>8.2054703135423616E-3</v>
      </c>
      <c r="M76" s="1581">
        <v>1.5043362241494331E-2</v>
      </c>
      <c r="N76" s="1581">
        <v>0</v>
      </c>
      <c r="O76" s="1581">
        <v>0</v>
      </c>
      <c r="P76" s="1582">
        <v>0</v>
      </c>
      <c r="Q76" s="1613">
        <v>165.41347150259071</v>
      </c>
      <c r="R76" s="1474">
        <v>31.030353569046035</v>
      </c>
      <c r="S76" s="1474">
        <v>0</v>
      </c>
      <c r="T76" s="1614">
        <v>0</v>
      </c>
      <c r="U76" s="1491">
        <v>196.44382507163675</v>
      </c>
    </row>
    <row r="77" spans="1:21">
      <c r="B77" s="2629">
        <v>18</v>
      </c>
      <c r="C77" s="2630"/>
      <c r="D77" s="1583"/>
      <c r="E77" s="1584" t="s">
        <v>1266</v>
      </c>
      <c r="F77" s="1585"/>
      <c r="G77" s="1612">
        <v>6.8924148606811148E-2</v>
      </c>
      <c r="H77" s="1581">
        <v>6.3622291021671828E-2</v>
      </c>
      <c r="I77" s="1581">
        <v>2.863003095975232E-2</v>
      </c>
      <c r="J77" s="1581">
        <v>2.863003095975232E-2</v>
      </c>
      <c r="K77" s="1581">
        <v>7.1845289541918756E-3</v>
      </c>
      <c r="L77" s="1581">
        <v>4.5375972342264481E-3</v>
      </c>
      <c r="M77" s="1581">
        <v>8.3189282627484876E-3</v>
      </c>
      <c r="N77" s="1581">
        <v>1.1458333333333333E-2</v>
      </c>
      <c r="O77" s="1581">
        <v>0</v>
      </c>
      <c r="P77" s="1582">
        <v>0</v>
      </c>
      <c r="Q77" s="1613">
        <v>66.252012383900933</v>
      </c>
      <c r="R77" s="1474">
        <v>16.505509939498705</v>
      </c>
      <c r="S77" s="1474">
        <v>5.15625</v>
      </c>
      <c r="T77" s="1614">
        <v>0</v>
      </c>
      <c r="U77" s="1491">
        <v>87.913772323399641</v>
      </c>
    </row>
    <row r="78" spans="1:21">
      <c r="B78" s="2629">
        <v>19</v>
      </c>
      <c r="C78" s="2630"/>
      <c r="D78" s="1583"/>
      <c r="E78" s="1584" t="s">
        <v>1267</v>
      </c>
      <c r="F78" s="1585"/>
      <c r="G78" s="1612">
        <v>4.8943452380952379E-2</v>
      </c>
      <c r="H78" s="1581">
        <v>4.5178571428571422E-2</v>
      </c>
      <c r="I78" s="1581">
        <v>2.0330357142857143E-2</v>
      </c>
      <c r="J78" s="1581">
        <v>2.0330357142857143E-2</v>
      </c>
      <c r="K78" s="1581">
        <v>1.5880236986881083E-2</v>
      </c>
      <c r="L78" s="1581">
        <v>1.0029623360135421E-2</v>
      </c>
      <c r="M78" s="1581">
        <v>1.8387642826914938E-2</v>
      </c>
      <c r="N78" s="1581">
        <v>2.1588486140724948E-3</v>
      </c>
      <c r="O78" s="1581">
        <v>4.7518031395842172E-4</v>
      </c>
      <c r="P78" s="1582">
        <v>1.120067882901994E-4</v>
      </c>
      <c r="Q78" s="1613">
        <v>140.68607142857141</v>
      </c>
      <c r="R78" s="1474">
        <v>81.256665256030473</v>
      </c>
      <c r="S78" s="1474">
        <v>5.6345948827292114</v>
      </c>
      <c r="T78" s="1614">
        <v>8.0177513788714467</v>
      </c>
      <c r="U78" s="1491">
        <v>235.59508294620252</v>
      </c>
    </row>
    <row r="79" spans="1:21">
      <c r="B79" s="2629">
        <v>20</v>
      </c>
      <c r="C79" s="2630"/>
      <c r="D79" s="1583"/>
      <c r="E79" s="1584" t="s">
        <v>1268</v>
      </c>
      <c r="F79" s="1585"/>
      <c r="G79" s="1612">
        <v>5.263653483992467E-2</v>
      </c>
      <c r="H79" s="1581">
        <v>4.8587570621468928E-2</v>
      </c>
      <c r="I79" s="1581">
        <v>2.1864406779661016E-2</v>
      </c>
      <c r="J79" s="1581">
        <v>2.1864406779661016E-2</v>
      </c>
      <c r="K79" s="1581">
        <v>9.5484300776271583E-3</v>
      </c>
      <c r="L79" s="1581">
        <v>6.0305874174487314E-3</v>
      </c>
      <c r="M79" s="1581">
        <v>1.105607693198934E-2</v>
      </c>
      <c r="N79" s="1581">
        <v>1.2869399428026692E-2</v>
      </c>
      <c r="O79" s="1581">
        <v>0</v>
      </c>
      <c r="P79" s="1582">
        <v>0</v>
      </c>
      <c r="Q79" s="1613">
        <v>703.41845574387958</v>
      </c>
      <c r="R79" s="1474">
        <v>183.01827714053991</v>
      </c>
      <c r="S79" s="1474">
        <v>94.33269780743565</v>
      </c>
      <c r="T79" s="1614">
        <v>0</v>
      </c>
      <c r="U79" s="1491">
        <v>980.76943069185518</v>
      </c>
    </row>
    <row r="80" spans="1:21">
      <c r="B80" s="2629">
        <v>21</v>
      </c>
      <c r="C80" s="2630"/>
      <c r="D80" s="1583"/>
      <c r="E80" s="1584" t="s">
        <v>1269</v>
      </c>
      <c r="F80" s="1585"/>
      <c r="G80" s="1612">
        <v>4.4275556471558127E-2</v>
      </c>
      <c r="H80" s="1581">
        <v>4.0869744435284426E-2</v>
      </c>
      <c r="I80" s="1581">
        <v>1.8391384995877988E-2</v>
      </c>
      <c r="J80" s="1581">
        <v>1.8391384995877988E-2</v>
      </c>
      <c r="K80" s="1581">
        <v>1.0809874240782278E-2</v>
      </c>
      <c r="L80" s="1581">
        <v>6.8272889941782813E-3</v>
      </c>
      <c r="M80" s="1581">
        <v>1.2516696489326849E-2</v>
      </c>
      <c r="N80" s="1581">
        <v>2.5000000000000001E-4</v>
      </c>
      <c r="O80" s="1581">
        <v>1.8820550122578734E-3</v>
      </c>
      <c r="P80" s="1582">
        <v>4.4362725288935587E-4</v>
      </c>
      <c r="Q80" s="1613">
        <v>238.64524938169831</v>
      </c>
      <c r="R80" s="1474">
        <v>287.0249187227501</v>
      </c>
      <c r="S80" s="1474">
        <v>2.2349999999999999</v>
      </c>
      <c r="T80" s="1614">
        <v>175.82655324766293</v>
      </c>
      <c r="U80" s="1491">
        <v>703.73172135211132</v>
      </c>
    </row>
    <row r="81" spans="2:21">
      <c r="B81" s="2629">
        <v>22</v>
      </c>
      <c r="C81" s="2630"/>
      <c r="D81" s="1583"/>
      <c r="E81" s="1584" t="s">
        <v>1270</v>
      </c>
      <c r="F81" s="1585"/>
      <c r="G81" s="1612">
        <v>5.6459145842361218E-2</v>
      </c>
      <c r="H81" s="1581">
        <v>5.2116134623718044E-2</v>
      </c>
      <c r="I81" s="1581">
        <v>2.345226058067312E-2</v>
      </c>
      <c r="J81" s="1581">
        <v>2.345226058067312E-2</v>
      </c>
      <c r="K81" s="1581">
        <v>7.9749103942652316E-3</v>
      </c>
      <c r="L81" s="1581">
        <v>5.0367855121675152E-3</v>
      </c>
      <c r="M81" s="1581">
        <v>9.2341067723071112E-3</v>
      </c>
      <c r="N81" s="1581">
        <v>9.7637415621986497E-4</v>
      </c>
      <c r="O81" s="1581">
        <v>5.7116536158452328E-4</v>
      </c>
      <c r="P81" s="1582">
        <v>1.3463183523063763E-4</v>
      </c>
      <c r="Q81" s="1613">
        <v>650.73074293418074</v>
      </c>
      <c r="R81" s="1474">
        <v>155.04904734955664</v>
      </c>
      <c r="S81" s="1474">
        <v>12.058220829315331</v>
      </c>
      <c r="T81" s="1614">
        <v>49.416411133776407</v>
      </c>
      <c r="U81" s="1491">
        <v>867.25442224682911</v>
      </c>
    </row>
    <row r="82" spans="2:21">
      <c r="B82" s="2629">
        <v>23</v>
      </c>
      <c r="C82" s="2630"/>
      <c r="D82" s="1583"/>
      <c r="E82" s="1584" t="s">
        <v>1271</v>
      </c>
      <c r="F82" s="1585"/>
      <c r="G82" s="1612">
        <v>6.3789780939156063E-2</v>
      </c>
      <c r="H82" s="1581">
        <v>5.8882874713067135E-2</v>
      </c>
      <c r="I82" s="1581">
        <v>2.649729362088021E-2</v>
      </c>
      <c r="J82" s="1581">
        <v>2.649729362088021E-2</v>
      </c>
      <c r="K82" s="1581">
        <v>1.1295665160450333E-2</v>
      </c>
      <c r="L82" s="1581">
        <v>7.1341043118633689E-3</v>
      </c>
      <c r="M82" s="1581">
        <v>1.3079191238416176E-2</v>
      </c>
      <c r="N82" s="1581">
        <v>4.5432692307692309E-3</v>
      </c>
      <c r="O82" s="1581">
        <v>0</v>
      </c>
      <c r="P82" s="1582">
        <v>0</v>
      </c>
      <c r="Q82" s="1613">
        <v>1435.4663473800549</v>
      </c>
      <c r="R82" s="1474">
        <v>455.21530596614843</v>
      </c>
      <c r="S82" s="1474">
        <v>142.93125000000001</v>
      </c>
      <c r="T82" s="1614">
        <v>0</v>
      </c>
      <c r="U82" s="1491">
        <v>2033.6129033462034</v>
      </c>
    </row>
    <row r="83" spans="2:21">
      <c r="B83" s="2629">
        <v>24</v>
      </c>
      <c r="C83" s="2630"/>
      <c r="D83" s="1583"/>
      <c r="E83" s="1584" t="s">
        <v>1272</v>
      </c>
      <c r="F83" s="1585"/>
      <c r="G83" s="1612">
        <v>5.2121684867394699E-2</v>
      </c>
      <c r="H83" s="1581">
        <v>4.8112324492979724E-2</v>
      </c>
      <c r="I83" s="1581">
        <v>2.1650546021840876E-2</v>
      </c>
      <c r="J83" s="1581">
        <v>2.1650546021840876E-2</v>
      </c>
      <c r="K83" s="1581">
        <v>9.6593245898642776E-3</v>
      </c>
      <c r="L83" s="1581">
        <v>6.1006260567563865E-3</v>
      </c>
      <c r="M83" s="1581">
        <v>1.1184481104053373E-2</v>
      </c>
      <c r="N83" s="1581">
        <v>0</v>
      </c>
      <c r="O83" s="1581">
        <v>0</v>
      </c>
      <c r="P83" s="1582">
        <v>0</v>
      </c>
      <c r="Q83" s="1613">
        <v>290.24561622464904</v>
      </c>
      <c r="R83" s="1474">
        <v>218.34140657131104</v>
      </c>
      <c r="S83" s="1474">
        <v>0</v>
      </c>
      <c r="T83" s="1614">
        <v>0</v>
      </c>
      <c r="U83" s="1491">
        <v>508.58702279596008</v>
      </c>
    </row>
    <row r="84" spans="2:21">
      <c r="B84" s="2629">
        <v>25</v>
      </c>
      <c r="C84" s="2630"/>
      <c r="D84" s="1583"/>
      <c r="E84" s="1584" t="s">
        <v>1273</v>
      </c>
      <c r="F84" s="1585"/>
      <c r="G84" s="1612">
        <v>2.0696091348265264E-2</v>
      </c>
      <c r="H84" s="1581">
        <v>1.9104084321475628E-2</v>
      </c>
      <c r="I84" s="1581">
        <v>8.5968379446640306E-3</v>
      </c>
      <c r="J84" s="1581">
        <v>8.5968379446640306E-3</v>
      </c>
      <c r="K84" s="1581">
        <v>5.6169243193354866E-3</v>
      </c>
      <c r="L84" s="1581">
        <v>3.5475311490539914E-3</v>
      </c>
      <c r="M84" s="1581">
        <v>6.5038071065989843E-3</v>
      </c>
      <c r="N84" s="1581">
        <v>1.6204986149584488E-2</v>
      </c>
      <c r="O84" s="1581">
        <v>5.7529916459697454E-3</v>
      </c>
      <c r="P84" s="1582">
        <v>1.3560623165500114E-3</v>
      </c>
      <c r="Q84" s="1613">
        <v>53.367259552042164</v>
      </c>
      <c r="R84" s="1474">
        <v>82.169690239963074</v>
      </c>
      <c r="S84" s="1474">
        <v>10.209141274238227</v>
      </c>
      <c r="T84" s="1614">
        <v>24.754301196658389</v>
      </c>
      <c r="U84" s="1491">
        <v>170.50039226290184</v>
      </c>
    </row>
    <row r="85" spans="2:21">
      <c r="B85" s="2629">
        <v>26</v>
      </c>
      <c r="C85" s="2630"/>
      <c r="D85" s="1583"/>
      <c r="E85" s="1584" t="s">
        <v>1274</v>
      </c>
      <c r="F85" s="1585"/>
      <c r="G85" s="1612">
        <v>7.5224896669097985E-2</v>
      </c>
      <c r="H85" s="1581">
        <v>6.9438366156090447E-2</v>
      </c>
      <c r="I85" s="1581">
        <v>3.1247264770240701E-2</v>
      </c>
      <c r="J85" s="1581">
        <v>3.1247264770240701E-2</v>
      </c>
      <c r="K85" s="1581">
        <v>8.4444444444444454E-3</v>
      </c>
      <c r="L85" s="1581">
        <v>5.3333333333333332E-3</v>
      </c>
      <c r="M85" s="1581">
        <v>9.7777777777777793E-3</v>
      </c>
      <c r="N85" s="1581">
        <v>0</v>
      </c>
      <c r="O85" s="1581">
        <v>0</v>
      </c>
      <c r="P85" s="1582">
        <v>0</v>
      </c>
      <c r="Q85" s="1613">
        <v>274.77918794067591</v>
      </c>
      <c r="R85" s="1474">
        <v>42.657777777777781</v>
      </c>
      <c r="S85" s="1474">
        <v>0</v>
      </c>
      <c r="T85" s="1614">
        <v>0</v>
      </c>
      <c r="U85" s="1491">
        <v>317.43696571845368</v>
      </c>
    </row>
    <row r="86" spans="2:21">
      <c r="B86" s="2629">
        <v>27</v>
      </c>
      <c r="C86" s="2630"/>
      <c r="D86" s="1583"/>
      <c r="E86" s="1584" t="s">
        <v>1275</v>
      </c>
      <c r="F86" s="1585"/>
      <c r="G86" s="1612">
        <v>8.4899792674498958E-2</v>
      </c>
      <c r="H86" s="1581">
        <v>7.8369039391845197E-2</v>
      </c>
      <c r="I86" s="1581">
        <v>3.5266067726330334E-2</v>
      </c>
      <c r="J86" s="1581">
        <v>3.5266067726330334E-2</v>
      </c>
      <c r="K86" s="1581">
        <v>0</v>
      </c>
      <c r="L86" s="1581">
        <v>0</v>
      </c>
      <c r="M86" s="1581">
        <v>0</v>
      </c>
      <c r="N86" s="1581">
        <v>0</v>
      </c>
      <c r="O86" s="1581">
        <v>0</v>
      </c>
      <c r="P86" s="1582">
        <v>0</v>
      </c>
      <c r="Q86" s="1613">
        <v>105.98106427090531</v>
      </c>
      <c r="R86" s="1474">
        <v>0</v>
      </c>
      <c r="S86" s="1474">
        <v>0</v>
      </c>
      <c r="T86" s="1614">
        <v>0</v>
      </c>
      <c r="U86" s="1491">
        <v>105.98106427090531</v>
      </c>
    </row>
    <row r="87" spans="2:21">
      <c r="B87" s="2629">
        <v>28</v>
      </c>
      <c r="C87" s="2630"/>
      <c r="D87" s="1583"/>
      <c r="E87" s="1584" t="s">
        <v>1276</v>
      </c>
      <c r="F87" s="1585"/>
      <c r="G87" s="1612">
        <v>6.4044215482242164E-2</v>
      </c>
      <c r="H87" s="1581">
        <v>5.9117737368223539E-2</v>
      </c>
      <c r="I87" s="1581">
        <v>2.6602981815700592E-2</v>
      </c>
      <c r="J87" s="1581">
        <v>2.6602981815700592E-2</v>
      </c>
      <c r="K87" s="1581">
        <v>1.54584793648523E-2</v>
      </c>
      <c r="L87" s="1581">
        <v>9.7632501251698738E-3</v>
      </c>
      <c r="M87" s="1581">
        <v>1.7899291896144771E-2</v>
      </c>
      <c r="N87" s="1581">
        <v>0</v>
      </c>
      <c r="O87" s="1581">
        <v>1.4836223506743738E-3</v>
      </c>
      <c r="P87" s="1582">
        <v>3.497109826589595E-4</v>
      </c>
      <c r="Q87" s="1613">
        <v>764.67807990174344</v>
      </c>
      <c r="R87" s="1474">
        <v>688.56135111937635</v>
      </c>
      <c r="S87" s="1474">
        <v>0</v>
      </c>
      <c r="T87" s="1614">
        <v>32.186657032755299</v>
      </c>
      <c r="U87" s="1491">
        <v>1485.426088053875</v>
      </c>
    </row>
    <row r="88" spans="2:21">
      <c r="B88" s="2629">
        <v>29</v>
      </c>
      <c r="C88" s="2630"/>
      <c r="D88" s="1583"/>
      <c r="E88" s="1584" t="s">
        <v>1277</v>
      </c>
      <c r="F88" s="1585"/>
      <c r="G88" s="1612">
        <v>5.0170891483907722E-2</v>
      </c>
      <c r="H88" s="1581">
        <v>4.631159213899174E-2</v>
      </c>
      <c r="I88" s="1581">
        <v>2.0840216462546284E-2</v>
      </c>
      <c r="J88" s="1581">
        <v>2.0840216462546284E-2</v>
      </c>
      <c r="K88" s="1581">
        <v>2.0747849106551954E-2</v>
      </c>
      <c r="L88" s="1581">
        <v>1.3103904698874918E-2</v>
      </c>
      <c r="M88" s="1581">
        <v>2.4023825281270682E-2</v>
      </c>
      <c r="N88" s="1581">
        <v>0</v>
      </c>
      <c r="O88" s="1581">
        <v>0</v>
      </c>
      <c r="P88" s="1582">
        <v>0</v>
      </c>
      <c r="Q88" s="1613">
        <v>156.78789518655657</v>
      </c>
      <c r="R88" s="1474">
        <v>61.828590337524815</v>
      </c>
      <c r="S88" s="1474">
        <v>0</v>
      </c>
      <c r="T88" s="1614">
        <v>0</v>
      </c>
      <c r="U88" s="1491">
        <v>218.61648552408138</v>
      </c>
    </row>
    <row r="89" spans="2:21">
      <c r="B89" s="2629">
        <v>30</v>
      </c>
      <c r="C89" s="2630"/>
      <c r="D89" s="1583"/>
      <c r="E89" s="1586" t="s">
        <v>1278</v>
      </c>
      <c r="F89" s="1585"/>
      <c r="G89" s="1612">
        <v>7.2363281249999994E-2</v>
      </c>
      <c r="H89" s="1581">
        <v>6.6796875000000006E-2</v>
      </c>
      <c r="I89" s="1581">
        <v>3.0058593750000001E-2</v>
      </c>
      <c r="J89" s="1581">
        <v>3.0058593750000001E-2</v>
      </c>
      <c r="K89" s="1581">
        <v>1.4717496962332929E-2</v>
      </c>
      <c r="L89" s="1581">
        <v>9.2952612393681668E-3</v>
      </c>
      <c r="M89" s="1581">
        <v>1.7041312272174969E-2</v>
      </c>
      <c r="N89" s="1581">
        <v>0</v>
      </c>
      <c r="O89" s="1581">
        <v>0</v>
      </c>
      <c r="P89" s="1582">
        <v>0</v>
      </c>
      <c r="Q89" s="1613">
        <v>41.926171875000001</v>
      </c>
      <c r="R89" s="1474">
        <v>33.199574726609967</v>
      </c>
      <c r="S89" s="1474">
        <v>0</v>
      </c>
      <c r="T89" s="1614">
        <v>0</v>
      </c>
      <c r="U89" s="1491">
        <v>75.125746601609961</v>
      </c>
    </row>
    <row r="90" spans="2:21">
      <c r="B90" s="2629">
        <v>31</v>
      </c>
      <c r="C90" s="2630"/>
      <c r="D90" s="1583"/>
      <c r="E90" s="1584" t="s">
        <v>1279</v>
      </c>
      <c r="F90" s="1585"/>
      <c r="G90" s="1612">
        <v>5.9192670661982506E-2</v>
      </c>
      <c r="H90" s="1581">
        <v>5.4639388303368466E-2</v>
      </c>
      <c r="I90" s="1581">
        <v>2.4587724736515808E-2</v>
      </c>
      <c r="J90" s="1581">
        <v>2.4587724736515808E-2</v>
      </c>
      <c r="K90" s="1581">
        <v>1.6590555527676017E-2</v>
      </c>
      <c r="L90" s="1581">
        <v>1.0478245596426959E-2</v>
      </c>
      <c r="M90" s="1581">
        <v>1.9210116926782757E-2</v>
      </c>
      <c r="N90" s="1581">
        <v>2.1428571428571429E-2</v>
      </c>
      <c r="O90" s="1581">
        <v>0</v>
      </c>
      <c r="P90" s="1582">
        <v>0</v>
      </c>
      <c r="Q90" s="1613">
        <v>403.08387407866644</v>
      </c>
      <c r="R90" s="1474">
        <v>266.12997440658404</v>
      </c>
      <c r="S90" s="1474">
        <v>146.78571428571428</v>
      </c>
      <c r="T90" s="1614">
        <v>0</v>
      </c>
      <c r="U90" s="1491">
        <v>815.99956277096476</v>
      </c>
    </row>
    <row r="91" spans="2:21">
      <c r="B91" s="2629">
        <v>32</v>
      </c>
      <c r="C91" s="2630"/>
      <c r="D91" s="1583"/>
      <c r="E91" s="1584" t="s">
        <v>1280</v>
      </c>
      <c r="F91" s="1585"/>
      <c r="G91" s="1612">
        <v>4.1786655850740213E-2</v>
      </c>
      <c r="H91" s="1581">
        <v>3.8572297708375579E-2</v>
      </c>
      <c r="I91" s="1581">
        <v>1.7357533968769011E-2</v>
      </c>
      <c r="J91" s="1581">
        <v>1.7357533968769011E-2</v>
      </c>
      <c r="K91" s="1581">
        <v>1.0144393887588437E-2</v>
      </c>
      <c r="L91" s="1581">
        <v>6.4069856132137493E-3</v>
      </c>
      <c r="M91" s="1581">
        <v>1.1746140290891875E-2</v>
      </c>
      <c r="N91" s="1581">
        <v>0</v>
      </c>
      <c r="O91" s="1581">
        <v>1.0569323195344035E-2</v>
      </c>
      <c r="P91" s="1582">
        <v>2.4913404674739513E-3</v>
      </c>
      <c r="Q91" s="1613">
        <v>349.36215777732713</v>
      </c>
      <c r="R91" s="1474">
        <v>263.52999658083689</v>
      </c>
      <c r="S91" s="1474">
        <v>0</v>
      </c>
      <c r="T91" s="1614">
        <v>364.63108091617386</v>
      </c>
      <c r="U91" s="1491">
        <v>977.52323527433782</v>
      </c>
    </row>
    <row r="92" spans="2:21">
      <c r="B92" s="2629">
        <v>33</v>
      </c>
      <c r="C92" s="2630"/>
      <c r="D92" s="1583"/>
      <c r="E92" s="1584" t="s">
        <v>1281</v>
      </c>
      <c r="F92" s="1585"/>
      <c r="G92" s="1612">
        <v>4.7901496578725895E-2</v>
      </c>
      <c r="H92" s="1581">
        <v>4.4216766072670055E-2</v>
      </c>
      <c r="I92" s="1581">
        <v>1.9897544732701528E-2</v>
      </c>
      <c r="J92" s="1581">
        <v>1.9897544732701528E-2</v>
      </c>
      <c r="K92" s="1581">
        <v>1.2775609128345916E-2</v>
      </c>
      <c r="L92" s="1581">
        <v>8.0688057652711052E-3</v>
      </c>
      <c r="M92" s="1581">
        <v>1.4792810569663693E-2</v>
      </c>
      <c r="N92" s="1581">
        <v>0</v>
      </c>
      <c r="O92" s="1581">
        <v>1.1200000000000002E-2</v>
      </c>
      <c r="P92" s="1582">
        <v>2.64E-3</v>
      </c>
      <c r="Q92" s="1613">
        <v>603.57359581397043</v>
      </c>
      <c r="R92" s="1474">
        <v>385.54098747426212</v>
      </c>
      <c r="S92" s="1474">
        <v>0</v>
      </c>
      <c r="T92" s="1614">
        <v>301.02160000000003</v>
      </c>
      <c r="U92" s="1491">
        <v>1290.1361832882326</v>
      </c>
    </row>
    <row r="93" spans="2:21">
      <c r="B93" s="2629">
        <v>34</v>
      </c>
      <c r="C93" s="2630"/>
      <c r="D93" s="1583"/>
      <c r="E93" s="1584" t="s">
        <v>1282</v>
      </c>
      <c r="F93" s="1585"/>
      <c r="G93" s="1612">
        <v>4.5836653386454179E-2</v>
      </c>
      <c r="H93" s="1581">
        <v>4.2310756972111556E-2</v>
      </c>
      <c r="I93" s="1581">
        <v>1.9039840637450203E-2</v>
      </c>
      <c r="J93" s="1581">
        <v>1.9039840637450203E-2</v>
      </c>
      <c r="K93" s="1581">
        <v>6.845284338098198E-3</v>
      </c>
      <c r="L93" s="1581">
        <v>4.3233374766935987E-3</v>
      </c>
      <c r="M93" s="1581">
        <v>7.9261187072715983E-3</v>
      </c>
      <c r="N93" s="1581">
        <v>9.5884413309982493E-3</v>
      </c>
      <c r="O93" s="1581">
        <v>1.2159337281170112E-2</v>
      </c>
      <c r="P93" s="1582">
        <v>2.8661295019900977E-3</v>
      </c>
      <c r="Q93" s="1613">
        <v>337.25904382470117</v>
      </c>
      <c r="R93" s="1474">
        <v>151.03579474829087</v>
      </c>
      <c r="S93" s="1474">
        <v>82.556479859894921</v>
      </c>
      <c r="T93" s="1614">
        <v>1048.9130712228587</v>
      </c>
      <c r="U93" s="1491">
        <v>1619.7643896557456</v>
      </c>
    </row>
    <row r="94" spans="2:21">
      <c r="B94" s="2629">
        <v>35</v>
      </c>
      <c r="C94" s="2630"/>
      <c r="D94" s="1583"/>
      <c r="E94" s="1584" t="s">
        <v>1283</v>
      </c>
      <c r="F94" s="1585"/>
      <c r="G94" s="1612">
        <v>5.5096566523605152E-2</v>
      </c>
      <c r="H94" s="1581">
        <v>5.0858369098712448E-2</v>
      </c>
      <c r="I94" s="1581">
        <v>2.2886266094420602E-2</v>
      </c>
      <c r="J94" s="1581">
        <v>2.2886266094420602E-2</v>
      </c>
      <c r="K94" s="1581">
        <v>1.2119725220804711E-2</v>
      </c>
      <c r="L94" s="1581">
        <v>7.6545632973503428E-3</v>
      </c>
      <c r="M94" s="1581">
        <v>1.4033366045142296E-2</v>
      </c>
      <c r="N94" s="1581">
        <v>0</v>
      </c>
      <c r="O94" s="1581">
        <v>0</v>
      </c>
      <c r="P94" s="1582">
        <v>0</v>
      </c>
      <c r="Q94" s="1613">
        <v>138.17371244635194</v>
      </c>
      <c r="R94" s="1474">
        <v>169.11481844946024</v>
      </c>
      <c r="S94" s="1474">
        <v>0</v>
      </c>
      <c r="T94" s="1614">
        <v>0</v>
      </c>
      <c r="U94" s="1491">
        <v>307.28853089581219</v>
      </c>
    </row>
    <row r="95" spans="2:21">
      <c r="B95" s="2629">
        <v>36</v>
      </c>
      <c r="C95" s="2630"/>
      <c r="D95" s="1583"/>
      <c r="E95" s="1584" t="s">
        <v>1284</v>
      </c>
      <c r="F95" s="1585"/>
      <c r="G95" s="1612">
        <v>5.9409421138973524E-2</v>
      </c>
      <c r="H95" s="1581">
        <v>5.4839465666744788E-2</v>
      </c>
      <c r="I95" s="1581">
        <v>2.4677759550035157E-2</v>
      </c>
      <c r="J95" s="1581">
        <v>2.4677759550035157E-2</v>
      </c>
      <c r="K95" s="1581">
        <v>7.159348318522391E-3</v>
      </c>
      <c r="L95" s="1581">
        <v>4.5216936748562475E-3</v>
      </c>
      <c r="M95" s="1581">
        <v>8.2897717372364538E-3</v>
      </c>
      <c r="N95" s="1581">
        <v>0</v>
      </c>
      <c r="O95" s="1581">
        <v>0</v>
      </c>
      <c r="P95" s="1582">
        <v>0</v>
      </c>
      <c r="Q95" s="1613">
        <v>247.42652917740804</v>
      </c>
      <c r="R95" s="1474">
        <v>150.70805018295871</v>
      </c>
      <c r="S95" s="1474">
        <v>0</v>
      </c>
      <c r="T95" s="1614">
        <v>0</v>
      </c>
      <c r="U95" s="1491">
        <v>398.13457936036673</v>
      </c>
    </row>
    <row r="96" spans="2:21">
      <c r="B96" s="2629">
        <v>37</v>
      </c>
      <c r="C96" s="2630"/>
      <c r="D96" s="1583"/>
      <c r="E96" s="1584" t="s">
        <v>1285</v>
      </c>
      <c r="F96" s="1585"/>
      <c r="G96" s="1612">
        <v>4.7105911330049259E-2</v>
      </c>
      <c r="H96" s="1581">
        <v>4.3482379689276242E-2</v>
      </c>
      <c r="I96" s="1581">
        <v>1.9567070860174309E-2</v>
      </c>
      <c r="J96" s="1581">
        <v>1.9567070860174309E-2</v>
      </c>
      <c r="K96" s="1581">
        <v>1.1627500349699258E-2</v>
      </c>
      <c r="L96" s="1581">
        <v>7.3436844313890049E-3</v>
      </c>
      <c r="M96" s="1581">
        <v>1.3463421457546509E-2</v>
      </c>
      <c r="N96" s="1581">
        <v>4.124656278643446E-3</v>
      </c>
      <c r="O96" s="1581">
        <v>2.1252989635928777E-3</v>
      </c>
      <c r="P96" s="1582">
        <v>5.0096332713260691E-4</v>
      </c>
      <c r="Q96" s="1613">
        <v>200.75814702538844</v>
      </c>
      <c r="R96" s="1474">
        <v>211.13092740243388</v>
      </c>
      <c r="S96" s="1474">
        <v>15.384967919340053</v>
      </c>
      <c r="T96" s="1614">
        <v>59.074506377889975</v>
      </c>
      <c r="U96" s="1491">
        <v>486.34854872505235</v>
      </c>
    </row>
    <row r="97" spans="2:21">
      <c r="B97" s="2629">
        <v>38</v>
      </c>
      <c r="C97" s="2630"/>
      <c r="D97" s="1583"/>
      <c r="E97" s="1584" t="s">
        <v>1286</v>
      </c>
      <c r="F97" s="1585"/>
      <c r="G97" s="1612">
        <v>6.2619426751592364E-2</v>
      </c>
      <c r="H97" s="1581">
        <v>5.7802547770700645E-2</v>
      </c>
      <c r="I97" s="1581">
        <v>2.6011146496815289E-2</v>
      </c>
      <c r="J97" s="1581">
        <v>2.6011146496815289E-2</v>
      </c>
      <c r="K97" s="1581">
        <v>1.3399766996754598E-2</v>
      </c>
      <c r="L97" s="1581">
        <v>8.4630107347923762E-3</v>
      </c>
      <c r="M97" s="1581">
        <v>1.5515519680452693E-2</v>
      </c>
      <c r="N97" s="1581">
        <v>1.4583333333333332E-2</v>
      </c>
      <c r="O97" s="1581">
        <v>9.977485278836162E-3</v>
      </c>
      <c r="P97" s="1582">
        <v>2.3518358157256667E-3</v>
      </c>
      <c r="Q97" s="1613">
        <v>290.41926751592359</v>
      </c>
      <c r="R97" s="1474">
        <v>138.47601314804027</v>
      </c>
      <c r="S97" s="1474">
        <v>252.14583333333331</v>
      </c>
      <c r="T97" s="1614">
        <v>1738.7692327675788</v>
      </c>
      <c r="U97" s="1491">
        <v>2419.8103467648762</v>
      </c>
    </row>
    <row r="98" spans="2:21">
      <c r="B98" s="2629">
        <v>39</v>
      </c>
      <c r="C98" s="2630"/>
      <c r="D98" s="1583"/>
      <c r="E98" s="1584" t="s">
        <v>1287</v>
      </c>
      <c r="F98" s="1585"/>
      <c r="G98" s="1612">
        <v>4.7343616109682941E-2</v>
      </c>
      <c r="H98" s="1581">
        <v>4.3701799485861177E-2</v>
      </c>
      <c r="I98" s="1581">
        <v>1.9665809768637531E-2</v>
      </c>
      <c r="J98" s="1581">
        <v>1.9665809768637531E-2</v>
      </c>
      <c r="K98" s="1581">
        <v>8.6746885133981901E-3</v>
      </c>
      <c r="L98" s="1581">
        <v>5.4787506400409622E-3</v>
      </c>
      <c r="M98" s="1581">
        <v>1.0044376173408431E-2</v>
      </c>
      <c r="N98" s="1581">
        <v>0</v>
      </c>
      <c r="O98" s="1581">
        <v>1.1396549604556815E-2</v>
      </c>
      <c r="P98" s="1582">
        <v>2.6863295496455351E-3</v>
      </c>
      <c r="Q98" s="1613">
        <v>150.39974293059123</v>
      </c>
      <c r="R98" s="1474">
        <v>37.095707458610683</v>
      </c>
      <c r="S98" s="1474">
        <v>0</v>
      </c>
      <c r="T98" s="1614">
        <v>247.46630619186161</v>
      </c>
      <c r="U98" s="1491">
        <v>434.96175658106353</v>
      </c>
    </row>
    <row r="99" spans="2:21">
      <c r="B99" s="2629">
        <v>40</v>
      </c>
      <c r="C99" s="2630"/>
      <c r="D99" s="1583"/>
      <c r="E99" s="1584" t="s">
        <v>1288</v>
      </c>
      <c r="F99" s="1585"/>
      <c r="G99" s="1612">
        <v>5.3364332603938726E-2</v>
      </c>
      <c r="H99" s="1581">
        <v>4.9259383942097286E-2</v>
      </c>
      <c r="I99" s="1581">
        <v>2.2166722773943777E-2</v>
      </c>
      <c r="J99" s="1581">
        <v>2.2166722773943777E-2</v>
      </c>
      <c r="K99" s="1581">
        <v>1.5315390803056708E-2</v>
      </c>
      <c r="L99" s="1581">
        <v>9.6728784019305541E-3</v>
      </c>
      <c r="M99" s="1581">
        <v>1.7733610403539348E-2</v>
      </c>
      <c r="N99" s="1581">
        <v>0</v>
      </c>
      <c r="O99" s="1581">
        <v>1.0906679927067793E-2</v>
      </c>
      <c r="P99" s="1582">
        <v>2.5708602685231225E-3</v>
      </c>
      <c r="Q99" s="1613">
        <v>582.50042501262408</v>
      </c>
      <c r="R99" s="1474">
        <v>277.6438530634133</v>
      </c>
      <c r="S99" s="1474">
        <v>0</v>
      </c>
      <c r="T99" s="1614">
        <v>771.21445383722846</v>
      </c>
      <c r="U99" s="1491">
        <v>1631.3587319132657</v>
      </c>
    </row>
    <row r="100" spans="2:21">
      <c r="B100" s="2629">
        <v>41</v>
      </c>
      <c r="C100" s="2630"/>
      <c r="D100" s="1583"/>
      <c r="E100" s="1584" t="s">
        <v>1289</v>
      </c>
      <c r="F100" s="1585"/>
      <c r="G100" s="1612">
        <v>6.0542346236981723E-2</v>
      </c>
      <c r="H100" s="1581">
        <v>5.5885242680290825E-2</v>
      </c>
      <c r="I100" s="1581">
        <v>2.5148359206130871E-2</v>
      </c>
      <c r="J100" s="1581">
        <v>2.5148359206130871E-2</v>
      </c>
      <c r="K100" s="1581">
        <v>1.1729776103083418E-2</v>
      </c>
      <c r="L100" s="1581">
        <v>7.4082796440526856E-3</v>
      </c>
      <c r="M100" s="1581">
        <v>1.358184601409659E-2</v>
      </c>
      <c r="N100" s="1581">
        <v>0</v>
      </c>
      <c r="O100" s="1581">
        <v>0</v>
      </c>
      <c r="P100" s="1582">
        <v>0</v>
      </c>
      <c r="Q100" s="1613">
        <v>139.04248378856354</v>
      </c>
      <c r="R100" s="1474">
        <v>491.58874291385604</v>
      </c>
      <c r="S100" s="1474">
        <v>0</v>
      </c>
      <c r="T100" s="1614">
        <v>0</v>
      </c>
      <c r="U100" s="1491">
        <v>630.63122670241955</v>
      </c>
    </row>
    <row r="101" spans="2:21">
      <c r="B101" s="2629">
        <v>42</v>
      </c>
      <c r="C101" s="2630"/>
      <c r="D101" s="1583"/>
      <c r="E101" s="1584" t="s">
        <v>1290</v>
      </c>
      <c r="F101" s="1585"/>
      <c r="G101" s="1612">
        <v>6.3234840302422463E-2</v>
      </c>
      <c r="H101" s="1581">
        <v>5.8370621817620739E-2</v>
      </c>
      <c r="I101" s="1581">
        <v>2.6266779817929329E-2</v>
      </c>
      <c r="J101" s="1581">
        <v>2.6266779817929329E-2</v>
      </c>
      <c r="K101" s="1581">
        <v>1.3850414753613344E-2</v>
      </c>
      <c r="L101" s="1581">
        <v>8.7476303707031636E-3</v>
      </c>
      <c r="M101" s="1581">
        <v>1.6037322346289132E-2</v>
      </c>
      <c r="N101" s="1581">
        <v>1.6726787954830617E-2</v>
      </c>
      <c r="O101" s="1581">
        <v>6.7655055090067888E-3</v>
      </c>
      <c r="P101" s="1582">
        <v>1.5947262985516002E-3</v>
      </c>
      <c r="Q101" s="1613">
        <v>458.61797562104613</v>
      </c>
      <c r="R101" s="1474">
        <v>959.0318763080902</v>
      </c>
      <c r="S101" s="1474">
        <v>265.28685696361362</v>
      </c>
      <c r="T101" s="1614">
        <v>1076.7205367505605</v>
      </c>
      <c r="U101" s="1491">
        <v>2759.6572456433105</v>
      </c>
    </row>
    <row r="102" spans="2:21">
      <c r="B102" s="2629">
        <v>43</v>
      </c>
      <c r="C102" s="2630"/>
      <c r="D102" s="1583"/>
      <c r="E102" s="1584" t="s">
        <v>1291</v>
      </c>
      <c r="F102" s="1585"/>
      <c r="G102" s="1612">
        <v>5.5828957085418886E-2</v>
      </c>
      <c r="H102" s="1581">
        <v>5.1534421925002051E-2</v>
      </c>
      <c r="I102" s="1581">
        <v>2.319048986625092E-2</v>
      </c>
      <c r="J102" s="1581">
        <v>2.319048986625092E-2</v>
      </c>
      <c r="K102" s="1581">
        <v>1.4769696446388826E-2</v>
      </c>
      <c r="L102" s="1581">
        <v>9.3282293345613634E-3</v>
      </c>
      <c r="M102" s="1581">
        <v>1.7101753780029167E-2</v>
      </c>
      <c r="N102" s="1581">
        <v>0</v>
      </c>
      <c r="O102" s="1581">
        <v>0</v>
      </c>
      <c r="P102" s="1582">
        <v>0</v>
      </c>
      <c r="Q102" s="1613">
        <v>1965.2222347583488</v>
      </c>
      <c r="R102" s="1474">
        <v>1673.5154367180905</v>
      </c>
      <c r="S102" s="1474">
        <v>0</v>
      </c>
      <c r="T102" s="1614">
        <v>0</v>
      </c>
      <c r="U102" s="1491">
        <v>3638.7376714764396</v>
      </c>
    </row>
    <row r="103" spans="2:21">
      <c r="B103" s="2629">
        <v>44</v>
      </c>
      <c r="C103" s="2630"/>
      <c r="D103" s="1583"/>
      <c r="E103" s="1584" t="s">
        <v>1292</v>
      </c>
      <c r="F103" s="1585"/>
      <c r="G103" s="1612">
        <v>6.2813211845102496E-2</v>
      </c>
      <c r="H103" s="1581">
        <v>5.7981426318556156E-2</v>
      </c>
      <c r="I103" s="1581">
        <v>2.609164184335027E-2</v>
      </c>
      <c r="J103" s="1581">
        <v>2.609164184335027E-2</v>
      </c>
      <c r="K103" s="1581">
        <v>1.1233808761461213E-2</v>
      </c>
      <c r="L103" s="1581">
        <v>7.0950371125018188E-3</v>
      </c>
      <c r="M103" s="1581">
        <v>1.3007568039586668E-2</v>
      </c>
      <c r="N103" s="1581">
        <v>0</v>
      </c>
      <c r="O103" s="1581">
        <v>1.6227601383212824E-2</v>
      </c>
      <c r="P103" s="1582">
        <v>3.8250774689001662E-3</v>
      </c>
      <c r="Q103" s="1613">
        <v>645.3042842123707</v>
      </c>
      <c r="R103" s="1474">
        <v>486.14011788677044</v>
      </c>
      <c r="S103" s="1474">
        <v>0</v>
      </c>
      <c r="T103" s="1614">
        <v>1950.2864534962048</v>
      </c>
      <c r="U103" s="1491">
        <v>3081.7308555953459</v>
      </c>
    </row>
    <row r="104" spans="2:21">
      <c r="B104" s="2629">
        <v>45</v>
      </c>
      <c r="C104" s="2630"/>
      <c r="D104" s="1583"/>
      <c r="E104" s="1584" t="s">
        <v>1293</v>
      </c>
      <c r="F104" s="1585"/>
      <c r="G104" s="1612">
        <v>5.4219526929690037E-2</v>
      </c>
      <c r="H104" s="1581">
        <v>5.0048794088944651E-2</v>
      </c>
      <c r="I104" s="1581">
        <v>2.2521957340025094E-2</v>
      </c>
      <c r="J104" s="1581">
        <v>2.2521957340025094E-2</v>
      </c>
      <c r="K104" s="1581">
        <v>1.011124557131818E-2</v>
      </c>
      <c r="L104" s="1581">
        <v>6.3860498345167452E-3</v>
      </c>
      <c r="M104" s="1581">
        <v>1.1707758029947366E-2</v>
      </c>
      <c r="N104" s="1581">
        <v>4.7975929978118165E-3</v>
      </c>
      <c r="O104" s="1581">
        <v>6.1287027918984372E-3</v>
      </c>
      <c r="P104" s="1582">
        <v>1.4446228009474889E-3</v>
      </c>
      <c r="Q104" s="1613">
        <v>632.49163529903808</v>
      </c>
      <c r="R104" s="1474">
        <v>2160.4432326825781</v>
      </c>
      <c r="S104" s="1474">
        <v>386.3981400437637</v>
      </c>
      <c r="T104" s="1614">
        <v>4320.218906195938</v>
      </c>
      <c r="U104" s="1491">
        <v>7499.5519142213179</v>
      </c>
    </row>
    <row r="105" spans="2:21">
      <c r="B105" s="2629">
        <v>46</v>
      </c>
      <c r="C105" s="2630"/>
      <c r="D105" s="1583"/>
      <c r="E105" s="1586" t="s">
        <v>1294</v>
      </c>
      <c r="F105" s="1585"/>
      <c r="G105" s="1612">
        <v>5.8182483694928788E-2</v>
      </c>
      <c r="H105" s="1581">
        <v>5.3706908026088115E-2</v>
      </c>
      <c r="I105" s="1581">
        <v>2.4168108611739653E-2</v>
      </c>
      <c r="J105" s="1581">
        <v>2.4168108611739653E-2</v>
      </c>
      <c r="K105" s="1581">
        <v>1.2447908838759923E-2</v>
      </c>
      <c r="L105" s="1581">
        <v>7.8618371613220581E-3</v>
      </c>
      <c r="M105" s="1581">
        <v>1.4413368129090437E-2</v>
      </c>
      <c r="N105" s="1581">
        <v>1.3296505652620761E-2</v>
      </c>
      <c r="O105" s="1581">
        <v>0</v>
      </c>
      <c r="P105" s="1582">
        <v>0</v>
      </c>
      <c r="Q105" s="1613">
        <v>726.78873286303735</v>
      </c>
      <c r="R105" s="1474">
        <v>3497.4954979573436</v>
      </c>
      <c r="S105" s="1474">
        <v>1565.1316803699899</v>
      </c>
      <c r="T105" s="1614">
        <v>0</v>
      </c>
      <c r="U105" s="1491">
        <v>5789.4159111903709</v>
      </c>
    </row>
    <row r="106" spans="2:21" ht="12.75" thickBot="1">
      <c r="B106" s="2631">
        <v>47</v>
      </c>
      <c r="C106" s="2632"/>
      <c r="D106" s="1587"/>
      <c r="E106" s="1588" t="s">
        <v>1295</v>
      </c>
      <c r="F106" s="1589"/>
      <c r="G106" s="1615">
        <v>4.94591570309586E-2</v>
      </c>
      <c r="H106" s="1595">
        <v>4.5654606490115636E-2</v>
      </c>
      <c r="I106" s="1595">
        <v>2.0544572920552034E-2</v>
      </c>
      <c r="J106" s="1595">
        <v>2.0544572920552034E-2</v>
      </c>
      <c r="K106" s="1595">
        <v>1.4224067279444213E-2</v>
      </c>
      <c r="L106" s="1595">
        <v>8.9836214396489776E-3</v>
      </c>
      <c r="M106" s="1595">
        <v>1.646997263935646E-2</v>
      </c>
      <c r="N106" s="1595">
        <v>1.2177309782608696E-2</v>
      </c>
      <c r="O106" s="1595">
        <v>0</v>
      </c>
      <c r="P106" s="1596">
        <v>0</v>
      </c>
      <c r="Q106" s="1616">
        <v>182.10861618798955</v>
      </c>
      <c r="R106" s="1499">
        <v>971.22680019165068</v>
      </c>
      <c r="S106" s="1499">
        <v>284.46195652173913</v>
      </c>
      <c r="T106" s="1617">
        <v>0</v>
      </c>
      <c r="U106" s="1510">
        <v>1437.7973729013793</v>
      </c>
    </row>
    <row r="107" spans="2:21" ht="13.5" thickTop="1" thickBot="1">
      <c r="B107" s="2633" t="s">
        <v>1296</v>
      </c>
      <c r="C107" s="2634"/>
      <c r="D107" s="1597"/>
      <c r="E107" s="1598" t="s">
        <v>285</v>
      </c>
      <c r="F107" s="1599"/>
      <c r="G107" s="1618">
        <v>4.4944738583565944E-2</v>
      </c>
      <c r="H107" s="1605">
        <v>4.1487451000214712E-2</v>
      </c>
      <c r="I107" s="1605">
        <v>1.866935295009662E-2</v>
      </c>
      <c r="J107" s="1605">
        <v>1.866935295009662E-2</v>
      </c>
      <c r="K107" s="1605">
        <v>1.2544589420297484E-2</v>
      </c>
      <c r="L107" s="1605">
        <v>7.9228985812405169E-3</v>
      </c>
      <c r="M107" s="1605">
        <v>1.4525314065607614E-2</v>
      </c>
      <c r="N107" s="1605">
        <v>4.9707507877655294E-3</v>
      </c>
      <c r="O107" s="1605">
        <v>6.6398940787570039E-3</v>
      </c>
      <c r="P107" s="1606">
        <v>1.5651178899927223E-3</v>
      </c>
      <c r="Q107" s="1514">
        <v>47585.601533259105</v>
      </c>
      <c r="R107" s="1517">
        <v>28306.63494235932</v>
      </c>
      <c r="S107" s="1517">
        <v>4410.0998064134556</v>
      </c>
      <c r="T107" s="1619">
        <v>52479.092926162026</v>
      </c>
      <c r="U107" s="1519">
        <v>112418.30827101487</v>
      </c>
    </row>
    <row r="108" spans="2:21">
      <c r="B108" s="1524"/>
      <c r="C108" s="1524"/>
      <c r="D108" s="1524"/>
      <c r="E108" s="1607"/>
      <c r="F108" s="1524"/>
    </row>
  </sheetData>
  <mergeCells count="112">
    <mergeCell ref="B1:R1"/>
    <mergeCell ref="B3:C5"/>
    <mergeCell ref="D3:F5"/>
    <mergeCell ref="G3:J4"/>
    <mergeCell ref="K3:N4"/>
    <mergeCell ref="O3:R4"/>
    <mergeCell ref="B12:C12"/>
    <mergeCell ref="B13:C13"/>
    <mergeCell ref="B14:C14"/>
    <mergeCell ref="B15:C15"/>
    <mergeCell ref="B16:C16"/>
    <mergeCell ref="B17:C17"/>
    <mergeCell ref="B6:C6"/>
    <mergeCell ref="B7:C7"/>
    <mergeCell ref="B8:C8"/>
    <mergeCell ref="B9:C9"/>
    <mergeCell ref="B10:C10"/>
    <mergeCell ref="B11:C11"/>
    <mergeCell ref="B24:C24"/>
    <mergeCell ref="B25:C25"/>
    <mergeCell ref="B26:C26"/>
    <mergeCell ref="B27:C27"/>
    <mergeCell ref="B28:C28"/>
    <mergeCell ref="B29:C29"/>
    <mergeCell ref="B18:C18"/>
    <mergeCell ref="B19:C19"/>
    <mergeCell ref="B20:C20"/>
    <mergeCell ref="B21:C21"/>
    <mergeCell ref="B22:C22"/>
    <mergeCell ref="B23:C23"/>
    <mergeCell ref="B36:C36"/>
    <mergeCell ref="B37:C37"/>
    <mergeCell ref="B38:C38"/>
    <mergeCell ref="B39:C39"/>
    <mergeCell ref="B40:C40"/>
    <mergeCell ref="B41:C41"/>
    <mergeCell ref="B30:C30"/>
    <mergeCell ref="B31:C31"/>
    <mergeCell ref="B32:C32"/>
    <mergeCell ref="B33:C33"/>
    <mergeCell ref="B34:C34"/>
    <mergeCell ref="B35:C35"/>
    <mergeCell ref="B48:C48"/>
    <mergeCell ref="B49:C49"/>
    <mergeCell ref="B50:C50"/>
    <mergeCell ref="B51:C51"/>
    <mergeCell ref="B52:C52"/>
    <mergeCell ref="B53:C53"/>
    <mergeCell ref="B42:C42"/>
    <mergeCell ref="B43:C43"/>
    <mergeCell ref="B44:C44"/>
    <mergeCell ref="B45:C45"/>
    <mergeCell ref="B46:C46"/>
    <mergeCell ref="B47:C47"/>
    <mergeCell ref="A55:V55"/>
    <mergeCell ref="B57:C59"/>
    <mergeCell ref="D57:F59"/>
    <mergeCell ref="G57:P57"/>
    <mergeCell ref="Q57:T57"/>
    <mergeCell ref="U57:U59"/>
    <mergeCell ref="G58:J58"/>
    <mergeCell ref="K58:M58"/>
    <mergeCell ref="N58:P58"/>
    <mergeCell ref="Q58:T58"/>
    <mergeCell ref="B66:C66"/>
    <mergeCell ref="B67:C67"/>
    <mergeCell ref="B68:C68"/>
    <mergeCell ref="B69:C69"/>
    <mergeCell ref="B70:C70"/>
    <mergeCell ref="B71:C71"/>
    <mergeCell ref="B60:C60"/>
    <mergeCell ref="B61:C61"/>
    <mergeCell ref="B62:C62"/>
    <mergeCell ref="B63:C63"/>
    <mergeCell ref="B64:C64"/>
    <mergeCell ref="B65:C65"/>
    <mergeCell ref="B78:C78"/>
    <mergeCell ref="B79:C79"/>
    <mergeCell ref="B80:C80"/>
    <mergeCell ref="B81:C81"/>
    <mergeCell ref="B82:C82"/>
    <mergeCell ref="B83:C83"/>
    <mergeCell ref="B72:C72"/>
    <mergeCell ref="B73:C73"/>
    <mergeCell ref="B74:C74"/>
    <mergeCell ref="B75:C75"/>
    <mergeCell ref="B76:C76"/>
    <mergeCell ref="B77:C77"/>
    <mergeCell ref="B90:C90"/>
    <mergeCell ref="B91:C91"/>
    <mergeCell ref="B92:C92"/>
    <mergeCell ref="B93:C93"/>
    <mergeCell ref="B94:C94"/>
    <mergeCell ref="B95:C95"/>
    <mergeCell ref="B84:C84"/>
    <mergeCell ref="B85:C85"/>
    <mergeCell ref="B86:C86"/>
    <mergeCell ref="B87:C87"/>
    <mergeCell ref="B88:C88"/>
    <mergeCell ref="B89:C89"/>
    <mergeCell ref="B102:C102"/>
    <mergeCell ref="B103:C103"/>
    <mergeCell ref="B104:C104"/>
    <mergeCell ref="B105:C105"/>
    <mergeCell ref="B106:C106"/>
    <mergeCell ref="B107:C107"/>
    <mergeCell ref="B96:C96"/>
    <mergeCell ref="B97:C97"/>
    <mergeCell ref="B98:C98"/>
    <mergeCell ref="B99:C99"/>
    <mergeCell ref="B100:C100"/>
    <mergeCell ref="B101:C101"/>
  </mergeCells>
  <phoneticPr fontId="15"/>
  <pageMargins left="0.7" right="0.7" top="0.75" bottom="0.75" header="0.3" footer="0.3"/>
  <pageSetup paperSize="9" scale="40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>
    <tabColor theme="9"/>
    <pageSetUpPr fitToPage="1"/>
  </sheetPr>
  <dimension ref="B2:O54"/>
  <sheetViews>
    <sheetView showGridLines="0" topLeftCell="A4" zoomScale="70" zoomScaleNormal="70" zoomScaleSheetLayoutView="85" workbookViewId="0">
      <selection activeCell="K36" sqref="K36"/>
    </sheetView>
  </sheetViews>
  <sheetFormatPr defaultRowHeight="13.5"/>
  <cols>
    <col min="1" max="1" width="3.25" style="1621" customWidth="1"/>
    <col min="2" max="2" width="4" style="1621" customWidth="1"/>
    <col min="3" max="3" width="15.125" style="1622" customWidth="1"/>
    <col min="4" max="4" width="14.5" style="265" customWidth="1"/>
    <col min="5" max="6" width="14.5" style="1623" customWidth="1"/>
    <col min="7" max="11" width="14.5" style="265" customWidth="1"/>
    <col min="12" max="12" width="11" style="1624" bestFit="1" customWidth="1"/>
    <col min="13" max="13" width="9" style="1624"/>
    <col min="14" max="14" width="9.875" style="1624" bestFit="1" customWidth="1"/>
    <col min="15" max="15" width="9" style="1621"/>
    <col min="16" max="16" width="9.875" style="1621" bestFit="1" customWidth="1"/>
    <col min="17" max="17" width="9.5" style="1621" bestFit="1" customWidth="1"/>
    <col min="18" max="18" width="9.875" style="1621" bestFit="1" customWidth="1"/>
    <col min="19" max="256" width="9" style="1621"/>
    <col min="257" max="257" width="3.25" style="1621" customWidth="1"/>
    <col min="258" max="258" width="4" style="1621" customWidth="1"/>
    <col min="259" max="259" width="15.125" style="1621" customWidth="1"/>
    <col min="260" max="265" width="15.625" style="1621" customWidth="1"/>
    <col min="266" max="266" width="3.375" style="1621" customWidth="1"/>
    <col min="267" max="267" width="3.5" style="1621" customWidth="1"/>
    <col min="268" max="268" width="11" style="1621" bestFit="1" customWidth="1"/>
    <col min="269" max="269" width="9" style="1621"/>
    <col min="270" max="270" width="9.875" style="1621" bestFit="1" customWidth="1"/>
    <col min="271" max="271" width="9" style="1621"/>
    <col min="272" max="272" width="9.875" style="1621" bestFit="1" customWidth="1"/>
    <col min="273" max="273" width="9.5" style="1621" bestFit="1" customWidth="1"/>
    <col min="274" max="274" width="9.875" style="1621" bestFit="1" customWidth="1"/>
    <col min="275" max="512" width="9" style="1621"/>
    <col min="513" max="513" width="3.25" style="1621" customWidth="1"/>
    <col min="514" max="514" width="4" style="1621" customWidth="1"/>
    <col min="515" max="515" width="15.125" style="1621" customWidth="1"/>
    <col min="516" max="521" width="15.625" style="1621" customWidth="1"/>
    <col min="522" max="522" width="3.375" style="1621" customWidth="1"/>
    <col min="523" max="523" width="3.5" style="1621" customWidth="1"/>
    <col min="524" max="524" width="11" style="1621" bestFit="1" customWidth="1"/>
    <col min="525" max="525" width="9" style="1621"/>
    <col min="526" max="526" width="9.875" style="1621" bestFit="1" customWidth="1"/>
    <col min="527" max="527" width="9" style="1621"/>
    <col min="528" max="528" width="9.875" style="1621" bestFit="1" customWidth="1"/>
    <col min="529" max="529" width="9.5" style="1621" bestFit="1" customWidth="1"/>
    <col min="530" max="530" width="9.875" style="1621" bestFit="1" customWidth="1"/>
    <col min="531" max="768" width="9" style="1621"/>
    <col min="769" max="769" width="3.25" style="1621" customWidth="1"/>
    <col min="770" max="770" width="4" style="1621" customWidth="1"/>
    <col min="771" max="771" width="15.125" style="1621" customWidth="1"/>
    <col min="772" max="777" width="15.625" style="1621" customWidth="1"/>
    <col min="778" max="778" width="3.375" style="1621" customWidth="1"/>
    <col min="779" max="779" width="3.5" style="1621" customWidth="1"/>
    <col min="780" max="780" width="11" style="1621" bestFit="1" customWidth="1"/>
    <col min="781" max="781" width="9" style="1621"/>
    <col min="782" max="782" width="9.875" style="1621" bestFit="1" customWidth="1"/>
    <col min="783" max="783" width="9" style="1621"/>
    <col min="784" max="784" width="9.875" style="1621" bestFit="1" customWidth="1"/>
    <col min="785" max="785" width="9.5" style="1621" bestFit="1" customWidth="1"/>
    <col min="786" max="786" width="9.875" style="1621" bestFit="1" customWidth="1"/>
    <col min="787" max="1024" width="9" style="1621"/>
    <col min="1025" max="1025" width="3.25" style="1621" customWidth="1"/>
    <col min="1026" max="1026" width="4" style="1621" customWidth="1"/>
    <col min="1027" max="1027" width="15.125" style="1621" customWidth="1"/>
    <col min="1028" max="1033" width="15.625" style="1621" customWidth="1"/>
    <col min="1034" max="1034" width="3.375" style="1621" customWidth="1"/>
    <col min="1035" max="1035" width="3.5" style="1621" customWidth="1"/>
    <col min="1036" max="1036" width="11" style="1621" bestFit="1" customWidth="1"/>
    <col min="1037" max="1037" width="9" style="1621"/>
    <col min="1038" max="1038" width="9.875" style="1621" bestFit="1" customWidth="1"/>
    <col min="1039" max="1039" width="9" style="1621"/>
    <col min="1040" max="1040" width="9.875" style="1621" bestFit="1" customWidth="1"/>
    <col min="1041" max="1041" width="9.5" style="1621" bestFit="1" customWidth="1"/>
    <col min="1042" max="1042" width="9.875" style="1621" bestFit="1" customWidth="1"/>
    <col min="1043" max="1280" width="9" style="1621"/>
    <col min="1281" max="1281" width="3.25" style="1621" customWidth="1"/>
    <col min="1282" max="1282" width="4" style="1621" customWidth="1"/>
    <col min="1283" max="1283" width="15.125" style="1621" customWidth="1"/>
    <col min="1284" max="1289" width="15.625" style="1621" customWidth="1"/>
    <col min="1290" max="1290" width="3.375" style="1621" customWidth="1"/>
    <col min="1291" max="1291" width="3.5" style="1621" customWidth="1"/>
    <col min="1292" max="1292" width="11" style="1621" bestFit="1" customWidth="1"/>
    <col min="1293" max="1293" width="9" style="1621"/>
    <col min="1294" max="1294" width="9.875" style="1621" bestFit="1" customWidth="1"/>
    <col min="1295" max="1295" width="9" style="1621"/>
    <col min="1296" max="1296" width="9.875" style="1621" bestFit="1" customWidth="1"/>
    <col min="1297" max="1297" width="9.5" style="1621" bestFit="1" customWidth="1"/>
    <col min="1298" max="1298" width="9.875" style="1621" bestFit="1" customWidth="1"/>
    <col min="1299" max="1536" width="9" style="1621"/>
    <col min="1537" max="1537" width="3.25" style="1621" customWidth="1"/>
    <col min="1538" max="1538" width="4" style="1621" customWidth="1"/>
    <col min="1539" max="1539" width="15.125" style="1621" customWidth="1"/>
    <col min="1540" max="1545" width="15.625" style="1621" customWidth="1"/>
    <col min="1546" max="1546" width="3.375" style="1621" customWidth="1"/>
    <col min="1547" max="1547" width="3.5" style="1621" customWidth="1"/>
    <col min="1548" max="1548" width="11" style="1621" bestFit="1" customWidth="1"/>
    <col min="1549" max="1549" width="9" style="1621"/>
    <col min="1550" max="1550" width="9.875" style="1621" bestFit="1" customWidth="1"/>
    <col min="1551" max="1551" width="9" style="1621"/>
    <col min="1552" max="1552" width="9.875" style="1621" bestFit="1" customWidth="1"/>
    <col min="1553" max="1553" width="9.5" style="1621" bestFit="1" customWidth="1"/>
    <col min="1554" max="1554" width="9.875" style="1621" bestFit="1" customWidth="1"/>
    <col min="1555" max="1792" width="9" style="1621"/>
    <col min="1793" max="1793" width="3.25" style="1621" customWidth="1"/>
    <col min="1794" max="1794" width="4" style="1621" customWidth="1"/>
    <col min="1795" max="1795" width="15.125" style="1621" customWidth="1"/>
    <col min="1796" max="1801" width="15.625" style="1621" customWidth="1"/>
    <col min="1802" max="1802" width="3.375" style="1621" customWidth="1"/>
    <col min="1803" max="1803" width="3.5" style="1621" customWidth="1"/>
    <col min="1804" max="1804" width="11" style="1621" bestFit="1" customWidth="1"/>
    <col min="1805" max="1805" width="9" style="1621"/>
    <col min="1806" max="1806" width="9.875" style="1621" bestFit="1" customWidth="1"/>
    <col min="1807" max="1807" width="9" style="1621"/>
    <col min="1808" max="1808" width="9.875" style="1621" bestFit="1" customWidth="1"/>
    <col min="1809" max="1809" width="9.5" style="1621" bestFit="1" customWidth="1"/>
    <col min="1810" max="1810" width="9.875" style="1621" bestFit="1" customWidth="1"/>
    <col min="1811" max="2048" width="9" style="1621"/>
    <col min="2049" max="2049" width="3.25" style="1621" customWidth="1"/>
    <col min="2050" max="2050" width="4" style="1621" customWidth="1"/>
    <col min="2051" max="2051" width="15.125" style="1621" customWidth="1"/>
    <col min="2052" max="2057" width="15.625" style="1621" customWidth="1"/>
    <col min="2058" max="2058" width="3.375" style="1621" customWidth="1"/>
    <col min="2059" max="2059" width="3.5" style="1621" customWidth="1"/>
    <col min="2060" max="2060" width="11" style="1621" bestFit="1" customWidth="1"/>
    <col min="2061" max="2061" width="9" style="1621"/>
    <col min="2062" max="2062" width="9.875" style="1621" bestFit="1" customWidth="1"/>
    <col min="2063" max="2063" width="9" style="1621"/>
    <col min="2064" max="2064" width="9.875" style="1621" bestFit="1" customWidth="1"/>
    <col min="2065" max="2065" width="9.5" style="1621" bestFit="1" customWidth="1"/>
    <col min="2066" max="2066" width="9.875" style="1621" bestFit="1" customWidth="1"/>
    <col min="2067" max="2304" width="9" style="1621"/>
    <col min="2305" max="2305" width="3.25" style="1621" customWidth="1"/>
    <col min="2306" max="2306" width="4" style="1621" customWidth="1"/>
    <col min="2307" max="2307" width="15.125" style="1621" customWidth="1"/>
    <col min="2308" max="2313" width="15.625" style="1621" customWidth="1"/>
    <col min="2314" max="2314" width="3.375" style="1621" customWidth="1"/>
    <col min="2315" max="2315" width="3.5" style="1621" customWidth="1"/>
    <col min="2316" max="2316" width="11" style="1621" bestFit="1" customWidth="1"/>
    <col min="2317" max="2317" width="9" style="1621"/>
    <col min="2318" max="2318" width="9.875" style="1621" bestFit="1" customWidth="1"/>
    <col min="2319" max="2319" width="9" style="1621"/>
    <col min="2320" max="2320" width="9.875" style="1621" bestFit="1" customWidth="1"/>
    <col min="2321" max="2321" width="9.5" style="1621" bestFit="1" customWidth="1"/>
    <col min="2322" max="2322" width="9.875" style="1621" bestFit="1" customWidth="1"/>
    <col min="2323" max="2560" width="9" style="1621"/>
    <col min="2561" max="2561" width="3.25" style="1621" customWidth="1"/>
    <col min="2562" max="2562" width="4" style="1621" customWidth="1"/>
    <col min="2563" max="2563" width="15.125" style="1621" customWidth="1"/>
    <col min="2564" max="2569" width="15.625" style="1621" customWidth="1"/>
    <col min="2570" max="2570" width="3.375" style="1621" customWidth="1"/>
    <col min="2571" max="2571" width="3.5" style="1621" customWidth="1"/>
    <col min="2572" max="2572" width="11" style="1621" bestFit="1" customWidth="1"/>
    <col min="2573" max="2573" width="9" style="1621"/>
    <col min="2574" max="2574" width="9.875" style="1621" bestFit="1" customWidth="1"/>
    <col min="2575" max="2575" width="9" style="1621"/>
    <col min="2576" max="2576" width="9.875" style="1621" bestFit="1" customWidth="1"/>
    <col min="2577" max="2577" width="9.5" style="1621" bestFit="1" customWidth="1"/>
    <col min="2578" max="2578" width="9.875" style="1621" bestFit="1" customWidth="1"/>
    <col min="2579" max="2816" width="9" style="1621"/>
    <col min="2817" max="2817" width="3.25" style="1621" customWidth="1"/>
    <col min="2818" max="2818" width="4" style="1621" customWidth="1"/>
    <col min="2819" max="2819" width="15.125" style="1621" customWidth="1"/>
    <col min="2820" max="2825" width="15.625" style="1621" customWidth="1"/>
    <col min="2826" max="2826" width="3.375" style="1621" customWidth="1"/>
    <col min="2827" max="2827" width="3.5" style="1621" customWidth="1"/>
    <col min="2828" max="2828" width="11" style="1621" bestFit="1" customWidth="1"/>
    <col min="2829" max="2829" width="9" style="1621"/>
    <col min="2830" max="2830" width="9.875" style="1621" bestFit="1" customWidth="1"/>
    <col min="2831" max="2831" width="9" style="1621"/>
    <col min="2832" max="2832" width="9.875" style="1621" bestFit="1" customWidth="1"/>
    <col min="2833" max="2833" width="9.5" style="1621" bestFit="1" customWidth="1"/>
    <col min="2834" max="2834" width="9.875" style="1621" bestFit="1" customWidth="1"/>
    <col min="2835" max="3072" width="9" style="1621"/>
    <col min="3073" max="3073" width="3.25" style="1621" customWidth="1"/>
    <col min="3074" max="3074" width="4" style="1621" customWidth="1"/>
    <col min="3075" max="3075" width="15.125" style="1621" customWidth="1"/>
    <col min="3076" max="3081" width="15.625" style="1621" customWidth="1"/>
    <col min="3082" max="3082" width="3.375" style="1621" customWidth="1"/>
    <col min="3083" max="3083" width="3.5" style="1621" customWidth="1"/>
    <col min="3084" max="3084" width="11" style="1621" bestFit="1" customWidth="1"/>
    <col min="3085" max="3085" width="9" style="1621"/>
    <col min="3086" max="3086" width="9.875" style="1621" bestFit="1" customWidth="1"/>
    <col min="3087" max="3087" width="9" style="1621"/>
    <col min="3088" max="3088" width="9.875" style="1621" bestFit="1" customWidth="1"/>
    <col min="3089" max="3089" width="9.5" style="1621" bestFit="1" customWidth="1"/>
    <col min="3090" max="3090" width="9.875" style="1621" bestFit="1" customWidth="1"/>
    <col min="3091" max="3328" width="9" style="1621"/>
    <col min="3329" max="3329" width="3.25" style="1621" customWidth="1"/>
    <col min="3330" max="3330" width="4" style="1621" customWidth="1"/>
    <col min="3331" max="3331" width="15.125" style="1621" customWidth="1"/>
    <col min="3332" max="3337" width="15.625" style="1621" customWidth="1"/>
    <col min="3338" max="3338" width="3.375" style="1621" customWidth="1"/>
    <col min="3339" max="3339" width="3.5" style="1621" customWidth="1"/>
    <col min="3340" max="3340" width="11" style="1621" bestFit="1" customWidth="1"/>
    <col min="3341" max="3341" width="9" style="1621"/>
    <col min="3342" max="3342" width="9.875" style="1621" bestFit="1" customWidth="1"/>
    <col min="3343" max="3343" width="9" style="1621"/>
    <col min="3344" max="3344" width="9.875" style="1621" bestFit="1" customWidth="1"/>
    <col min="3345" max="3345" width="9.5" style="1621" bestFit="1" customWidth="1"/>
    <col min="3346" max="3346" width="9.875" style="1621" bestFit="1" customWidth="1"/>
    <col min="3347" max="3584" width="9" style="1621"/>
    <col min="3585" max="3585" width="3.25" style="1621" customWidth="1"/>
    <col min="3586" max="3586" width="4" style="1621" customWidth="1"/>
    <col min="3587" max="3587" width="15.125" style="1621" customWidth="1"/>
    <col min="3588" max="3593" width="15.625" style="1621" customWidth="1"/>
    <col min="3594" max="3594" width="3.375" style="1621" customWidth="1"/>
    <col min="3595" max="3595" width="3.5" style="1621" customWidth="1"/>
    <col min="3596" max="3596" width="11" style="1621" bestFit="1" customWidth="1"/>
    <col min="3597" max="3597" width="9" style="1621"/>
    <col min="3598" max="3598" width="9.875" style="1621" bestFit="1" customWidth="1"/>
    <col min="3599" max="3599" width="9" style="1621"/>
    <col min="3600" max="3600" width="9.875" style="1621" bestFit="1" customWidth="1"/>
    <col min="3601" max="3601" width="9.5" style="1621" bestFit="1" customWidth="1"/>
    <col min="3602" max="3602" width="9.875" style="1621" bestFit="1" customWidth="1"/>
    <col min="3603" max="3840" width="9" style="1621"/>
    <col min="3841" max="3841" width="3.25" style="1621" customWidth="1"/>
    <col min="3842" max="3842" width="4" style="1621" customWidth="1"/>
    <col min="3843" max="3843" width="15.125" style="1621" customWidth="1"/>
    <col min="3844" max="3849" width="15.625" style="1621" customWidth="1"/>
    <col min="3850" max="3850" width="3.375" style="1621" customWidth="1"/>
    <col min="3851" max="3851" width="3.5" style="1621" customWidth="1"/>
    <col min="3852" max="3852" width="11" style="1621" bestFit="1" customWidth="1"/>
    <col min="3853" max="3853" width="9" style="1621"/>
    <col min="3854" max="3854" width="9.875" style="1621" bestFit="1" customWidth="1"/>
    <col min="3855" max="3855" width="9" style="1621"/>
    <col min="3856" max="3856" width="9.875" style="1621" bestFit="1" customWidth="1"/>
    <col min="3857" max="3857" width="9.5" style="1621" bestFit="1" customWidth="1"/>
    <col min="3858" max="3858" width="9.875" style="1621" bestFit="1" customWidth="1"/>
    <col min="3859" max="4096" width="9" style="1621"/>
    <col min="4097" max="4097" width="3.25" style="1621" customWidth="1"/>
    <col min="4098" max="4098" width="4" style="1621" customWidth="1"/>
    <col min="4099" max="4099" width="15.125" style="1621" customWidth="1"/>
    <col min="4100" max="4105" width="15.625" style="1621" customWidth="1"/>
    <col min="4106" max="4106" width="3.375" style="1621" customWidth="1"/>
    <col min="4107" max="4107" width="3.5" style="1621" customWidth="1"/>
    <col min="4108" max="4108" width="11" style="1621" bestFit="1" customWidth="1"/>
    <col min="4109" max="4109" width="9" style="1621"/>
    <col min="4110" max="4110" width="9.875" style="1621" bestFit="1" customWidth="1"/>
    <col min="4111" max="4111" width="9" style="1621"/>
    <col min="4112" max="4112" width="9.875" style="1621" bestFit="1" customWidth="1"/>
    <col min="4113" max="4113" width="9.5" style="1621" bestFit="1" customWidth="1"/>
    <col min="4114" max="4114" width="9.875" style="1621" bestFit="1" customWidth="1"/>
    <col min="4115" max="4352" width="9" style="1621"/>
    <col min="4353" max="4353" width="3.25" style="1621" customWidth="1"/>
    <col min="4354" max="4354" width="4" style="1621" customWidth="1"/>
    <col min="4355" max="4355" width="15.125" style="1621" customWidth="1"/>
    <col min="4356" max="4361" width="15.625" style="1621" customWidth="1"/>
    <col min="4362" max="4362" width="3.375" style="1621" customWidth="1"/>
    <col min="4363" max="4363" width="3.5" style="1621" customWidth="1"/>
    <col min="4364" max="4364" width="11" style="1621" bestFit="1" customWidth="1"/>
    <col min="4365" max="4365" width="9" style="1621"/>
    <col min="4366" max="4366" width="9.875" style="1621" bestFit="1" customWidth="1"/>
    <col min="4367" max="4367" width="9" style="1621"/>
    <col min="4368" max="4368" width="9.875" style="1621" bestFit="1" customWidth="1"/>
    <col min="4369" max="4369" width="9.5" style="1621" bestFit="1" customWidth="1"/>
    <col min="4370" max="4370" width="9.875" style="1621" bestFit="1" customWidth="1"/>
    <col min="4371" max="4608" width="9" style="1621"/>
    <col min="4609" max="4609" width="3.25" style="1621" customWidth="1"/>
    <col min="4610" max="4610" width="4" style="1621" customWidth="1"/>
    <col min="4611" max="4611" width="15.125" style="1621" customWidth="1"/>
    <col min="4612" max="4617" width="15.625" style="1621" customWidth="1"/>
    <col min="4618" max="4618" width="3.375" style="1621" customWidth="1"/>
    <col min="4619" max="4619" width="3.5" style="1621" customWidth="1"/>
    <col min="4620" max="4620" width="11" style="1621" bestFit="1" customWidth="1"/>
    <col min="4621" max="4621" width="9" style="1621"/>
    <col min="4622" max="4622" width="9.875" style="1621" bestFit="1" customWidth="1"/>
    <col min="4623" max="4623" width="9" style="1621"/>
    <col min="4624" max="4624" width="9.875" style="1621" bestFit="1" customWidth="1"/>
    <col min="4625" max="4625" width="9.5" style="1621" bestFit="1" customWidth="1"/>
    <col min="4626" max="4626" width="9.875" style="1621" bestFit="1" customWidth="1"/>
    <col min="4627" max="4864" width="9" style="1621"/>
    <col min="4865" max="4865" width="3.25" style="1621" customWidth="1"/>
    <col min="4866" max="4866" width="4" style="1621" customWidth="1"/>
    <col min="4867" max="4867" width="15.125" style="1621" customWidth="1"/>
    <col min="4868" max="4873" width="15.625" style="1621" customWidth="1"/>
    <col min="4874" max="4874" width="3.375" style="1621" customWidth="1"/>
    <col min="4875" max="4875" width="3.5" style="1621" customWidth="1"/>
    <col min="4876" max="4876" width="11" style="1621" bestFit="1" customWidth="1"/>
    <col min="4877" max="4877" width="9" style="1621"/>
    <col min="4878" max="4878" width="9.875" style="1621" bestFit="1" customWidth="1"/>
    <col min="4879" max="4879" width="9" style="1621"/>
    <col min="4880" max="4880" width="9.875" style="1621" bestFit="1" customWidth="1"/>
    <col min="4881" max="4881" width="9.5" style="1621" bestFit="1" customWidth="1"/>
    <col min="4882" max="4882" width="9.875" style="1621" bestFit="1" customWidth="1"/>
    <col min="4883" max="5120" width="9" style="1621"/>
    <col min="5121" max="5121" width="3.25" style="1621" customWidth="1"/>
    <col min="5122" max="5122" width="4" style="1621" customWidth="1"/>
    <col min="5123" max="5123" width="15.125" style="1621" customWidth="1"/>
    <col min="5124" max="5129" width="15.625" style="1621" customWidth="1"/>
    <col min="5130" max="5130" width="3.375" style="1621" customWidth="1"/>
    <col min="5131" max="5131" width="3.5" style="1621" customWidth="1"/>
    <col min="5132" max="5132" width="11" style="1621" bestFit="1" customWidth="1"/>
    <col min="5133" max="5133" width="9" style="1621"/>
    <col min="5134" max="5134" width="9.875" style="1621" bestFit="1" customWidth="1"/>
    <col min="5135" max="5135" width="9" style="1621"/>
    <col min="5136" max="5136" width="9.875" style="1621" bestFit="1" customWidth="1"/>
    <col min="5137" max="5137" width="9.5" style="1621" bestFit="1" customWidth="1"/>
    <col min="5138" max="5138" width="9.875" style="1621" bestFit="1" customWidth="1"/>
    <col min="5139" max="5376" width="9" style="1621"/>
    <col min="5377" max="5377" width="3.25" style="1621" customWidth="1"/>
    <col min="5378" max="5378" width="4" style="1621" customWidth="1"/>
    <col min="5379" max="5379" width="15.125" style="1621" customWidth="1"/>
    <col min="5380" max="5385" width="15.625" style="1621" customWidth="1"/>
    <col min="5386" max="5386" width="3.375" style="1621" customWidth="1"/>
    <col min="5387" max="5387" width="3.5" style="1621" customWidth="1"/>
    <col min="5388" max="5388" width="11" style="1621" bestFit="1" customWidth="1"/>
    <col min="5389" max="5389" width="9" style="1621"/>
    <col min="5390" max="5390" width="9.875" style="1621" bestFit="1" customWidth="1"/>
    <col min="5391" max="5391" width="9" style="1621"/>
    <col min="5392" max="5392" width="9.875" style="1621" bestFit="1" customWidth="1"/>
    <col min="5393" max="5393" width="9.5" style="1621" bestFit="1" customWidth="1"/>
    <col min="5394" max="5394" width="9.875" style="1621" bestFit="1" customWidth="1"/>
    <col min="5395" max="5632" width="9" style="1621"/>
    <col min="5633" max="5633" width="3.25" style="1621" customWidth="1"/>
    <col min="5634" max="5634" width="4" style="1621" customWidth="1"/>
    <col min="5635" max="5635" width="15.125" style="1621" customWidth="1"/>
    <col min="5636" max="5641" width="15.625" style="1621" customWidth="1"/>
    <col min="5642" max="5642" width="3.375" style="1621" customWidth="1"/>
    <col min="5643" max="5643" width="3.5" style="1621" customWidth="1"/>
    <col min="5644" max="5644" width="11" style="1621" bestFit="1" customWidth="1"/>
    <col min="5645" max="5645" width="9" style="1621"/>
    <col min="5646" max="5646" width="9.875" style="1621" bestFit="1" customWidth="1"/>
    <col min="5647" max="5647" width="9" style="1621"/>
    <col min="5648" max="5648" width="9.875" style="1621" bestFit="1" customWidth="1"/>
    <col min="5649" max="5649" width="9.5" style="1621" bestFit="1" customWidth="1"/>
    <col min="5650" max="5650" width="9.875" style="1621" bestFit="1" customWidth="1"/>
    <col min="5651" max="5888" width="9" style="1621"/>
    <col min="5889" max="5889" width="3.25" style="1621" customWidth="1"/>
    <col min="5890" max="5890" width="4" style="1621" customWidth="1"/>
    <col min="5891" max="5891" width="15.125" style="1621" customWidth="1"/>
    <col min="5892" max="5897" width="15.625" style="1621" customWidth="1"/>
    <col min="5898" max="5898" width="3.375" style="1621" customWidth="1"/>
    <col min="5899" max="5899" width="3.5" style="1621" customWidth="1"/>
    <col min="5900" max="5900" width="11" style="1621" bestFit="1" customWidth="1"/>
    <col min="5901" max="5901" width="9" style="1621"/>
    <col min="5902" max="5902" width="9.875" style="1621" bestFit="1" customWidth="1"/>
    <col min="5903" max="5903" width="9" style="1621"/>
    <col min="5904" max="5904" width="9.875" style="1621" bestFit="1" customWidth="1"/>
    <col min="5905" max="5905" width="9.5" style="1621" bestFit="1" customWidth="1"/>
    <col min="5906" max="5906" width="9.875" style="1621" bestFit="1" customWidth="1"/>
    <col min="5907" max="6144" width="9" style="1621"/>
    <col min="6145" max="6145" width="3.25" style="1621" customWidth="1"/>
    <col min="6146" max="6146" width="4" style="1621" customWidth="1"/>
    <col min="6147" max="6147" width="15.125" style="1621" customWidth="1"/>
    <col min="6148" max="6153" width="15.625" style="1621" customWidth="1"/>
    <col min="6154" max="6154" width="3.375" style="1621" customWidth="1"/>
    <col min="6155" max="6155" width="3.5" style="1621" customWidth="1"/>
    <col min="6156" max="6156" width="11" style="1621" bestFit="1" customWidth="1"/>
    <col min="6157" max="6157" width="9" style="1621"/>
    <col min="6158" max="6158" width="9.875" style="1621" bestFit="1" customWidth="1"/>
    <col min="6159" max="6159" width="9" style="1621"/>
    <col min="6160" max="6160" width="9.875" style="1621" bestFit="1" customWidth="1"/>
    <col min="6161" max="6161" width="9.5" style="1621" bestFit="1" customWidth="1"/>
    <col min="6162" max="6162" width="9.875" style="1621" bestFit="1" customWidth="1"/>
    <col min="6163" max="6400" width="9" style="1621"/>
    <col min="6401" max="6401" width="3.25" style="1621" customWidth="1"/>
    <col min="6402" max="6402" width="4" style="1621" customWidth="1"/>
    <col min="6403" max="6403" width="15.125" style="1621" customWidth="1"/>
    <col min="6404" max="6409" width="15.625" style="1621" customWidth="1"/>
    <col min="6410" max="6410" width="3.375" style="1621" customWidth="1"/>
    <col min="6411" max="6411" width="3.5" style="1621" customWidth="1"/>
    <col min="6412" max="6412" width="11" style="1621" bestFit="1" customWidth="1"/>
    <col min="6413" max="6413" width="9" style="1621"/>
    <col min="6414" max="6414" width="9.875" style="1621" bestFit="1" customWidth="1"/>
    <col min="6415" max="6415" width="9" style="1621"/>
    <col min="6416" max="6416" width="9.875" style="1621" bestFit="1" customWidth="1"/>
    <col min="6417" max="6417" width="9.5" style="1621" bestFit="1" customWidth="1"/>
    <col min="6418" max="6418" width="9.875" style="1621" bestFit="1" customWidth="1"/>
    <col min="6419" max="6656" width="9" style="1621"/>
    <col min="6657" max="6657" width="3.25" style="1621" customWidth="1"/>
    <col min="6658" max="6658" width="4" style="1621" customWidth="1"/>
    <col min="6659" max="6659" width="15.125" style="1621" customWidth="1"/>
    <col min="6660" max="6665" width="15.625" style="1621" customWidth="1"/>
    <col min="6666" max="6666" width="3.375" style="1621" customWidth="1"/>
    <col min="6667" max="6667" width="3.5" style="1621" customWidth="1"/>
    <col min="6668" max="6668" width="11" style="1621" bestFit="1" customWidth="1"/>
    <col min="6669" max="6669" width="9" style="1621"/>
    <col min="6670" max="6670" width="9.875" style="1621" bestFit="1" customWidth="1"/>
    <col min="6671" max="6671" width="9" style="1621"/>
    <col min="6672" max="6672" width="9.875" style="1621" bestFit="1" customWidth="1"/>
    <col min="6673" max="6673" width="9.5" style="1621" bestFit="1" customWidth="1"/>
    <col min="6674" max="6674" width="9.875" style="1621" bestFit="1" customWidth="1"/>
    <col min="6675" max="6912" width="9" style="1621"/>
    <col min="6913" max="6913" width="3.25" style="1621" customWidth="1"/>
    <col min="6914" max="6914" width="4" style="1621" customWidth="1"/>
    <col min="6915" max="6915" width="15.125" style="1621" customWidth="1"/>
    <col min="6916" max="6921" width="15.625" style="1621" customWidth="1"/>
    <col min="6922" max="6922" width="3.375" style="1621" customWidth="1"/>
    <col min="6923" max="6923" width="3.5" style="1621" customWidth="1"/>
    <col min="6924" max="6924" width="11" style="1621" bestFit="1" customWidth="1"/>
    <col min="6925" max="6925" width="9" style="1621"/>
    <col min="6926" max="6926" width="9.875" style="1621" bestFit="1" customWidth="1"/>
    <col min="6927" max="6927" width="9" style="1621"/>
    <col min="6928" max="6928" width="9.875" style="1621" bestFit="1" customWidth="1"/>
    <col min="6929" max="6929" width="9.5" style="1621" bestFit="1" customWidth="1"/>
    <col min="6930" max="6930" width="9.875" style="1621" bestFit="1" customWidth="1"/>
    <col min="6931" max="7168" width="9" style="1621"/>
    <col min="7169" max="7169" width="3.25" style="1621" customWidth="1"/>
    <col min="7170" max="7170" width="4" style="1621" customWidth="1"/>
    <col min="7171" max="7171" width="15.125" style="1621" customWidth="1"/>
    <col min="7172" max="7177" width="15.625" style="1621" customWidth="1"/>
    <col min="7178" max="7178" width="3.375" style="1621" customWidth="1"/>
    <col min="7179" max="7179" width="3.5" style="1621" customWidth="1"/>
    <col min="7180" max="7180" width="11" style="1621" bestFit="1" customWidth="1"/>
    <col min="7181" max="7181" width="9" style="1621"/>
    <col min="7182" max="7182" width="9.875" style="1621" bestFit="1" customWidth="1"/>
    <col min="7183" max="7183" width="9" style="1621"/>
    <col min="7184" max="7184" width="9.875" style="1621" bestFit="1" customWidth="1"/>
    <col min="7185" max="7185" width="9.5" style="1621" bestFit="1" customWidth="1"/>
    <col min="7186" max="7186" width="9.875" style="1621" bestFit="1" customWidth="1"/>
    <col min="7187" max="7424" width="9" style="1621"/>
    <col min="7425" max="7425" width="3.25" style="1621" customWidth="1"/>
    <col min="7426" max="7426" width="4" style="1621" customWidth="1"/>
    <col min="7427" max="7427" width="15.125" style="1621" customWidth="1"/>
    <col min="7428" max="7433" width="15.625" style="1621" customWidth="1"/>
    <col min="7434" max="7434" width="3.375" style="1621" customWidth="1"/>
    <col min="7435" max="7435" width="3.5" style="1621" customWidth="1"/>
    <col min="7436" max="7436" width="11" style="1621" bestFit="1" customWidth="1"/>
    <col min="7437" max="7437" width="9" style="1621"/>
    <col min="7438" max="7438" width="9.875" style="1621" bestFit="1" customWidth="1"/>
    <col min="7439" max="7439" width="9" style="1621"/>
    <col min="7440" max="7440" width="9.875" style="1621" bestFit="1" customWidth="1"/>
    <col min="7441" max="7441" width="9.5" style="1621" bestFit="1" customWidth="1"/>
    <col min="7442" max="7442" width="9.875" style="1621" bestFit="1" customWidth="1"/>
    <col min="7443" max="7680" width="9" style="1621"/>
    <col min="7681" max="7681" width="3.25" style="1621" customWidth="1"/>
    <col min="7682" max="7682" width="4" style="1621" customWidth="1"/>
    <col min="7683" max="7683" width="15.125" style="1621" customWidth="1"/>
    <col min="7684" max="7689" width="15.625" style="1621" customWidth="1"/>
    <col min="7690" max="7690" width="3.375" style="1621" customWidth="1"/>
    <col min="7691" max="7691" width="3.5" style="1621" customWidth="1"/>
    <col min="7692" max="7692" width="11" style="1621" bestFit="1" customWidth="1"/>
    <col min="7693" max="7693" width="9" style="1621"/>
    <col min="7694" max="7694" width="9.875" style="1621" bestFit="1" customWidth="1"/>
    <col min="7695" max="7695" width="9" style="1621"/>
    <col min="7696" max="7696" width="9.875" style="1621" bestFit="1" customWidth="1"/>
    <col min="7697" max="7697" width="9.5" style="1621" bestFit="1" customWidth="1"/>
    <col min="7698" max="7698" width="9.875" style="1621" bestFit="1" customWidth="1"/>
    <col min="7699" max="7936" width="9" style="1621"/>
    <col min="7937" max="7937" width="3.25" style="1621" customWidth="1"/>
    <col min="7938" max="7938" width="4" style="1621" customWidth="1"/>
    <col min="7939" max="7939" width="15.125" style="1621" customWidth="1"/>
    <col min="7940" max="7945" width="15.625" style="1621" customWidth="1"/>
    <col min="7946" max="7946" width="3.375" style="1621" customWidth="1"/>
    <col min="7947" max="7947" width="3.5" style="1621" customWidth="1"/>
    <col min="7948" max="7948" width="11" style="1621" bestFit="1" customWidth="1"/>
    <col min="7949" max="7949" width="9" style="1621"/>
    <col min="7950" max="7950" width="9.875" style="1621" bestFit="1" customWidth="1"/>
    <col min="7951" max="7951" width="9" style="1621"/>
    <col min="7952" max="7952" width="9.875" style="1621" bestFit="1" customWidth="1"/>
    <col min="7953" max="7953" width="9.5" style="1621" bestFit="1" customWidth="1"/>
    <col min="7954" max="7954" width="9.875" style="1621" bestFit="1" customWidth="1"/>
    <col min="7955" max="8192" width="9" style="1621"/>
    <col min="8193" max="8193" width="3.25" style="1621" customWidth="1"/>
    <col min="8194" max="8194" width="4" style="1621" customWidth="1"/>
    <col min="8195" max="8195" width="15.125" style="1621" customWidth="1"/>
    <col min="8196" max="8201" width="15.625" style="1621" customWidth="1"/>
    <col min="8202" max="8202" width="3.375" style="1621" customWidth="1"/>
    <col min="8203" max="8203" width="3.5" style="1621" customWidth="1"/>
    <col min="8204" max="8204" width="11" style="1621" bestFit="1" customWidth="1"/>
    <col min="8205" max="8205" width="9" style="1621"/>
    <col min="8206" max="8206" width="9.875" style="1621" bestFit="1" customWidth="1"/>
    <col min="8207" max="8207" width="9" style="1621"/>
    <col min="8208" max="8208" width="9.875" style="1621" bestFit="1" customWidth="1"/>
    <col min="8209" max="8209" width="9.5" style="1621" bestFit="1" customWidth="1"/>
    <col min="8210" max="8210" width="9.875" style="1621" bestFit="1" customWidth="1"/>
    <col min="8211" max="8448" width="9" style="1621"/>
    <col min="8449" max="8449" width="3.25" style="1621" customWidth="1"/>
    <col min="8450" max="8450" width="4" style="1621" customWidth="1"/>
    <col min="8451" max="8451" width="15.125" style="1621" customWidth="1"/>
    <col min="8452" max="8457" width="15.625" style="1621" customWidth="1"/>
    <col min="8458" max="8458" width="3.375" style="1621" customWidth="1"/>
    <col min="8459" max="8459" width="3.5" style="1621" customWidth="1"/>
    <col min="8460" max="8460" width="11" style="1621" bestFit="1" customWidth="1"/>
    <col min="8461" max="8461" width="9" style="1621"/>
    <col min="8462" max="8462" width="9.875" style="1621" bestFit="1" customWidth="1"/>
    <col min="8463" max="8463" width="9" style="1621"/>
    <col min="8464" max="8464" width="9.875" style="1621" bestFit="1" customWidth="1"/>
    <col min="8465" max="8465" width="9.5" style="1621" bestFit="1" customWidth="1"/>
    <col min="8466" max="8466" width="9.875" style="1621" bestFit="1" customWidth="1"/>
    <col min="8467" max="8704" width="9" style="1621"/>
    <col min="8705" max="8705" width="3.25" style="1621" customWidth="1"/>
    <col min="8706" max="8706" width="4" style="1621" customWidth="1"/>
    <col min="8707" max="8707" width="15.125" style="1621" customWidth="1"/>
    <col min="8708" max="8713" width="15.625" style="1621" customWidth="1"/>
    <col min="8714" max="8714" width="3.375" style="1621" customWidth="1"/>
    <col min="8715" max="8715" width="3.5" style="1621" customWidth="1"/>
    <col min="8716" max="8716" width="11" style="1621" bestFit="1" customWidth="1"/>
    <col min="8717" max="8717" width="9" style="1621"/>
    <col min="8718" max="8718" width="9.875" style="1621" bestFit="1" customWidth="1"/>
    <col min="8719" max="8719" width="9" style="1621"/>
    <col min="8720" max="8720" width="9.875" style="1621" bestFit="1" customWidth="1"/>
    <col min="8721" max="8721" width="9.5" style="1621" bestFit="1" customWidth="1"/>
    <col min="8722" max="8722" width="9.875" style="1621" bestFit="1" customWidth="1"/>
    <col min="8723" max="8960" width="9" style="1621"/>
    <col min="8961" max="8961" width="3.25" style="1621" customWidth="1"/>
    <col min="8962" max="8962" width="4" style="1621" customWidth="1"/>
    <col min="8963" max="8963" width="15.125" style="1621" customWidth="1"/>
    <col min="8964" max="8969" width="15.625" style="1621" customWidth="1"/>
    <col min="8970" max="8970" width="3.375" style="1621" customWidth="1"/>
    <col min="8971" max="8971" width="3.5" style="1621" customWidth="1"/>
    <col min="8972" max="8972" width="11" style="1621" bestFit="1" customWidth="1"/>
    <col min="8973" max="8973" width="9" style="1621"/>
    <col min="8974" max="8974" width="9.875" style="1621" bestFit="1" customWidth="1"/>
    <col min="8975" max="8975" width="9" style="1621"/>
    <col min="8976" max="8976" width="9.875" style="1621" bestFit="1" customWidth="1"/>
    <col min="8977" max="8977" width="9.5" style="1621" bestFit="1" customWidth="1"/>
    <col min="8978" max="8978" width="9.875" style="1621" bestFit="1" customWidth="1"/>
    <col min="8979" max="9216" width="9" style="1621"/>
    <col min="9217" max="9217" width="3.25" style="1621" customWidth="1"/>
    <col min="9218" max="9218" width="4" style="1621" customWidth="1"/>
    <col min="9219" max="9219" width="15.125" style="1621" customWidth="1"/>
    <col min="9220" max="9225" width="15.625" style="1621" customWidth="1"/>
    <col min="9226" max="9226" width="3.375" style="1621" customWidth="1"/>
    <col min="9227" max="9227" width="3.5" style="1621" customWidth="1"/>
    <col min="9228" max="9228" width="11" style="1621" bestFit="1" customWidth="1"/>
    <col min="9229" max="9229" width="9" style="1621"/>
    <col min="9230" max="9230" width="9.875" style="1621" bestFit="1" customWidth="1"/>
    <col min="9231" max="9231" width="9" style="1621"/>
    <col min="9232" max="9232" width="9.875" style="1621" bestFit="1" customWidth="1"/>
    <col min="9233" max="9233" width="9.5" style="1621" bestFit="1" customWidth="1"/>
    <col min="9234" max="9234" width="9.875" style="1621" bestFit="1" customWidth="1"/>
    <col min="9235" max="9472" width="9" style="1621"/>
    <col min="9473" max="9473" width="3.25" style="1621" customWidth="1"/>
    <col min="9474" max="9474" width="4" style="1621" customWidth="1"/>
    <col min="9475" max="9475" width="15.125" style="1621" customWidth="1"/>
    <col min="9476" max="9481" width="15.625" style="1621" customWidth="1"/>
    <col min="9482" max="9482" width="3.375" style="1621" customWidth="1"/>
    <col min="9483" max="9483" width="3.5" style="1621" customWidth="1"/>
    <col min="9484" max="9484" width="11" style="1621" bestFit="1" customWidth="1"/>
    <col min="9485" max="9485" width="9" style="1621"/>
    <col min="9486" max="9486" width="9.875" style="1621" bestFit="1" customWidth="1"/>
    <col min="9487" max="9487" width="9" style="1621"/>
    <col min="9488" max="9488" width="9.875" style="1621" bestFit="1" customWidth="1"/>
    <col min="9489" max="9489" width="9.5" style="1621" bestFit="1" customWidth="1"/>
    <col min="9490" max="9490" width="9.875" style="1621" bestFit="1" customWidth="1"/>
    <col min="9491" max="9728" width="9" style="1621"/>
    <col min="9729" max="9729" width="3.25" style="1621" customWidth="1"/>
    <col min="9730" max="9730" width="4" style="1621" customWidth="1"/>
    <col min="9731" max="9731" width="15.125" style="1621" customWidth="1"/>
    <col min="9732" max="9737" width="15.625" style="1621" customWidth="1"/>
    <col min="9738" max="9738" width="3.375" style="1621" customWidth="1"/>
    <col min="9739" max="9739" width="3.5" style="1621" customWidth="1"/>
    <col min="9740" max="9740" width="11" style="1621" bestFit="1" customWidth="1"/>
    <col min="9741" max="9741" width="9" style="1621"/>
    <col min="9742" max="9742" width="9.875" style="1621" bestFit="1" customWidth="1"/>
    <col min="9743" max="9743" width="9" style="1621"/>
    <col min="9744" max="9744" width="9.875" style="1621" bestFit="1" customWidth="1"/>
    <col min="9745" max="9745" width="9.5" style="1621" bestFit="1" customWidth="1"/>
    <col min="9746" max="9746" width="9.875" style="1621" bestFit="1" customWidth="1"/>
    <col min="9747" max="9984" width="9" style="1621"/>
    <col min="9985" max="9985" width="3.25" style="1621" customWidth="1"/>
    <col min="9986" max="9986" width="4" style="1621" customWidth="1"/>
    <col min="9987" max="9987" width="15.125" style="1621" customWidth="1"/>
    <col min="9988" max="9993" width="15.625" style="1621" customWidth="1"/>
    <col min="9994" max="9994" width="3.375" style="1621" customWidth="1"/>
    <col min="9995" max="9995" width="3.5" style="1621" customWidth="1"/>
    <col min="9996" max="9996" width="11" style="1621" bestFit="1" customWidth="1"/>
    <col min="9997" max="9997" width="9" style="1621"/>
    <col min="9998" max="9998" width="9.875" style="1621" bestFit="1" customWidth="1"/>
    <col min="9999" max="9999" width="9" style="1621"/>
    <col min="10000" max="10000" width="9.875" style="1621" bestFit="1" customWidth="1"/>
    <col min="10001" max="10001" width="9.5" style="1621" bestFit="1" customWidth="1"/>
    <col min="10002" max="10002" width="9.875" style="1621" bestFit="1" customWidth="1"/>
    <col min="10003" max="10240" width="9" style="1621"/>
    <col min="10241" max="10241" width="3.25" style="1621" customWidth="1"/>
    <col min="10242" max="10242" width="4" style="1621" customWidth="1"/>
    <col min="10243" max="10243" width="15.125" style="1621" customWidth="1"/>
    <col min="10244" max="10249" width="15.625" style="1621" customWidth="1"/>
    <col min="10250" max="10250" width="3.375" style="1621" customWidth="1"/>
    <col min="10251" max="10251" width="3.5" style="1621" customWidth="1"/>
    <col min="10252" max="10252" width="11" style="1621" bestFit="1" customWidth="1"/>
    <col min="10253" max="10253" width="9" style="1621"/>
    <col min="10254" max="10254" width="9.875" style="1621" bestFit="1" customWidth="1"/>
    <col min="10255" max="10255" width="9" style="1621"/>
    <col min="10256" max="10256" width="9.875" style="1621" bestFit="1" customWidth="1"/>
    <col min="10257" max="10257" width="9.5" style="1621" bestFit="1" customWidth="1"/>
    <col min="10258" max="10258" width="9.875" style="1621" bestFit="1" customWidth="1"/>
    <col min="10259" max="10496" width="9" style="1621"/>
    <col min="10497" max="10497" width="3.25" style="1621" customWidth="1"/>
    <col min="10498" max="10498" width="4" style="1621" customWidth="1"/>
    <col min="10499" max="10499" width="15.125" style="1621" customWidth="1"/>
    <col min="10500" max="10505" width="15.625" style="1621" customWidth="1"/>
    <col min="10506" max="10506" width="3.375" style="1621" customWidth="1"/>
    <col min="10507" max="10507" width="3.5" style="1621" customWidth="1"/>
    <col min="10508" max="10508" width="11" style="1621" bestFit="1" customWidth="1"/>
    <col min="10509" max="10509" width="9" style="1621"/>
    <col min="10510" max="10510" width="9.875" style="1621" bestFit="1" customWidth="1"/>
    <col min="10511" max="10511" width="9" style="1621"/>
    <col min="10512" max="10512" width="9.875" style="1621" bestFit="1" customWidth="1"/>
    <col min="10513" max="10513" width="9.5" style="1621" bestFit="1" customWidth="1"/>
    <col min="10514" max="10514" width="9.875" style="1621" bestFit="1" customWidth="1"/>
    <col min="10515" max="10752" width="9" style="1621"/>
    <col min="10753" max="10753" width="3.25" style="1621" customWidth="1"/>
    <col min="10754" max="10754" width="4" style="1621" customWidth="1"/>
    <col min="10755" max="10755" width="15.125" style="1621" customWidth="1"/>
    <col min="10756" max="10761" width="15.625" style="1621" customWidth="1"/>
    <col min="10762" max="10762" width="3.375" style="1621" customWidth="1"/>
    <col min="10763" max="10763" width="3.5" style="1621" customWidth="1"/>
    <col min="10764" max="10764" width="11" style="1621" bestFit="1" customWidth="1"/>
    <col min="10765" max="10765" width="9" style="1621"/>
    <col min="10766" max="10766" width="9.875" style="1621" bestFit="1" customWidth="1"/>
    <col min="10767" max="10767" width="9" style="1621"/>
    <col min="10768" max="10768" width="9.875" style="1621" bestFit="1" customWidth="1"/>
    <col min="10769" max="10769" width="9.5" style="1621" bestFit="1" customWidth="1"/>
    <col min="10770" max="10770" width="9.875" style="1621" bestFit="1" customWidth="1"/>
    <col min="10771" max="11008" width="9" style="1621"/>
    <col min="11009" max="11009" width="3.25" style="1621" customWidth="1"/>
    <col min="11010" max="11010" width="4" style="1621" customWidth="1"/>
    <col min="11011" max="11011" width="15.125" style="1621" customWidth="1"/>
    <col min="11012" max="11017" width="15.625" style="1621" customWidth="1"/>
    <col min="11018" max="11018" width="3.375" style="1621" customWidth="1"/>
    <col min="11019" max="11019" width="3.5" style="1621" customWidth="1"/>
    <col min="11020" max="11020" width="11" style="1621" bestFit="1" customWidth="1"/>
    <col min="11021" max="11021" width="9" style="1621"/>
    <col min="11022" max="11022" width="9.875" style="1621" bestFit="1" customWidth="1"/>
    <col min="11023" max="11023" width="9" style="1621"/>
    <col min="11024" max="11024" width="9.875" style="1621" bestFit="1" customWidth="1"/>
    <col min="11025" max="11025" width="9.5" style="1621" bestFit="1" customWidth="1"/>
    <col min="11026" max="11026" width="9.875" style="1621" bestFit="1" customWidth="1"/>
    <col min="11027" max="11264" width="9" style="1621"/>
    <col min="11265" max="11265" width="3.25" style="1621" customWidth="1"/>
    <col min="11266" max="11266" width="4" style="1621" customWidth="1"/>
    <col min="11267" max="11267" width="15.125" style="1621" customWidth="1"/>
    <col min="11268" max="11273" width="15.625" style="1621" customWidth="1"/>
    <col min="11274" max="11274" width="3.375" style="1621" customWidth="1"/>
    <col min="11275" max="11275" width="3.5" style="1621" customWidth="1"/>
    <col min="11276" max="11276" width="11" style="1621" bestFit="1" customWidth="1"/>
    <col min="11277" max="11277" width="9" style="1621"/>
    <col min="11278" max="11278" width="9.875" style="1621" bestFit="1" customWidth="1"/>
    <col min="11279" max="11279" width="9" style="1621"/>
    <col min="11280" max="11280" width="9.875" style="1621" bestFit="1" customWidth="1"/>
    <col min="11281" max="11281" width="9.5" style="1621" bestFit="1" customWidth="1"/>
    <col min="11282" max="11282" width="9.875" style="1621" bestFit="1" customWidth="1"/>
    <col min="11283" max="11520" width="9" style="1621"/>
    <col min="11521" max="11521" width="3.25" style="1621" customWidth="1"/>
    <col min="11522" max="11522" width="4" style="1621" customWidth="1"/>
    <col min="11523" max="11523" width="15.125" style="1621" customWidth="1"/>
    <col min="11524" max="11529" width="15.625" style="1621" customWidth="1"/>
    <col min="11530" max="11530" width="3.375" style="1621" customWidth="1"/>
    <col min="11531" max="11531" width="3.5" style="1621" customWidth="1"/>
    <col min="11532" max="11532" width="11" style="1621" bestFit="1" customWidth="1"/>
    <col min="11533" max="11533" width="9" style="1621"/>
    <col min="11534" max="11534" width="9.875" style="1621" bestFit="1" customWidth="1"/>
    <col min="11535" max="11535" width="9" style="1621"/>
    <col min="11536" max="11536" width="9.875" style="1621" bestFit="1" customWidth="1"/>
    <col min="11537" max="11537" width="9.5" style="1621" bestFit="1" customWidth="1"/>
    <col min="11538" max="11538" width="9.875" style="1621" bestFit="1" customWidth="1"/>
    <col min="11539" max="11776" width="9" style="1621"/>
    <col min="11777" max="11777" width="3.25" style="1621" customWidth="1"/>
    <col min="11778" max="11778" width="4" style="1621" customWidth="1"/>
    <col min="11779" max="11779" width="15.125" style="1621" customWidth="1"/>
    <col min="11780" max="11785" width="15.625" style="1621" customWidth="1"/>
    <col min="11786" max="11786" width="3.375" style="1621" customWidth="1"/>
    <col min="11787" max="11787" width="3.5" style="1621" customWidth="1"/>
    <col min="11788" max="11788" width="11" style="1621" bestFit="1" customWidth="1"/>
    <col min="11789" max="11789" width="9" style="1621"/>
    <col min="11790" max="11790" width="9.875" style="1621" bestFit="1" customWidth="1"/>
    <col min="11791" max="11791" width="9" style="1621"/>
    <col min="11792" max="11792" width="9.875" style="1621" bestFit="1" customWidth="1"/>
    <col min="11793" max="11793" width="9.5" style="1621" bestFit="1" customWidth="1"/>
    <col min="11794" max="11794" width="9.875" style="1621" bestFit="1" customWidth="1"/>
    <col min="11795" max="12032" width="9" style="1621"/>
    <col min="12033" max="12033" width="3.25" style="1621" customWidth="1"/>
    <col min="12034" max="12034" width="4" style="1621" customWidth="1"/>
    <col min="12035" max="12035" width="15.125" style="1621" customWidth="1"/>
    <col min="12036" max="12041" width="15.625" style="1621" customWidth="1"/>
    <col min="12042" max="12042" width="3.375" style="1621" customWidth="1"/>
    <col min="12043" max="12043" width="3.5" style="1621" customWidth="1"/>
    <col min="12044" max="12044" width="11" style="1621" bestFit="1" customWidth="1"/>
    <col min="12045" max="12045" width="9" style="1621"/>
    <col min="12046" max="12046" width="9.875" style="1621" bestFit="1" customWidth="1"/>
    <col min="12047" max="12047" width="9" style="1621"/>
    <col min="12048" max="12048" width="9.875" style="1621" bestFit="1" customWidth="1"/>
    <col min="12049" max="12049" width="9.5" style="1621" bestFit="1" customWidth="1"/>
    <col min="12050" max="12050" width="9.875" style="1621" bestFit="1" customWidth="1"/>
    <col min="12051" max="12288" width="9" style="1621"/>
    <col min="12289" max="12289" width="3.25" style="1621" customWidth="1"/>
    <col min="12290" max="12290" width="4" style="1621" customWidth="1"/>
    <col min="12291" max="12291" width="15.125" style="1621" customWidth="1"/>
    <col min="12292" max="12297" width="15.625" style="1621" customWidth="1"/>
    <col min="12298" max="12298" width="3.375" style="1621" customWidth="1"/>
    <col min="12299" max="12299" width="3.5" style="1621" customWidth="1"/>
    <col min="12300" max="12300" width="11" style="1621" bestFit="1" customWidth="1"/>
    <col min="12301" max="12301" width="9" style="1621"/>
    <col min="12302" max="12302" width="9.875" style="1621" bestFit="1" customWidth="1"/>
    <col min="12303" max="12303" width="9" style="1621"/>
    <col min="12304" max="12304" width="9.875" style="1621" bestFit="1" customWidth="1"/>
    <col min="12305" max="12305" width="9.5" style="1621" bestFit="1" customWidth="1"/>
    <col min="12306" max="12306" width="9.875" style="1621" bestFit="1" customWidth="1"/>
    <col min="12307" max="12544" width="9" style="1621"/>
    <col min="12545" max="12545" width="3.25" style="1621" customWidth="1"/>
    <col min="12546" max="12546" width="4" style="1621" customWidth="1"/>
    <col min="12547" max="12547" width="15.125" style="1621" customWidth="1"/>
    <col min="12548" max="12553" width="15.625" style="1621" customWidth="1"/>
    <col min="12554" max="12554" width="3.375" style="1621" customWidth="1"/>
    <col min="12555" max="12555" width="3.5" style="1621" customWidth="1"/>
    <col min="12556" max="12556" width="11" style="1621" bestFit="1" customWidth="1"/>
    <col min="12557" max="12557" width="9" style="1621"/>
    <col min="12558" max="12558" width="9.875" style="1621" bestFit="1" customWidth="1"/>
    <col min="12559" max="12559" width="9" style="1621"/>
    <col min="12560" max="12560" width="9.875" style="1621" bestFit="1" customWidth="1"/>
    <col min="12561" max="12561" width="9.5" style="1621" bestFit="1" customWidth="1"/>
    <col min="12562" max="12562" width="9.875" style="1621" bestFit="1" customWidth="1"/>
    <col min="12563" max="12800" width="9" style="1621"/>
    <col min="12801" max="12801" width="3.25" style="1621" customWidth="1"/>
    <col min="12802" max="12802" width="4" style="1621" customWidth="1"/>
    <col min="12803" max="12803" width="15.125" style="1621" customWidth="1"/>
    <col min="12804" max="12809" width="15.625" style="1621" customWidth="1"/>
    <col min="12810" max="12810" width="3.375" style="1621" customWidth="1"/>
    <col min="12811" max="12811" width="3.5" style="1621" customWidth="1"/>
    <col min="12812" max="12812" width="11" style="1621" bestFit="1" customWidth="1"/>
    <col min="12813" max="12813" width="9" style="1621"/>
    <col min="12814" max="12814" width="9.875" style="1621" bestFit="1" customWidth="1"/>
    <col min="12815" max="12815" width="9" style="1621"/>
    <col min="12816" max="12816" width="9.875" style="1621" bestFit="1" customWidth="1"/>
    <col min="12817" max="12817" width="9.5" style="1621" bestFit="1" customWidth="1"/>
    <col min="12818" max="12818" width="9.875" style="1621" bestFit="1" customWidth="1"/>
    <col min="12819" max="13056" width="9" style="1621"/>
    <col min="13057" max="13057" width="3.25" style="1621" customWidth="1"/>
    <col min="13058" max="13058" width="4" style="1621" customWidth="1"/>
    <col min="13059" max="13059" width="15.125" style="1621" customWidth="1"/>
    <col min="13060" max="13065" width="15.625" style="1621" customWidth="1"/>
    <col min="13066" max="13066" width="3.375" style="1621" customWidth="1"/>
    <col min="13067" max="13067" width="3.5" style="1621" customWidth="1"/>
    <col min="13068" max="13068" width="11" style="1621" bestFit="1" customWidth="1"/>
    <col min="13069" max="13069" width="9" style="1621"/>
    <col min="13070" max="13070" width="9.875" style="1621" bestFit="1" customWidth="1"/>
    <col min="13071" max="13071" width="9" style="1621"/>
    <col min="13072" max="13072" width="9.875" style="1621" bestFit="1" customWidth="1"/>
    <col min="13073" max="13073" width="9.5" style="1621" bestFit="1" customWidth="1"/>
    <col min="13074" max="13074" width="9.875" style="1621" bestFit="1" customWidth="1"/>
    <col min="13075" max="13312" width="9" style="1621"/>
    <col min="13313" max="13313" width="3.25" style="1621" customWidth="1"/>
    <col min="13314" max="13314" width="4" style="1621" customWidth="1"/>
    <col min="13315" max="13315" width="15.125" style="1621" customWidth="1"/>
    <col min="13316" max="13321" width="15.625" style="1621" customWidth="1"/>
    <col min="13322" max="13322" width="3.375" style="1621" customWidth="1"/>
    <col min="13323" max="13323" width="3.5" style="1621" customWidth="1"/>
    <col min="13324" max="13324" width="11" style="1621" bestFit="1" customWidth="1"/>
    <col min="13325" max="13325" width="9" style="1621"/>
    <col min="13326" max="13326" width="9.875" style="1621" bestFit="1" customWidth="1"/>
    <col min="13327" max="13327" width="9" style="1621"/>
    <col min="13328" max="13328" width="9.875" style="1621" bestFit="1" customWidth="1"/>
    <col min="13329" max="13329" width="9.5" style="1621" bestFit="1" customWidth="1"/>
    <col min="13330" max="13330" width="9.875" style="1621" bestFit="1" customWidth="1"/>
    <col min="13331" max="13568" width="9" style="1621"/>
    <col min="13569" max="13569" width="3.25" style="1621" customWidth="1"/>
    <col min="13570" max="13570" width="4" style="1621" customWidth="1"/>
    <col min="13571" max="13571" width="15.125" style="1621" customWidth="1"/>
    <col min="13572" max="13577" width="15.625" style="1621" customWidth="1"/>
    <col min="13578" max="13578" width="3.375" style="1621" customWidth="1"/>
    <col min="13579" max="13579" width="3.5" style="1621" customWidth="1"/>
    <col min="13580" max="13580" width="11" style="1621" bestFit="1" customWidth="1"/>
    <col min="13581" max="13581" width="9" style="1621"/>
    <col min="13582" max="13582" width="9.875" style="1621" bestFit="1" customWidth="1"/>
    <col min="13583" max="13583" width="9" style="1621"/>
    <col min="13584" max="13584" width="9.875" style="1621" bestFit="1" customWidth="1"/>
    <col min="13585" max="13585" width="9.5" style="1621" bestFit="1" customWidth="1"/>
    <col min="13586" max="13586" width="9.875" style="1621" bestFit="1" customWidth="1"/>
    <col min="13587" max="13824" width="9" style="1621"/>
    <col min="13825" max="13825" width="3.25" style="1621" customWidth="1"/>
    <col min="13826" max="13826" width="4" style="1621" customWidth="1"/>
    <col min="13827" max="13827" width="15.125" style="1621" customWidth="1"/>
    <col min="13828" max="13833" width="15.625" style="1621" customWidth="1"/>
    <col min="13834" max="13834" width="3.375" style="1621" customWidth="1"/>
    <col min="13835" max="13835" width="3.5" style="1621" customWidth="1"/>
    <col min="13836" max="13836" width="11" style="1621" bestFit="1" customWidth="1"/>
    <col min="13837" max="13837" width="9" style="1621"/>
    <col min="13838" max="13838" width="9.875" style="1621" bestFit="1" customWidth="1"/>
    <col min="13839" max="13839" width="9" style="1621"/>
    <col min="13840" max="13840" width="9.875" style="1621" bestFit="1" customWidth="1"/>
    <col min="13841" max="13841" width="9.5" style="1621" bestFit="1" customWidth="1"/>
    <col min="13842" max="13842" width="9.875" style="1621" bestFit="1" customWidth="1"/>
    <col min="13843" max="14080" width="9" style="1621"/>
    <col min="14081" max="14081" width="3.25" style="1621" customWidth="1"/>
    <col min="14082" max="14082" width="4" style="1621" customWidth="1"/>
    <col min="14083" max="14083" width="15.125" style="1621" customWidth="1"/>
    <col min="14084" max="14089" width="15.625" style="1621" customWidth="1"/>
    <col min="14090" max="14090" width="3.375" style="1621" customWidth="1"/>
    <col min="14091" max="14091" width="3.5" style="1621" customWidth="1"/>
    <col min="14092" max="14092" width="11" style="1621" bestFit="1" customWidth="1"/>
    <col min="14093" max="14093" width="9" style="1621"/>
    <col min="14094" max="14094" width="9.875" style="1621" bestFit="1" customWidth="1"/>
    <col min="14095" max="14095" width="9" style="1621"/>
    <col min="14096" max="14096" width="9.875" style="1621" bestFit="1" customWidth="1"/>
    <col min="14097" max="14097" width="9.5" style="1621" bestFit="1" customWidth="1"/>
    <col min="14098" max="14098" width="9.875" style="1621" bestFit="1" customWidth="1"/>
    <col min="14099" max="14336" width="9" style="1621"/>
    <col min="14337" max="14337" width="3.25" style="1621" customWidth="1"/>
    <col min="14338" max="14338" width="4" style="1621" customWidth="1"/>
    <col min="14339" max="14339" width="15.125" style="1621" customWidth="1"/>
    <col min="14340" max="14345" width="15.625" style="1621" customWidth="1"/>
    <col min="14346" max="14346" width="3.375" style="1621" customWidth="1"/>
    <col min="14347" max="14347" width="3.5" style="1621" customWidth="1"/>
    <col min="14348" max="14348" width="11" style="1621" bestFit="1" customWidth="1"/>
    <col min="14349" max="14349" width="9" style="1621"/>
    <col min="14350" max="14350" width="9.875" style="1621" bestFit="1" customWidth="1"/>
    <col min="14351" max="14351" width="9" style="1621"/>
    <col min="14352" max="14352" width="9.875" style="1621" bestFit="1" customWidth="1"/>
    <col min="14353" max="14353" width="9.5" style="1621" bestFit="1" customWidth="1"/>
    <col min="14354" max="14354" width="9.875" style="1621" bestFit="1" customWidth="1"/>
    <col min="14355" max="14592" width="9" style="1621"/>
    <col min="14593" max="14593" width="3.25" style="1621" customWidth="1"/>
    <col min="14594" max="14594" width="4" style="1621" customWidth="1"/>
    <col min="14595" max="14595" width="15.125" style="1621" customWidth="1"/>
    <col min="14596" max="14601" width="15.625" style="1621" customWidth="1"/>
    <col min="14602" max="14602" width="3.375" style="1621" customWidth="1"/>
    <col min="14603" max="14603" width="3.5" style="1621" customWidth="1"/>
    <col min="14604" max="14604" width="11" style="1621" bestFit="1" customWidth="1"/>
    <col min="14605" max="14605" width="9" style="1621"/>
    <col min="14606" max="14606" width="9.875" style="1621" bestFit="1" customWidth="1"/>
    <col min="14607" max="14607" width="9" style="1621"/>
    <col min="14608" max="14608" width="9.875" style="1621" bestFit="1" customWidth="1"/>
    <col min="14609" max="14609" width="9.5" style="1621" bestFit="1" customWidth="1"/>
    <col min="14610" max="14610" width="9.875" style="1621" bestFit="1" customWidth="1"/>
    <col min="14611" max="14848" width="9" style="1621"/>
    <col min="14849" max="14849" width="3.25" style="1621" customWidth="1"/>
    <col min="14850" max="14850" width="4" style="1621" customWidth="1"/>
    <col min="14851" max="14851" width="15.125" style="1621" customWidth="1"/>
    <col min="14852" max="14857" width="15.625" style="1621" customWidth="1"/>
    <col min="14858" max="14858" width="3.375" style="1621" customWidth="1"/>
    <col min="14859" max="14859" width="3.5" style="1621" customWidth="1"/>
    <col min="14860" max="14860" width="11" style="1621" bestFit="1" customWidth="1"/>
    <col min="14861" max="14861" width="9" style="1621"/>
    <col min="14862" max="14862" width="9.875" style="1621" bestFit="1" customWidth="1"/>
    <col min="14863" max="14863" width="9" style="1621"/>
    <col min="14864" max="14864" width="9.875" style="1621" bestFit="1" customWidth="1"/>
    <col min="14865" max="14865" width="9.5" style="1621" bestFit="1" customWidth="1"/>
    <col min="14866" max="14866" width="9.875" style="1621" bestFit="1" customWidth="1"/>
    <col min="14867" max="15104" width="9" style="1621"/>
    <col min="15105" max="15105" width="3.25" style="1621" customWidth="1"/>
    <col min="15106" max="15106" width="4" style="1621" customWidth="1"/>
    <col min="15107" max="15107" width="15.125" style="1621" customWidth="1"/>
    <col min="15108" max="15113" width="15.625" style="1621" customWidth="1"/>
    <col min="15114" max="15114" width="3.375" style="1621" customWidth="1"/>
    <col min="15115" max="15115" width="3.5" style="1621" customWidth="1"/>
    <col min="15116" max="15116" width="11" style="1621" bestFit="1" customWidth="1"/>
    <col min="15117" max="15117" width="9" style="1621"/>
    <col min="15118" max="15118" width="9.875" style="1621" bestFit="1" customWidth="1"/>
    <col min="15119" max="15119" width="9" style="1621"/>
    <col min="15120" max="15120" width="9.875" style="1621" bestFit="1" customWidth="1"/>
    <col min="15121" max="15121" width="9.5" style="1621" bestFit="1" customWidth="1"/>
    <col min="15122" max="15122" width="9.875" style="1621" bestFit="1" customWidth="1"/>
    <col min="15123" max="15360" width="9" style="1621"/>
    <col min="15361" max="15361" width="3.25" style="1621" customWidth="1"/>
    <col min="15362" max="15362" width="4" style="1621" customWidth="1"/>
    <col min="15363" max="15363" width="15.125" style="1621" customWidth="1"/>
    <col min="15364" max="15369" width="15.625" style="1621" customWidth="1"/>
    <col min="15370" max="15370" width="3.375" style="1621" customWidth="1"/>
    <col min="15371" max="15371" width="3.5" style="1621" customWidth="1"/>
    <col min="15372" max="15372" width="11" style="1621" bestFit="1" customWidth="1"/>
    <col min="15373" max="15373" width="9" style="1621"/>
    <col min="15374" max="15374" width="9.875" style="1621" bestFit="1" customWidth="1"/>
    <col min="15375" max="15375" width="9" style="1621"/>
    <col min="15376" max="15376" width="9.875" style="1621" bestFit="1" customWidth="1"/>
    <col min="15377" max="15377" width="9.5" style="1621" bestFit="1" customWidth="1"/>
    <col min="15378" max="15378" width="9.875" style="1621" bestFit="1" customWidth="1"/>
    <col min="15379" max="15616" width="9" style="1621"/>
    <col min="15617" max="15617" width="3.25" style="1621" customWidth="1"/>
    <col min="15618" max="15618" width="4" style="1621" customWidth="1"/>
    <col min="15619" max="15619" width="15.125" style="1621" customWidth="1"/>
    <col min="15620" max="15625" width="15.625" style="1621" customWidth="1"/>
    <col min="15626" max="15626" width="3.375" style="1621" customWidth="1"/>
    <col min="15627" max="15627" width="3.5" style="1621" customWidth="1"/>
    <col min="15628" max="15628" width="11" style="1621" bestFit="1" customWidth="1"/>
    <col min="15629" max="15629" width="9" style="1621"/>
    <col min="15630" max="15630" width="9.875" style="1621" bestFit="1" customWidth="1"/>
    <col min="15631" max="15631" width="9" style="1621"/>
    <col min="15632" max="15632" width="9.875" style="1621" bestFit="1" customWidth="1"/>
    <col min="15633" max="15633" width="9.5" style="1621" bestFit="1" customWidth="1"/>
    <col min="15634" max="15634" width="9.875" style="1621" bestFit="1" customWidth="1"/>
    <col min="15635" max="15872" width="9" style="1621"/>
    <col min="15873" max="15873" width="3.25" style="1621" customWidth="1"/>
    <col min="15874" max="15874" width="4" style="1621" customWidth="1"/>
    <col min="15875" max="15875" width="15.125" style="1621" customWidth="1"/>
    <col min="15876" max="15881" width="15.625" style="1621" customWidth="1"/>
    <col min="15882" max="15882" width="3.375" style="1621" customWidth="1"/>
    <col min="15883" max="15883" width="3.5" style="1621" customWidth="1"/>
    <col min="15884" max="15884" width="11" style="1621" bestFit="1" customWidth="1"/>
    <col min="15885" max="15885" width="9" style="1621"/>
    <col min="15886" max="15886" width="9.875" style="1621" bestFit="1" customWidth="1"/>
    <col min="15887" max="15887" width="9" style="1621"/>
    <col min="15888" max="15888" width="9.875" style="1621" bestFit="1" customWidth="1"/>
    <col min="15889" max="15889" width="9.5" style="1621" bestFit="1" customWidth="1"/>
    <col min="15890" max="15890" width="9.875" style="1621" bestFit="1" customWidth="1"/>
    <col min="15891" max="16128" width="9" style="1621"/>
    <col min="16129" max="16129" width="3.25" style="1621" customWidth="1"/>
    <col min="16130" max="16130" width="4" style="1621" customWidth="1"/>
    <col min="16131" max="16131" width="15.125" style="1621" customWidth="1"/>
    <col min="16132" max="16137" width="15.625" style="1621" customWidth="1"/>
    <col min="16138" max="16138" width="3.375" style="1621" customWidth="1"/>
    <col min="16139" max="16139" width="3.5" style="1621" customWidth="1"/>
    <col min="16140" max="16140" width="11" style="1621" bestFit="1" customWidth="1"/>
    <col min="16141" max="16141" width="9" style="1621"/>
    <col min="16142" max="16142" width="9.875" style="1621" bestFit="1" customWidth="1"/>
    <col min="16143" max="16143" width="9" style="1621"/>
    <col min="16144" max="16144" width="9.875" style="1621" bestFit="1" customWidth="1"/>
    <col min="16145" max="16145" width="9.5" style="1621" bestFit="1" customWidth="1"/>
    <col min="16146" max="16146" width="9.875" style="1621" bestFit="1" customWidth="1"/>
    <col min="16147" max="16384" width="9" style="1621"/>
  </cols>
  <sheetData>
    <row r="2" spans="2:11">
      <c r="C2" s="1625" t="s">
        <v>1328</v>
      </c>
    </row>
    <row r="3" spans="2:11">
      <c r="C3" s="1626" t="s">
        <v>1476</v>
      </c>
    </row>
    <row r="5" spans="2:11" ht="13.5" customHeight="1" thickBot="1">
      <c r="C5" s="1627"/>
      <c r="E5" s="1621"/>
      <c r="F5" s="1621"/>
      <c r="I5" s="1627"/>
      <c r="J5" s="1627"/>
      <c r="K5" s="1627" t="s">
        <v>1329</v>
      </c>
    </row>
    <row r="6" spans="2:11" ht="14.25" thickBot="1">
      <c r="B6" s="1628" t="s">
        <v>1330</v>
      </c>
      <c r="C6" s="1629" t="s">
        <v>401</v>
      </c>
      <c r="D6" s="1630" t="s">
        <v>52</v>
      </c>
      <c r="E6" s="1631" t="s">
        <v>1331</v>
      </c>
      <c r="F6" s="1632" t="s">
        <v>54</v>
      </c>
      <c r="G6" s="1633" t="s">
        <v>1332</v>
      </c>
      <c r="H6" s="1634" t="s">
        <v>1333</v>
      </c>
      <c r="I6" s="1635" t="s">
        <v>1334</v>
      </c>
      <c r="J6" s="1635" t="s">
        <v>1362</v>
      </c>
      <c r="K6" s="1635" t="s">
        <v>1477</v>
      </c>
    </row>
    <row r="7" spans="2:11">
      <c r="B7" s="1636">
        <v>1</v>
      </c>
      <c r="C7" s="1637" t="s">
        <v>231</v>
      </c>
      <c r="D7" s="1638">
        <v>4413489.67</v>
      </c>
      <c r="E7" s="1639">
        <v>4396354.7600000007</v>
      </c>
      <c r="F7" s="1640">
        <v>4304520.03</v>
      </c>
      <c r="G7" s="1641">
        <v>4301167.59</v>
      </c>
      <c r="H7" s="1642">
        <v>4349726.7300000014</v>
      </c>
      <c r="I7" s="1643">
        <v>4479714.92</v>
      </c>
      <c r="J7" s="1643">
        <v>4264945.4000000004</v>
      </c>
      <c r="K7" s="1643">
        <v>4413075.1500000013</v>
      </c>
    </row>
    <row r="8" spans="2:11">
      <c r="B8" s="1644">
        <v>2</v>
      </c>
      <c r="C8" s="1645" t="s">
        <v>239</v>
      </c>
      <c r="D8" s="1646">
        <v>553051.4</v>
      </c>
      <c r="E8" s="1647">
        <v>533687.55000000005</v>
      </c>
      <c r="F8" s="1648">
        <v>509441.57999999996</v>
      </c>
      <c r="G8" s="1649">
        <v>533370</v>
      </c>
      <c r="H8" s="1650">
        <v>545602.66299430502</v>
      </c>
      <c r="I8" s="1651">
        <v>563700.30000000005</v>
      </c>
      <c r="J8" s="1651">
        <v>549481.68999999994</v>
      </c>
      <c r="K8" s="1651">
        <v>534203.86</v>
      </c>
    </row>
    <row r="9" spans="2:11">
      <c r="B9" s="1644">
        <v>3</v>
      </c>
      <c r="C9" s="1645" t="s">
        <v>240</v>
      </c>
      <c r="D9" s="1646">
        <v>529763.13</v>
      </c>
      <c r="E9" s="1647">
        <v>516171.72</v>
      </c>
      <c r="F9" s="1648">
        <v>480126.99999999994</v>
      </c>
      <c r="G9" s="1649">
        <v>442879.8</v>
      </c>
      <c r="H9" s="1650">
        <v>476155.24</v>
      </c>
      <c r="I9" s="1651">
        <v>459304.20999999996</v>
      </c>
      <c r="J9" s="1651">
        <v>430281.29</v>
      </c>
      <c r="K9" s="1651">
        <v>447694.68</v>
      </c>
    </row>
    <row r="10" spans="2:11">
      <c r="B10" s="1644">
        <v>4</v>
      </c>
      <c r="C10" s="1645" t="s">
        <v>241</v>
      </c>
      <c r="D10" s="1646">
        <v>1437144.43</v>
      </c>
      <c r="E10" s="1647">
        <v>1494379.3</v>
      </c>
      <c r="F10" s="1648">
        <v>1379416.4999999998</v>
      </c>
      <c r="G10" s="1649">
        <v>724261.93</v>
      </c>
      <c r="H10" s="1650">
        <v>1117126.7999999998</v>
      </c>
      <c r="I10" s="1651">
        <v>1154105.0999999999</v>
      </c>
      <c r="J10" s="1651">
        <v>1260659.8</v>
      </c>
      <c r="K10" s="1651">
        <v>1450793</v>
      </c>
    </row>
    <row r="11" spans="2:11">
      <c r="B11" s="1644">
        <v>5</v>
      </c>
      <c r="C11" s="1645" t="s">
        <v>242</v>
      </c>
      <c r="D11" s="1646">
        <v>318781.69</v>
      </c>
      <c r="E11" s="1647">
        <v>365224.33999999997</v>
      </c>
      <c r="F11" s="1648">
        <v>341911.69</v>
      </c>
      <c r="G11" s="1649">
        <v>339069.08</v>
      </c>
      <c r="H11" s="1650">
        <v>333376.01000000007</v>
      </c>
      <c r="I11" s="1651">
        <v>334813.23</v>
      </c>
      <c r="J11" s="1651">
        <v>344126.27999999997</v>
      </c>
      <c r="K11" s="1651">
        <v>351508.40000000008</v>
      </c>
    </row>
    <row r="12" spans="2:11">
      <c r="B12" s="1644">
        <v>6</v>
      </c>
      <c r="C12" s="1645" t="s">
        <v>243</v>
      </c>
      <c r="D12" s="1646">
        <v>602391.13</v>
      </c>
      <c r="E12" s="1647">
        <v>626008.84999999986</v>
      </c>
      <c r="F12" s="1648">
        <v>596800.75000000012</v>
      </c>
      <c r="G12" s="1649">
        <v>556841.69000000006</v>
      </c>
      <c r="H12" s="1650">
        <v>553218.5</v>
      </c>
      <c r="I12" s="1651">
        <v>567123.9</v>
      </c>
      <c r="J12" s="1651">
        <v>555337.69999999995</v>
      </c>
      <c r="K12" s="1651">
        <v>669594</v>
      </c>
    </row>
    <row r="13" spans="2:11">
      <c r="B13" s="1644">
        <v>7</v>
      </c>
      <c r="C13" s="1645" t="s">
        <v>244</v>
      </c>
      <c r="D13" s="1646">
        <v>800431.39</v>
      </c>
      <c r="E13" s="1647">
        <v>808319.19000000018</v>
      </c>
      <c r="F13" s="1648">
        <v>736697.96000000008</v>
      </c>
      <c r="G13" s="1649">
        <v>745284.19999999984</v>
      </c>
      <c r="H13" s="1650">
        <v>811029.80476190476</v>
      </c>
      <c r="I13" s="1651">
        <v>841748.40253164573</v>
      </c>
      <c r="J13" s="1651">
        <v>852207.49999999988</v>
      </c>
      <c r="K13" s="1651">
        <v>857781.18</v>
      </c>
    </row>
    <row r="14" spans="2:11">
      <c r="B14" s="1644">
        <v>8</v>
      </c>
      <c r="C14" s="1645" t="s">
        <v>245</v>
      </c>
      <c r="D14" s="1646">
        <v>1500586.3</v>
      </c>
      <c r="E14" s="1647">
        <v>1453987.9700000007</v>
      </c>
      <c r="F14" s="1648">
        <v>1440391.5999999999</v>
      </c>
      <c r="G14" s="1649">
        <v>1442046.5099999998</v>
      </c>
      <c r="H14" s="1650">
        <v>1423652.9600000002</v>
      </c>
      <c r="I14" s="1651">
        <v>1577098.48</v>
      </c>
      <c r="J14" s="1651">
        <v>1514728.2299999997</v>
      </c>
      <c r="K14" s="1651">
        <v>1612693.95</v>
      </c>
    </row>
    <row r="15" spans="2:11">
      <c r="B15" s="1644">
        <v>9</v>
      </c>
      <c r="C15" s="1645" t="s">
        <v>246</v>
      </c>
      <c r="D15" s="1646">
        <v>1119156.6000000001</v>
      </c>
      <c r="E15" s="1647">
        <v>995352.29999999993</v>
      </c>
      <c r="F15" s="1648">
        <v>901090.7699999999</v>
      </c>
      <c r="G15" s="1649">
        <v>883381.99000000011</v>
      </c>
      <c r="H15" s="1650">
        <v>860652.5</v>
      </c>
      <c r="I15" s="1651">
        <v>909957.49000000011</v>
      </c>
      <c r="J15" s="1651">
        <v>921784.5</v>
      </c>
      <c r="K15" s="1651">
        <v>943076.3600000001</v>
      </c>
    </row>
    <row r="16" spans="2:11">
      <c r="B16" s="1644">
        <v>10</v>
      </c>
      <c r="C16" s="1645" t="s">
        <v>247</v>
      </c>
      <c r="D16" s="1646">
        <v>898945.06</v>
      </c>
      <c r="E16" s="1647">
        <v>1015569.5099999999</v>
      </c>
      <c r="F16" s="1648">
        <v>992033.18</v>
      </c>
      <c r="G16" s="1649">
        <v>968034.10000000009</v>
      </c>
      <c r="H16" s="1650">
        <v>986062.99</v>
      </c>
      <c r="I16" s="1651">
        <v>964246.16999999993</v>
      </c>
      <c r="J16" s="1651">
        <v>1023724.7</v>
      </c>
      <c r="K16" s="1651">
        <v>961965.86</v>
      </c>
    </row>
    <row r="17" spans="2:15">
      <c r="B17" s="1644">
        <v>11</v>
      </c>
      <c r="C17" s="1645" t="s">
        <v>248</v>
      </c>
      <c r="D17" s="1646">
        <v>3714441.96</v>
      </c>
      <c r="E17" s="1647">
        <v>3978936.31</v>
      </c>
      <c r="F17" s="1648">
        <v>4026551.7</v>
      </c>
      <c r="G17" s="1649">
        <v>4360671.0999999996</v>
      </c>
      <c r="H17" s="1650">
        <v>4142274.2</v>
      </c>
      <c r="I17" s="1651">
        <v>4278587.3499999996</v>
      </c>
      <c r="J17" s="1651">
        <v>2955259.5199999996</v>
      </c>
      <c r="K17" s="1651">
        <v>3288191.6999999997</v>
      </c>
    </row>
    <row r="18" spans="2:15">
      <c r="B18" s="1644">
        <v>12</v>
      </c>
      <c r="C18" s="1645" t="s">
        <v>249</v>
      </c>
      <c r="D18" s="1646">
        <v>3412844.8</v>
      </c>
      <c r="E18" s="1647">
        <v>3358617.2</v>
      </c>
      <c r="F18" s="1648">
        <v>3384807.5999999996</v>
      </c>
      <c r="G18" s="1649">
        <v>3308684.9099999997</v>
      </c>
      <c r="H18" s="1650">
        <v>3325815.1</v>
      </c>
      <c r="I18" s="1651">
        <v>3439295.5</v>
      </c>
      <c r="J18" s="1651">
        <v>3353648.1999999997</v>
      </c>
      <c r="K18" s="1651">
        <v>3467774.2</v>
      </c>
    </row>
    <row r="19" spans="2:15">
      <c r="B19" s="1644">
        <v>13</v>
      </c>
      <c r="C19" s="1645" t="s">
        <v>250</v>
      </c>
      <c r="D19" s="1646">
        <v>12340901.800000001</v>
      </c>
      <c r="E19" s="1647">
        <v>11899285.200000001</v>
      </c>
      <c r="F19" s="1648">
        <v>11402099.6</v>
      </c>
      <c r="G19" s="1652">
        <v>11664932.299999999</v>
      </c>
      <c r="H19" s="1650">
        <v>11904791.6</v>
      </c>
      <c r="I19" s="1651">
        <v>11689572.699999999</v>
      </c>
      <c r="J19" s="1651">
        <v>14318943.800000001</v>
      </c>
      <c r="K19" s="1651">
        <v>12787580.5</v>
      </c>
      <c r="M19" s="1653"/>
    </row>
    <row r="20" spans="2:15">
      <c r="B20" s="1644">
        <v>14</v>
      </c>
      <c r="C20" s="1645" t="s">
        <v>251</v>
      </c>
      <c r="D20" s="1646">
        <v>5279052.7</v>
      </c>
      <c r="E20" s="1647">
        <v>5170519.8</v>
      </c>
      <c r="F20" s="1648">
        <v>5231733.5999999996</v>
      </c>
      <c r="G20" s="1649">
        <v>5213074.8999999994</v>
      </c>
      <c r="H20" s="1650">
        <v>5075123.2</v>
      </c>
      <c r="I20" s="1651">
        <v>5092677.6000000006</v>
      </c>
      <c r="J20" s="1651">
        <v>5082087.1000000006</v>
      </c>
      <c r="K20" s="1651">
        <v>5074630.0999999996</v>
      </c>
    </row>
    <row r="21" spans="2:15">
      <c r="B21" s="1644">
        <v>15</v>
      </c>
      <c r="C21" s="1645" t="s">
        <v>252</v>
      </c>
      <c r="D21" s="1646">
        <v>1283251.92</v>
      </c>
      <c r="E21" s="1647">
        <v>1275397.42</v>
      </c>
      <c r="F21" s="1648">
        <v>1198622.5600000003</v>
      </c>
      <c r="G21" s="1649">
        <v>1249505.0399999998</v>
      </c>
      <c r="H21" s="1650">
        <v>1239469.8499999996</v>
      </c>
      <c r="I21" s="1651">
        <v>1197185.3799999999</v>
      </c>
      <c r="J21" s="1651">
        <v>1203779.2999999998</v>
      </c>
      <c r="K21" s="1651">
        <v>1289258.4799999997</v>
      </c>
    </row>
    <row r="22" spans="2:15">
      <c r="B22" s="1644">
        <v>16</v>
      </c>
      <c r="C22" s="1645" t="s">
        <v>253</v>
      </c>
      <c r="D22" s="1646">
        <v>678567.97</v>
      </c>
      <c r="E22" s="1647">
        <v>534831.14</v>
      </c>
      <c r="F22" s="1648">
        <v>712863.28</v>
      </c>
      <c r="G22" s="1649">
        <v>725558.73</v>
      </c>
      <c r="H22" s="1650">
        <v>622193.6</v>
      </c>
      <c r="I22" s="1651">
        <v>590717.47</v>
      </c>
      <c r="J22" s="1651">
        <v>628953.41999999993</v>
      </c>
      <c r="K22" s="1651">
        <v>670281.69999999995</v>
      </c>
    </row>
    <row r="23" spans="2:15">
      <c r="B23" s="1644">
        <v>17</v>
      </c>
      <c r="C23" s="1645" t="s">
        <v>254</v>
      </c>
      <c r="D23" s="1646">
        <v>736387.8</v>
      </c>
      <c r="E23" s="1647">
        <v>743860</v>
      </c>
      <c r="F23" s="1648">
        <v>765938.00000000012</v>
      </c>
      <c r="G23" s="1649">
        <v>786193.60000000009</v>
      </c>
      <c r="H23" s="1650">
        <v>778855.14</v>
      </c>
      <c r="I23" s="1651">
        <v>780191.5</v>
      </c>
      <c r="J23" s="1651">
        <v>812444.5</v>
      </c>
      <c r="K23" s="1651">
        <v>783761.4</v>
      </c>
    </row>
    <row r="24" spans="2:15">
      <c r="B24" s="1644">
        <v>18</v>
      </c>
      <c r="C24" s="1645" t="s">
        <v>255</v>
      </c>
      <c r="D24" s="1646">
        <v>519144.9</v>
      </c>
      <c r="E24" s="1647">
        <v>476456.89999999997</v>
      </c>
      <c r="F24" s="1648">
        <v>529092.4</v>
      </c>
      <c r="G24" s="1649">
        <v>535941</v>
      </c>
      <c r="H24" s="1650">
        <v>521526.10000000003</v>
      </c>
      <c r="I24" s="1651">
        <v>531758.20000000007</v>
      </c>
      <c r="J24" s="1651">
        <v>546078.30000000005</v>
      </c>
      <c r="K24" s="1651">
        <v>508500.89999999997</v>
      </c>
      <c r="O24" s="1621" t="s">
        <v>1368</v>
      </c>
    </row>
    <row r="25" spans="2:15">
      <c r="B25" s="1644">
        <v>19</v>
      </c>
      <c r="C25" s="1645" t="s">
        <v>256</v>
      </c>
      <c r="D25" s="1646">
        <v>347849.49</v>
      </c>
      <c r="E25" s="1647">
        <v>357177.95999999996</v>
      </c>
      <c r="F25" s="1648">
        <v>362666.28</v>
      </c>
      <c r="G25" s="1649">
        <v>391275.36999999994</v>
      </c>
      <c r="H25" s="1650">
        <v>390932.88000000006</v>
      </c>
      <c r="I25" s="1651">
        <v>395638.30000000005</v>
      </c>
      <c r="J25" s="1651">
        <v>410550.87999999995</v>
      </c>
      <c r="K25" s="1651">
        <v>444073.04000000004</v>
      </c>
    </row>
    <row r="26" spans="2:15">
      <c r="B26" s="1644">
        <v>20</v>
      </c>
      <c r="C26" s="1645" t="s">
        <v>257</v>
      </c>
      <c r="D26" s="1646">
        <v>1536829.0490000001</v>
      </c>
      <c r="E26" s="1647">
        <v>1560042.8499999996</v>
      </c>
      <c r="F26" s="1648">
        <v>1258832.82</v>
      </c>
      <c r="G26" s="1649">
        <v>1282600.6600000008</v>
      </c>
      <c r="H26" s="1650">
        <v>1303058.8399999999</v>
      </c>
      <c r="I26" s="1651">
        <v>1635798.2899999998</v>
      </c>
      <c r="J26" s="1651">
        <v>1610802.1500000004</v>
      </c>
      <c r="K26" s="1651">
        <v>1375743.6899999997</v>
      </c>
    </row>
    <row r="27" spans="2:15">
      <c r="B27" s="1644">
        <v>21</v>
      </c>
      <c r="C27" s="1645" t="s">
        <v>258</v>
      </c>
      <c r="D27" s="1646">
        <v>1188425.8540000001</v>
      </c>
      <c r="E27" s="1647">
        <v>1241677.6140000001</v>
      </c>
      <c r="F27" s="1648">
        <v>1235983.6300000004</v>
      </c>
      <c r="G27" s="1649">
        <v>1170553.7020000005</v>
      </c>
      <c r="H27" s="1650">
        <v>1121516.4799999997</v>
      </c>
      <c r="I27" s="1651">
        <v>1229731.7119999998</v>
      </c>
      <c r="J27" s="1651">
        <v>1139694.5</v>
      </c>
      <c r="K27" s="1651">
        <v>1172208.3999999999</v>
      </c>
    </row>
    <row r="28" spans="2:15">
      <c r="B28" s="1644">
        <v>22</v>
      </c>
      <c r="C28" s="1645" t="s">
        <v>259</v>
      </c>
      <c r="D28" s="1646">
        <v>1669019.1</v>
      </c>
      <c r="E28" s="1647">
        <v>1776753.4399999997</v>
      </c>
      <c r="F28" s="1648">
        <v>1801743.8800000004</v>
      </c>
      <c r="G28" s="1649">
        <v>1779578.2000000002</v>
      </c>
      <c r="H28" s="1650">
        <v>1846056.7</v>
      </c>
      <c r="I28" s="1651">
        <v>1799152.9100000001</v>
      </c>
      <c r="J28" s="1651">
        <v>1778084.5799999998</v>
      </c>
      <c r="K28" s="1651">
        <v>1649334.7199999997</v>
      </c>
    </row>
    <row r="29" spans="2:15">
      <c r="B29" s="1644">
        <v>23</v>
      </c>
      <c r="C29" s="1645" t="s">
        <v>260</v>
      </c>
      <c r="D29" s="1646">
        <v>6108843.4399999995</v>
      </c>
      <c r="E29" s="1647">
        <v>5493271</v>
      </c>
      <c r="F29" s="1648">
        <v>5869973.6799999997</v>
      </c>
      <c r="G29" s="1654">
        <v>6337114.7699999996</v>
      </c>
      <c r="H29" s="1650">
        <v>7274098.5571428575</v>
      </c>
      <c r="I29" s="1651">
        <v>7276915.25</v>
      </c>
      <c r="J29" s="1651">
        <v>6829147.2699999986</v>
      </c>
      <c r="K29" s="1651">
        <v>7182042.6399999997</v>
      </c>
    </row>
    <row r="30" spans="2:15">
      <c r="B30" s="1644">
        <v>24</v>
      </c>
      <c r="C30" s="1645" t="s">
        <v>261</v>
      </c>
      <c r="D30" s="1646">
        <v>674014.24</v>
      </c>
      <c r="E30" s="1647">
        <v>646847.66299999994</v>
      </c>
      <c r="F30" s="1648">
        <v>580489.62200000009</v>
      </c>
      <c r="G30" s="1649">
        <v>595011.15000000026</v>
      </c>
      <c r="H30" s="1650">
        <v>598092.96</v>
      </c>
      <c r="I30" s="1651">
        <v>655510.20999999985</v>
      </c>
      <c r="J30" s="1651">
        <v>623560.86</v>
      </c>
      <c r="K30" s="1651">
        <v>646409.45000000007</v>
      </c>
    </row>
    <row r="31" spans="2:15">
      <c r="B31" s="1644">
        <v>25</v>
      </c>
      <c r="C31" s="1645" t="s">
        <v>262</v>
      </c>
      <c r="D31" s="1646">
        <v>902388</v>
      </c>
      <c r="E31" s="1647">
        <v>861024.8</v>
      </c>
      <c r="F31" s="1648">
        <v>874019.6</v>
      </c>
      <c r="G31" s="1649">
        <v>905796.7</v>
      </c>
      <c r="H31" s="1650">
        <v>878985.29999999993</v>
      </c>
      <c r="I31" s="1651">
        <v>925416</v>
      </c>
      <c r="J31" s="1651">
        <v>932465.2</v>
      </c>
      <c r="K31" s="1651">
        <v>957464</v>
      </c>
    </row>
    <row r="32" spans="2:15">
      <c r="B32" s="1644">
        <v>26</v>
      </c>
      <c r="C32" s="1645" t="s">
        <v>263</v>
      </c>
      <c r="D32" s="1646">
        <v>2095025.56</v>
      </c>
      <c r="E32" s="1647">
        <v>2049179.8</v>
      </c>
      <c r="F32" s="1648">
        <v>2209657.0000000005</v>
      </c>
      <c r="G32" s="1649">
        <v>2199927.8199999998</v>
      </c>
      <c r="H32" s="1650">
        <v>2467434.1999999997</v>
      </c>
      <c r="I32" s="1651">
        <v>2153459.73</v>
      </c>
      <c r="J32" s="1651">
        <v>2058917.2</v>
      </c>
      <c r="K32" s="1651">
        <v>1972108.1</v>
      </c>
    </row>
    <row r="33" spans="2:11">
      <c r="B33" s="1644">
        <v>27</v>
      </c>
      <c r="C33" s="1645" t="s">
        <v>264</v>
      </c>
      <c r="D33" s="1646">
        <v>5763911.3400000008</v>
      </c>
      <c r="E33" s="1647">
        <v>5591463.2400000002</v>
      </c>
      <c r="F33" s="1648">
        <v>5991161.7499999991</v>
      </c>
      <c r="G33" s="1649">
        <v>5872863.4799999995</v>
      </c>
      <c r="H33" s="1650">
        <v>5734252.9000000004</v>
      </c>
      <c r="I33" s="1651">
        <v>5733229.4000000004</v>
      </c>
      <c r="J33" s="1651">
        <v>5805619.7000000002</v>
      </c>
      <c r="K33" s="1651">
        <v>5915135.6300000008</v>
      </c>
    </row>
    <row r="34" spans="2:11">
      <c r="B34" s="1644">
        <v>28</v>
      </c>
      <c r="C34" s="1645" t="s">
        <v>265</v>
      </c>
      <c r="D34" s="1646">
        <v>3503576.24</v>
      </c>
      <c r="E34" s="1647">
        <v>3469122.6500000004</v>
      </c>
      <c r="F34" s="1648">
        <v>3049273.75</v>
      </c>
      <c r="G34" s="1649">
        <v>3055270.4400000004</v>
      </c>
      <c r="H34" s="1650">
        <v>3053184.05</v>
      </c>
      <c r="I34" s="1651">
        <v>3204549.6999999997</v>
      </c>
      <c r="J34" s="1651">
        <v>3170113.07</v>
      </c>
      <c r="K34" s="1651">
        <v>3737537.6100000003</v>
      </c>
    </row>
    <row r="35" spans="2:11">
      <c r="B35" s="1644">
        <v>29</v>
      </c>
      <c r="C35" s="1645" t="s">
        <v>266</v>
      </c>
      <c r="D35" s="1646">
        <v>593991.65</v>
      </c>
      <c r="E35" s="1647">
        <v>575784.51</v>
      </c>
      <c r="F35" s="1648">
        <v>587347.34000000008</v>
      </c>
      <c r="G35" s="1649">
        <v>589382.19999999995</v>
      </c>
      <c r="H35" s="1650">
        <v>609183.6</v>
      </c>
      <c r="I35" s="1651">
        <v>607722.4</v>
      </c>
      <c r="J35" s="1651">
        <v>619782.69999999995</v>
      </c>
      <c r="K35" s="1651">
        <v>626082.9</v>
      </c>
    </row>
    <row r="36" spans="2:11">
      <c r="B36" s="1644">
        <v>30</v>
      </c>
      <c r="C36" s="1645" t="s">
        <v>267</v>
      </c>
      <c r="D36" s="1646">
        <v>150028.14000000001</v>
      </c>
      <c r="E36" s="1647">
        <v>155337.27000000002</v>
      </c>
      <c r="F36" s="1648">
        <v>152598.48000000001</v>
      </c>
      <c r="G36" s="1649">
        <v>149756.19</v>
      </c>
      <c r="H36" s="1650">
        <v>176286.4</v>
      </c>
      <c r="I36" s="1651">
        <v>174763.03</v>
      </c>
      <c r="J36" s="1651">
        <v>178247.30000000002</v>
      </c>
      <c r="K36" s="1651">
        <v>187477.59999999998</v>
      </c>
    </row>
    <row r="37" spans="2:11">
      <c r="B37" s="1644">
        <v>31</v>
      </c>
      <c r="C37" s="1645" t="s">
        <v>268</v>
      </c>
      <c r="D37" s="1646">
        <v>246677.3</v>
      </c>
      <c r="E37" s="1647">
        <v>405279.4</v>
      </c>
      <c r="F37" s="1648">
        <v>240501.69999999998</v>
      </c>
      <c r="G37" s="1649">
        <v>234652.00000000003</v>
      </c>
      <c r="H37" s="1650">
        <v>250590.25</v>
      </c>
      <c r="I37" s="1651">
        <v>323166.21000000002</v>
      </c>
      <c r="J37" s="1651">
        <v>260639.1</v>
      </c>
      <c r="K37" s="1651">
        <v>430515</v>
      </c>
    </row>
    <row r="38" spans="2:11">
      <c r="B38" s="1644">
        <v>32</v>
      </c>
      <c r="C38" s="1645" t="s">
        <v>269</v>
      </c>
      <c r="D38" s="1646">
        <v>204420.6</v>
      </c>
      <c r="E38" s="1647">
        <v>234636.67</v>
      </c>
      <c r="F38" s="1648">
        <v>188764.34</v>
      </c>
      <c r="G38" s="1649">
        <v>380680.3</v>
      </c>
      <c r="H38" s="1650">
        <v>207793.40000000002</v>
      </c>
      <c r="I38" s="1651">
        <v>199179.19999999998</v>
      </c>
      <c r="J38" s="1651">
        <v>197942.30000000002</v>
      </c>
      <c r="K38" s="1651">
        <v>235688.14</v>
      </c>
    </row>
    <row r="39" spans="2:11">
      <c r="B39" s="1644">
        <v>33</v>
      </c>
      <c r="C39" s="1645" t="s">
        <v>270</v>
      </c>
      <c r="D39" s="1646">
        <v>920079.89</v>
      </c>
      <c r="E39" s="1647">
        <v>895948.78</v>
      </c>
      <c r="F39" s="1648">
        <v>1028549.5800000001</v>
      </c>
      <c r="G39" s="1649">
        <v>1037379.07</v>
      </c>
      <c r="H39" s="1650">
        <v>947032.87599999981</v>
      </c>
      <c r="I39" s="1651">
        <v>980296.929</v>
      </c>
      <c r="J39" s="1651">
        <v>985495.43700000003</v>
      </c>
      <c r="K39" s="1651">
        <v>993468.67999999993</v>
      </c>
    </row>
    <row r="40" spans="2:11">
      <c r="B40" s="1644">
        <v>34</v>
      </c>
      <c r="C40" s="1645" t="s">
        <v>271</v>
      </c>
      <c r="D40" s="1646">
        <v>1733737.11</v>
      </c>
      <c r="E40" s="1647">
        <v>1663622.21</v>
      </c>
      <c r="F40" s="1648">
        <v>1697677.352440665</v>
      </c>
      <c r="G40" s="1649">
        <v>1720719.1512087912</v>
      </c>
      <c r="H40" s="1650">
        <v>1839148.0205314013</v>
      </c>
      <c r="I40" s="1651">
        <v>1915678.0033333336</v>
      </c>
      <c r="J40" s="1651">
        <v>1854562.9500000002</v>
      </c>
      <c r="K40" s="1651">
        <v>1935827.73</v>
      </c>
    </row>
    <row r="41" spans="2:11">
      <c r="B41" s="1644">
        <v>35</v>
      </c>
      <c r="C41" s="1645" t="s">
        <v>272</v>
      </c>
      <c r="D41" s="1646">
        <v>781083.7</v>
      </c>
      <c r="E41" s="1647">
        <v>829578.29999999981</v>
      </c>
      <c r="F41" s="1648">
        <v>778121.39999999979</v>
      </c>
      <c r="G41" s="1649">
        <v>763330</v>
      </c>
      <c r="H41" s="1650">
        <v>778763.6</v>
      </c>
      <c r="I41" s="1651">
        <v>768624.70000000007</v>
      </c>
      <c r="J41" s="1651">
        <v>773342.7</v>
      </c>
      <c r="K41" s="1651">
        <v>769116.3</v>
      </c>
    </row>
    <row r="42" spans="2:11">
      <c r="B42" s="1644">
        <v>36</v>
      </c>
      <c r="C42" s="1645" t="s">
        <v>273</v>
      </c>
      <c r="D42" s="1646">
        <v>59565</v>
      </c>
      <c r="E42" s="1647">
        <v>117878.7</v>
      </c>
      <c r="F42" s="1648">
        <v>61761</v>
      </c>
      <c r="G42" s="1649">
        <v>120120</v>
      </c>
      <c r="H42" s="1650">
        <v>113417</v>
      </c>
      <c r="I42" s="1651">
        <v>98816</v>
      </c>
      <c r="J42" s="1651">
        <v>96392</v>
      </c>
      <c r="K42" s="1651">
        <v>93390.200000000012</v>
      </c>
    </row>
    <row r="43" spans="2:11">
      <c r="B43" s="1644">
        <v>37</v>
      </c>
      <c r="C43" s="1645" t="s">
        <v>274</v>
      </c>
      <c r="D43" s="1646">
        <v>318791.53999999998</v>
      </c>
      <c r="E43" s="1647">
        <v>297603.59999999992</v>
      </c>
      <c r="F43" s="1648">
        <v>303621.71000000002</v>
      </c>
      <c r="G43" s="1649">
        <v>293671.59999999998</v>
      </c>
      <c r="H43" s="1650">
        <v>294442.19999999995</v>
      </c>
      <c r="I43" s="1651">
        <v>311340.3</v>
      </c>
      <c r="J43" s="1651">
        <v>315779.39999999997</v>
      </c>
      <c r="K43" s="1651">
        <v>318106.44999999995</v>
      </c>
    </row>
    <row r="44" spans="2:11">
      <c r="B44" s="1644">
        <v>38</v>
      </c>
      <c r="C44" s="1645" t="s">
        <v>275</v>
      </c>
      <c r="D44" s="1646">
        <v>602637.65</v>
      </c>
      <c r="E44" s="1647">
        <v>595554.54</v>
      </c>
      <c r="F44" s="1648">
        <v>567834.50000000012</v>
      </c>
      <c r="G44" s="1649">
        <v>551535.29999999993</v>
      </c>
      <c r="H44" s="1650">
        <v>563537.6</v>
      </c>
      <c r="I44" s="1651">
        <v>580709</v>
      </c>
      <c r="J44" s="1651">
        <v>591630.19999999995</v>
      </c>
      <c r="K44" s="1651">
        <v>598101.1</v>
      </c>
    </row>
    <row r="45" spans="2:11">
      <c r="B45" s="1644">
        <v>39</v>
      </c>
      <c r="C45" s="1645" t="s">
        <v>276</v>
      </c>
      <c r="D45" s="1646">
        <v>260441.57</v>
      </c>
      <c r="E45" s="1647">
        <v>433924.03</v>
      </c>
      <c r="F45" s="1648">
        <v>47812.98</v>
      </c>
      <c r="G45" s="1649">
        <v>45582.259999999995</v>
      </c>
      <c r="H45" s="1650">
        <v>40257.313999999998</v>
      </c>
      <c r="I45" s="1651">
        <v>44685.8</v>
      </c>
      <c r="J45" s="1651">
        <v>43660.2</v>
      </c>
      <c r="K45" s="1651">
        <v>42731.799999999996</v>
      </c>
    </row>
    <row r="46" spans="2:11">
      <c r="B46" s="1644">
        <v>40</v>
      </c>
      <c r="C46" s="1645" t="s">
        <v>277</v>
      </c>
      <c r="D46" s="1646">
        <v>3558389.3</v>
      </c>
      <c r="E46" s="1647">
        <v>3442648.5900000003</v>
      </c>
      <c r="F46" s="1648">
        <v>2599002.7000000002</v>
      </c>
      <c r="G46" s="1649">
        <v>2343405.3000000003</v>
      </c>
      <c r="H46" s="1650">
        <v>2369262.1</v>
      </c>
      <c r="I46" s="1651">
        <v>2438650.6999999997</v>
      </c>
      <c r="J46" s="1651">
        <v>2555821.7999999998</v>
      </c>
      <c r="K46" s="1651">
        <v>2584824.2999999998</v>
      </c>
    </row>
    <row r="47" spans="2:11">
      <c r="B47" s="1644">
        <v>41</v>
      </c>
      <c r="C47" s="1645" t="s">
        <v>278</v>
      </c>
      <c r="D47" s="1646">
        <v>247024.2</v>
      </c>
      <c r="E47" s="1647">
        <v>226130.67</v>
      </c>
      <c r="F47" s="1648">
        <v>551987.03999999992</v>
      </c>
      <c r="G47" s="1649">
        <v>481177.45</v>
      </c>
      <c r="H47" s="1650">
        <v>372540.55</v>
      </c>
      <c r="I47" s="1651">
        <v>322895.72000000003</v>
      </c>
      <c r="J47" s="1651">
        <v>462118.75</v>
      </c>
      <c r="K47" s="1651">
        <v>285005.87</v>
      </c>
    </row>
    <row r="48" spans="2:11">
      <c r="B48" s="1644">
        <v>42</v>
      </c>
      <c r="C48" s="1645" t="s">
        <v>279</v>
      </c>
      <c r="D48" s="1646">
        <v>645944.5</v>
      </c>
      <c r="E48" s="1647">
        <v>703577.70000000019</v>
      </c>
      <c r="F48" s="1648">
        <v>641615.80000000005</v>
      </c>
      <c r="G48" s="1649">
        <v>677539.40000000014</v>
      </c>
      <c r="H48" s="1650">
        <v>695791</v>
      </c>
      <c r="I48" s="1651">
        <v>662114.19999999995</v>
      </c>
      <c r="J48" s="1651">
        <v>642062.80000000005</v>
      </c>
      <c r="K48" s="1651">
        <v>640603.19999999995</v>
      </c>
    </row>
    <row r="49" spans="2:11">
      <c r="B49" s="1644">
        <v>43</v>
      </c>
      <c r="C49" s="1645" t="s">
        <v>280</v>
      </c>
      <c r="D49" s="1646">
        <v>799336.4</v>
      </c>
      <c r="E49" s="1647">
        <v>800125.20000000007</v>
      </c>
      <c r="F49" s="1648">
        <v>795876</v>
      </c>
      <c r="G49" s="1649">
        <v>747580.8</v>
      </c>
      <c r="H49" s="1650">
        <v>788710.90000000014</v>
      </c>
      <c r="I49" s="1651">
        <v>811294</v>
      </c>
      <c r="J49" s="1651">
        <v>823038.2</v>
      </c>
      <c r="K49" s="1651">
        <v>801528.4</v>
      </c>
    </row>
    <row r="50" spans="2:11">
      <c r="B50" s="1644">
        <v>44</v>
      </c>
      <c r="C50" s="1645" t="s">
        <v>281</v>
      </c>
      <c r="D50" s="1646">
        <v>438818.1</v>
      </c>
      <c r="E50" s="1647">
        <v>441914.98999999993</v>
      </c>
      <c r="F50" s="1648">
        <v>470762.38999999996</v>
      </c>
      <c r="G50" s="1649">
        <v>466737.42000000004</v>
      </c>
      <c r="H50" s="1650">
        <v>477504.09000000008</v>
      </c>
      <c r="I50" s="1651">
        <v>469272.16999999993</v>
      </c>
      <c r="J50" s="1651">
        <v>463724.39</v>
      </c>
      <c r="K50" s="1651">
        <v>449592.2</v>
      </c>
    </row>
    <row r="51" spans="2:11">
      <c r="B51" s="1644">
        <v>45</v>
      </c>
      <c r="C51" s="1645" t="s">
        <v>282</v>
      </c>
      <c r="D51" s="1646">
        <v>433522.13</v>
      </c>
      <c r="E51" s="1647">
        <v>408988.05</v>
      </c>
      <c r="F51" s="1648">
        <v>470446.22000000003</v>
      </c>
      <c r="G51" s="1649">
        <v>399288</v>
      </c>
      <c r="H51" s="1650">
        <v>379038.47</v>
      </c>
      <c r="I51" s="1651">
        <v>371006.16000000003</v>
      </c>
      <c r="J51" s="1651">
        <v>375151.4</v>
      </c>
      <c r="K51" s="1651">
        <v>385277.3</v>
      </c>
    </row>
    <row r="52" spans="2:11">
      <c r="B52" s="1644">
        <v>46</v>
      </c>
      <c r="C52" s="1645" t="s">
        <v>283</v>
      </c>
      <c r="D52" s="1646">
        <v>571544.18000000005</v>
      </c>
      <c r="E52" s="1647">
        <v>514233.75</v>
      </c>
      <c r="F52" s="1648">
        <v>499827.93000000005</v>
      </c>
      <c r="G52" s="1649">
        <v>519979.98000000004</v>
      </c>
      <c r="H52" s="1650">
        <v>505662.60000000003</v>
      </c>
      <c r="I52" s="1651">
        <v>509544.1</v>
      </c>
      <c r="J52" s="1651">
        <v>536843.6</v>
      </c>
      <c r="K52" s="1651">
        <v>600556.24999999988</v>
      </c>
    </row>
    <row r="53" spans="2:11" ht="14.25" thickBot="1">
      <c r="B53" s="1655">
        <v>47</v>
      </c>
      <c r="C53" s="1656" t="s">
        <v>284</v>
      </c>
      <c r="D53" s="1657">
        <v>750429.7</v>
      </c>
      <c r="E53" s="1658">
        <v>756661.5</v>
      </c>
      <c r="F53" s="1659">
        <v>859591.70000000007</v>
      </c>
      <c r="G53" s="1660">
        <v>894334.3</v>
      </c>
      <c r="H53" s="1661">
        <v>902621.3</v>
      </c>
      <c r="I53" s="1662">
        <v>909376.9</v>
      </c>
      <c r="J53" s="1662">
        <v>943186.5</v>
      </c>
      <c r="K53" s="1662">
        <v>925126.10000000009</v>
      </c>
    </row>
    <row r="54" spans="2:11" ht="14.25" thickBot="1">
      <c r="B54" s="2665" t="s">
        <v>203</v>
      </c>
      <c r="C54" s="2666"/>
      <c r="D54" s="1663">
        <v>77244679.623000026</v>
      </c>
      <c r="E54" s="1664">
        <v>76188948.937000006</v>
      </c>
      <c r="F54" s="1665">
        <v>74711641.974440694</v>
      </c>
      <c r="G54" s="1666">
        <v>74787741.483208776</v>
      </c>
      <c r="H54" s="1667">
        <v>76045849.125430465</v>
      </c>
      <c r="I54" s="1668">
        <v>76960334.926864997</v>
      </c>
      <c r="J54" s="1668">
        <v>77696848.367000014</v>
      </c>
      <c r="K54" s="1668">
        <v>78067442.219999999</v>
      </c>
    </row>
  </sheetData>
  <mergeCells count="1">
    <mergeCell ref="B54:C54"/>
  </mergeCells>
  <phoneticPr fontId="15"/>
  <printOptions horizontalCentered="1" verticalCentered="1"/>
  <pageMargins left="0.78740157480314965" right="0.78740157480314965" top="0.98425196850393704" bottom="0.98425196850393704" header="0.51181102362204722" footer="0.51181102362204722"/>
  <pageSetup paperSize="9" scale="63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>
    <tabColor theme="9" tint="-0.249977111117893"/>
  </sheetPr>
  <dimension ref="A1:AR402"/>
  <sheetViews>
    <sheetView showGridLines="0" topLeftCell="A6" zoomScale="85" zoomScaleNormal="85" workbookViewId="0">
      <selection activeCell="AF32" sqref="AF32"/>
    </sheetView>
  </sheetViews>
  <sheetFormatPr defaultRowHeight="12"/>
  <cols>
    <col min="1" max="1" width="2.375" style="480" customWidth="1"/>
    <col min="2" max="2" width="2.5" style="480" customWidth="1"/>
    <col min="3" max="7" width="3.375" style="480" customWidth="1"/>
    <col min="8" max="9" width="2.25" style="480" customWidth="1"/>
    <col min="10" max="14" width="3.375" style="480" customWidth="1"/>
    <col min="15" max="15" width="2.625" style="480" customWidth="1"/>
    <col min="16" max="20" width="3.375" style="480" customWidth="1"/>
    <col min="21" max="21" width="2.875" style="480" customWidth="1"/>
    <col min="22" max="24" width="3.375" style="480" customWidth="1"/>
    <col min="25" max="25" width="5.375" style="480" customWidth="1"/>
    <col min="26" max="29" width="3.375" style="480" customWidth="1"/>
    <col min="30" max="30" width="2.625" style="480" customWidth="1"/>
    <col min="31" max="31" width="1.5" style="480" customWidth="1"/>
    <col min="32" max="32" width="2.625" style="480" customWidth="1"/>
    <col min="33" max="33" width="9" style="480"/>
    <col min="34" max="34" width="14.625" style="363" customWidth="1"/>
    <col min="35" max="45" width="9" style="480" customWidth="1"/>
    <col min="46" max="256" width="9" style="480"/>
    <col min="257" max="257" width="2.375" style="480" customWidth="1"/>
    <col min="258" max="258" width="2.5" style="480" customWidth="1"/>
    <col min="259" max="263" width="3.375" style="480" customWidth="1"/>
    <col min="264" max="265" width="2.25" style="480" customWidth="1"/>
    <col min="266" max="270" width="3.375" style="480" customWidth="1"/>
    <col min="271" max="271" width="2.625" style="480" customWidth="1"/>
    <col min="272" max="276" width="3.375" style="480" customWidth="1"/>
    <col min="277" max="277" width="2.875" style="480" customWidth="1"/>
    <col min="278" max="280" width="3.375" style="480" customWidth="1"/>
    <col min="281" max="281" width="5.375" style="480" customWidth="1"/>
    <col min="282" max="285" width="3.375" style="480" customWidth="1"/>
    <col min="286" max="286" width="2.625" style="480" customWidth="1"/>
    <col min="287" max="287" width="1.5" style="480" customWidth="1"/>
    <col min="288" max="288" width="2.625" style="480" customWidth="1"/>
    <col min="289" max="289" width="9" style="480"/>
    <col min="290" max="290" width="14.625" style="480" customWidth="1"/>
    <col min="291" max="301" width="9" style="480" customWidth="1"/>
    <col min="302" max="512" width="9" style="480"/>
    <col min="513" max="513" width="2.375" style="480" customWidth="1"/>
    <col min="514" max="514" width="2.5" style="480" customWidth="1"/>
    <col min="515" max="519" width="3.375" style="480" customWidth="1"/>
    <col min="520" max="521" width="2.25" style="480" customWidth="1"/>
    <col min="522" max="526" width="3.375" style="480" customWidth="1"/>
    <col min="527" max="527" width="2.625" style="480" customWidth="1"/>
    <col min="528" max="532" width="3.375" style="480" customWidth="1"/>
    <col min="533" max="533" width="2.875" style="480" customWidth="1"/>
    <col min="534" max="536" width="3.375" style="480" customWidth="1"/>
    <col min="537" max="537" width="5.375" style="480" customWidth="1"/>
    <col min="538" max="541" width="3.375" style="480" customWidth="1"/>
    <col min="542" max="542" width="2.625" style="480" customWidth="1"/>
    <col min="543" max="543" width="1.5" style="480" customWidth="1"/>
    <col min="544" max="544" width="2.625" style="480" customWidth="1"/>
    <col min="545" max="545" width="9" style="480"/>
    <col min="546" max="546" width="14.625" style="480" customWidth="1"/>
    <col min="547" max="557" width="9" style="480" customWidth="1"/>
    <col min="558" max="768" width="9" style="480"/>
    <col min="769" max="769" width="2.375" style="480" customWidth="1"/>
    <col min="770" max="770" width="2.5" style="480" customWidth="1"/>
    <col min="771" max="775" width="3.375" style="480" customWidth="1"/>
    <col min="776" max="777" width="2.25" style="480" customWidth="1"/>
    <col min="778" max="782" width="3.375" style="480" customWidth="1"/>
    <col min="783" max="783" width="2.625" style="480" customWidth="1"/>
    <col min="784" max="788" width="3.375" style="480" customWidth="1"/>
    <col min="789" max="789" width="2.875" style="480" customWidth="1"/>
    <col min="790" max="792" width="3.375" style="480" customWidth="1"/>
    <col min="793" max="793" width="5.375" style="480" customWidth="1"/>
    <col min="794" max="797" width="3.375" style="480" customWidth="1"/>
    <col min="798" max="798" width="2.625" style="480" customWidth="1"/>
    <col min="799" max="799" width="1.5" style="480" customWidth="1"/>
    <col min="800" max="800" width="2.625" style="480" customWidth="1"/>
    <col min="801" max="801" width="9" style="480"/>
    <col min="802" max="802" width="14.625" style="480" customWidth="1"/>
    <col min="803" max="813" width="9" style="480" customWidth="1"/>
    <col min="814" max="1024" width="9" style="480"/>
    <col min="1025" max="1025" width="2.375" style="480" customWidth="1"/>
    <col min="1026" max="1026" width="2.5" style="480" customWidth="1"/>
    <col min="1027" max="1031" width="3.375" style="480" customWidth="1"/>
    <col min="1032" max="1033" width="2.25" style="480" customWidth="1"/>
    <col min="1034" max="1038" width="3.375" style="480" customWidth="1"/>
    <col min="1039" max="1039" width="2.625" style="480" customWidth="1"/>
    <col min="1040" max="1044" width="3.375" style="480" customWidth="1"/>
    <col min="1045" max="1045" width="2.875" style="480" customWidth="1"/>
    <col min="1046" max="1048" width="3.375" style="480" customWidth="1"/>
    <col min="1049" max="1049" width="5.375" style="480" customWidth="1"/>
    <col min="1050" max="1053" width="3.375" style="480" customWidth="1"/>
    <col min="1054" max="1054" width="2.625" style="480" customWidth="1"/>
    <col min="1055" max="1055" width="1.5" style="480" customWidth="1"/>
    <col min="1056" max="1056" width="2.625" style="480" customWidth="1"/>
    <col min="1057" max="1057" width="9" style="480"/>
    <col min="1058" max="1058" width="14.625" style="480" customWidth="1"/>
    <col min="1059" max="1069" width="9" style="480" customWidth="1"/>
    <col min="1070" max="1280" width="9" style="480"/>
    <col min="1281" max="1281" width="2.375" style="480" customWidth="1"/>
    <col min="1282" max="1282" width="2.5" style="480" customWidth="1"/>
    <col min="1283" max="1287" width="3.375" style="480" customWidth="1"/>
    <col min="1288" max="1289" width="2.25" style="480" customWidth="1"/>
    <col min="1290" max="1294" width="3.375" style="480" customWidth="1"/>
    <col min="1295" max="1295" width="2.625" style="480" customWidth="1"/>
    <col min="1296" max="1300" width="3.375" style="480" customWidth="1"/>
    <col min="1301" max="1301" width="2.875" style="480" customWidth="1"/>
    <col min="1302" max="1304" width="3.375" style="480" customWidth="1"/>
    <col min="1305" max="1305" width="5.375" style="480" customWidth="1"/>
    <col min="1306" max="1309" width="3.375" style="480" customWidth="1"/>
    <col min="1310" max="1310" width="2.625" style="480" customWidth="1"/>
    <col min="1311" max="1311" width="1.5" style="480" customWidth="1"/>
    <col min="1312" max="1312" width="2.625" style="480" customWidth="1"/>
    <col min="1313" max="1313" width="9" style="480"/>
    <col min="1314" max="1314" width="14.625" style="480" customWidth="1"/>
    <col min="1315" max="1325" width="9" style="480" customWidth="1"/>
    <col min="1326" max="1536" width="9" style="480"/>
    <col min="1537" max="1537" width="2.375" style="480" customWidth="1"/>
    <col min="1538" max="1538" width="2.5" style="480" customWidth="1"/>
    <col min="1539" max="1543" width="3.375" style="480" customWidth="1"/>
    <col min="1544" max="1545" width="2.25" style="480" customWidth="1"/>
    <col min="1546" max="1550" width="3.375" style="480" customWidth="1"/>
    <col min="1551" max="1551" width="2.625" style="480" customWidth="1"/>
    <col min="1552" max="1556" width="3.375" style="480" customWidth="1"/>
    <col min="1557" max="1557" width="2.875" style="480" customWidth="1"/>
    <col min="1558" max="1560" width="3.375" style="480" customWidth="1"/>
    <col min="1561" max="1561" width="5.375" style="480" customWidth="1"/>
    <col min="1562" max="1565" width="3.375" style="480" customWidth="1"/>
    <col min="1566" max="1566" width="2.625" style="480" customWidth="1"/>
    <col min="1567" max="1567" width="1.5" style="480" customWidth="1"/>
    <col min="1568" max="1568" width="2.625" style="480" customWidth="1"/>
    <col min="1569" max="1569" width="9" style="480"/>
    <col min="1570" max="1570" width="14.625" style="480" customWidth="1"/>
    <col min="1571" max="1581" width="9" style="480" customWidth="1"/>
    <col min="1582" max="1792" width="9" style="480"/>
    <col min="1793" max="1793" width="2.375" style="480" customWidth="1"/>
    <col min="1794" max="1794" width="2.5" style="480" customWidth="1"/>
    <col min="1795" max="1799" width="3.375" style="480" customWidth="1"/>
    <col min="1800" max="1801" width="2.25" style="480" customWidth="1"/>
    <col min="1802" max="1806" width="3.375" style="480" customWidth="1"/>
    <col min="1807" max="1807" width="2.625" style="480" customWidth="1"/>
    <col min="1808" max="1812" width="3.375" style="480" customWidth="1"/>
    <col min="1813" max="1813" width="2.875" style="480" customWidth="1"/>
    <col min="1814" max="1816" width="3.375" style="480" customWidth="1"/>
    <col min="1817" max="1817" width="5.375" style="480" customWidth="1"/>
    <col min="1818" max="1821" width="3.375" style="480" customWidth="1"/>
    <col min="1822" max="1822" width="2.625" style="480" customWidth="1"/>
    <col min="1823" max="1823" width="1.5" style="480" customWidth="1"/>
    <col min="1824" max="1824" width="2.625" style="480" customWidth="1"/>
    <col min="1825" max="1825" width="9" style="480"/>
    <col min="1826" max="1826" width="14.625" style="480" customWidth="1"/>
    <col min="1827" max="1837" width="9" style="480" customWidth="1"/>
    <col min="1838" max="2048" width="9" style="480"/>
    <col min="2049" max="2049" width="2.375" style="480" customWidth="1"/>
    <col min="2050" max="2050" width="2.5" style="480" customWidth="1"/>
    <col min="2051" max="2055" width="3.375" style="480" customWidth="1"/>
    <col min="2056" max="2057" width="2.25" style="480" customWidth="1"/>
    <col min="2058" max="2062" width="3.375" style="480" customWidth="1"/>
    <col min="2063" max="2063" width="2.625" style="480" customWidth="1"/>
    <col min="2064" max="2068" width="3.375" style="480" customWidth="1"/>
    <col min="2069" max="2069" width="2.875" style="480" customWidth="1"/>
    <col min="2070" max="2072" width="3.375" style="480" customWidth="1"/>
    <col min="2073" max="2073" width="5.375" style="480" customWidth="1"/>
    <col min="2074" max="2077" width="3.375" style="480" customWidth="1"/>
    <col min="2078" max="2078" width="2.625" style="480" customWidth="1"/>
    <col min="2079" max="2079" width="1.5" style="480" customWidth="1"/>
    <col min="2080" max="2080" width="2.625" style="480" customWidth="1"/>
    <col min="2081" max="2081" width="9" style="480"/>
    <col min="2082" max="2082" width="14.625" style="480" customWidth="1"/>
    <col min="2083" max="2093" width="9" style="480" customWidth="1"/>
    <col min="2094" max="2304" width="9" style="480"/>
    <col min="2305" max="2305" width="2.375" style="480" customWidth="1"/>
    <col min="2306" max="2306" width="2.5" style="480" customWidth="1"/>
    <col min="2307" max="2311" width="3.375" style="480" customWidth="1"/>
    <col min="2312" max="2313" width="2.25" style="480" customWidth="1"/>
    <col min="2314" max="2318" width="3.375" style="480" customWidth="1"/>
    <col min="2319" max="2319" width="2.625" style="480" customWidth="1"/>
    <col min="2320" max="2324" width="3.375" style="480" customWidth="1"/>
    <col min="2325" max="2325" width="2.875" style="480" customWidth="1"/>
    <col min="2326" max="2328" width="3.375" style="480" customWidth="1"/>
    <col min="2329" max="2329" width="5.375" style="480" customWidth="1"/>
    <col min="2330" max="2333" width="3.375" style="480" customWidth="1"/>
    <col min="2334" max="2334" width="2.625" style="480" customWidth="1"/>
    <col min="2335" max="2335" width="1.5" style="480" customWidth="1"/>
    <col min="2336" max="2336" width="2.625" style="480" customWidth="1"/>
    <col min="2337" max="2337" width="9" style="480"/>
    <col min="2338" max="2338" width="14.625" style="480" customWidth="1"/>
    <col min="2339" max="2349" width="9" style="480" customWidth="1"/>
    <col min="2350" max="2560" width="9" style="480"/>
    <col min="2561" max="2561" width="2.375" style="480" customWidth="1"/>
    <col min="2562" max="2562" width="2.5" style="480" customWidth="1"/>
    <col min="2563" max="2567" width="3.375" style="480" customWidth="1"/>
    <col min="2568" max="2569" width="2.25" style="480" customWidth="1"/>
    <col min="2570" max="2574" width="3.375" style="480" customWidth="1"/>
    <col min="2575" max="2575" width="2.625" style="480" customWidth="1"/>
    <col min="2576" max="2580" width="3.375" style="480" customWidth="1"/>
    <col min="2581" max="2581" width="2.875" style="480" customWidth="1"/>
    <col min="2582" max="2584" width="3.375" style="480" customWidth="1"/>
    <col min="2585" max="2585" width="5.375" style="480" customWidth="1"/>
    <col min="2586" max="2589" width="3.375" style="480" customWidth="1"/>
    <col min="2590" max="2590" width="2.625" style="480" customWidth="1"/>
    <col min="2591" max="2591" width="1.5" style="480" customWidth="1"/>
    <col min="2592" max="2592" width="2.625" style="480" customWidth="1"/>
    <col min="2593" max="2593" width="9" style="480"/>
    <col min="2594" max="2594" width="14.625" style="480" customWidth="1"/>
    <col min="2595" max="2605" width="9" style="480" customWidth="1"/>
    <col min="2606" max="2816" width="9" style="480"/>
    <col min="2817" max="2817" width="2.375" style="480" customWidth="1"/>
    <col min="2818" max="2818" width="2.5" style="480" customWidth="1"/>
    <col min="2819" max="2823" width="3.375" style="480" customWidth="1"/>
    <col min="2824" max="2825" width="2.25" style="480" customWidth="1"/>
    <col min="2826" max="2830" width="3.375" style="480" customWidth="1"/>
    <col min="2831" max="2831" width="2.625" style="480" customWidth="1"/>
    <col min="2832" max="2836" width="3.375" style="480" customWidth="1"/>
    <col min="2837" max="2837" width="2.875" style="480" customWidth="1"/>
    <col min="2838" max="2840" width="3.375" style="480" customWidth="1"/>
    <col min="2841" max="2841" width="5.375" style="480" customWidth="1"/>
    <col min="2842" max="2845" width="3.375" style="480" customWidth="1"/>
    <col min="2846" max="2846" width="2.625" style="480" customWidth="1"/>
    <col min="2847" max="2847" width="1.5" style="480" customWidth="1"/>
    <col min="2848" max="2848" width="2.625" style="480" customWidth="1"/>
    <col min="2849" max="2849" width="9" style="480"/>
    <col min="2850" max="2850" width="14.625" style="480" customWidth="1"/>
    <col min="2851" max="2861" width="9" style="480" customWidth="1"/>
    <col min="2862" max="3072" width="9" style="480"/>
    <col min="3073" max="3073" width="2.375" style="480" customWidth="1"/>
    <col min="3074" max="3074" width="2.5" style="480" customWidth="1"/>
    <col min="3075" max="3079" width="3.375" style="480" customWidth="1"/>
    <col min="3080" max="3081" width="2.25" style="480" customWidth="1"/>
    <col min="3082" max="3086" width="3.375" style="480" customWidth="1"/>
    <col min="3087" max="3087" width="2.625" style="480" customWidth="1"/>
    <col min="3088" max="3092" width="3.375" style="480" customWidth="1"/>
    <col min="3093" max="3093" width="2.875" style="480" customWidth="1"/>
    <col min="3094" max="3096" width="3.375" style="480" customWidth="1"/>
    <col min="3097" max="3097" width="5.375" style="480" customWidth="1"/>
    <col min="3098" max="3101" width="3.375" style="480" customWidth="1"/>
    <col min="3102" max="3102" width="2.625" style="480" customWidth="1"/>
    <col min="3103" max="3103" width="1.5" style="480" customWidth="1"/>
    <col min="3104" max="3104" width="2.625" style="480" customWidth="1"/>
    <col min="3105" max="3105" width="9" style="480"/>
    <col min="3106" max="3106" width="14.625" style="480" customWidth="1"/>
    <col min="3107" max="3117" width="9" style="480" customWidth="1"/>
    <col min="3118" max="3328" width="9" style="480"/>
    <col min="3329" max="3329" width="2.375" style="480" customWidth="1"/>
    <col min="3330" max="3330" width="2.5" style="480" customWidth="1"/>
    <col min="3331" max="3335" width="3.375" style="480" customWidth="1"/>
    <col min="3336" max="3337" width="2.25" style="480" customWidth="1"/>
    <col min="3338" max="3342" width="3.375" style="480" customWidth="1"/>
    <col min="3343" max="3343" width="2.625" style="480" customWidth="1"/>
    <col min="3344" max="3348" width="3.375" style="480" customWidth="1"/>
    <col min="3349" max="3349" width="2.875" style="480" customWidth="1"/>
    <col min="3350" max="3352" width="3.375" style="480" customWidth="1"/>
    <col min="3353" max="3353" width="5.375" style="480" customWidth="1"/>
    <col min="3354" max="3357" width="3.375" style="480" customWidth="1"/>
    <col min="3358" max="3358" width="2.625" style="480" customWidth="1"/>
    <col min="3359" max="3359" width="1.5" style="480" customWidth="1"/>
    <col min="3360" max="3360" width="2.625" style="480" customWidth="1"/>
    <col min="3361" max="3361" width="9" style="480"/>
    <col min="3362" max="3362" width="14.625" style="480" customWidth="1"/>
    <col min="3363" max="3373" width="9" style="480" customWidth="1"/>
    <col min="3374" max="3584" width="9" style="480"/>
    <col min="3585" max="3585" width="2.375" style="480" customWidth="1"/>
    <col min="3586" max="3586" width="2.5" style="480" customWidth="1"/>
    <col min="3587" max="3591" width="3.375" style="480" customWidth="1"/>
    <col min="3592" max="3593" width="2.25" style="480" customWidth="1"/>
    <col min="3594" max="3598" width="3.375" style="480" customWidth="1"/>
    <col min="3599" max="3599" width="2.625" style="480" customWidth="1"/>
    <col min="3600" max="3604" width="3.375" style="480" customWidth="1"/>
    <col min="3605" max="3605" width="2.875" style="480" customWidth="1"/>
    <col min="3606" max="3608" width="3.375" style="480" customWidth="1"/>
    <col min="3609" max="3609" width="5.375" style="480" customWidth="1"/>
    <col min="3610" max="3613" width="3.375" style="480" customWidth="1"/>
    <col min="3614" max="3614" width="2.625" style="480" customWidth="1"/>
    <col min="3615" max="3615" width="1.5" style="480" customWidth="1"/>
    <col min="3616" max="3616" width="2.625" style="480" customWidth="1"/>
    <col min="3617" max="3617" width="9" style="480"/>
    <col min="3618" max="3618" width="14.625" style="480" customWidth="1"/>
    <col min="3619" max="3629" width="9" style="480" customWidth="1"/>
    <col min="3630" max="3840" width="9" style="480"/>
    <col min="3841" max="3841" width="2.375" style="480" customWidth="1"/>
    <col min="3842" max="3842" width="2.5" style="480" customWidth="1"/>
    <col min="3843" max="3847" width="3.375" style="480" customWidth="1"/>
    <col min="3848" max="3849" width="2.25" style="480" customWidth="1"/>
    <col min="3850" max="3854" width="3.375" style="480" customWidth="1"/>
    <col min="3855" max="3855" width="2.625" style="480" customWidth="1"/>
    <col min="3856" max="3860" width="3.375" style="480" customWidth="1"/>
    <col min="3861" max="3861" width="2.875" style="480" customWidth="1"/>
    <col min="3862" max="3864" width="3.375" style="480" customWidth="1"/>
    <col min="3865" max="3865" width="5.375" style="480" customWidth="1"/>
    <col min="3866" max="3869" width="3.375" style="480" customWidth="1"/>
    <col min="3870" max="3870" width="2.625" style="480" customWidth="1"/>
    <col min="3871" max="3871" width="1.5" style="480" customWidth="1"/>
    <col min="3872" max="3872" width="2.625" style="480" customWidth="1"/>
    <col min="3873" max="3873" width="9" style="480"/>
    <col min="3874" max="3874" width="14.625" style="480" customWidth="1"/>
    <col min="3875" max="3885" width="9" style="480" customWidth="1"/>
    <col min="3886" max="4096" width="9" style="480"/>
    <col min="4097" max="4097" width="2.375" style="480" customWidth="1"/>
    <col min="4098" max="4098" width="2.5" style="480" customWidth="1"/>
    <col min="4099" max="4103" width="3.375" style="480" customWidth="1"/>
    <col min="4104" max="4105" width="2.25" style="480" customWidth="1"/>
    <col min="4106" max="4110" width="3.375" style="480" customWidth="1"/>
    <col min="4111" max="4111" width="2.625" style="480" customWidth="1"/>
    <col min="4112" max="4116" width="3.375" style="480" customWidth="1"/>
    <col min="4117" max="4117" width="2.875" style="480" customWidth="1"/>
    <col min="4118" max="4120" width="3.375" style="480" customWidth="1"/>
    <col min="4121" max="4121" width="5.375" style="480" customWidth="1"/>
    <col min="4122" max="4125" width="3.375" style="480" customWidth="1"/>
    <col min="4126" max="4126" width="2.625" style="480" customWidth="1"/>
    <col min="4127" max="4127" width="1.5" style="480" customWidth="1"/>
    <col min="4128" max="4128" width="2.625" style="480" customWidth="1"/>
    <col min="4129" max="4129" width="9" style="480"/>
    <col min="4130" max="4130" width="14.625" style="480" customWidth="1"/>
    <col min="4131" max="4141" width="9" style="480" customWidth="1"/>
    <col min="4142" max="4352" width="9" style="480"/>
    <col min="4353" max="4353" width="2.375" style="480" customWidth="1"/>
    <col min="4354" max="4354" width="2.5" style="480" customWidth="1"/>
    <col min="4355" max="4359" width="3.375" style="480" customWidth="1"/>
    <col min="4360" max="4361" width="2.25" style="480" customWidth="1"/>
    <col min="4362" max="4366" width="3.375" style="480" customWidth="1"/>
    <col min="4367" max="4367" width="2.625" style="480" customWidth="1"/>
    <col min="4368" max="4372" width="3.375" style="480" customWidth="1"/>
    <col min="4373" max="4373" width="2.875" style="480" customWidth="1"/>
    <col min="4374" max="4376" width="3.375" style="480" customWidth="1"/>
    <col min="4377" max="4377" width="5.375" style="480" customWidth="1"/>
    <col min="4378" max="4381" width="3.375" style="480" customWidth="1"/>
    <col min="4382" max="4382" width="2.625" style="480" customWidth="1"/>
    <col min="4383" max="4383" width="1.5" style="480" customWidth="1"/>
    <col min="4384" max="4384" width="2.625" style="480" customWidth="1"/>
    <col min="4385" max="4385" width="9" style="480"/>
    <col min="4386" max="4386" width="14.625" style="480" customWidth="1"/>
    <col min="4387" max="4397" width="9" style="480" customWidth="1"/>
    <col min="4398" max="4608" width="9" style="480"/>
    <col min="4609" max="4609" width="2.375" style="480" customWidth="1"/>
    <col min="4610" max="4610" width="2.5" style="480" customWidth="1"/>
    <col min="4611" max="4615" width="3.375" style="480" customWidth="1"/>
    <col min="4616" max="4617" width="2.25" style="480" customWidth="1"/>
    <col min="4618" max="4622" width="3.375" style="480" customWidth="1"/>
    <col min="4623" max="4623" width="2.625" style="480" customWidth="1"/>
    <col min="4624" max="4628" width="3.375" style="480" customWidth="1"/>
    <col min="4629" max="4629" width="2.875" style="480" customWidth="1"/>
    <col min="4630" max="4632" width="3.375" style="480" customWidth="1"/>
    <col min="4633" max="4633" width="5.375" style="480" customWidth="1"/>
    <col min="4634" max="4637" width="3.375" style="480" customWidth="1"/>
    <col min="4638" max="4638" width="2.625" style="480" customWidth="1"/>
    <col min="4639" max="4639" width="1.5" style="480" customWidth="1"/>
    <col min="4640" max="4640" width="2.625" style="480" customWidth="1"/>
    <col min="4641" max="4641" width="9" style="480"/>
    <col min="4642" max="4642" width="14.625" style="480" customWidth="1"/>
    <col min="4643" max="4653" width="9" style="480" customWidth="1"/>
    <col min="4654" max="4864" width="9" style="480"/>
    <col min="4865" max="4865" width="2.375" style="480" customWidth="1"/>
    <col min="4866" max="4866" width="2.5" style="480" customWidth="1"/>
    <col min="4867" max="4871" width="3.375" style="480" customWidth="1"/>
    <col min="4872" max="4873" width="2.25" style="480" customWidth="1"/>
    <col min="4874" max="4878" width="3.375" style="480" customWidth="1"/>
    <col min="4879" max="4879" width="2.625" style="480" customWidth="1"/>
    <col min="4880" max="4884" width="3.375" style="480" customWidth="1"/>
    <col min="4885" max="4885" width="2.875" style="480" customWidth="1"/>
    <col min="4886" max="4888" width="3.375" style="480" customWidth="1"/>
    <col min="4889" max="4889" width="5.375" style="480" customWidth="1"/>
    <col min="4890" max="4893" width="3.375" style="480" customWidth="1"/>
    <col min="4894" max="4894" width="2.625" style="480" customWidth="1"/>
    <col min="4895" max="4895" width="1.5" style="480" customWidth="1"/>
    <col min="4896" max="4896" width="2.625" style="480" customWidth="1"/>
    <col min="4897" max="4897" width="9" style="480"/>
    <col min="4898" max="4898" width="14.625" style="480" customWidth="1"/>
    <col min="4899" max="4909" width="9" style="480" customWidth="1"/>
    <col min="4910" max="5120" width="9" style="480"/>
    <col min="5121" max="5121" width="2.375" style="480" customWidth="1"/>
    <col min="5122" max="5122" width="2.5" style="480" customWidth="1"/>
    <col min="5123" max="5127" width="3.375" style="480" customWidth="1"/>
    <col min="5128" max="5129" width="2.25" style="480" customWidth="1"/>
    <col min="5130" max="5134" width="3.375" style="480" customWidth="1"/>
    <col min="5135" max="5135" width="2.625" style="480" customWidth="1"/>
    <col min="5136" max="5140" width="3.375" style="480" customWidth="1"/>
    <col min="5141" max="5141" width="2.875" style="480" customWidth="1"/>
    <col min="5142" max="5144" width="3.375" style="480" customWidth="1"/>
    <col min="5145" max="5145" width="5.375" style="480" customWidth="1"/>
    <col min="5146" max="5149" width="3.375" style="480" customWidth="1"/>
    <col min="5150" max="5150" width="2.625" style="480" customWidth="1"/>
    <col min="5151" max="5151" width="1.5" style="480" customWidth="1"/>
    <col min="5152" max="5152" width="2.625" style="480" customWidth="1"/>
    <col min="5153" max="5153" width="9" style="480"/>
    <col min="5154" max="5154" width="14.625" style="480" customWidth="1"/>
    <col min="5155" max="5165" width="9" style="480" customWidth="1"/>
    <col min="5166" max="5376" width="9" style="480"/>
    <col min="5377" max="5377" width="2.375" style="480" customWidth="1"/>
    <col min="5378" max="5378" width="2.5" style="480" customWidth="1"/>
    <col min="5379" max="5383" width="3.375" style="480" customWidth="1"/>
    <col min="5384" max="5385" width="2.25" style="480" customWidth="1"/>
    <col min="5386" max="5390" width="3.375" style="480" customWidth="1"/>
    <col min="5391" max="5391" width="2.625" style="480" customWidth="1"/>
    <col min="5392" max="5396" width="3.375" style="480" customWidth="1"/>
    <col min="5397" max="5397" width="2.875" style="480" customWidth="1"/>
    <col min="5398" max="5400" width="3.375" style="480" customWidth="1"/>
    <col min="5401" max="5401" width="5.375" style="480" customWidth="1"/>
    <col min="5402" max="5405" width="3.375" style="480" customWidth="1"/>
    <col min="5406" max="5406" width="2.625" style="480" customWidth="1"/>
    <col min="5407" max="5407" width="1.5" style="480" customWidth="1"/>
    <col min="5408" max="5408" width="2.625" style="480" customWidth="1"/>
    <col min="5409" max="5409" width="9" style="480"/>
    <col min="5410" max="5410" width="14.625" style="480" customWidth="1"/>
    <col min="5411" max="5421" width="9" style="480" customWidth="1"/>
    <col min="5422" max="5632" width="9" style="480"/>
    <col min="5633" max="5633" width="2.375" style="480" customWidth="1"/>
    <col min="5634" max="5634" width="2.5" style="480" customWidth="1"/>
    <col min="5635" max="5639" width="3.375" style="480" customWidth="1"/>
    <col min="5640" max="5641" width="2.25" style="480" customWidth="1"/>
    <col min="5642" max="5646" width="3.375" style="480" customWidth="1"/>
    <col min="5647" max="5647" width="2.625" style="480" customWidth="1"/>
    <col min="5648" max="5652" width="3.375" style="480" customWidth="1"/>
    <col min="5653" max="5653" width="2.875" style="480" customWidth="1"/>
    <col min="5654" max="5656" width="3.375" style="480" customWidth="1"/>
    <col min="5657" max="5657" width="5.375" style="480" customWidth="1"/>
    <col min="5658" max="5661" width="3.375" style="480" customWidth="1"/>
    <col min="5662" max="5662" width="2.625" style="480" customWidth="1"/>
    <col min="5663" max="5663" width="1.5" style="480" customWidth="1"/>
    <col min="5664" max="5664" width="2.625" style="480" customWidth="1"/>
    <col min="5665" max="5665" width="9" style="480"/>
    <col min="5666" max="5666" width="14.625" style="480" customWidth="1"/>
    <col min="5667" max="5677" width="9" style="480" customWidth="1"/>
    <col min="5678" max="5888" width="9" style="480"/>
    <col min="5889" max="5889" width="2.375" style="480" customWidth="1"/>
    <col min="5890" max="5890" width="2.5" style="480" customWidth="1"/>
    <col min="5891" max="5895" width="3.375" style="480" customWidth="1"/>
    <col min="5896" max="5897" width="2.25" style="480" customWidth="1"/>
    <col min="5898" max="5902" width="3.375" style="480" customWidth="1"/>
    <col min="5903" max="5903" width="2.625" style="480" customWidth="1"/>
    <col min="5904" max="5908" width="3.375" style="480" customWidth="1"/>
    <col min="5909" max="5909" width="2.875" style="480" customWidth="1"/>
    <col min="5910" max="5912" width="3.375" style="480" customWidth="1"/>
    <col min="5913" max="5913" width="5.375" style="480" customWidth="1"/>
    <col min="5914" max="5917" width="3.375" style="480" customWidth="1"/>
    <col min="5918" max="5918" width="2.625" style="480" customWidth="1"/>
    <col min="5919" max="5919" width="1.5" style="480" customWidth="1"/>
    <col min="5920" max="5920" width="2.625" style="480" customWidth="1"/>
    <col min="5921" max="5921" width="9" style="480"/>
    <col min="5922" max="5922" width="14.625" style="480" customWidth="1"/>
    <col min="5923" max="5933" width="9" style="480" customWidth="1"/>
    <col min="5934" max="6144" width="9" style="480"/>
    <col min="6145" max="6145" width="2.375" style="480" customWidth="1"/>
    <col min="6146" max="6146" width="2.5" style="480" customWidth="1"/>
    <col min="6147" max="6151" width="3.375" style="480" customWidth="1"/>
    <col min="6152" max="6153" width="2.25" style="480" customWidth="1"/>
    <col min="6154" max="6158" width="3.375" style="480" customWidth="1"/>
    <col min="6159" max="6159" width="2.625" style="480" customWidth="1"/>
    <col min="6160" max="6164" width="3.375" style="480" customWidth="1"/>
    <col min="6165" max="6165" width="2.875" style="480" customWidth="1"/>
    <col min="6166" max="6168" width="3.375" style="480" customWidth="1"/>
    <col min="6169" max="6169" width="5.375" style="480" customWidth="1"/>
    <col min="6170" max="6173" width="3.375" style="480" customWidth="1"/>
    <col min="6174" max="6174" width="2.625" style="480" customWidth="1"/>
    <col min="6175" max="6175" width="1.5" style="480" customWidth="1"/>
    <col min="6176" max="6176" width="2.625" style="480" customWidth="1"/>
    <col min="6177" max="6177" width="9" style="480"/>
    <col min="6178" max="6178" width="14.625" style="480" customWidth="1"/>
    <col min="6179" max="6189" width="9" style="480" customWidth="1"/>
    <col min="6190" max="6400" width="9" style="480"/>
    <col min="6401" max="6401" width="2.375" style="480" customWidth="1"/>
    <col min="6402" max="6402" width="2.5" style="480" customWidth="1"/>
    <col min="6403" max="6407" width="3.375" style="480" customWidth="1"/>
    <col min="6408" max="6409" width="2.25" style="480" customWidth="1"/>
    <col min="6410" max="6414" width="3.375" style="480" customWidth="1"/>
    <col min="6415" max="6415" width="2.625" style="480" customWidth="1"/>
    <col min="6416" max="6420" width="3.375" style="480" customWidth="1"/>
    <col min="6421" max="6421" width="2.875" style="480" customWidth="1"/>
    <col min="6422" max="6424" width="3.375" style="480" customWidth="1"/>
    <col min="6425" max="6425" width="5.375" style="480" customWidth="1"/>
    <col min="6426" max="6429" width="3.375" style="480" customWidth="1"/>
    <col min="6430" max="6430" width="2.625" style="480" customWidth="1"/>
    <col min="6431" max="6431" width="1.5" style="480" customWidth="1"/>
    <col min="6432" max="6432" width="2.625" style="480" customWidth="1"/>
    <col min="6433" max="6433" width="9" style="480"/>
    <col min="6434" max="6434" width="14.625" style="480" customWidth="1"/>
    <col min="6435" max="6445" width="9" style="480" customWidth="1"/>
    <col min="6446" max="6656" width="9" style="480"/>
    <col min="6657" max="6657" width="2.375" style="480" customWidth="1"/>
    <col min="6658" max="6658" width="2.5" style="480" customWidth="1"/>
    <col min="6659" max="6663" width="3.375" style="480" customWidth="1"/>
    <col min="6664" max="6665" width="2.25" style="480" customWidth="1"/>
    <col min="6666" max="6670" width="3.375" style="480" customWidth="1"/>
    <col min="6671" max="6671" width="2.625" style="480" customWidth="1"/>
    <col min="6672" max="6676" width="3.375" style="480" customWidth="1"/>
    <col min="6677" max="6677" width="2.875" style="480" customWidth="1"/>
    <col min="6678" max="6680" width="3.375" style="480" customWidth="1"/>
    <col min="6681" max="6681" width="5.375" style="480" customWidth="1"/>
    <col min="6682" max="6685" width="3.375" style="480" customWidth="1"/>
    <col min="6686" max="6686" width="2.625" style="480" customWidth="1"/>
    <col min="6687" max="6687" width="1.5" style="480" customWidth="1"/>
    <col min="6688" max="6688" width="2.625" style="480" customWidth="1"/>
    <col min="6689" max="6689" width="9" style="480"/>
    <col min="6690" max="6690" width="14.625" style="480" customWidth="1"/>
    <col min="6691" max="6701" width="9" style="480" customWidth="1"/>
    <col min="6702" max="6912" width="9" style="480"/>
    <col min="6913" max="6913" width="2.375" style="480" customWidth="1"/>
    <col min="6914" max="6914" width="2.5" style="480" customWidth="1"/>
    <col min="6915" max="6919" width="3.375" style="480" customWidth="1"/>
    <col min="6920" max="6921" width="2.25" style="480" customWidth="1"/>
    <col min="6922" max="6926" width="3.375" style="480" customWidth="1"/>
    <col min="6927" max="6927" width="2.625" style="480" customWidth="1"/>
    <col min="6928" max="6932" width="3.375" style="480" customWidth="1"/>
    <col min="6933" max="6933" width="2.875" style="480" customWidth="1"/>
    <col min="6934" max="6936" width="3.375" style="480" customWidth="1"/>
    <col min="6937" max="6937" width="5.375" style="480" customWidth="1"/>
    <col min="6938" max="6941" width="3.375" style="480" customWidth="1"/>
    <col min="6942" max="6942" width="2.625" style="480" customWidth="1"/>
    <col min="6943" max="6943" width="1.5" style="480" customWidth="1"/>
    <col min="6944" max="6944" width="2.625" style="480" customWidth="1"/>
    <col min="6945" max="6945" width="9" style="480"/>
    <col min="6946" max="6946" width="14.625" style="480" customWidth="1"/>
    <col min="6947" max="6957" width="9" style="480" customWidth="1"/>
    <col min="6958" max="7168" width="9" style="480"/>
    <col min="7169" max="7169" width="2.375" style="480" customWidth="1"/>
    <col min="7170" max="7170" width="2.5" style="480" customWidth="1"/>
    <col min="7171" max="7175" width="3.375" style="480" customWidth="1"/>
    <col min="7176" max="7177" width="2.25" style="480" customWidth="1"/>
    <col min="7178" max="7182" width="3.375" style="480" customWidth="1"/>
    <col min="7183" max="7183" width="2.625" style="480" customWidth="1"/>
    <col min="7184" max="7188" width="3.375" style="480" customWidth="1"/>
    <col min="7189" max="7189" width="2.875" style="480" customWidth="1"/>
    <col min="7190" max="7192" width="3.375" style="480" customWidth="1"/>
    <col min="7193" max="7193" width="5.375" style="480" customWidth="1"/>
    <col min="7194" max="7197" width="3.375" style="480" customWidth="1"/>
    <col min="7198" max="7198" width="2.625" style="480" customWidth="1"/>
    <col min="7199" max="7199" width="1.5" style="480" customWidth="1"/>
    <col min="7200" max="7200" width="2.625" style="480" customWidth="1"/>
    <col min="7201" max="7201" width="9" style="480"/>
    <col min="7202" max="7202" width="14.625" style="480" customWidth="1"/>
    <col min="7203" max="7213" width="9" style="480" customWidth="1"/>
    <col min="7214" max="7424" width="9" style="480"/>
    <col min="7425" max="7425" width="2.375" style="480" customWidth="1"/>
    <col min="7426" max="7426" width="2.5" style="480" customWidth="1"/>
    <col min="7427" max="7431" width="3.375" style="480" customWidth="1"/>
    <col min="7432" max="7433" width="2.25" style="480" customWidth="1"/>
    <col min="7434" max="7438" width="3.375" style="480" customWidth="1"/>
    <col min="7439" max="7439" width="2.625" style="480" customWidth="1"/>
    <col min="7440" max="7444" width="3.375" style="480" customWidth="1"/>
    <col min="7445" max="7445" width="2.875" style="480" customWidth="1"/>
    <col min="7446" max="7448" width="3.375" style="480" customWidth="1"/>
    <col min="7449" max="7449" width="5.375" style="480" customWidth="1"/>
    <col min="7450" max="7453" width="3.375" style="480" customWidth="1"/>
    <col min="7454" max="7454" width="2.625" style="480" customWidth="1"/>
    <col min="7455" max="7455" width="1.5" style="480" customWidth="1"/>
    <col min="7456" max="7456" width="2.625" style="480" customWidth="1"/>
    <col min="7457" max="7457" width="9" style="480"/>
    <col min="7458" max="7458" width="14.625" style="480" customWidth="1"/>
    <col min="7459" max="7469" width="9" style="480" customWidth="1"/>
    <col min="7470" max="7680" width="9" style="480"/>
    <col min="7681" max="7681" width="2.375" style="480" customWidth="1"/>
    <col min="7682" max="7682" width="2.5" style="480" customWidth="1"/>
    <col min="7683" max="7687" width="3.375" style="480" customWidth="1"/>
    <col min="7688" max="7689" width="2.25" style="480" customWidth="1"/>
    <col min="7690" max="7694" width="3.375" style="480" customWidth="1"/>
    <col min="7695" max="7695" width="2.625" style="480" customWidth="1"/>
    <col min="7696" max="7700" width="3.375" style="480" customWidth="1"/>
    <col min="7701" max="7701" width="2.875" style="480" customWidth="1"/>
    <col min="7702" max="7704" width="3.375" style="480" customWidth="1"/>
    <col min="7705" max="7705" width="5.375" style="480" customWidth="1"/>
    <col min="7706" max="7709" width="3.375" style="480" customWidth="1"/>
    <col min="7710" max="7710" width="2.625" style="480" customWidth="1"/>
    <col min="7711" max="7711" width="1.5" style="480" customWidth="1"/>
    <col min="7712" max="7712" width="2.625" style="480" customWidth="1"/>
    <col min="7713" max="7713" width="9" style="480"/>
    <col min="7714" max="7714" width="14.625" style="480" customWidth="1"/>
    <col min="7715" max="7725" width="9" style="480" customWidth="1"/>
    <col min="7726" max="7936" width="9" style="480"/>
    <col min="7937" max="7937" width="2.375" style="480" customWidth="1"/>
    <col min="7938" max="7938" width="2.5" style="480" customWidth="1"/>
    <col min="7939" max="7943" width="3.375" style="480" customWidth="1"/>
    <col min="7944" max="7945" width="2.25" style="480" customWidth="1"/>
    <col min="7946" max="7950" width="3.375" style="480" customWidth="1"/>
    <col min="7951" max="7951" width="2.625" style="480" customWidth="1"/>
    <col min="7952" max="7956" width="3.375" style="480" customWidth="1"/>
    <col min="7957" max="7957" width="2.875" style="480" customWidth="1"/>
    <col min="7958" max="7960" width="3.375" style="480" customWidth="1"/>
    <col min="7961" max="7961" width="5.375" style="480" customWidth="1"/>
    <col min="7962" max="7965" width="3.375" style="480" customWidth="1"/>
    <col min="7966" max="7966" width="2.625" style="480" customWidth="1"/>
    <col min="7967" max="7967" width="1.5" style="480" customWidth="1"/>
    <col min="7968" max="7968" width="2.625" style="480" customWidth="1"/>
    <col min="7969" max="7969" width="9" style="480"/>
    <col min="7970" max="7970" width="14.625" style="480" customWidth="1"/>
    <col min="7971" max="7981" width="9" style="480" customWidth="1"/>
    <col min="7982" max="8192" width="9" style="480"/>
    <col min="8193" max="8193" width="2.375" style="480" customWidth="1"/>
    <col min="8194" max="8194" width="2.5" style="480" customWidth="1"/>
    <col min="8195" max="8199" width="3.375" style="480" customWidth="1"/>
    <col min="8200" max="8201" width="2.25" style="480" customWidth="1"/>
    <col min="8202" max="8206" width="3.375" style="480" customWidth="1"/>
    <col min="8207" max="8207" width="2.625" style="480" customWidth="1"/>
    <col min="8208" max="8212" width="3.375" style="480" customWidth="1"/>
    <col min="8213" max="8213" width="2.875" style="480" customWidth="1"/>
    <col min="8214" max="8216" width="3.375" style="480" customWidth="1"/>
    <col min="8217" max="8217" width="5.375" style="480" customWidth="1"/>
    <col min="8218" max="8221" width="3.375" style="480" customWidth="1"/>
    <col min="8222" max="8222" width="2.625" style="480" customWidth="1"/>
    <col min="8223" max="8223" width="1.5" style="480" customWidth="1"/>
    <col min="8224" max="8224" width="2.625" style="480" customWidth="1"/>
    <col min="8225" max="8225" width="9" style="480"/>
    <col min="8226" max="8226" width="14.625" style="480" customWidth="1"/>
    <col min="8227" max="8237" width="9" style="480" customWidth="1"/>
    <col min="8238" max="8448" width="9" style="480"/>
    <col min="8449" max="8449" width="2.375" style="480" customWidth="1"/>
    <col min="8450" max="8450" width="2.5" style="480" customWidth="1"/>
    <col min="8451" max="8455" width="3.375" style="480" customWidth="1"/>
    <col min="8456" max="8457" width="2.25" style="480" customWidth="1"/>
    <col min="8458" max="8462" width="3.375" style="480" customWidth="1"/>
    <col min="8463" max="8463" width="2.625" style="480" customWidth="1"/>
    <col min="8464" max="8468" width="3.375" style="480" customWidth="1"/>
    <col min="8469" max="8469" width="2.875" style="480" customWidth="1"/>
    <col min="8470" max="8472" width="3.375" style="480" customWidth="1"/>
    <col min="8473" max="8473" width="5.375" style="480" customWidth="1"/>
    <col min="8474" max="8477" width="3.375" style="480" customWidth="1"/>
    <col min="8478" max="8478" width="2.625" style="480" customWidth="1"/>
    <col min="8479" max="8479" width="1.5" style="480" customWidth="1"/>
    <col min="8480" max="8480" width="2.625" style="480" customWidth="1"/>
    <col min="8481" max="8481" width="9" style="480"/>
    <col min="8482" max="8482" width="14.625" style="480" customWidth="1"/>
    <col min="8483" max="8493" width="9" style="480" customWidth="1"/>
    <col min="8494" max="8704" width="9" style="480"/>
    <col min="8705" max="8705" width="2.375" style="480" customWidth="1"/>
    <col min="8706" max="8706" width="2.5" style="480" customWidth="1"/>
    <col min="8707" max="8711" width="3.375" style="480" customWidth="1"/>
    <col min="8712" max="8713" width="2.25" style="480" customWidth="1"/>
    <col min="8714" max="8718" width="3.375" style="480" customWidth="1"/>
    <col min="8719" max="8719" width="2.625" style="480" customWidth="1"/>
    <col min="8720" max="8724" width="3.375" style="480" customWidth="1"/>
    <col min="8725" max="8725" width="2.875" style="480" customWidth="1"/>
    <col min="8726" max="8728" width="3.375" style="480" customWidth="1"/>
    <col min="8729" max="8729" width="5.375" style="480" customWidth="1"/>
    <col min="8730" max="8733" width="3.375" style="480" customWidth="1"/>
    <col min="8734" max="8734" width="2.625" style="480" customWidth="1"/>
    <col min="8735" max="8735" width="1.5" style="480" customWidth="1"/>
    <col min="8736" max="8736" width="2.625" style="480" customWidth="1"/>
    <col min="8737" max="8737" width="9" style="480"/>
    <col min="8738" max="8738" width="14.625" style="480" customWidth="1"/>
    <col min="8739" max="8749" width="9" style="480" customWidth="1"/>
    <col min="8750" max="8960" width="9" style="480"/>
    <col min="8961" max="8961" width="2.375" style="480" customWidth="1"/>
    <col min="8962" max="8962" width="2.5" style="480" customWidth="1"/>
    <col min="8963" max="8967" width="3.375" style="480" customWidth="1"/>
    <col min="8968" max="8969" width="2.25" style="480" customWidth="1"/>
    <col min="8970" max="8974" width="3.375" style="480" customWidth="1"/>
    <col min="8975" max="8975" width="2.625" style="480" customWidth="1"/>
    <col min="8976" max="8980" width="3.375" style="480" customWidth="1"/>
    <col min="8981" max="8981" width="2.875" style="480" customWidth="1"/>
    <col min="8982" max="8984" width="3.375" style="480" customWidth="1"/>
    <col min="8985" max="8985" width="5.375" style="480" customWidth="1"/>
    <col min="8986" max="8989" width="3.375" style="480" customWidth="1"/>
    <col min="8990" max="8990" width="2.625" style="480" customWidth="1"/>
    <col min="8991" max="8991" width="1.5" style="480" customWidth="1"/>
    <col min="8992" max="8992" width="2.625" style="480" customWidth="1"/>
    <col min="8993" max="8993" width="9" style="480"/>
    <col min="8994" max="8994" width="14.625" style="480" customWidth="1"/>
    <col min="8995" max="9005" width="9" style="480" customWidth="1"/>
    <col min="9006" max="9216" width="9" style="480"/>
    <col min="9217" max="9217" width="2.375" style="480" customWidth="1"/>
    <col min="9218" max="9218" width="2.5" style="480" customWidth="1"/>
    <col min="9219" max="9223" width="3.375" style="480" customWidth="1"/>
    <col min="9224" max="9225" width="2.25" style="480" customWidth="1"/>
    <col min="9226" max="9230" width="3.375" style="480" customWidth="1"/>
    <col min="9231" max="9231" width="2.625" style="480" customWidth="1"/>
    <col min="9232" max="9236" width="3.375" style="480" customWidth="1"/>
    <col min="9237" max="9237" width="2.875" style="480" customWidth="1"/>
    <col min="9238" max="9240" width="3.375" style="480" customWidth="1"/>
    <col min="9241" max="9241" width="5.375" style="480" customWidth="1"/>
    <col min="9242" max="9245" width="3.375" style="480" customWidth="1"/>
    <col min="9246" max="9246" width="2.625" style="480" customWidth="1"/>
    <col min="9247" max="9247" width="1.5" style="480" customWidth="1"/>
    <col min="9248" max="9248" width="2.625" style="480" customWidth="1"/>
    <col min="9249" max="9249" width="9" style="480"/>
    <col min="9250" max="9250" width="14.625" style="480" customWidth="1"/>
    <col min="9251" max="9261" width="9" style="480" customWidth="1"/>
    <col min="9262" max="9472" width="9" style="480"/>
    <col min="9473" max="9473" width="2.375" style="480" customWidth="1"/>
    <col min="9474" max="9474" width="2.5" style="480" customWidth="1"/>
    <col min="9475" max="9479" width="3.375" style="480" customWidth="1"/>
    <col min="9480" max="9481" width="2.25" style="480" customWidth="1"/>
    <col min="9482" max="9486" width="3.375" style="480" customWidth="1"/>
    <col min="9487" max="9487" width="2.625" style="480" customWidth="1"/>
    <col min="9488" max="9492" width="3.375" style="480" customWidth="1"/>
    <col min="9493" max="9493" width="2.875" style="480" customWidth="1"/>
    <col min="9494" max="9496" width="3.375" style="480" customWidth="1"/>
    <col min="9497" max="9497" width="5.375" style="480" customWidth="1"/>
    <col min="9498" max="9501" width="3.375" style="480" customWidth="1"/>
    <col min="9502" max="9502" width="2.625" style="480" customWidth="1"/>
    <col min="9503" max="9503" width="1.5" style="480" customWidth="1"/>
    <col min="9504" max="9504" width="2.625" style="480" customWidth="1"/>
    <col min="9505" max="9505" width="9" style="480"/>
    <col min="9506" max="9506" width="14.625" style="480" customWidth="1"/>
    <col min="9507" max="9517" width="9" style="480" customWidth="1"/>
    <col min="9518" max="9728" width="9" style="480"/>
    <col min="9729" max="9729" width="2.375" style="480" customWidth="1"/>
    <col min="9730" max="9730" width="2.5" style="480" customWidth="1"/>
    <col min="9731" max="9735" width="3.375" style="480" customWidth="1"/>
    <col min="9736" max="9737" width="2.25" style="480" customWidth="1"/>
    <col min="9738" max="9742" width="3.375" style="480" customWidth="1"/>
    <col min="9743" max="9743" width="2.625" style="480" customWidth="1"/>
    <col min="9744" max="9748" width="3.375" style="480" customWidth="1"/>
    <col min="9749" max="9749" width="2.875" style="480" customWidth="1"/>
    <col min="9750" max="9752" width="3.375" style="480" customWidth="1"/>
    <col min="9753" max="9753" width="5.375" style="480" customWidth="1"/>
    <col min="9754" max="9757" width="3.375" style="480" customWidth="1"/>
    <col min="9758" max="9758" width="2.625" style="480" customWidth="1"/>
    <col min="9759" max="9759" width="1.5" style="480" customWidth="1"/>
    <col min="9760" max="9760" width="2.625" style="480" customWidth="1"/>
    <col min="9761" max="9761" width="9" style="480"/>
    <col min="9762" max="9762" width="14.625" style="480" customWidth="1"/>
    <col min="9763" max="9773" width="9" style="480" customWidth="1"/>
    <col min="9774" max="9984" width="9" style="480"/>
    <col min="9985" max="9985" width="2.375" style="480" customWidth="1"/>
    <col min="9986" max="9986" width="2.5" style="480" customWidth="1"/>
    <col min="9987" max="9991" width="3.375" style="480" customWidth="1"/>
    <col min="9992" max="9993" width="2.25" style="480" customWidth="1"/>
    <col min="9994" max="9998" width="3.375" style="480" customWidth="1"/>
    <col min="9999" max="9999" width="2.625" style="480" customWidth="1"/>
    <col min="10000" max="10004" width="3.375" style="480" customWidth="1"/>
    <col min="10005" max="10005" width="2.875" style="480" customWidth="1"/>
    <col min="10006" max="10008" width="3.375" style="480" customWidth="1"/>
    <col min="10009" max="10009" width="5.375" style="480" customWidth="1"/>
    <col min="10010" max="10013" width="3.375" style="480" customWidth="1"/>
    <col min="10014" max="10014" width="2.625" style="480" customWidth="1"/>
    <col min="10015" max="10015" width="1.5" style="480" customWidth="1"/>
    <col min="10016" max="10016" width="2.625" style="480" customWidth="1"/>
    <col min="10017" max="10017" width="9" style="480"/>
    <col min="10018" max="10018" width="14.625" style="480" customWidth="1"/>
    <col min="10019" max="10029" width="9" style="480" customWidth="1"/>
    <col min="10030" max="10240" width="9" style="480"/>
    <col min="10241" max="10241" width="2.375" style="480" customWidth="1"/>
    <col min="10242" max="10242" width="2.5" style="480" customWidth="1"/>
    <col min="10243" max="10247" width="3.375" style="480" customWidth="1"/>
    <col min="10248" max="10249" width="2.25" style="480" customWidth="1"/>
    <col min="10250" max="10254" width="3.375" style="480" customWidth="1"/>
    <col min="10255" max="10255" width="2.625" style="480" customWidth="1"/>
    <col min="10256" max="10260" width="3.375" style="480" customWidth="1"/>
    <col min="10261" max="10261" width="2.875" style="480" customWidth="1"/>
    <col min="10262" max="10264" width="3.375" style="480" customWidth="1"/>
    <col min="10265" max="10265" width="5.375" style="480" customWidth="1"/>
    <col min="10266" max="10269" width="3.375" style="480" customWidth="1"/>
    <col min="10270" max="10270" width="2.625" style="480" customWidth="1"/>
    <col min="10271" max="10271" width="1.5" style="480" customWidth="1"/>
    <col min="10272" max="10272" width="2.625" style="480" customWidth="1"/>
    <col min="10273" max="10273" width="9" style="480"/>
    <col min="10274" max="10274" width="14.625" style="480" customWidth="1"/>
    <col min="10275" max="10285" width="9" style="480" customWidth="1"/>
    <col min="10286" max="10496" width="9" style="480"/>
    <col min="10497" max="10497" width="2.375" style="480" customWidth="1"/>
    <col min="10498" max="10498" width="2.5" style="480" customWidth="1"/>
    <col min="10499" max="10503" width="3.375" style="480" customWidth="1"/>
    <col min="10504" max="10505" width="2.25" style="480" customWidth="1"/>
    <col min="10506" max="10510" width="3.375" style="480" customWidth="1"/>
    <col min="10511" max="10511" width="2.625" style="480" customWidth="1"/>
    <col min="10512" max="10516" width="3.375" style="480" customWidth="1"/>
    <col min="10517" max="10517" width="2.875" style="480" customWidth="1"/>
    <col min="10518" max="10520" width="3.375" style="480" customWidth="1"/>
    <col min="10521" max="10521" width="5.375" style="480" customWidth="1"/>
    <col min="10522" max="10525" width="3.375" style="480" customWidth="1"/>
    <col min="10526" max="10526" width="2.625" style="480" customWidth="1"/>
    <col min="10527" max="10527" width="1.5" style="480" customWidth="1"/>
    <col min="10528" max="10528" width="2.625" style="480" customWidth="1"/>
    <col min="10529" max="10529" width="9" style="480"/>
    <col min="10530" max="10530" width="14.625" style="480" customWidth="1"/>
    <col min="10531" max="10541" width="9" style="480" customWidth="1"/>
    <col min="10542" max="10752" width="9" style="480"/>
    <col min="10753" max="10753" width="2.375" style="480" customWidth="1"/>
    <col min="10754" max="10754" width="2.5" style="480" customWidth="1"/>
    <col min="10755" max="10759" width="3.375" style="480" customWidth="1"/>
    <col min="10760" max="10761" width="2.25" style="480" customWidth="1"/>
    <col min="10762" max="10766" width="3.375" style="480" customWidth="1"/>
    <col min="10767" max="10767" width="2.625" style="480" customWidth="1"/>
    <col min="10768" max="10772" width="3.375" style="480" customWidth="1"/>
    <col min="10773" max="10773" width="2.875" style="480" customWidth="1"/>
    <col min="10774" max="10776" width="3.375" style="480" customWidth="1"/>
    <col min="10777" max="10777" width="5.375" style="480" customWidth="1"/>
    <col min="10778" max="10781" width="3.375" style="480" customWidth="1"/>
    <col min="10782" max="10782" width="2.625" style="480" customWidth="1"/>
    <col min="10783" max="10783" width="1.5" style="480" customWidth="1"/>
    <col min="10784" max="10784" width="2.625" style="480" customWidth="1"/>
    <col min="10785" max="10785" width="9" style="480"/>
    <col min="10786" max="10786" width="14.625" style="480" customWidth="1"/>
    <col min="10787" max="10797" width="9" style="480" customWidth="1"/>
    <col min="10798" max="11008" width="9" style="480"/>
    <col min="11009" max="11009" width="2.375" style="480" customWidth="1"/>
    <col min="11010" max="11010" width="2.5" style="480" customWidth="1"/>
    <col min="11011" max="11015" width="3.375" style="480" customWidth="1"/>
    <col min="11016" max="11017" width="2.25" style="480" customWidth="1"/>
    <col min="11018" max="11022" width="3.375" style="480" customWidth="1"/>
    <col min="11023" max="11023" width="2.625" style="480" customWidth="1"/>
    <col min="11024" max="11028" width="3.375" style="480" customWidth="1"/>
    <col min="11029" max="11029" width="2.875" style="480" customWidth="1"/>
    <col min="11030" max="11032" width="3.375" style="480" customWidth="1"/>
    <col min="11033" max="11033" width="5.375" style="480" customWidth="1"/>
    <col min="11034" max="11037" width="3.375" style="480" customWidth="1"/>
    <col min="11038" max="11038" width="2.625" style="480" customWidth="1"/>
    <col min="11039" max="11039" width="1.5" style="480" customWidth="1"/>
    <col min="11040" max="11040" width="2.625" style="480" customWidth="1"/>
    <col min="11041" max="11041" width="9" style="480"/>
    <col min="11042" max="11042" width="14.625" style="480" customWidth="1"/>
    <col min="11043" max="11053" width="9" style="480" customWidth="1"/>
    <col min="11054" max="11264" width="9" style="480"/>
    <col min="11265" max="11265" width="2.375" style="480" customWidth="1"/>
    <col min="11266" max="11266" width="2.5" style="480" customWidth="1"/>
    <col min="11267" max="11271" width="3.375" style="480" customWidth="1"/>
    <col min="11272" max="11273" width="2.25" style="480" customWidth="1"/>
    <col min="11274" max="11278" width="3.375" style="480" customWidth="1"/>
    <col min="11279" max="11279" width="2.625" style="480" customWidth="1"/>
    <col min="11280" max="11284" width="3.375" style="480" customWidth="1"/>
    <col min="11285" max="11285" width="2.875" style="480" customWidth="1"/>
    <col min="11286" max="11288" width="3.375" style="480" customWidth="1"/>
    <col min="11289" max="11289" width="5.375" style="480" customWidth="1"/>
    <col min="11290" max="11293" width="3.375" style="480" customWidth="1"/>
    <col min="11294" max="11294" width="2.625" style="480" customWidth="1"/>
    <col min="11295" max="11295" width="1.5" style="480" customWidth="1"/>
    <col min="11296" max="11296" width="2.625" style="480" customWidth="1"/>
    <col min="11297" max="11297" width="9" style="480"/>
    <col min="11298" max="11298" width="14.625" style="480" customWidth="1"/>
    <col min="11299" max="11309" width="9" style="480" customWidth="1"/>
    <col min="11310" max="11520" width="9" style="480"/>
    <col min="11521" max="11521" width="2.375" style="480" customWidth="1"/>
    <col min="11522" max="11522" width="2.5" style="480" customWidth="1"/>
    <col min="11523" max="11527" width="3.375" style="480" customWidth="1"/>
    <col min="11528" max="11529" width="2.25" style="480" customWidth="1"/>
    <col min="11530" max="11534" width="3.375" style="480" customWidth="1"/>
    <col min="11535" max="11535" width="2.625" style="480" customWidth="1"/>
    <col min="11536" max="11540" width="3.375" style="480" customWidth="1"/>
    <col min="11541" max="11541" width="2.875" style="480" customWidth="1"/>
    <col min="11542" max="11544" width="3.375" style="480" customWidth="1"/>
    <col min="11545" max="11545" width="5.375" style="480" customWidth="1"/>
    <col min="11546" max="11549" width="3.375" style="480" customWidth="1"/>
    <col min="11550" max="11550" width="2.625" style="480" customWidth="1"/>
    <col min="11551" max="11551" width="1.5" style="480" customWidth="1"/>
    <col min="11552" max="11552" width="2.625" style="480" customWidth="1"/>
    <col min="11553" max="11553" width="9" style="480"/>
    <col min="11554" max="11554" width="14.625" style="480" customWidth="1"/>
    <col min="11555" max="11565" width="9" style="480" customWidth="1"/>
    <col min="11566" max="11776" width="9" style="480"/>
    <col min="11777" max="11777" width="2.375" style="480" customWidth="1"/>
    <col min="11778" max="11778" width="2.5" style="480" customWidth="1"/>
    <col min="11779" max="11783" width="3.375" style="480" customWidth="1"/>
    <col min="11784" max="11785" width="2.25" style="480" customWidth="1"/>
    <col min="11786" max="11790" width="3.375" style="480" customWidth="1"/>
    <col min="11791" max="11791" width="2.625" style="480" customWidth="1"/>
    <col min="11792" max="11796" width="3.375" style="480" customWidth="1"/>
    <col min="11797" max="11797" width="2.875" style="480" customWidth="1"/>
    <col min="11798" max="11800" width="3.375" style="480" customWidth="1"/>
    <col min="11801" max="11801" width="5.375" style="480" customWidth="1"/>
    <col min="11802" max="11805" width="3.375" style="480" customWidth="1"/>
    <col min="11806" max="11806" width="2.625" style="480" customWidth="1"/>
    <col min="11807" max="11807" width="1.5" style="480" customWidth="1"/>
    <col min="11808" max="11808" width="2.625" style="480" customWidth="1"/>
    <col min="11809" max="11809" width="9" style="480"/>
    <col min="11810" max="11810" width="14.625" style="480" customWidth="1"/>
    <col min="11811" max="11821" width="9" style="480" customWidth="1"/>
    <col min="11822" max="12032" width="9" style="480"/>
    <col min="12033" max="12033" width="2.375" style="480" customWidth="1"/>
    <col min="12034" max="12034" width="2.5" style="480" customWidth="1"/>
    <col min="12035" max="12039" width="3.375" style="480" customWidth="1"/>
    <col min="12040" max="12041" width="2.25" style="480" customWidth="1"/>
    <col min="12042" max="12046" width="3.375" style="480" customWidth="1"/>
    <col min="12047" max="12047" width="2.625" style="480" customWidth="1"/>
    <col min="12048" max="12052" width="3.375" style="480" customWidth="1"/>
    <col min="12053" max="12053" width="2.875" style="480" customWidth="1"/>
    <col min="12054" max="12056" width="3.375" style="480" customWidth="1"/>
    <col min="12057" max="12057" width="5.375" style="480" customWidth="1"/>
    <col min="12058" max="12061" width="3.375" style="480" customWidth="1"/>
    <col min="12062" max="12062" width="2.625" style="480" customWidth="1"/>
    <col min="12063" max="12063" width="1.5" style="480" customWidth="1"/>
    <col min="12064" max="12064" width="2.625" style="480" customWidth="1"/>
    <col min="12065" max="12065" width="9" style="480"/>
    <col min="12066" max="12066" width="14.625" style="480" customWidth="1"/>
    <col min="12067" max="12077" width="9" style="480" customWidth="1"/>
    <col min="12078" max="12288" width="9" style="480"/>
    <col min="12289" max="12289" width="2.375" style="480" customWidth="1"/>
    <col min="12290" max="12290" width="2.5" style="480" customWidth="1"/>
    <col min="12291" max="12295" width="3.375" style="480" customWidth="1"/>
    <col min="12296" max="12297" width="2.25" style="480" customWidth="1"/>
    <col min="12298" max="12302" width="3.375" style="480" customWidth="1"/>
    <col min="12303" max="12303" width="2.625" style="480" customWidth="1"/>
    <col min="12304" max="12308" width="3.375" style="480" customWidth="1"/>
    <col min="12309" max="12309" width="2.875" style="480" customWidth="1"/>
    <col min="12310" max="12312" width="3.375" style="480" customWidth="1"/>
    <col min="12313" max="12313" width="5.375" style="480" customWidth="1"/>
    <col min="12314" max="12317" width="3.375" style="480" customWidth="1"/>
    <col min="12318" max="12318" width="2.625" style="480" customWidth="1"/>
    <col min="12319" max="12319" width="1.5" style="480" customWidth="1"/>
    <col min="12320" max="12320" width="2.625" style="480" customWidth="1"/>
    <col min="12321" max="12321" width="9" style="480"/>
    <col min="12322" max="12322" width="14.625" style="480" customWidth="1"/>
    <col min="12323" max="12333" width="9" style="480" customWidth="1"/>
    <col min="12334" max="12544" width="9" style="480"/>
    <col min="12545" max="12545" width="2.375" style="480" customWidth="1"/>
    <col min="12546" max="12546" width="2.5" style="480" customWidth="1"/>
    <col min="12547" max="12551" width="3.375" style="480" customWidth="1"/>
    <col min="12552" max="12553" width="2.25" style="480" customWidth="1"/>
    <col min="12554" max="12558" width="3.375" style="480" customWidth="1"/>
    <col min="12559" max="12559" width="2.625" style="480" customWidth="1"/>
    <col min="12560" max="12564" width="3.375" style="480" customWidth="1"/>
    <col min="12565" max="12565" width="2.875" style="480" customWidth="1"/>
    <col min="12566" max="12568" width="3.375" style="480" customWidth="1"/>
    <col min="12569" max="12569" width="5.375" style="480" customWidth="1"/>
    <col min="12570" max="12573" width="3.375" style="480" customWidth="1"/>
    <col min="12574" max="12574" width="2.625" style="480" customWidth="1"/>
    <col min="12575" max="12575" width="1.5" style="480" customWidth="1"/>
    <col min="12576" max="12576" width="2.625" style="480" customWidth="1"/>
    <col min="12577" max="12577" width="9" style="480"/>
    <col min="12578" max="12578" width="14.625" style="480" customWidth="1"/>
    <col min="12579" max="12589" width="9" style="480" customWidth="1"/>
    <col min="12590" max="12800" width="9" style="480"/>
    <col min="12801" max="12801" width="2.375" style="480" customWidth="1"/>
    <col min="12802" max="12802" width="2.5" style="480" customWidth="1"/>
    <col min="12803" max="12807" width="3.375" style="480" customWidth="1"/>
    <col min="12808" max="12809" width="2.25" style="480" customWidth="1"/>
    <col min="12810" max="12814" width="3.375" style="480" customWidth="1"/>
    <col min="12815" max="12815" width="2.625" style="480" customWidth="1"/>
    <col min="12816" max="12820" width="3.375" style="480" customWidth="1"/>
    <col min="12821" max="12821" width="2.875" style="480" customWidth="1"/>
    <col min="12822" max="12824" width="3.375" style="480" customWidth="1"/>
    <col min="12825" max="12825" width="5.375" style="480" customWidth="1"/>
    <col min="12826" max="12829" width="3.375" style="480" customWidth="1"/>
    <col min="12830" max="12830" width="2.625" style="480" customWidth="1"/>
    <col min="12831" max="12831" width="1.5" style="480" customWidth="1"/>
    <col min="12832" max="12832" width="2.625" style="480" customWidth="1"/>
    <col min="12833" max="12833" width="9" style="480"/>
    <col min="12834" max="12834" width="14.625" style="480" customWidth="1"/>
    <col min="12835" max="12845" width="9" style="480" customWidth="1"/>
    <col min="12846" max="13056" width="9" style="480"/>
    <col min="13057" max="13057" width="2.375" style="480" customWidth="1"/>
    <col min="13058" max="13058" width="2.5" style="480" customWidth="1"/>
    <col min="13059" max="13063" width="3.375" style="480" customWidth="1"/>
    <col min="13064" max="13065" width="2.25" style="480" customWidth="1"/>
    <col min="13066" max="13070" width="3.375" style="480" customWidth="1"/>
    <col min="13071" max="13071" width="2.625" style="480" customWidth="1"/>
    <col min="13072" max="13076" width="3.375" style="480" customWidth="1"/>
    <col min="13077" max="13077" width="2.875" style="480" customWidth="1"/>
    <col min="13078" max="13080" width="3.375" style="480" customWidth="1"/>
    <col min="13081" max="13081" width="5.375" style="480" customWidth="1"/>
    <col min="13082" max="13085" width="3.375" style="480" customWidth="1"/>
    <col min="13086" max="13086" width="2.625" style="480" customWidth="1"/>
    <col min="13087" max="13087" width="1.5" style="480" customWidth="1"/>
    <col min="13088" max="13088" width="2.625" style="480" customWidth="1"/>
    <col min="13089" max="13089" width="9" style="480"/>
    <col min="13090" max="13090" width="14.625" style="480" customWidth="1"/>
    <col min="13091" max="13101" width="9" style="480" customWidth="1"/>
    <col min="13102" max="13312" width="9" style="480"/>
    <col min="13313" max="13313" width="2.375" style="480" customWidth="1"/>
    <col min="13314" max="13314" width="2.5" style="480" customWidth="1"/>
    <col min="13315" max="13319" width="3.375" style="480" customWidth="1"/>
    <col min="13320" max="13321" width="2.25" style="480" customWidth="1"/>
    <col min="13322" max="13326" width="3.375" style="480" customWidth="1"/>
    <col min="13327" max="13327" width="2.625" style="480" customWidth="1"/>
    <col min="13328" max="13332" width="3.375" style="480" customWidth="1"/>
    <col min="13333" max="13333" width="2.875" style="480" customWidth="1"/>
    <col min="13334" max="13336" width="3.375" style="480" customWidth="1"/>
    <col min="13337" max="13337" width="5.375" style="480" customWidth="1"/>
    <col min="13338" max="13341" width="3.375" style="480" customWidth="1"/>
    <col min="13342" max="13342" width="2.625" style="480" customWidth="1"/>
    <col min="13343" max="13343" width="1.5" style="480" customWidth="1"/>
    <col min="13344" max="13344" width="2.625" style="480" customWidth="1"/>
    <col min="13345" max="13345" width="9" style="480"/>
    <col min="13346" max="13346" width="14.625" style="480" customWidth="1"/>
    <col min="13347" max="13357" width="9" style="480" customWidth="1"/>
    <col min="13358" max="13568" width="9" style="480"/>
    <col min="13569" max="13569" width="2.375" style="480" customWidth="1"/>
    <col min="13570" max="13570" width="2.5" style="480" customWidth="1"/>
    <col min="13571" max="13575" width="3.375" style="480" customWidth="1"/>
    <col min="13576" max="13577" width="2.25" style="480" customWidth="1"/>
    <col min="13578" max="13582" width="3.375" style="480" customWidth="1"/>
    <col min="13583" max="13583" width="2.625" style="480" customWidth="1"/>
    <col min="13584" max="13588" width="3.375" style="480" customWidth="1"/>
    <col min="13589" max="13589" width="2.875" style="480" customWidth="1"/>
    <col min="13590" max="13592" width="3.375" style="480" customWidth="1"/>
    <col min="13593" max="13593" width="5.375" style="480" customWidth="1"/>
    <col min="13594" max="13597" width="3.375" style="480" customWidth="1"/>
    <col min="13598" max="13598" width="2.625" style="480" customWidth="1"/>
    <col min="13599" max="13599" width="1.5" style="480" customWidth="1"/>
    <col min="13600" max="13600" width="2.625" style="480" customWidth="1"/>
    <col min="13601" max="13601" width="9" style="480"/>
    <col min="13602" max="13602" width="14.625" style="480" customWidth="1"/>
    <col min="13603" max="13613" width="9" style="480" customWidth="1"/>
    <col min="13614" max="13824" width="9" style="480"/>
    <col min="13825" max="13825" width="2.375" style="480" customWidth="1"/>
    <col min="13826" max="13826" width="2.5" style="480" customWidth="1"/>
    <col min="13827" max="13831" width="3.375" style="480" customWidth="1"/>
    <col min="13832" max="13833" width="2.25" style="480" customWidth="1"/>
    <col min="13834" max="13838" width="3.375" style="480" customWidth="1"/>
    <col min="13839" max="13839" width="2.625" style="480" customWidth="1"/>
    <col min="13840" max="13844" width="3.375" style="480" customWidth="1"/>
    <col min="13845" max="13845" width="2.875" style="480" customWidth="1"/>
    <col min="13846" max="13848" width="3.375" style="480" customWidth="1"/>
    <col min="13849" max="13849" width="5.375" style="480" customWidth="1"/>
    <col min="13850" max="13853" width="3.375" style="480" customWidth="1"/>
    <col min="13854" max="13854" width="2.625" style="480" customWidth="1"/>
    <col min="13855" max="13855" width="1.5" style="480" customWidth="1"/>
    <col min="13856" max="13856" width="2.625" style="480" customWidth="1"/>
    <col min="13857" max="13857" width="9" style="480"/>
    <col min="13858" max="13858" width="14.625" style="480" customWidth="1"/>
    <col min="13859" max="13869" width="9" style="480" customWidth="1"/>
    <col min="13870" max="14080" width="9" style="480"/>
    <col min="14081" max="14081" width="2.375" style="480" customWidth="1"/>
    <col min="14082" max="14082" width="2.5" style="480" customWidth="1"/>
    <col min="14083" max="14087" width="3.375" style="480" customWidth="1"/>
    <col min="14088" max="14089" width="2.25" style="480" customWidth="1"/>
    <col min="14090" max="14094" width="3.375" style="480" customWidth="1"/>
    <col min="14095" max="14095" width="2.625" style="480" customWidth="1"/>
    <col min="14096" max="14100" width="3.375" style="480" customWidth="1"/>
    <col min="14101" max="14101" width="2.875" style="480" customWidth="1"/>
    <col min="14102" max="14104" width="3.375" style="480" customWidth="1"/>
    <col min="14105" max="14105" width="5.375" style="480" customWidth="1"/>
    <col min="14106" max="14109" width="3.375" style="480" customWidth="1"/>
    <col min="14110" max="14110" width="2.625" style="480" customWidth="1"/>
    <col min="14111" max="14111" width="1.5" style="480" customWidth="1"/>
    <col min="14112" max="14112" width="2.625" style="480" customWidth="1"/>
    <col min="14113" max="14113" width="9" style="480"/>
    <col min="14114" max="14114" width="14.625" style="480" customWidth="1"/>
    <col min="14115" max="14125" width="9" style="480" customWidth="1"/>
    <col min="14126" max="14336" width="9" style="480"/>
    <col min="14337" max="14337" width="2.375" style="480" customWidth="1"/>
    <col min="14338" max="14338" width="2.5" style="480" customWidth="1"/>
    <col min="14339" max="14343" width="3.375" style="480" customWidth="1"/>
    <col min="14344" max="14345" width="2.25" style="480" customWidth="1"/>
    <col min="14346" max="14350" width="3.375" style="480" customWidth="1"/>
    <col min="14351" max="14351" width="2.625" style="480" customWidth="1"/>
    <col min="14352" max="14356" width="3.375" style="480" customWidth="1"/>
    <col min="14357" max="14357" width="2.875" style="480" customWidth="1"/>
    <col min="14358" max="14360" width="3.375" style="480" customWidth="1"/>
    <col min="14361" max="14361" width="5.375" style="480" customWidth="1"/>
    <col min="14362" max="14365" width="3.375" style="480" customWidth="1"/>
    <col min="14366" max="14366" width="2.625" style="480" customWidth="1"/>
    <col min="14367" max="14367" width="1.5" style="480" customWidth="1"/>
    <col min="14368" max="14368" width="2.625" style="480" customWidth="1"/>
    <col min="14369" max="14369" width="9" style="480"/>
    <col min="14370" max="14370" width="14.625" style="480" customWidth="1"/>
    <col min="14371" max="14381" width="9" style="480" customWidth="1"/>
    <col min="14382" max="14592" width="9" style="480"/>
    <col min="14593" max="14593" width="2.375" style="480" customWidth="1"/>
    <col min="14594" max="14594" width="2.5" style="480" customWidth="1"/>
    <col min="14595" max="14599" width="3.375" style="480" customWidth="1"/>
    <col min="14600" max="14601" width="2.25" style="480" customWidth="1"/>
    <col min="14602" max="14606" width="3.375" style="480" customWidth="1"/>
    <col min="14607" max="14607" width="2.625" style="480" customWidth="1"/>
    <col min="14608" max="14612" width="3.375" style="480" customWidth="1"/>
    <col min="14613" max="14613" width="2.875" style="480" customWidth="1"/>
    <col min="14614" max="14616" width="3.375" style="480" customWidth="1"/>
    <col min="14617" max="14617" width="5.375" style="480" customWidth="1"/>
    <col min="14618" max="14621" width="3.375" style="480" customWidth="1"/>
    <col min="14622" max="14622" width="2.625" style="480" customWidth="1"/>
    <col min="14623" max="14623" width="1.5" style="480" customWidth="1"/>
    <col min="14624" max="14624" width="2.625" style="480" customWidth="1"/>
    <col min="14625" max="14625" width="9" style="480"/>
    <col min="14626" max="14626" width="14.625" style="480" customWidth="1"/>
    <col min="14627" max="14637" width="9" style="480" customWidth="1"/>
    <col min="14638" max="14848" width="9" style="480"/>
    <col min="14849" max="14849" width="2.375" style="480" customWidth="1"/>
    <col min="14850" max="14850" width="2.5" style="480" customWidth="1"/>
    <col min="14851" max="14855" width="3.375" style="480" customWidth="1"/>
    <col min="14856" max="14857" width="2.25" style="480" customWidth="1"/>
    <col min="14858" max="14862" width="3.375" style="480" customWidth="1"/>
    <col min="14863" max="14863" width="2.625" style="480" customWidth="1"/>
    <col min="14864" max="14868" width="3.375" style="480" customWidth="1"/>
    <col min="14869" max="14869" width="2.875" style="480" customWidth="1"/>
    <col min="14870" max="14872" width="3.375" style="480" customWidth="1"/>
    <col min="14873" max="14873" width="5.375" style="480" customWidth="1"/>
    <col min="14874" max="14877" width="3.375" style="480" customWidth="1"/>
    <col min="14878" max="14878" width="2.625" style="480" customWidth="1"/>
    <col min="14879" max="14879" width="1.5" style="480" customWidth="1"/>
    <col min="14880" max="14880" width="2.625" style="480" customWidth="1"/>
    <col min="14881" max="14881" width="9" style="480"/>
    <col min="14882" max="14882" width="14.625" style="480" customWidth="1"/>
    <col min="14883" max="14893" width="9" style="480" customWidth="1"/>
    <col min="14894" max="15104" width="9" style="480"/>
    <col min="15105" max="15105" width="2.375" style="480" customWidth="1"/>
    <col min="15106" max="15106" width="2.5" style="480" customWidth="1"/>
    <col min="15107" max="15111" width="3.375" style="480" customWidth="1"/>
    <col min="15112" max="15113" width="2.25" style="480" customWidth="1"/>
    <col min="15114" max="15118" width="3.375" style="480" customWidth="1"/>
    <col min="15119" max="15119" width="2.625" style="480" customWidth="1"/>
    <col min="15120" max="15124" width="3.375" style="480" customWidth="1"/>
    <col min="15125" max="15125" width="2.875" style="480" customWidth="1"/>
    <col min="15126" max="15128" width="3.375" style="480" customWidth="1"/>
    <col min="15129" max="15129" width="5.375" style="480" customWidth="1"/>
    <col min="15130" max="15133" width="3.375" style="480" customWidth="1"/>
    <col min="15134" max="15134" width="2.625" style="480" customWidth="1"/>
    <col min="15135" max="15135" width="1.5" style="480" customWidth="1"/>
    <col min="15136" max="15136" width="2.625" style="480" customWidth="1"/>
    <col min="15137" max="15137" width="9" style="480"/>
    <col min="15138" max="15138" width="14.625" style="480" customWidth="1"/>
    <col min="15139" max="15149" width="9" style="480" customWidth="1"/>
    <col min="15150" max="15360" width="9" style="480"/>
    <col min="15361" max="15361" width="2.375" style="480" customWidth="1"/>
    <col min="15362" max="15362" width="2.5" style="480" customWidth="1"/>
    <col min="15363" max="15367" width="3.375" style="480" customWidth="1"/>
    <col min="15368" max="15369" width="2.25" style="480" customWidth="1"/>
    <col min="15370" max="15374" width="3.375" style="480" customWidth="1"/>
    <col min="15375" max="15375" width="2.625" style="480" customWidth="1"/>
    <col min="15376" max="15380" width="3.375" style="480" customWidth="1"/>
    <col min="15381" max="15381" width="2.875" style="480" customWidth="1"/>
    <col min="15382" max="15384" width="3.375" style="480" customWidth="1"/>
    <col min="15385" max="15385" width="5.375" style="480" customWidth="1"/>
    <col min="15386" max="15389" width="3.375" style="480" customWidth="1"/>
    <col min="15390" max="15390" width="2.625" style="480" customWidth="1"/>
    <col min="15391" max="15391" width="1.5" style="480" customWidth="1"/>
    <col min="15392" max="15392" width="2.625" style="480" customWidth="1"/>
    <col min="15393" max="15393" width="9" style="480"/>
    <col min="15394" max="15394" width="14.625" style="480" customWidth="1"/>
    <col min="15395" max="15405" width="9" style="480" customWidth="1"/>
    <col min="15406" max="15616" width="9" style="480"/>
    <col min="15617" max="15617" width="2.375" style="480" customWidth="1"/>
    <col min="15618" max="15618" width="2.5" style="480" customWidth="1"/>
    <col min="15619" max="15623" width="3.375" style="480" customWidth="1"/>
    <col min="15624" max="15625" width="2.25" style="480" customWidth="1"/>
    <col min="15626" max="15630" width="3.375" style="480" customWidth="1"/>
    <col min="15631" max="15631" width="2.625" style="480" customWidth="1"/>
    <col min="15632" max="15636" width="3.375" style="480" customWidth="1"/>
    <col min="15637" max="15637" width="2.875" style="480" customWidth="1"/>
    <col min="15638" max="15640" width="3.375" style="480" customWidth="1"/>
    <col min="15641" max="15641" width="5.375" style="480" customWidth="1"/>
    <col min="15642" max="15645" width="3.375" style="480" customWidth="1"/>
    <col min="15646" max="15646" width="2.625" style="480" customWidth="1"/>
    <col min="15647" max="15647" width="1.5" style="480" customWidth="1"/>
    <col min="15648" max="15648" width="2.625" style="480" customWidth="1"/>
    <col min="15649" max="15649" width="9" style="480"/>
    <col min="15650" max="15650" width="14.625" style="480" customWidth="1"/>
    <col min="15651" max="15661" width="9" style="480" customWidth="1"/>
    <col min="15662" max="15872" width="9" style="480"/>
    <col min="15873" max="15873" width="2.375" style="480" customWidth="1"/>
    <col min="15874" max="15874" width="2.5" style="480" customWidth="1"/>
    <col min="15875" max="15879" width="3.375" style="480" customWidth="1"/>
    <col min="15880" max="15881" width="2.25" style="480" customWidth="1"/>
    <col min="15882" max="15886" width="3.375" style="480" customWidth="1"/>
    <col min="15887" max="15887" width="2.625" style="480" customWidth="1"/>
    <col min="15888" max="15892" width="3.375" style="480" customWidth="1"/>
    <col min="15893" max="15893" width="2.875" style="480" customWidth="1"/>
    <col min="15894" max="15896" width="3.375" style="480" customWidth="1"/>
    <col min="15897" max="15897" width="5.375" style="480" customWidth="1"/>
    <col min="15898" max="15901" width="3.375" style="480" customWidth="1"/>
    <col min="15902" max="15902" width="2.625" style="480" customWidth="1"/>
    <col min="15903" max="15903" width="1.5" style="480" customWidth="1"/>
    <col min="15904" max="15904" width="2.625" style="480" customWidth="1"/>
    <col min="15905" max="15905" width="9" style="480"/>
    <col min="15906" max="15906" width="14.625" style="480" customWidth="1"/>
    <col min="15907" max="15917" width="9" style="480" customWidth="1"/>
    <col min="15918" max="16128" width="9" style="480"/>
    <col min="16129" max="16129" width="2.375" style="480" customWidth="1"/>
    <col min="16130" max="16130" width="2.5" style="480" customWidth="1"/>
    <col min="16131" max="16135" width="3.375" style="480" customWidth="1"/>
    <col min="16136" max="16137" width="2.25" style="480" customWidth="1"/>
    <col min="16138" max="16142" width="3.375" style="480" customWidth="1"/>
    <col min="16143" max="16143" width="2.625" style="480" customWidth="1"/>
    <col min="16144" max="16148" width="3.375" style="480" customWidth="1"/>
    <col min="16149" max="16149" width="2.875" style="480" customWidth="1"/>
    <col min="16150" max="16152" width="3.375" style="480" customWidth="1"/>
    <col min="16153" max="16153" width="5.375" style="480" customWidth="1"/>
    <col min="16154" max="16157" width="3.375" style="480" customWidth="1"/>
    <col min="16158" max="16158" width="2.625" style="480" customWidth="1"/>
    <col min="16159" max="16159" width="1.5" style="480" customWidth="1"/>
    <col min="16160" max="16160" width="2.625" style="480" customWidth="1"/>
    <col min="16161" max="16161" width="9" style="480"/>
    <col min="16162" max="16162" width="14.625" style="480" customWidth="1"/>
    <col min="16163" max="16173" width="9" style="480" customWidth="1"/>
    <col min="16174" max="16384" width="9" style="480"/>
  </cols>
  <sheetData>
    <row r="1" spans="1:44">
      <c r="A1" s="592" t="s">
        <v>666</v>
      </c>
    </row>
    <row r="2" spans="1:44">
      <c r="A2" s="593"/>
      <c r="B2" s="593"/>
      <c r="C2" s="593"/>
      <c r="D2" s="593"/>
      <c r="E2" s="593"/>
      <c r="F2" s="593"/>
      <c r="G2" s="593"/>
      <c r="H2" s="593"/>
      <c r="I2" s="593"/>
      <c r="J2" s="593"/>
      <c r="K2" s="593"/>
      <c r="L2" s="593"/>
      <c r="M2" s="593"/>
      <c r="N2" s="593"/>
      <c r="O2" s="593"/>
      <c r="P2" s="593"/>
      <c r="Q2" s="593"/>
      <c r="R2" s="593"/>
      <c r="S2" s="593"/>
      <c r="T2" s="593"/>
      <c r="U2" s="593"/>
      <c r="V2" s="593"/>
      <c r="W2" s="593"/>
      <c r="X2" s="593"/>
      <c r="Y2" s="593"/>
      <c r="Z2" s="593"/>
      <c r="AA2" s="593"/>
      <c r="AB2" s="593"/>
      <c r="AC2" s="593"/>
      <c r="AD2" s="593"/>
      <c r="AE2" s="593"/>
    </row>
    <row r="3" spans="1:44">
      <c r="A3" s="593"/>
      <c r="B3" s="594"/>
      <c r="C3" s="595" t="s">
        <v>667</v>
      </c>
      <c r="D3" s="596" t="str">
        <f>AH14</f>
        <v>燃 え 殻</v>
      </c>
      <c r="E3" s="594"/>
      <c r="F3" s="594"/>
      <c r="G3" s="594"/>
      <c r="H3" s="594"/>
      <c r="I3" s="594"/>
      <c r="J3" s="594"/>
      <c r="K3" s="594"/>
      <c r="L3" s="594"/>
      <c r="M3" s="594"/>
      <c r="N3" s="594"/>
      <c r="O3" s="594"/>
      <c r="P3" s="594"/>
      <c r="Q3" s="594"/>
      <c r="R3" s="594"/>
      <c r="S3" s="594"/>
      <c r="T3" s="594"/>
      <c r="U3" s="594"/>
      <c r="V3" s="594"/>
      <c r="W3" s="594"/>
      <c r="X3" s="594"/>
      <c r="Y3" s="594"/>
      <c r="Z3" s="594"/>
      <c r="AA3" s="594"/>
      <c r="AB3" s="594"/>
      <c r="AC3" s="594"/>
      <c r="AD3" s="594"/>
      <c r="AE3" s="593"/>
    </row>
    <row r="4" spans="1:44" ht="14.25" customHeight="1">
      <c r="A4" s="593"/>
      <c r="B4" s="597"/>
      <c r="C4" s="598"/>
      <c r="D4" s="598"/>
      <c r="E4" s="598"/>
      <c r="F4" s="598"/>
      <c r="G4" s="598"/>
      <c r="H4" s="598"/>
      <c r="I4" s="598"/>
      <c r="J4" s="598"/>
      <c r="K4" s="598"/>
      <c r="L4" s="598"/>
      <c r="M4" s="598"/>
      <c r="N4" s="598"/>
      <c r="O4" s="598"/>
      <c r="P4" s="598"/>
      <c r="Q4" s="598"/>
      <c r="R4" s="598"/>
      <c r="S4" s="598"/>
      <c r="T4" s="598"/>
      <c r="U4" s="598"/>
      <c r="V4" s="599"/>
      <c r="W4" s="599"/>
      <c r="X4" s="598"/>
      <c r="Y4" s="600"/>
      <c r="Z4" s="598"/>
      <c r="AA4" s="598"/>
      <c r="AB4" s="598"/>
      <c r="AC4" s="598"/>
      <c r="AD4" s="601"/>
      <c r="AE4" s="593"/>
      <c r="AH4" s="2667"/>
      <c r="AI4" s="602" t="s">
        <v>507</v>
      </c>
      <c r="AJ4" s="602" t="s">
        <v>508</v>
      </c>
      <c r="AK4" s="602" t="s">
        <v>509</v>
      </c>
      <c r="AL4" s="2668" t="s">
        <v>510</v>
      </c>
      <c r="AM4" s="2668"/>
      <c r="AN4" s="2668"/>
      <c r="AO4" s="2668"/>
      <c r="AP4" s="602" t="s">
        <v>511</v>
      </c>
      <c r="AQ4" s="602" t="s">
        <v>512</v>
      </c>
      <c r="AR4" s="602" t="s">
        <v>513</v>
      </c>
    </row>
    <row r="5" spans="1:44" ht="12.75" thickBot="1">
      <c r="A5" s="593"/>
      <c r="B5" s="603"/>
      <c r="C5" s="594"/>
      <c r="D5" s="594"/>
      <c r="E5" s="594"/>
      <c r="F5" s="594"/>
      <c r="G5" s="594"/>
      <c r="H5" s="594"/>
      <c r="I5" s="594"/>
      <c r="J5" s="594"/>
      <c r="K5" s="594"/>
      <c r="L5" s="594"/>
      <c r="M5" s="594"/>
      <c r="N5" s="594"/>
      <c r="O5" s="594"/>
      <c r="P5" s="594"/>
      <c r="Q5" s="594"/>
      <c r="R5" s="594"/>
      <c r="S5" s="594"/>
      <c r="T5" s="594"/>
      <c r="U5" s="594"/>
      <c r="V5" s="594"/>
      <c r="W5" s="594"/>
      <c r="X5" s="594"/>
      <c r="Y5" s="594"/>
      <c r="Z5" s="594"/>
      <c r="AA5" s="594"/>
      <c r="AB5" s="594"/>
      <c r="AC5" s="594"/>
      <c r="AD5" s="604"/>
      <c r="AE5" s="593"/>
      <c r="AH5" s="2667"/>
      <c r="AI5" s="602"/>
      <c r="AJ5" s="602"/>
      <c r="AK5" s="602"/>
      <c r="AL5" s="602" t="s">
        <v>514</v>
      </c>
      <c r="AM5" s="602" t="s">
        <v>515</v>
      </c>
      <c r="AN5" s="602" t="s">
        <v>516</v>
      </c>
      <c r="AO5" s="602" t="s">
        <v>517</v>
      </c>
      <c r="AP5" s="602"/>
      <c r="AQ5" s="602"/>
      <c r="AR5" s="602"/>
    </row>
    <row r="6" spans="1:44" ht="13.5" thickTop="1" thickBot="1">
      <c r="A6" s="593"/>
      <c r="B6" s="603"/>
      <c r="C6" s="594"/>
      <c r="D6" s="594"/>
      <c r="E6" s="594"/>
      <c r="F6" s="594"/>
      <c r="G6" s="594"/>
      <c r="H6" s="594"/>
      <c r="I6" s="594"/>
      <c r="J6" s="2669" t="s">
        <v>518</v>
      </c>
      <c r="K6" s="2670"/>
      <c r="L6" s="2670"/>
      <c r="M6" s="2671"/>
      <c r="N6" s="594"/>
      <c r="O6" s="594"/>
      <c r="P6" s="594"/>
      <c r="Q6" s="594"/>
      <c r="R6" s="594"/>
      <c r="S6" s="594"/>
      <c r="T6" s="594"/>
      <c r="U6" s="594"/>
      <c r="V6" s="594"/>
      <c r="W6" s="594"/>
      <c r="X6" s="594"/>
      <c r="Y6" s="594"/>
      <c r="Z6" s="2672" t="s">
        <v>519</v>
      </c>
      <c r="AA6" s="2673"/>
      <c r="AB6" s="2673"/>
      <c r="AC6" s="2674"/>
      <c r="AD6" s="604"/>
      <c r="AE6" s="593"/>
      <c r="AH6" s="2667"/>
      <c r="AI6" s="602" t="s">
        <v>520</v>
      </c>
      <c r="AJ6" s="602" t="s">
        <v>521</v>
      </c>
      <c r="AK6" s="602" t="s">
        <v>522</v>
      </c>
      <c r="AL6" s="602" t="s">
        <v>523</v>
      </c>
      <c r="AM6" s="602" t="s">
        <v>524</v>
      </c>
      <c r="AN6" s="602" t="s">
        <v>525</v>
      </c>
      <c r="AO6" s="602" t="s">
        <v>526</v>
      </c>
      <c r="AP6" s="602" t="s">
        <v>527</v>
      </c>
      <c r="AQ6" s="602" t="s">
        <v>528</v>
      </c>
      <c r="AR6" s="602" t="s">
        <v>529</v>
      </c>
    </row>
    <row r="7" spans="1:44" ht="12.75" thickTop="1">
      <c r="A7" s="593"/>
      <c r="B7" s="603"/>
      <c r="C7" s="2672" t="s">
        <v>530</v>
      </c>
      <c r="D7" s="2673"/>
      <c r="E7" s="2673"/>
      <c r="F7" s="2674"/>
      <c r="G7" s="594"/>
      <c r="H7" s="594"/>
      <c r="I7" s="594"/>
      <c r="J7" s="2675">
        <f>AJ14</f>
        <v>105.64483833389637</v>
      </c>
      <c r="K7" s="2676"/>
      <c r="L7" s="2676"/>
      <c r="M7" s="2677"/>
      <c r="N7" s="594"/>
      <c r="O7" s="594"/>
      <c r="P7" s="594"/>
      <c r="Q7" s="594"/>
      <c r="R7" s="594"/>
      <c r="S7" s="594"/>
      <c r="T7" s="594"/>
      <c r="U7" s="594"/>
      <c r="V7" s="594"/>
      <c r="W7" s="594"/>
      <c r="X7" s="594"/>
      <c r="Y7" s="594"/>
      <c r="Z7" s="2678">
        <f>AQ14</f>
        <v>1358.2962520791423</v>
      </c>
      <c r="AA7" s="2679"/>
      <c r="AB7" s="2679"/>
      <c r="AC7" s="2680"/>
      <c r="AD7" s="604"/>
      <c r="AE7" s="593"/>
      <c r="AH7" s="605" t="s">
        <v>561</v>
      </c>
      <c r="AI7" s="606">
        <f>'表Ⅲ・9　180116再'!C5</f>
        <v>1912.0211128530646</v>
      </c>
      <c r="AJ7" s="606">
        <f>'表Ⅲ・9　180116再'!D5</f>
        <v>105.64483833389637</v>
      </c>
      <c r="AK7" s="606">
        <f>'表Ⅲ・9　180116再'!E5</f>
        <v>323.6077885869546</v>
      </c>
      <c r="AL7" s="606">
        <f>'表Ⅲ・9　180116再'!F5</f>
        <v>1482.7684859322137</v>
      </c>
      <c r="AM7" s="606">
        <f>'表Ⅲ・9　180116再'!G5</f>
        <v>1322.4811325621872</v>
      </c>
      <c r="AN7" s="606">
        <f>'表Ⅲ・9　180116再'!H5</f>
        <v>1252.6514137452452</v>
      </c>
      <c r="AO7" s="606">
        <f>'表Ⅲ・9　180116再'!I5</f>
        <v>69.829718816941877</v>
      </c>
      <c r="AP7" s="606">
        <f>'表Ⅲ・9　180116再'!J5</f>
        <v>1358.2962520791423</v>
      </c>
      <c r="AQ7" s="606">
        <f>'表Ⅲ・9　180116再'!K5</f>
        <v>160.28735337002647</v>
      </c>
      <c r="AR7" s="606">
        <f>'表Ⅲ・9　180116再'!L5</f>
        <v>393.43750740389652</v>
      </c>
    </row>
    <row r="8" spans="1:44" ht="12.75" thickBot="1">
      <c r="A8" s="593"/>
      <c r="B8" s="603"/>
      <c r="C8" s="2678">
        <f>AI14</f>
        <v>1912.0211128530646</v>
      </c>
      <c r="D8" s="2679"/>
      <c r="E8" s="2679"/>
      <c r="F8" s="2680"/>
      <c r="G8" s="594"/>
      <c r="H8" s="594"/>
      <c r="I8" s="594"/>
      <c r="J8" s="2684">
        <f>AJ15</f>
        <v>5.5252966415342608E-2</v>
      </c>
      <c r="K8" s="2685"/>
      <c r="L8" s="2685"/>
      <c r="M8" s="2686"/>
      <c r="N8" s="594"/>
      <c r="O8" s="594"/>
      <c r="P8" s="594"/>
      <c r="Q8" s="594"/>
      <c r="R8" s="594"/>
      <c r="S8" s="594"/>
      <c r="T8" s="594"/>
      <c r="U8" s="594"/>
      <c r="V8" s="594"/>
      <c r="W8" s="594"/>
      <c r="X8" s="594"/>
      <c r="Y8" s="594"/>
      <c r="Z8" s="2687">
        <f>AQ15</f>
        <v>0.71039814516081912</v>
      </c>
      <c r="AA8" s="2688"/>
      <c r="AB8" s="2688"/>
      <c r="AC8" s="2689"/>
      <c r="AD8" s="604"/>
      <c r="AE8" s="593"/>
      <c r="AH8" s="607" t="s">
        <v>655</v>
      </c>
      <c r="AI8" s="606"/>
      <c r="AJ8" s="608">
        <f>'表Ⅲ・9　180116再'!D6</f>
        <v>5.5252966415342608E-2</v>
      </c>
      <c r="AK8" s="608">
        <f>'表Ⅲ・9　180116再'!E6</f>
        <v>0.16924906655663235</v>
      </c>
      <c r="AL8" s="608">
        <f>'表Ⅲ・9　180116再'!F6</f>
        <v>0.77549796702802509</v>
      </c>
      <c r="AM8" s="608">
        <f>'表Ⅲ・9　180116再'!G6</f>
        <v>0.69166659493043869</v>
      </c>
      <c r="AN8" s="608">
        <f>'表Ⅲ・9　180116再'!H6</f>
        <v>0.65514517874547618</v>
      </c>
      <c r="AO8" s="608">
        <f>'表Ⅲ・9　180116再'!I6</f>
        <v>3.6521416184962477E-2</v>
      </c>
      <c r="AP8" s="608">
        <f>'表Ⅲ・9　180116再'!J6</f>
        <v>0.71039814516081912</v>
      </c>
      <c r="AQ8" s="608">
        <f>'表Ⅲ・9　180116再'!K6</f>
        <v>8.3831372097586385E-2</v>
      </c>
      <c r="AR8" s="608">
        <f>'表Ⅲ・9　180116再'!L6</f>
        <v>0.20577048274159487</v>
      </c>
    </row>
    <row r="9" spans="1:44" ht="13.5" thickTop="1" thickBot="1">
      <c r="A9" s="593"/>
      <c r="B9" s="603"/>
      <c r="C9" s="2687">
        <v>1</v>
      </c>
      <c r="D9" s="2688"/>
      <c r="E9" s="2688"/>
      <c r="F9" s="2689"/>
      <c r="G9" s="594"/>
      <c r="H9" s="594"/>
      <c r="I9" s="594"/>
      <c r="J9" s="594"/>
      <c r="K9" s="594"/>
      <c r="L9" s="594"/>
      <c r="M9" s="594"/>
      <c r="N9" s="594"/>
      <c r="O9" s="594"/>
      <c r="P9" s="594"/>
      <c r="Q9" s="594"/>
      <c r="R9" s="594"/>
      <c r="S9" s="594"/>
      <c r="T9" s="594"/>
      <c r="U9" s="594"/>
      <c r="V9" s="594"/>
      <c r="W9" s="594"/>
      <c r="X9" s="594"/>
      <c r="Y9" s="594"/>
      <c r="Z9" s="594"/>
      <c r="AA9" s="594"/>
      <c r="AB9" s="594"/>
      <c r="AC9" s="594"/>
      <c r="AD9" s="604"/>
      <c r="AE9" s="593"/>
    </row>
    <row r="10" spans="1:44" ht="12.75" thickTop="1">
      <c r="A10" s="593"/>
      <c r="B10" s="603"/>
      <c r="C10" s="594"/>
      <c r="D10" s="594"/>
      <c r="E10" s="594"/>
      <c r="F10" s="594"/>
      <c r="G10" s="594"/>
      <c r="H10" s="594"/>
      <c r="I10" s="594"/>
      <c r="J10" s="594"/>
      <c r="K10" s="594"/>
      <c r="L10" s="594"/>
      <c r="M10" s="594"/>
      <c r="N10" s="594"/>
      <c r="O10" s="594"/>
      <c r="P10" s="594"/>
      <c r="Q10" s="594"/>
      <c r="R10" s="594"/>
      <c r="S10" s="594"/>
      <c r="T10" s="594"/>
      <c r="U10" s="594"/>
      <c r="V10" s="2669" t="s">
        <v>533</v>
      </c>
      <c r="W10" s="2670"/>
      <c r="X10" s="2670"/>
      <c r="Y10" s="2671"/>
      <c r="Z10" s="2690"/>
      <c r="AA10" s="2690"/>
      <c r="AB10" s="2690"/>
      <c r="AC10" s="2690"/>
      <c r="AD10" s="604"/>
      <c r="AE10" s="593"/>
    </row>
    <row r="11" spans="1:44">
      <c r="A11" s="593"/>
      <c r="B11" s="603"/>
      <c r="C11" s="2690"/>
      <c r="D11" s="2690"/>
      <c r="E11" s="2690"/>
      <c r="F11" s="2690"/>
      <c r="G11" s="594"/>
      <c r="H11" s="594"/>
      <c r="I11" s="594"/>
      <c r="J11" s="594"/>
      <c r="K11" s="594"/>
      <c r="L11" s="594"/>
      <c r="M11" s="594"/>
      <c r="N11" s="594"/>
      <c r="O11" s="594"/>
      <c r="P11" s="2669" t="s">
        <v>544</v>
      </c>
      <c r="Q11" s="2670"/>
      <c r="R11" s="2670"/>
      <c r="S11" s="2671"/>
      <c r="T11" s="594"/>
      <c r="U11" s="594"/>
      <c r="V11" s="2675">
        <f>AO14</f>
        <v>1252.6514137452452</v>
      </c>
      <c r="W11" s="2676"/>
      <c r="X11" s="2676"/>
      <c r="Y11" s="2677"/>
      <c r="Z11" s="2681"/>
      <c r="AA11" s="2681"/>
      <c r="AB11" s="2681"/>
      <c r="AC11" s="2681"/>
      <c r="AD11" s="604"/>
      <c r="AE11" s="593"/>
    </row>
    <row r="12" spans="1:44">
      <c r="A12" s="593"/>
      <c r="B12" s="603"/>
      <c r="C12" s="2681"/>
      <c r="D12" s="2681"/>
      <c r="E12" s="2681"/>
      <c r="F12" s="2681"/>
      <c r="G12" s="594"/>
      <c r="H12" s="594"/>
      <c r="I12" s="594"/>
      <c r="J12" s="2669" t="s">
        <v>545</v>
      </c>
      <c r="K12" s="2670"/>
      <c r="L12" s="2670"/>
      <c r="M12" s="2671"/>
      <c r="N12" s="594"/>
      <c r="O12" s="594"/>
      <c r="P12" s="2682">
        <f>AN14</f>
        <v>1322.4811325621872</v>
      </c>
      <c r="Q12" s="2679"/>
      <c r="R12" s="2679"/>
      <c r="S12" s="2683"/>
      <c r="T12" s="594"/>
      <c r="U12" s="594"/>
      <c r="V12" s="2684">
        <f>AO15</f>
        <v>0.65514517874547618</v>
      </c>
      <c r="W12" s="2685"/>
      <c r="X12" s="2685"/>
      <c r="Y12" s="2686"/>
      <c r="Z12" s="594"/>
      <c r="AA12" s="594"/>
      <c r="AB12" s="594"/>
      <c r="AC12" s="594"/>
      <c r="AD12" s="604"/>
      <c r="AE12" s="593"/>
    </row>
    <row r="13" spans="1:44">
      <c r="A13" s="593"/>
      <c r="B13" s="603"/>
      <c r="C13" s="594"/>
      <c r="D13" s="594"/>
      <c r="E13" s="594"/>
      <c r="F13" s="594"/>
      <c r="G13" s="594"/>
      <c r="H13" s="594"/>
      <c r="I13" s="594"/>
      <c r="J13" s="2682">
        <f>AL14</f>
        <v>1482.7684859322137</v>
      </c>
      <c r="K13" s="2679"/>
      <c r="L13" s="2679"/>
      <c r="M13" s="2683"/>
      <c r="N13" s="594"/>
      <c r="O13" s="594"/>
      <c r="P13" s="2684">
        <f>AN15</f>
        <v>0.69166659493043869</v>
      </c>
      <c r="Q13" s="2685"/>
      <c r="R13" s="2685"/>
      <c r="S13" s="2686"/>
      <c r="T13" s="594"/>
      <c r="U13" s="594"/>
      <c r="V13" s="609"/>
      <c r="W13" s="609"/>
      <c r="X13" s="609"/>
      <c r="Y13" s="609"/>
      <c r="Z13" s="594"/>
      <c r="AA13" s="594"/>
      <c r="AB13" s="594"/>
      <c r="AC13" s="594"/>
      <c r="AD13" s="604"/>
      <c r="AE13" s="593"/>
      <c r="AI13" s="480" t="s">
        <v>534</v>
      </c>
      <c r="AJ13" s="480" t="s">
        <v>535</v>
      </c>
      <c r="AK13" s="480" t="s">
        <v>536</v>
      </c>
      <c r="AL13" s="480" t="s">
        <v>537</v>
      </c>
      <c r="AM13" s="480" t="s">
        <v>542</v>
      </c>
      <c r="AN13" s="480" t="s">
        <v>538</v>
      </c>
      <c r="AO13" s="480" t="s">
        <v>539</v>
      </c>
      <c r="AP13" s="480" t="s">
        <v>540</v>
      </c>
      <c r="AQ13" s="480" t="s">
        <v>541</v>
      </c>
      <c r="AR13" s="480" t="s">
        <v>543</v>
      </c>
    </row>
    <row r="14" spans="1:44" ht="12.75" thickBot="1">
      <c r="A14" s="593"/>
      <c r="B14" s="603"/>
      <c r="C14" s="594"/>
      <c r="D14" s="594"/>
      <c r="E14" s="594"/>
      <c r="F14" s="594"/>
      <c r="G14" s="594"/>
      <c r="H14" s="594"/>
      <c r="I14" s="594"/>
      <c r="J14" s="2684">
        <f>AL15</f>
        <v>0.77549796702802509</v>
      </c>
      <c r="K14" s="2685"/>
      <c r="L14" s="2685"/>
      <c r="M14" s="2686"/>
      <c r="N14" s="594"/>
      <c r="O14" s="594"/>
      <c r="P14" s="594"/>
      <c r="Q14" s="594"/>
      <c r="R14" s="594"/>
      <c r="S14" s="594"/>
      <c r="T14" s="594"/>
      <c r="U14" s="594"/>
      <c r="V14" s="2669" t="s">
        <v>546</v>
      </c>
      <c r="W14" s="2670"/>
      <c r="X14" s="2670"/>
      <c r="Y14" s="2671"/>
      <c r="Z14" s="594"/>
      <c r="AA14" s="594"/>
      <c r="AB14" s="594"/>
      <c r="AC14" s="594"/>
      <c r="AD14" s="604"/>
      <c r="AE14" s="593"/>
      <c r="AH14" s="610" t="str">
        <f>AH7</f>
        <v>燃 え 殻</v>
      </c>
      <c r="AI14" s="491">
        <f>AI7</f>
        <v>1912.0211128530646</v>
      </c>
      <c r="AJ14" s="491">
        <f>AJ7</f>
        <v>105.64483833389637</v>
      </c>
      <c r="AK14" s="491">
        <f>AK7</f>
        <v>323.6077885869546</v>
      </c>
      <c r="AL14" s="491">
        <f>AL7</f>
        <v>1482.7684859322137</v>
      </c>
      <c r="AM14" s="491">
        <f>AQ7</f>
        <v>160.28735337002647</v>
      </c>
      <c r="AN14" s="491">
        <f t="shared" ref="AN14:AQ15" si="0">AM7</f>
        <v>1322.4811325621872</v>
      </c>
      <c r="AO14" s="491">
        <f t="shared" si="0"/>
        <v>1252.6514137452452</v>
      </c>
      <c r="AP14" s="491">
        <f t="shared" si="0"/>
        <v>69.829718816941877</v>
      </c>
      <c r="AQ14" s="491">
        <f t="shared" si="0"/>
        <v>1358.2962520791423</v>
      </c>
      <c r="AR14" s="491">
        <f>AR7</f>
        <v>393.43750740389652</v>
      </c>
    </row>
    <row r="15" spans="1:44" ht="12.75" thickTop="1">
      <c r="A15" s="593"/>
      <c r="B15" s="603"/>
      <c r="C15" s="594"/>
      <c r="D15" s="594"/>
      <c r="E15" s="594"/>
      <c r="F15" s="594"/>
      <c r="G15" s="594"/>
      <c r="H15" s="594"/>
      <c r="I15" s="594"/>
      <c r="J15" s="594"/>
      <c r="K15" s="594"/>
      <c r="L15" s="594"/>
      <c r="M15" s="594"/>
      <c r="N15" s="594"/>
      <c r="O15" s="594"/>
      <c r="P15" s="2672" t="s">
        <v>547</v>
      </c>
      <c r="Q15" s="2673"/>
      <c r="R15" s="2673"/>
      <c r="S15" s="2674"/>
      <c r="T15" s="594"/>
      <c r="U15" s="594"/>
      <c r="V15" s="2675">
        <f>AP14</f>
        <v>69.829718816941877</v>
      </c>
      <c r="W15" s="2676"/>
      <c r="X15" s="2676"/>
      <c r="Y15" s="2677"/>
      <c r="Z15" s="594"/>
      <c r="AA15" s="594"/>
      <c r="AB15" s="594"/>
      <c r="AC15" s="594"/>
      <c r="AD15" s="604"/>
      <c r="AE15" s="593"/>
      <c r="AH15" s="363" t="s">
        <v>655</v>
      </c>
      <c r="AJ15" s="480">
        <f>AJ8</f>
        <v>5.5252966415342608E-2</v>
      </c>
      <c r="AK15" s="480">
        <f>AK8</f>
        <v>0.16924906655663235</v>
      </c>
      <c r="AL15" s="480">
        <f>AL8</f>
        <v>0.77549796702802509</v>
      </c>
      <c r="AM15" s="480">
        <f>AQ8</f>
        <v>8.3831372097586385E-2</v>
      </c>
      <c r="AN15" s="480">
        <f t="shared" si="0"/>
        <v>0.69166659493043869</v>
      </c>
      <c r="AO15" s="480">
        <f t="shared" si="0"/>
        <v>0.65514517874547618</v>
      </c>
      <c r="AP15" s="480">
        <f t="shared" si="0"/>
        <v>3.6521416184962477E-2</v>
      </c>
      <c r="AQ15" s="480">
        <f t="shared" si="0"/>
        <v>0.71039814516081912</v>
      </c>
      <c r="AR15" s="480">
        <f>AR8</f>
        <v>0.20577048274159487</v>
      </c>
    </row>
    <row r="16" spans="1:44">
      <c r="A16" s="593"/>
      <c r="B16" s="603"/>
      <c r="C16" s="594"/>
      <c r="D16" s="594"/>
      <c r="E16" s="594"/>
      <c r="F16" s="594"/>
      <c r="G16" s="594"/>
      <c r="H16" s="594"/>
      <c r="I16" s="594"/>
      <c r="J16" s="594"/>
      <c r="K16" s="594"/>
      <c r="L16" s="594"/>
      <c r="M16" s="594"/>
      <c r="N16" s="594"/>
      <c r="O16" s="594"/>
      <c r="P16" s="2678">
        <f>AM14</f>
        <v>160.28735337002647</v>
      </c>
      <c r="Q16" s="2679"/>
      <c r="R16" s="2679"/>
      <c r="S16" s="2680"/>
      <c r="T16" s="594"/>
      <c r="U16" s="594"/>
      <c r="V16" s="2684">
        <f>AP15</f>
        <v>3.6521416184962477E-2</v>
      </c>
      <c r="W16" s="2685"/>
      <c r="X16" s="2685"/>
      <c r="Y16" s="2686"/>
      <c r="Z16" s="594"/>
      <c r="AA16" s="594"/>
      <c r="AB16" s="594"/>
      <c r="AC16" s="594"/>
      <c r="AD16" s="604"/>
      <c r="AE16" s="593"/>
    </row>
    <row r="17" spans="1:44" ht="12.75" thickBot="1">
      <c r="A17" s="593"/>
      <c r="B17" s="603"/>
      <c r="C17" s="594"/>
      <c r="D17" s="594"/>
      <c r="E17" s="594"/>
      <c r="F17" s="594"/>
      <c r="G17" s="594"/>
      <c r="H17" s="594"/>
      <c r="I17" s="594"/>
      <c r="J17" s="602"/>
      <c r="K17" s="602"/>
      <c r="L17" s="602"/>
      <c r="M17" s="602"/>
      <c r="N17" s="594"/>
      <c r="O17" s="594"/>
      <c r="P17" s="2687">
        <f>AM15</f>
        <v>8.3831372097586385E-2</v>
      </c>
      <c r="Q17" s="2688"/>
      <c r="R17" s="2688"/>
      <c r="S17" s="2689"/>
      <c r="T17" s="594"/>
      <c r="U17" s="594"/>
      <c r="V17" s="602"/>
      <c r="W17" s="602"/>
      <c r="X17" s="602"/>
      <c r="Y17" s="602"/>
      <c r="Z17" s="594"/>
      <c r="AA17" s="594"/>
      <c r="AB17" s="594"/>
      <c r="AC17" s="594"/>
      <c r="AD17" s="604"/>
      <c r="AE17" s="593"/>
    </row>
    <row r="18" spans="1:44" ht="12.75" thickTop="1">
      <c r="A18" s="593"/>
      <c r="B18" s="603"/>
      <c r="C18" s="594"/>
      <c r="D18" s="594"/>
      <c r="E18" s="594"/>
      <c r="F18" s="594"/>
      <c r="G18" s="594"/>
      <c r="H18" s="594"/>
      <c r="I18" s="594"/>
      <c r="J18" s="2669" t="s">
        <v>548</v>
      </c>
      <c r="K18" s="2670"/>
      <c r="L18" s="2670"/>
      <c r="M18" s="2671"/>
      <c r="N18" s="594"/>
      <c r="O18" s="594"/>
      <c r="P18" s="594"/>
      <c r="Q18" s="594"/>
      <c r="R18" s="594"/>
      <c r="S18" s="594"/>
      <c r="T18" s="594"/>
      <c r="U18" s="594"/>
      <c r="V18" s="602"/>
      <c r="W18" s="602"/>
      <c r="X18" s="602"/>
      <c r="Y18" s="602"/>
      <c r="Z18" s="2672" t="s">
        <v>549</v>
      </c>
      <c r="AA18" s="2673"/>
      <c r="AB18" s="2673"/>
      <c r="AC18" s="2674"/>
      <c r="AD18" s="604"/>
      <c r="AE18" s="593"/>
      <c r="AI18" s="491"/>
      <c r="AJ18" s="491"/>
      <c r="AK18" s="491"/>
      <c r="AL18" s="491"/>
      <c r="AM18" s="491"/>
      <c r="AN18" s="491"/>
      <c r="AO18" s="491"/>
      <c r="AP18" s="491"/>
      <c r="AQ18" s="491"/>
      <c r="AR18" s="491"/>
    </row>
    <row r="19" spans="1:44">
      <c r="A19" s="593"/>
      <c r="B19" s="603"/>
      <c r="C19" s="594"/>
      <c r="D19" s="594"/>
      <c r="E19" s="594"/>
      <c r="F19" s="594"/>
      <c r="G19" s="594"/>
      <c r="H19" s="594"/>
      <c r="I19" s="594"/>
      <c r="J19" s="2682">
        <f>AK14</f>
        <v>323.6077885869546</v>
      </c>
      <c r="K19" s="2679"/>
      <c r="L19" s="2679"/>
      <c r="M19" s="2683"/>
      <c r="N19" s="594"/>
      <c r="O19" s="594"/>
      <c r="P19" s="602"/>
      <c r="Q19" s="602"/>
      <c r="R19" s="602"/>
      <c r="S19" s="602"/>
      <c r="T19" s="594"/>
      <c r="U19" s="594"/>
      <c r="V19" s="602"/>
      <c r="W19" s="602"/>
      <c r="X19" s="602"/>
      <c r="Y19" s="602"/>
      <c r="Z19" s="2692">
        <f>AR14</f>
        <v>393.43750740389652</v>
      </c>
      <c r="AA19" s="2676"/>
      <c r="AB19" s="2676"/>
      <c r="AC19" s="2693"/>
      <c r="AD19" s="604"/>
      <c r="AE19" s="593"/>
    </row>
    <row r="20" spans="1:44" ht="12.75" thickBot="1">
      <c r="A20" s="593"/>
      <c r="B20" s="603"/>
      <c r="C20" s="594"/>
      <c r="D20" s="594"/>
      <c r="E20" s="594"/>
      <c r="F20" s="594"/>
      <c r="G20" s="594"/>
      <c r="H20" s="594"/>
      <c r="I20" s="594"/>
      <c r="J20" s="2684">
        <f>AK15</f>
        <v>0.16924906655663235</v>
      </c>
      <c r="K20" s="2685"/>
      <c r="L20" s="2685"/>
      <c r="M20" s="2686"/>
      <c r="N20" s="594"/>
      <c r="O20" s="594"/>
      <c r="P20" s="602"/>
      <c r="Q20" s="602"/>
      <c r="R20" s="602"/>
      <c r="S20" s="602"/>
      <c r="T20" s="594"/>
      <c r="U20" s="594"/>
      <c r="V20" s="594"/>
      <c r="W20" s="594"/>
      <c r="X20" s="594"/>
      <c r="Y20" s="594"/>
      <c r="Z20" s="2687">
        <f>AR15</f>
        <v>0.20577048274159487</v>
      </c>
      <c r="AA20" s="2688"/>
      <c r="AB20" s="2688"/>
      <c r="AC20" s="2689"/>
      <c r="AD20" s="604"/>
      <c r="AE20" s="593"/>
    </row>
    <row r="21" spans="1:44" ht="12.75" thickTop="1">
      <c r="A21" s="593"/>
      <c r="B21" s="603"/>
      <c r="C21" s="594"/>
      <c r="D21" s="594"/>
      <c r="E21" s="594"/>
      <c r="F21" s="594"/>
      <c r="G21" s="594"/>
      <c r="H21" s="594"/>
      <c r="I21" s="594"/>
      <c r="J21" s="594"/>
      <c r="K21" s="594"/>
      <c r="L21" s="594"/>
      <c r="M21" s="594"/>
      <c r="N21" s="594"/>
      <c r="O21" s="594"/>
      <c r="P21" s="602"/>
      <c r="Q21" s="602"/>
      <c r="R21" s="602"/>
      <c r="S21" s="602"/>
      <c r="T21" s="594"/>
      <c r="U21" s="594"/>
      <c r="V21" s="594"/>
      <c r="W21" s="594"/>
      <c r="X21" s="594"/>
      <c r="Y21" s="594"/>
      <c r="Z21" s="594"/>
      <c r="AA21" s="594"/>
      <c r="AB21" s="594"/>
      <c r="AC21" s="594"/>
      <c r="AD21" s="604"/>
      <c r="AE21" s="593"/>
    </row>
    <row r="22" spans="1:44">
      <c r="A22" s="593"/>
      <c r="B22" s="611"/>
      <c r="C22" s="612"/>
      <c r="D22" s="612"/>
      <c r="E22" s="612"/>
      <c r="F22" s="612"/>
      <c r="G22" s="612"/>
      <c r="H22" s="612"/>
      <c r="I22" s="612"/>
      <c r="J22" s="612"/>
      <c r="K22" s="612"/>
      <c r="L22" s="612"/>
      <c r="M22" s="612"/>
      <c r="N22" s="612"/>
      <c r="O22" s="612"/>
      <c r="P22" s="612"/>
      <c r="Q22" s="612"/>
      <c r="R22" s="612"/>
      <c r="S22" s="612"/>
      <c r="T22" s="612"/>
      <c r="U22" s="612"/>
      <c r="V22" s="612"/>
      <c r="W22" s="612"/>
      <c r="X22" s="612"/>
      <c r="Y22" s="612"/>
      <c r="Z22" s="612"/>
      <c r="AA22" s="612"/>
      <c r="AB22" s="612"/>
      <c r="AC22" s="612"/>
      <c r="AD22" s="613"/>
      <c r="AE22" s="593"/>
    </row>
    <row r="23" spans="1:44" ht="12" customHeight="1">
      <c r="A23" s="593"/>
      <c r="B23" s="594"/>
      <c r="C23" s="594"/>
      <c r="D23" s="594"/>
      <c r="E23" s="594"/>
      <c r="F23" s="594"/>
      <c r="G23" s="594"/>
      <c r="H23" s="594"/>
      <c r="I23" s="594"/>
      <c r="J23" s="594"/>
      <c r="K23" s="594"/>
      <c r="L23" s="594"/>
      <c r="M23" s="594"/>
      <c r="N23" s="594"/>
      <c r="O23" s="594"/>
      <c r="P23" s="2691"/>
      <c r="Q23" s="2691"/>
      <c r="R23" s="2691"/>
      <c r="S23" s="2691"/>
      <c r="T23" s="594"/>
      <c r="U23" s="594"/>
      <c r="V23" s="594"/>
      <c r="W23" s="594"/>
      <c r="X23" s="594"/>
      <c r="Y23" s="594"/>
      <c r="Z23" s="594"/>
      <c r="AA23" s="594"/>
      <c r="AB23" s="594"/>
      <c r="AC23" s="594"/>
      <c r="AD23" s="594"/>
      <c r="AE23" s="593"/>
    </row>
    <row r="24" spans="1:44" ht="12" customHeight="1">
      <c r="A24" s="593"/>
      <c r="B24" s="594"/>
      <c r="C24" s="595" t="s">
        <v>668</v>
      </c>
      <c r="D24" s="596" t="str">
        <f>AH35</f>
        <v>汚   泥</v>
      </c>
      <c r="E24" s="594"/>
      <c r="F24" s="594"/>
      <c r="G24" s="594"/>
      <c r="H24" s="594"/>
      <c r="I24" s="594"/>
      <c r="J24" s="594"/>
      <c r="K24" s="594"/>
      <c r="L24" s="594"/>
      <c r="M24" s="594"/>
      <c r="N24" s="594"/>
      <c r="O24" s="594"/>
      <c r="P24" s="594"/>
      <c r="Q24" s="594"/>
      <c r="R24" s="594"/>
      <c r="S24" s="594"/>
      <c r="T24" s="594"/>
      <c r="U24" s="594"/>
      <c r="V24" s="594"/>
      <c r="W24" s="594"/>
      <c r="X24" s="594"/>
      <c r="Y24" s="594"/>
      <c r="Z24" s="594"/>
      <c r="AA24" s="594"/>
      <c r="AB24" s="594"/>
      <c r="AC24" s="594"/>
      <c r="AD24" s="594"/>
      <c r="AE24" s="593"/>
    </row>
    <row r="25" spans="1:44">
      <c r="A25" s="593"/>
      <c r="B25" s="597"/>
      <c r="C25" s="598"/>
      <c r="D25" s="598"/>
      <c r="E25" s="598"/>
      <c r="F25" s="598"/>
      <c r="G25" s="598"/>
      <c r="H25" s="598"/>
      <c r="I25" s="598"/>
      <c r="J25" s="598"/>
      <c r="K25" s="598"/>
      <c r="L25" s="598"/>
      <c r="M25" s="598"/>
      <c r="N25" s="598"/>
      <c r="O25" s="598"/>
      <c r="P25" s="598"/>
      <c r="Q25" s="598"/>
      <c r="R25" s="598"/>
      <c r="S25" s="598"/>
      <c r="T25" s="598"/>
      <c r="U25" s="598"/>
      <c r="V25" s="599"/>
      <c r="W25" s="599"/>
      <c r="X25" s="598"/>
      <c r="Y25" s="600"/>
      <c r="Z25" s="598"/>
      <c r="AA25" s="598"/>
      <c r="AB25" s="598"/>
      <c r="AC25" s="598"/>
      <c r="AD25" s="601"/>
      <c r="AE25" s="593"/>
      <c r="AH25" s="2667"/>
      <c r="AI25" s="602" t="s">
        <v>507</v>
      </c>
      <c r="AJ25" s="602" t="s">
        <v>508</v>
      </c>
      <c r="AK25" s="602" t="s">
        <v>509</v>
      </c>
      <c r="AL25" s="2668" t="s">
        <v>510</v>
      </c>
      <c r="AM25" s="2668"/>
      <c r="AN25" s="2668"/>
      <c r="AO25" s="2668"/>
      <c r="AP25" s="602" t="s">
        <v>511</v>
      </c>
      <c r="AQ25" s="602" t="s">
        <v>512</v>
      </c>
      <c r="AR25" s="602" t="s">
        <v>513</v>
      </c>
    </row>
    <row r="26" spans="1:44" ht="12.75" thickBot="1">
      <c r="A26" s="593"/>
      <c r="B26" s="603"/>
      <c r="C26" s="594"/>
      <c r="D26" s="594"/>
      <c r="E26" s="594"/>
      <c r="F26" s="594"/>
      <c r="G26" s="594"/>
      <c r="H26" s="594"/>
      <c r="I26" s="594"/>
      <c r="J26" s="594"/>
      <c r="K26" s="594"/>
      <c r="L26" s="594"/>
      <c r="M26" s="594"/>
      <c r="N26" s="594"/>
      <c r="O26" s="594"/>
      <c r="P26" s="594"/>
      <c r="Q26" s="594"/>
      <c r="R26" s="594"/>
      <c r="S26" s="594"/>
      <c r="T26" s="594"/>
      <c r="U26" s="594"/>
      <c r="V26" s="594"/>
      <c r="W26" s="594"/>
      <c r="X26" s="594"/>
      <c r="Y26" s="594"/>
      <c r="Z26" s="594"/>
      <c r="AA26" s="594"/>
      <c r="AB26" s="594"/>
      <c r="AC26" s="594"/>
      <c r="AD26" s="604"/>
      <c r="AE26" s="593"/>
      <c r="AH26" s="2667"/>
      <c r="AI26" s="602"/>
      <c r="AJ26" s="602"/>
      <c r="AK26" s="602"/>
      <c r="AL26" s="602" t="s">
        <v>514</v>
      </c>
      <c r="AM26" s="602" t="s">
        <v>515</v>
      </c>
      <c r="AN26" s="602" t="s">
        <v>516</v>
      </c>
      <c r="AO26" s="602" t="s">
        <v>517</v>
      </c>
      <c r="AP26" s="602"/>
      <c r="AQ26" s="602"/>
      <c r="AR26" s="602"/>
    </row>
    <row r="27" spans="1:44" ht="13.5" thickTop="1" thickBot="1">
      <c r="A27" s="593"/>
      <c r="B27" s="603"/>
      <c r="C27" s="594"/>
      <c r="D27" s="594"/>
      <c r="E27" s="594"/>
      <c r="F27" s="594"/>
      <c r="G27" s="594"/>
      <c r="H27" s="594"/>
      <c r="I27" s="594"/>
      <c r="J27" s="2669" t="s">
        <v>669</v>
      </c>
      <c r="K27" s="2670"/>
      <c r="L27" s="2670"/>
      <c r="M27" s="2671"/>
      <c r="N27" s="594"/>
      <c r="O27" s="594"/>
      <c r="P27" s="594"/>
      <c r="Q27" s="594"/>
      <c r="R27" s="594"/>
      <c r="S27" s="594"/>
      <c r="T27" s="594"/>
      <c r="U27" s="594"/>
      <c r="V27" s="594"/>
      <c r="W27" s="594"/>
      <c r="X27" s="594"/>
      <c r="Y27" s="594"/>
      <c r="Z27" s="2672" t="s">
        <v>516</v>
      </c>
      <c r="AA27" s="2673"/>
      <c r="AB27" s="2673"/>
      <c r="AC27" s="2674"/>
      <c r="AD27" s="604"/>
      <c r="AE27" s="593"/>
      <c r="AH27" s="2667"/>
      <c r="AI27" s="602" t="s">
        <v>520</v>
      </c>
      <c r="AJ27" s="602" t="s">
        <v>521</v>
      </c>
      <c r="AK27" s="602" t="s">
        <v>522</v>
      </c>
      <c r="AL27" s="602" t="s">
        <v>523</v>
      </c>
      <c r="AM27" s="602" t="s">
        <v>524</v>
      </c>
      <c r="AN27" s="602" t="s">
        <v>525</v>
      </c>
      <c r="AO27" s="602" t="s">
        <v>526</v>
      </c>
      <c r="AP27" s="602" t="s">
        <v>527</v>
      </c>
      <c r="AQ27" s="602" t="s">
        <v>528</v>
      </c>
      <c r="AR27" s="602" t="s">
        <v>529</v>
      </c>
    </row>
    <row r="28" spans="1:44" ht="12.75" thickTop="1">
      <c r="A28" s="593"/>
      <c r="B28" s="603"/>
      <c r="C28" s="2672" t="s">
        <v>670</v>
      </c>
      <c r="D28" s="2673"/>
      <c r="E28" s="2673"/>
      <c r="F28" s="2674"/>
      <c r="G28" s="594"/>
      <c r="H28" s="594"/>
      <c r="I28" s="594"/>
      <c r="J28" s="2675">
        <f>AJ35</f>
        <v>1059.7496639699539</v>
      </c>
      <c r="K28" s="2676"/>
      <c r="L28" s="2676"/>
      <c r="M28" s="2677"/>
      <c r="N28" s="594"/>
      <c r="O28" s="594"/>
      <c r="P28" s="594"/>
      <c r="Q28" s="594"/>
      <c r="R28" s="594"/>
      <c r="S28" s="594"/>
      <c r="T28" s="594"/>
      <c r="U28" s="594"/>
      <c r="V28" s="594"/>
      <c r="W28" s="594"/>
      <c r="X28" s="594"/>
      <c r="Y28" s="594"/>
      <c r="Z28" s="2678">
        <f>AQ35</f>
        <v>11604.641639950987</v>
      </c>
      <c r="AA28" s="2679"/>
      <c r="AB28" s="2679"/>
      <c r="AC28" s="2680"/>
      <c r="AD28" s="604"/>
      <c r="AE28" s="593"/>
      <c r="AH28" s="605" t="s">
        <v>562</v>
      </c>
      <c r="AI28" s="606">
        <f>'表Ⅲ・9　180116再'!C7</f>
        <v>169317.63013094055</v>
      </c>
      <c r="AJ28" s="606">
        <f>'表Ⅲ・9　180116再'!D7</f>
        <v>1059.7496639699539</v>
      </c>
      <c r="AK28" s="606">
        <f>'表Ⅲ・9　180116再'!E7</f>
        <v>689.53885941774922</v>
      </c>
      <c r="AL28" s="606">
        <f>'表Ⅲ・9　180116再'!F7</f>
        <v>167568.34160755284</v>
      </c>
      <c r="AM28" s="606">
        <f>'表Ⅲ・9　180116再'!G7</f>
        <v>12393.760313084193</v>
      </c>
      <c r="AN28" s="606">
        <f>'表Ⅲ・9　180116再'!H7</f>
        <v>10544.891975981032</v>
      </c>
      <c r="AO28" s="606">
        <f>'表Ⅲ・9　180116再'!I7</f>
        <v>1848.8683371031561</v>
      </c>
      <c r="AP28" s="606">
        <f>AJ28+AN28</f>
        <v>11604.641639950987</v>
      </c>
      <c r="AQ28" s="606">
        <f>$AL28-$AM28</f>
        <v>155174.58129446863</v>
      </c>
      <c r="AR28" s="606">
        <f>$AK28+$AO28</f>
        <v>2538.4071965209055</v>
      </c>
    </row>
    <row r="29" spans="1:44" ht="12.75" thickBot="1">
      <c r="A29" s="593"/>
      <c r="B29" s="603"/>
      <c r="C29" s="2678">
        <f>AI35</f>
        <v>169317.63013094055</v>
      </c>
      <c r="D29" s="2679"/>
      <c r="E29" s="2679"/>
      <c r="F29" s="2680"/>
      <c r="G29" s="594"/>
      <c r="H29" s="594"/>
      <c r="I29" s="594"/>
      <c r="J29" s="2684">
        <f>AJ36</f>
        <v>6.2589445833278216E-3</v>
      </c>
      <c r="K29" s="2685"/>
      <c r="L29" s="2685"/>
      <c r="M29" s="2686"/>
      <c r="N29" s="594"/>
      <c r="O29" s="594"/>
      <c r="P29" s="594"/>
      <c r="Q29" s="594"/>
      <c r="R29" s="594"/>
      <c r="S29" s="594"/>
      <c r="T29" s="594"/>
      <c r="U29" s="594"/>
      <c r="V29" s="594"/>
      <c r="W29" s="594"/>
      <c r="X29" s="594"/>
      <c r="Y29" s="594"/>
      <c r="Z29" s="2687">
        <f>AQ36</f>
        <v>6.8537704142070846E-2</v>
      </c>
      <c r="AA29" s="2688"/>
      <c r="AB29" s="2688"/>
      <c r="AC29" s="2689"/>
      <c r="AD29" s="604"/>
      <c r="AE29" s="593"/>
      <c r="AH29" s="607" t="s">
        <v>655</v>
      </c>
      <c r="AI29" s="606"/>
      <c r="AJ29" s="608">
        <f>'表Ⅲ・9　180116再'!D8</f>
        <v>6.2589445833278216E-3</v>
      </c>
      <c r="AK29" s="608">
        <f>'表Ⅲ・9　180116再'!E8</f>
        <v>4.0724575396224203E-3</v>
      </c>
      <c r="AL29" s="608">
        <f>'表Ⅲ・9　180116再'!F8</f>
        <v>0.98966859787704964</v>
      </c>
      <c r="AM29" s="608">
        <f>'表Ⅲ・9　180116再'!G8</f>
        <v>7.3198285987699979E-2</v>
      </c>
      <c r="AN29" s="608">
        <f>'表Ⅲ・9　180116再'!H8</f>
        <v>6.2278759558743041E-2</v>
      </c>
      <c r="AO29" s="608">
        <f>'表Ⅲ・9　180116再'!I8</f>
        <v>1.0919526428956909E-2</v>
      </c>
      <c r="AP29" s="608">
        <f>'表Ⅲ・9　180116再'!J$8</f>
        <v>6.8537704142070846E-2</v>
      </c>
      <c r="AQ29" s="608">
        <f>'表Ⅲ・9　180116再'!K$8</f>
        <v>0.91647031188934946</v>
      </c>
      <c r="AR29" s="608">
        <f>'表Ⅲ・9　180116再'!L$8</f>
        <v>1.4991983968579323E-2</v>
      </c>
    </row>
    <row r="30" spans="1:44" ht="13.5" thickTop="1" thickBot="1">
      <c r="A30" s="593"/>
      <c r="B30" s="603"/>
      <c r="C30" s="2687">
        <v>1</v>
      </c>
      <c r="D30" s="2688"/>
      <c r="E30" s="2688"/>
      <c r="F30" s="2689"/>
      <c r="G30" s="594"/>
      <c r="H30" s="594"/>
      <c r="I30" s="594"/>
      <c r="J30" s="594"/>
      <c r="K30" s="594"/>
      <c r="L30" s="594"/>
      <c r="M30" s="594"/>
      <c r="N30" s="594"/>
      <c r="O30" s="594"/>
      <c r="P30" s="594"/>
      <c r="Q30" s="594"/>
      <c r="R30" s="594"/>
      <c r="S30" s="594"/>
      <c r="T30" s="594"/>
      <c r="U30" s="594"/>
      <c r="V30" s="594"/>
      <c r="W30" s="594"/>
      <c r="X30" s="594"/>
      <c r="Y30" s="594"/>
      <c r="Z30" s="594"/>
      <c r="AA30" s="594"/>
      <c r="AB30" s="594"/>
      <c r="AC30" s="594"/>
      <c r="AD30" s="604"/>
      <c r="AE30" s="593"/>
    </row>
    <row r="31" spans="1:44" ht="12.75" thickTop="1">
      <c r="A31" s="593"/>
      <c r="B31" s="603"/>
      <c r="C31" s="594"/>
      <c r="D31" s="594"/>
      <c r="E31" s="594"/>
      <c r="F31" s="594"/>
      <c r="G31" s="594"/>
      <c r="H31" s="594"/>
      <c r="I31" s="594"/>
      <c r="J31" s="594"/>
      <c r="K31" s="594"/>
      <c r="L31" s="594"/>
      <c r="M31" s="594"/>
      <c r="N31" s="594"/>
      <c r="O31" s="594"/>
      <c r="P31" s="594"/>
      <c r="Q31" s="594"/>
      <c r="R31" s="594"/>
      <c r="S31" s="594"/>
      <c r="T31" s="594"/>
      <c r="U31" s="594"/>
      <c r="V31" s="2669" t="s">
        <v>671</v>
      </c>
      <c r="W31" s="2670"/>
      <c r="X31" s="2670"/>
      <c r="Y31" s="2671"/>
      <c r="Z31" s="2690"/>
      <c r="AA31" s="2690"/>
      <c r="AB31" s="2690"/>
      <c r="AC31" s="2690"/>
      <c r="AD31" s="604"/>
      <c r="AE31" s="593"/>
    </row>
    <row r="32" spans="1:44">
      <c r="A32" s="593"/>
      <c r="B32" s="603"/>
      <c r="C32" s="2690"/>
      <c r="D32" s="2690"/>
      <c r="E32" s="2690"/>
      <c r="F32" s="2690"/>
      <c r="G32" s="594"/>
      <c r="H32" s="594"/>
      <c r="I32" s="594"/>
      <c r="J32" s="594"/>
      <c r="K32" s="594"/>
      <c r="L32" s="594"/>
      <c r="M32" s="594"/>
      <c r="N32" s="594"/>
      <c r="O32" s="594"/>
      <c r="P32" s="2669" t="s">
        <v>515</v>
      </c>
      <c r="Q32" s="2670"/>
      <c r="R32" s="2670"/>
      <c r="S32" s="2671"/>
      <c r="T32" s="594"/>
      <c r="U32" s="594"/>
      <c r="V32" s="2675">
        <f>AO35</f>
        <v>10544.891975981032</v>
      </c>
      <c r="W32" s="2676"/>
      <c r="X32" s="2676"/>
      <c r="Y32" s="2677"/>
      <c r="Z32" s="2681"/>
      <c r="AA32" s="2681"/>
      <c r="AB32" s="2681"/>
      <c r="AC32" s="2681"/>
      <c r="AD32" s="604"/>
      <c r="AE32" s="593"/>
    </row>
    <row r="33" spans="1:44">
      <c r="A33" s="593"/>
      <c r="B33" s="603"/>
      <c r="C33" s="2681"/>
      <c r="D33" s="2681"/>
      <c r="E33" s="2681"/>
      <c r="F33" s="2681"/>
      <c r="G33" s="594"/>
      <c r="H33" s="594"/>
      <c r="I33" s="594"/>
      <c r="J33" s="2669" t="s">
        <v>514</v>
      </c>
      <c r="K33" s="2670"/>
      <c r="L33" s="2670"/>
      <c r="M33" s="2671"/>
      <c r="N33" s="594"/>
      <c r="O33" s="594"/>
      <c r="P33" s="2682">
        <f>AN35</f>
        <v>12393.760313084193</v>
      </c>
      <c r="Q33" s="2679"/>
      <c r="R33" s="2679"/>
      <c r="S33" s="2683"/>
      <c r="T33" s="594"/>
      <c r="U33" s="594"/>
      <c r="V33" s="2684">
        <f>AO36</f>
        <v>6.2278759558743041E-2</v>
      </c>
      <c r="W33" s="2685"/>
      <c r="X33" s="2685"/>
      <c r="Y33" s="2686"/>
      <c r="Z33" s="594"/>
      <c r="AA33" s="594"/>
      <c r="AB33" s="594"/>
      <c r="AC33" s="594"/>
      <c r="AD33" s="604"/>
      <c r="AE33" s="593"/>
    </row>
    <row r="34" spans="1:44">
      <c r="A34" s="593"/>
      <c r="B34" s="603"/>
      <c r="C34" s="594"/>
      <c r="D34" s="594"/>
      <c r="E34" s="594"/>
      <c r="F34" s="594"/>
      <c r="G34" s="594"/>
      <c r="H34" s="594"/>
      <c r="I34" s="594"/>
      <c r="J34" s="2682">
        <f>AL35</f>
        <v>167568.34160755284</v>
      </c>
      <c r="K34" s="2679"/>
      <c r="L34" s="2679"/>
      <c r="M34" s="2683"/>
      <c r="N34" s="594"/>
      <c r="O34" s="594"/>
      <c r="P34" s="2684">
        <f>AN36</f>
        <v>7.3198285987699979E-2</v>
      </c>
      <c r="Q34" s="2685"/>
      <c r="R34" s="2685"/>
      <c r="S34" s="2686"/>
      <c r="T34" s="594"/>
      <c r="U34" s="594"/>
      <c r="V34" s="609"/>
      <c r="W34" s="609"/>
      <c r="X34" s="609"/>
      <c r="Y34" s="609"/>
      <c r="Z34" s="594"/>
      <c r="AA34" s="594"/>
      <c r="AB34" s="594"/>
      <c r="AC34" s="594"/>
      <c r="AD34" s="604"/>
      <c r="AE34" s="593"/>
      <c r="AI34" s="480" t="s">
        <v>534</v>
      </c>
      <c r="AJ34" s="480" t="s">
        <v>535</v>
      </c>
      <c r="AK34" s="480" t="s">
        <v>536</v>
      </c>
      <c r="AL34" s="480" t="s">
        <v>537</v>
      </c>
      <c r="AM34" s="480" t="s">
        <v>542</v>
      </c>
      <c r="AN34" s="480" t="s">
        <v>538</v>
      </c>
      <c r="AO34" s="480" t="s">
        <v>539</v>
      </c>
      <c r="AP34" s="480" t="s">
        <v>540</v>
      </c>
      <c r="AQ34" s="480" t="s">
        <v>541</v>
      </c>
      <c r="AR34" s="480" t="s">
        <v>543</v>
      </c>
    </row>
    <row r="35" spans="1:44" ht="12.75" thickBot="1">
      <c r="A35" s="593"/>
      <c r="B35" s="603"/>
      <c r="C35" s="594"/>
      <c r="D35" s="594"/>
      <c r="E35" s="594"/>
      <c r="F35" s="594"/>
      <c r="G35" s="594"/>
      <c r="H35" s="594"/>
      <c r="I35" s="594"/>
      <c r="J35" s="2684">
        <f>AL36</f>
        <v>0.98966859787704964</v>
      </c>
      <c r="K35" s="2685"/>
      <c r="L35" s="2685"/>
      <c r="M35" s="2686"/>
      <c r="N35" s="594"/>
      <c r="O35" s="594"/>
      <c r="P35" s="594"/>
      <c r="Q35" s="594"/>
      <c r="R35" s="594"/>
      <c r="S35" s="594"/>
      <c r="T35" s="594"/>
      <c r="U35" s="594"/>
      <c r="V35" s="2669" t="s">
        <v>672</v>
      </c>
      <c r="W35" s="2670"/>
      <c r="X35" s="2670"/>
      <c r="Y35" s="2671"/>
      <c r="Z35" s="594"/>
      <c r="AA35" s="594"/>
      <c r="AB35" s="594"/>
      <c r="AC35" s="594"/>
      <c r="AD35" s="604"/>
      <c r="AE35" s="593"/>
      <c r="AH35" s="610" t="str">
        <f>AH28</f>
        <v>汚   泥</v>
      </c>
      <c r="AI35" s="491">
        <f>AI28</f>
        <v>169317.63013094055</v>
      </c>
      <c r="AJ35" s="491">
        <f>AJ28</f>
        <v>1059.7496639699539</v>
      </c>
      <c r="AK35" s="491">
        <f>AK28</f>
        <v>689.53885941774922</v>
      </c>
      <c r="AL35" s="491">
        <f>AL28</f>
        <v>167568.34160755284</v>
      </c>
      <c r="AM35" s="491">
        <f>AQ28</f>
        <v>155174.58129446863</v>
      </c>
      <c r="AN35" s="491">
        <f t="shared" ref="AN35:AQ36" si="1">AM28</f>
        <v>12393.760313084193</v>
      </c>
      <c r="AO35" s="491">
        <f t="shared" si="1"/>
        <v>10544.891975981032</v>
      </c>
      <c r="AP35" s="491">
        <f t="shared" si="1"/>
        <v>1848.8683371031561</v>
      </c>
      <c r="AQ35" s="491">
        <f t="shared" si="1"/>
        <v>11604.641639950987</v>
      </c>
      <c r="AR35" s="491">
        <f>AR28</f>
        <v>2538.4071965209055</v>
      </c>
    </row>
    <row r="36" spans="1:44" ht="12.75" thickTop="1">
      <c r="A36" s="593"/>
      <c r="B36" s="603"/>
      <c r="C36" s="594"/>
      <c r="D36" s="594"/>
      <c r="E36" s="594"/>
      <c r="F36" s="594"/>
      <c r="G36" s="594"/>
      <c r="H36" s="594"/>
      <c r="I36" s="594"/>
      <c r="J36" s="594"/>
      <c r="K36" s="594"/>
      <c r="L36" s="594"/>
      <c r="M36" s="594"/>
      <c r="N36" s="594"/>
      <c r="O36" s="594"/>
      <c r="P36" s="2672" t="s">
        <v>512</v>
      </c>
      <c r="Q36" s="2673"/>
      <c r="R36" s="2673"/>
      <c r="S36" s="2674"/>
      <c r="T36" s="594"/>
      <c r="U36" s="594"/>
      <c r="V36" s="2675">
        <f>AP35</f>
        <v>1848.8683371031561</v>
      </c>
      <c r="W36" s="2676"/>
      <c r="X36" s="2676"/>
      <c r="Y36" s="2677"/>
      <c r="Z36" s="594"/>
      <c r="AA36" s="594"/>
      <c r="AB36" s="594"/>
      <c r="AC36" s="594"/>
      <c r="AD36" s="604"/>
      <c r="AE36" s="593"/>
      <c r="AH36" s="363" t="s">
        <v>655</v>
      </c>
      <c r="AJ36" s="480">
        <f>AJ29</f>
        <v>6.2589445833278216E-3</v>
      </c>
      <c r="AK36" s="480">
        <f>AK29</f>
        <v>4.0724575396224203E-3</v>
      </c>
      <c r="AL36" s="480">
        <f>AL29</f>
        <v>0.98966859787704964</v>
      </c>
      <c r="AM36" s="480">
        <f>AQ29</f>
        <v>0.91647031188934946</v>
      </c>
      <c r="AN36" s="480">
        <f t="shared" si="1"/>
        <v>7.3198285987699979E-2</v>
      </c>
      <c r="AO36" s="480">
        <f t="shared" si="1"/>
        <v>6.2278759558743041E-2</v>
      </c>
      <c r="AP36" s="480">
        <f t="shared" si="1"/>
        <v>1.0919526428956909E-2</v>
      </c>
      <c r="AQ36" s="480">
        <f t="shared" si="1"/>
        <v>6.8537704142070846E-2</v>
      </c>
      <c r="AR36" s="480">
        <f>AR29</f>
        <v>1.4991983968579323E-2</v>
      </c>
    </row>
    <row r="37" spans="1:44">
      <c r="A37" s="593"/>
      <c r="B37" s="603"/>
      <c r="C37" s="594"/>
      <c r="D37" s="594"/>
      <c r="E37" s="594"/>
      <c r="F37" s="594"/>
      <c r="G37" s="594"/>
      <c r="H37" s="594"/>
      <c r="I37" s="594"/>
      <c r="J37" s="594"/>
      <c r="K37" s="594"/>
      <c r="L37" s="594"/>
      <c r="M37" s="594"/>
      <c r="N37" s="594"/>
      <c r="O37" s="594"/>
      <c r="P37" s="2678">
        <f>AM35</f>
        <v>155174.58129446863</v>
      </c>
      <c r="Q37" s="2679"/>
      <c r="R37" s="2679"/>
      <c r="S37" s="2680"/>
      <c r="T37" s="594"/>
      <c r="U37" s="594"/>
      <c r="V37" s="2684">
        <f>AP36</f>
        <v>1.0919526428956909E-2</v>
      </c>
      <c r="W37" s="2685"/>
      <c r="X37" s="2685"/>
      <c r="Y37" s="2686"/>
      <c r="Z37" s="594"/>
      <c r="AA37" s="594"/>
      <c r="AB37" s="594"/>
      <c r="AC37" s="594"/>
      <c r="AD37" s="604"/>
      <c r="AE37" s="593"/>
    </row>
    <row r="38" spans="1:44" ht="12.75" thickBot="1">
      <c r="A38" s="593"/>
      <c r="B38" s="603"/>
      <c r="C38" s="594"/>
      <c r="D38" s="594"/>
      <c r="E38" s="594"/>
      <c r="F38" s="594"/>
      <c r="G38" s="594"/>
      <c r="H38" s="594"/>
      <c r="I38" s="594"/>
      <c r="J38" s="602"/>
      <c r="K38" s="602"/>
      <c r="L38" s="602"/>
      <c r="M38" s="602"/>
      <c r="N38" s="594"/>
      <c r="O38" s="594"/>
      <c r="P38" s="2687">
        <f>AM36</f>
        <v>0.91647031188934946</v>
      </c>
      <c r="Q38" s="2688"/>
      <c r="R38" s="2688"/>
      <c r="S38" s="2689"/>
      <c r="T38" s="594"/>
      <c r="U38" s="594"/>
      <c r="V38" s="602"/>
      <c r="W38" s="602"/>
      <c r="X38" s="602"/>
      <c r="Y38" s="602"/>
      <c r="Z38" s="594"/>
      <c r="AA38" s="594"/>
      <c r="AB38" s="594"/>
      <c r="AC38" s="594"/>
      <c r="AD38" s="604"/>
      <c r="AE38" s="593"/>
    </row>
    <row r="39" spans="1:44" ht="12.75" thickTop="1">
      <c r="A39" s="593"/>
      <c r="B39" s="603"/>
      <c r="C39" s="594"/>
      <c r="D39" s="594"/>
      <c r="E39" s="594"/>
      <c r="F39" s="594"/>
      <c r="G39" s="594"/>
      <c r="H39" s="594"/>
      <c r="I39" s="594"/>
      <c r="J39" s="2669" t="s">
        <v>673</v>
      </c>
      <c r="K39" s="2670"/>
      <c r="L39" s="2670"/>
      <c r="M39" s="2671"/>
      <c r="N39" s="594"/>
      <c r="O39" s="594"/>
      <c r="P39" s="594"/>
      <c r="Q39" s="594"/>
      <c r="R39" s="594"/>
      <c r="S39" s="594"/>
      <c r="T39" s="594"/>
      <c r="U39" s="594"/>
      <c r="V39" s="602"/>
      <c r="W39" s="602"/>
      <c r="X39" s="602"/>
      <c r="Y39" s="602"/>
      <c r="Z39" s="2672" t="s">
        <v>674</v>
      </c>
      <c r="AA39" s="2673"/>
      <c r="AB39" s="2673"/>
      <c r="AC39" s="2674"/>
      <c r="AD39" s="604"/>
      <c r="AE39" s="593"/>
      <c r="AI39" s="491"/>
      <c r="AJ39" s="491"/>
      <c r="AK39" s="491"/>
      <c r="AL39" s="491"/>
      <c r="AM39" s="491"/>
      <c r="AN39" s="491"/>
      <c r="AO39" s="491"/>
      <c r="AP39" s="491"/>
      <c r="AQ39" s="491"/>
      <c r="AR39" s="491"/>
    </row>
    <row r="40" spans="1:44">
      <c r="A40" s="593"/>
      <c r="B40" s="603"/>
      <c r="C40" s="594"/>
      <c r="D40" s="594"/>
      <c r="E40" s="594"/>
      <c r="F40" s="594"/>
      <c r="G40" s="594"/>
      <c r="H40" s="594"/>
      <c r="I40" s="594"/>
      <c r="J40" s="2682">
        <f>AK35</f>
        <v>689.53885941774922</v>
      </c>
      <c r="K40" s="2679"/>
      <c r="L40" s="2679"/>
      <c r="M40" s="2683"/>
      <c r="N40" s="594"/>
      <c r="O40" s="594"/>
      <c r="P40" s="602"/>
      <c r="Q40" s="602"/>
      <c r="R40" s="602"/>
      <c r="S40" s="602"/>
      <c r="T40" s="594"/>
      <c r="U40" s="594"/>
      <c r="V40" s="602"/>
      <c r="W40" s="602"/>
      <c r="X40" s="602"/>
      <c r="Y40" s="602"/>
      <c r="Z40" s="2692">
        <f>AR35</f>
        <v>2538.4071965209055</v>
      </c>
      <c r="AA40" s="2676"/>
      <c r="AB40" s="2676"/>
      <c r="AC40" s="2693"/>
      <c r="AD40" s="604"/>
      <c r="AE40" s="593"/>
    </row>
    <row r="41" spans="1:44" ht="12.75" thickBot="1">
      <c r="A41" s="593"/>
      <c r="B41" s="603"/>
      <c r="C41" s="594"/>
      <c r="D41" s="594"/>
      <c r="E41" s="594"/>
      <c r="F41" s="594"/>
      <c r="G41" s="594"/>
      <c r="H41" s="594"/>
      <c r="I41" s="594"/>
      <c r="J41" s="2684">
        <f>AK36</f>
        <v>4.0724575396224203E-3</v>
      </c>
      <c r="K41" s="2685"/>
      <c r="L41" s="2685"/>
      <c r="M41" s="2686"/>
      <c r="N41" s="594"/>
      <c r="O41" s="594"/>
      <c r="P41" s="602"/>
      <c r="Q41" s="602"/>
      <c r="R41" s="602"/>
      <c r="S41" s="602"/>
      <c r="T41" s="594"/>
      <c r="U41" s="594"/>
      <c r="V41" s="594"/>
      <c r="W41" s="594"/>
      <c r="X41" s="594"/>
      <c r="Y41" s="594"/>
      <c r="Z41" s="2687">
        <f>AR36</f>
        <v>1.4991983968579323E-2</v>
      </c>
      <c r="AA41" s="2688"/>
      <c r="AB41" s="2688"/>
      <c r="AC41" s="2689"/>
      <c r="AD41" s="604"/>
      <c r="AE41" s="593"/>
    </row>
    <row r="42" spans="1:44" ht="12.75" thickTop="1">
      <c r="A42" s="593"/>
      <c r="B42" s="603"/>
      <c r="C42" s="594"/>
      <c r="D42" s="594"/>
      <c r="E42" s="594"/>
      <c r="F42" s="594"/>
      <c r="G42" s="594"/>
      <c r="H42" s="594"/>
      <c r="I42" s="594"/>
      <c r="J42" s="594"/>
      <c r="K42" s="594"/>
      <c r="L42" s="594"/>
      <c r="M42" s="594"/>
      <c r="N42" s="594"/>
      <c r="O42" s="594"/>
      <c r="P42" s="602"/>
      <c r="Q42" s="602"/>
      <c r="R42" s="602"/>
      <c r="S42" s="602"/>
      <c r="T42" s="594"/>
      <c r="U42" s="594"/>
      <c r="V42" s="594"/>
      <c r="W42" s="594"/>
      <c r="X42" s="594"/>
      <c r="Y42" s="594"/>
      <c r="Z42" s="594"/>
      <c r="AA42" s="594"/>
      <c r="AB42" s="594"/>
      <c r="AC42" s="594"/>
      <c r="AD42" s="604"/>
      <c r="AE42" s="593"/>
    </row>
    <row r="43" spans="1:44">
      <c r="A43" s="593"/>
      <c r="B43" s="611"/>
      <c r="C43" s="612"/>
      <c r="D43" s="612"/>
      <c r="E43" s="612"/>
      <c r="F43" s="612"/>
      <c r="G43" s="612"/>
      <c r="H43" s="612"/>
      <c r="I43" s="612"/>
      <c r="J43" s="612"/>
      <c r="K43" s="612"/>
      <c r="L43" s="612"/>
      <c r="M43" s="612"/>
      <c r="N43" s="612"/>
      <c r="O43" s="612"/>
      <c r="P43" s="612"/>
      <c r="Q43" s="612"/>
      <c r="R43" s="612"/>
      <c r="S43" s="612"/>
      <c r="T43" s="612"/>
      <c r="U43" s="612"/>
      <c r="V43" s="612"/>
      <c r="W43" s="612"/>
      <c r="X43" s="612"/>
      <c r="Y43" s="612"/>
      <c r="Z43" s="612"/>
      <c r="AA43" s="612"/>
      <c r="AB43" s="612"/>
      <c r="AC43" s="612"/>
      <c r="AD43" s="613"/>
      <c r="AE43" s="593"/>
    </row>
    <row r="44" spans="1:44" ht="12" customHeight="1">
      <c r="A44" s="593"/>
      <c r="B44" s="594"/>
      <c r="C44" s="594"/>
      <c r="D44" s="594"/>
      <c r="E44" s="594"/>
      <c r="F44" s="594"/>
      <c r="G44" s="594"/>
      <c r="H44" s="594"/>
      <c r="I44" s="594"/>
      <c r="J44" s="594"/>
      <c r="K44" s="594"/>
      <c r="L44" s="594"/>
      <c r="M44" s="594"/>
      <c r="N44" s="594"/>
      <c r="O44" s="594"/>
      <c r="P44" s="2691"/>
      <c r="Q44" s="2691"/>
      <c r="R44" s="2691"/>
      <c r="S44" s="2691"/>
      <c r="T44" s="594"/>
      <c r="U44" s="594"/>
      <c r="V44" s="594"/>
      <c r="W44" s="594"/>
      <c r="X44" s="594"/>
      <c r="Y44" s="594"/>
      <c r="Z44" s="594"/>
      <c r="AA44" s="594"/>
      <c r="AB44" s="594"/>
      <c r="AC44" s="594"/>
      <c r="AD44" s="594"/>
      <c r="AE44" s="593"/>
    </row>
    <row r="45" spans="1:44" ht="12" customHeight="1">
      <c r="A45" s="593"/>
      <c r="B45" s="594"/>
      <c r="C45" s="595" t="s">
        <v>675</v>
      </c>
      <c r="D45" s="596" t="str">
        <f>AH56</f>
        <v>廃   油</v>
      </c>
      <c r="E45" s="594"/>
      <c r="F45" s="594"/>
      <c r="G45" s="594"/>
      <c r="H45" s="594"/>
      <c r="I45" s="594"/>
      <c r="J45" s="594"/>
      <c r="K45" s="594"/>
      <c r="L45" s="594"/>
      <c r="M45" s="594"/>
      <c r="N45" s="594"/>
      <c r="O45" s="594"/>
      <c r="P45" s="594"/>
      <c r="Q45" s="594"/>
      <c r="R45" s="594"/>
      <c r="S45" s="594"/>
      <c r="T45" s="594"/>
      <c r="U45" s="594"/>
      <c r="V45" s="594"/>
      <c r="W45" s="594"/>
      <c r="X45" s="594"/>
      <c r="Y45" s="594"/>
      <c r="Z45" s="594"/>
      <c r="AA45" s="594"/>
      <c r="AB45" s="594"/>
      <c r="AC45" s="594"/>
      <c r="AD45" s="594"/>
      <c r="AE45" s="593"/>
    </row>
    <row r="46" spans="1:44">
      <c r="A46" s="593"/>
      <c r="B46" s="597"/>
      <c r="C46" s="598"/>
      <c r="D46" s="598"/>
      <c r="E46" s="598"/>
      <c r="F46" s="598"/>
      <c r="G46" s="598"/>
      <c r="H46" s="598"/>
      <c r="I46" s="598"/>
      <c r="J46" s="598"/>
      <c r="K46" s="598"/>
      <c r="L46" s="598"/>
      <c r="M46" s="598"/>
      <c r="N46" s="598"/>
      <c r="O46" s="598"/>
      <c r="P46" s="598"/>
      <c r="Q46" s="598"/>
      <c r="R46" s="598"/>
      <c r="S46" s="598"/>
      <c r="T46" s="598"/>
      <c r="U46" s="598"/>
      <c r="V46" s="599"/>
      <c r="W46" s="599"/>
      <c r="X46" s="598"/>
      <c r="Y46" s="600"/>
      <c r="Z46" s="598"/>
      <c r="AA46" s="598"/>
      <c r="AB46" s="598"/>
      <c r="AC46" s="598"/>
      <c r="AD46" s="601"/>
      <c r="AE46" s="593"/>
      <c r="AH46" s="2667"/>
      <c r="AI46" s="602" t="s">
        <v>507</v>
      </c>
      <c r="AJ46" s="602" t="s">
        <v>508</v>
      </c>
      <c r="AK46" s="602" t="s">
        <v>509</v>
      </c>
      <c r="AL46" s="2668" t="s">
        <v>510</v>
      </c>
      <c r="AM46" s="2668"/>
      <c r="AN46" s="2668"/>
      <c r="AO46" s="2668"/>
      <c r="AP46" s="602" t="s">
        <v>511</v>
      </c>
      <c r="AQ46" s="602" t="s">
        <v>512</v>
      </c>
      <c r="AR46" s="602" t="s">
        <v>513</v>
      </c>
    </row>
    <row r="47" spans="1:44" ht="12.75" thickBot="1">
      <c r="A47" s="593"/>
      <c r="B47" s="603"/>
      <c r="C47" s="594"/>
      <c r="D47" s="594"/>
      <c r="E47" s="594"/>
      <c r="F47" s="594"/>
      <c r="G47" s="594"/>
      <c r="H47" s="594"/>
      <c r="I47" s="594"/>
      <c r="J47" s="594"/>
      <c r="K47" s="594"/>
      <c r="L47" s="594"/>
      <c r="M47" s="594"/>
      <c r="N47" s="594"/>
      <c r="O47" s="594"/>
      <c r="P47" s="594"/>
      <c r="Q47" s="594"/>
      <c r="R47" s="594"/>
      <c r="S47" s="594"/>
      <c r="T47" s="594"/>
      <c r="U47" s="594"/>
      <c r="V47" s="594"/>
      <c r="W47" s="594"/>
      <c r="X47" s="594"/>
      <c r="Y47" s="594"/>
      <c r="Z47" s="594"/>
      <c r="AA47" s="594"/>
      <c r="AB47" s="594"/>
      <c r="AC47" s="594"/>
      <c r="AD47" s="604"/>
      <c r="AE47" s="593"/>
      <c r="AH47" s="2667"/>
      <c r="AI47" s="602"/>
      <c r="AJ47" s="602"/>
      <c r="AK47" s="602"/>
      <c r="AL47" s="602" t="s">
        <v>514</v>
      </c>
      <c r="AM47" s="602" t="s">
        <v>515</v>
      </c>
      <c r="AN47" s="602" t="s">
        <v>516</v>
      </c>
      <c r="AO47" s="602" t="s">
        <v>517</v>
      </c>
      <c r="AP47" s="602"/>
      <c r="AQ47" s="602"/>
      <c r="AR47" s="602"/>
    </row>
    <row r="48" spans="1:44" ht="13.5" thickTop="1" thickBot="1">
      <c r="A48" s="593"/>
      <c r="B48" s="603"/>
      <c r="C48" s="594"/>
      <c r="D48" s="594"/>
      <c r="E48" s="594"/>
      <c r="F48" s="594"/>
      <c r="G48" s="594"/>
      <c r="H48" s="594"/>
      <c r="I48" s="594"/>
      <c r="J48" s="2669" t="s">
        <v>669</v>
      </c>
      <c r="K48" s="2670"/>
      <c r="L48" s="2670"/>
      <c r="M48" s="2671"/>
      <c r="N48" s="594"/>
      <c r="O48" s="594"/>
      <c r="P48" s="594"/>
      <c r="Q48" s="594"/>
      <c r="R48" s="594"/>
      <c r="S48" s="594"/>
      <c r="T48" s="594"/>
      <c r="U48" s="594"/>
      <c r="V48" s="594"/>
      <c r="W48" s="594"/>
      <c r="X48" s="594"/>
      <c r="Y48" s="594"/>
      <c r="Z48" s="2672" t="s">
        <v>516</v>
      </c>
      <c r="AA48" s="2673"/>
      <c r="AB48" s="2673"/>
      <c r="AC48" s="2674"/>
      <c r="AD48" s="604"/>
      <c r="AE48" s="593"/>
      <c r="AH48" s="2667"/>
      <c r="AI48" s="602" t="s">
        <v>520</v>
      </c>
      <c r="AJ48" s="602" t="s">
        <v>521</v>
      </c>
      <c r="AK48" s="602" t="s">
        <v>522</v>
      </c>
      <c r="AL48" s="602" t="s">
        <v>523</v>
      </c>
      <c r="AM48" s="602" t="s">
        <v>524</v>
      </c>
      <c r="AN48" s="602" t="s">
        <v>525</v>
      </c>
      <c r="AO48" s="602" t="s">
        <v>526</v>
      </c>
      <c r="AP48" s="602" t="s">
        <v>527</v>
      </c>
      <c r="AQ48" s="602" t="s">
        <v>528</v>
      </c>
      <c r="AR48" s="602" t="s">
        <v>529</v>
      </c>
    </row>
    <row r="49" spans="1:44" ht="12.75" thickTop="1">
      <c r="A49" s="593"/>
      <c r="B49" s="603"/>
      <c r="C49" s="2672" t="s">
        <v>670</v>
      </c>
      <c r="D49" s="2673"/>
      <c r="E49" s="2673"/>
      <c r="F49" s="2674"/>
      <c r="G49" s="594"/>
      <c r="H49" s="594"/>
      <c r="I49" s="594"/>
      <c r="J49" s="2675">
        <f>AJ56</f>
        <v>255.38554111032968</v>
      </c>
      <c r="K49" s="2676"/>
      <c r="L49" s="2676"/>
      <c r="M49" s="2677"/>
      <c r="N49" s="594"/>
      <c r="O49" s="594"/>
      <c r="P49" s="594"/>
      <c r="Q49" s="594"/>
      <c r="R49" s="594"/>
      <c r="S49" s="594"/>
      <c r="T49" s="594"/>
      <c r="U49" s="594"/>
      <c r="V49" s="594"/>
      <c r="W49" s="594"/>
      <c r="X49" s="594"/>
      <c r="Y49" s="594"/>
      <c r="Z49" s="2678">
        <f>AQ56</f>
        <v>1278.7052245740738</v>
      </c>
      <c r="AA49" s="2679"/>
      <c r="AB49" s="2679"/>
      <c r="AC49" s="2680"/>
      <c r="AD49" s="604"/>
      <c r="AE49" s="593"/>
      <c r="AH49" s="605" t="s">
        <v>563</v>
      </c>
      <c r="AI49" s="606">
        <f>'表Ⅲ・9　180116再'!C$9</f>
        <v>2952.6635274641253</v>
      </c>
      <c r="AJ49" s="606">
        <f>'表Ⅲ・9　180116再'!D$9</f>
        <v>255.38554111032968</v>
      </c>
      <c r="AK49" s="606">
        <f>'表Ⅲ・9　180116再'!E$9</f>
        <v>9.0689024502880482</v>
      </c>
      <c r="AL49" s="606">
        <f>'表Ⅲ・9　180116再'!F$9</f>
        <v>2688.2090839035072</v>
      </c>
      <c r="AM49" s="606">
        <f>'表Ⅲ・9　180116再'!G$9</f>
        <v>1066.7033663526788</v>
      </c>
      <c r="AN49" s="606">
        <f>'表Ⅲ・9　180116再'!H$9</f>
        <v>1023.3196834637441</v>
      </c>
      <c r="AO49" s="606">
        <f>'表Ⅲ・9　180116再'!I$9</f>
        <v>43.38368288893399</v>
      </c>
      <c r="AP49" s="606">
        <f>$AJ49+$AN49</f>
        <v>1278.7052245740738</v>
      </c>
      <c r="AQ49" s="606">
        <f>$AL49-$AM49</f>
        <v>1621.5057175508284</v>
      </c>
      <c r="AR49" s="606">
        <f>$AK49+$AO49</f>
        <v>52.45258533922204</v>
      </c>
    </row>
    <row r="50" spans="1:44" ht="12.75" thickBot="1">
      <c r="A50" s="593"/>
      <c r="B50" s="603"/>
      <c r="C50" s="2678">
        <f>AI56</f>
        <v>2952.6635274641253</v>
      </c>
      <c r="D50" s="2679"/>
      <c r="E50" s="2679"/>
      <c r="F50" s="2680"/>
      <c r="G50" s="594"/>
      <c r="H50" s="594"/>
      <c r="I50" s="594"/>
      <c r="J50" s="2684">
        <f>AJ57</f>
        <v>8.649327589644655E-2</v>
      </c>
      <c r="K50" s="2685"/>
      <c r="L50" s="2685"/>
      <c r="M50" s="2686"/>
      <c r="N50" s="594"/>
      <c r="O50" s="594"/>
      <c r="P50" s="594"/>
      <c r="Q50" s="594"/>
      <c r="R50" s="594"/>
      <c r="S50" s="594"/>
      <c r="T50" s="594"/>
      <c r="U50" s="594"/>
      <c r="V50" s="594"/>
      <c r="W50" s="594"/>
      <c r="X50" s="594"/>
      <c r="Y50" s="594"/>
      <c r="Z50" s="2687">
        <f>AQ57</f>
        <v>0.43306838475844933</v>
      </c>
      <c r="AA50" s="2688"/>
      <c r="AB50" s="2688"/>
      <c r="AC50" s="2689"/>
      <c r="AD50" s="604"/>
      <c r="AE50" s="593"/>
      <c r="AH50" s="607" t="s">
        <v>655</v>
      </c>
      <c r="AI50" s="606"/>
      <c r="AJ50" s="608">
        <f>'表Ⅲ・9　180116再'!D$10</f>
        <v>8.649327589644655E-2</v>
      </c>
      <c r="AK50" s="608">
        <f>'表Ⅲ・9　180116再'!E$10</f>
        <v>3.071431054007299E-3</v>
      </c>
      <c r="AL50" s="608">
        <f>'表Ⅲ・9　180116再'!F$10</f>
        <v>0.91043529304954607</v>
      </c>
      <c r="AM50" s="608">
        <f>'表Ⅲ・9　180116再'!G$10</f>
        <v>0.36126817581169152</v>
      </c>
      <c r="AN50" s="608">
        <f>'表Ⅲ・9　180116再'!H$10</f>
        <v>0.34657510886200271</v>
      </c>
      <c r="AO50" s="608">
        <f>'表Ⅲ・9　180116再'!I$10</f>
        <v>1.4693066949688563E-2</v>
      </c>
      <c r="AP50" s="608">
        <f>'表Ⅲ・9　180116再'!J$10</f>
        <v>0.43306838475844933</v>
      </c>
      <c r="AQ50" s="608">
        <f>'表Ⅲ・9　180116再'!K$10</f>
        <v>0.54916711723785461</v>
      </c>
      <c r="AR50" s="608">
        <f>'表Ⅲ・9　180116再'!L$10</f>
        <v>1.7764498003695867E-2</v>
      </c>
    </row>
    <row r="51" spans="1:44" ht="13.5" thickTop="1" thickBot="1">
      <c r="A51" s="593"/>
      <c r="B51" s="603"/>
      <c r="C51" s="2687">
        <v>1</v>
      </c>
      <c r="D51" s="2688"/>
      <c r="E51" s="2688"/>
      <c r="F51" s="2689"/>
      <c r="G51" s="594"/>
      <c r="H51" s="594"/>
      <c r="I51" s="594"/>
      <c r="J51" s="594"/>
      <c r="K51" s="594"/>
      <c r="L51" s="594"/>
      <c r="M51" s="594"/>
      <c r="N51" s="594"/>
      <c r="O51" s="594"/>
      <c r="P51" s="594"/>
      <c r="Q51" s="594"/>
      <c r="R51" s="594"/>
      <c r="S51" s="594"/>
      <c r="T51" s="594"/>
      <c r="U51" s="594"/>
      <c r="V51" s="594"/>
      <c r="W51" s="594"/>
      <c r="X51" s="594"/>
      <c r="Y51" s="594"/>
      <c r="Z51" s="594"/>
      <c r="AA51" s="594"/>
      <c r="AB51" s="594"/>
      <c r="AC51" s="594"/>
      <c r="AD51" s="604"/>
      <c r="AE51" s="593"/>
    </row>
    <row r="52" spans="1:44" ht="12.75" thickTop="1">
      <c r="A52" s="593"/>
      <c r="B52" s="603"/>
      <c r="C52" s="594"/>
      <c r="D52" s="594"/>
      <c r="E52" s="594"/>
      <c r="F52" s="594"/>
      <c r="G52" s="594"/>
      <c r="H52" s="594"/>
      <c r="I52" s="594"/>
      <c r="J52" s="594"/>
      <c r="K52" s="594"/>
      <c r="L52" s="594"/>
      <c r="M52" s="594"/>
      <c r="N52" s="594"/>
      <c r="O52" s="594"/>
      <c r="P52" s="594"/>
      <c r="Q52" s="594"/>
      <c r="R52" s="594"/>
      <c r="S52" s="594"/>
      <c r="T52" s="594"/>
      <c r="U52" s="594"/>
      <c r="V52" s="2669" t="s">
        <v>671</v>
      </c>
      <c r="W52" s="2670"/>
      <c r="X52" s="2670"/>
      <c r="Y52" s="2671"/>
      <c r="Z52" s="2690"/>
      <c r="AA52" s="2690"/>
      <c r="AB52" s="2690"/>
      <c r="AC52" s="2690"/>
      <c r="AD52" s="604"/>
      <c r="AE52" s="593"/>
    </row>
    <row r="53" spans="1:44">
      <c r="A53" s="593"/>
      <c r="B53" s="603"/>
      <c r="C53" s="2690"/>
      <c r="D53" s="2690"/>
      <c r="E53" s="2690"/>
      <c r="F53" s="2690"/>
      <c r="G53" s="594"/>
      <c r="H53" s="594"/>
      <c r="I53" s="594"/>
      <c r="J53" s="594"/>
      <c r="K53" s="594"/>
      <c r="L53" s="594"/>
      <c r="M53" s="594"/>
      <c r="N53" s="594"/>
      <c r="O53" s="594"/>
      <c r="P53" s="2669" t="s">
        <v>515</v>
      </c>
      <c r="Q53" s="2670"/>
      <c r="R53" s="2670"/>
      <c r="S53" s="2671"/>
      <c r="T53" s="594"/>
      <c r="U53" s="594"/>
      <c r="V53" s="2675">
        <f>AO56</f>
        <v>1023.3196834637441</v>
      </c>
      <c r="W53" s="2676"/>
      <c r="X53" s="2676"/>
      <c r="Y53" s="2677"/>
      <c r="Z53" s="2681"/>
      <c r="AA53" s="2681"/>
      <c r="AB53" s="2681"/>
      <c r="AC53" s="2681"/>
      <c r="AD53" s="604"/>
      <c r="AE53" s="593"/>
    </row>
    <row r="54" spans="1:44">
      <c r="A54" s="593"/>
      <c r="B54" s="603"/>
      <c r="C54" s="2681"/>
      <c r="D54" s="2681"/>
      <c r="E54" s="2681"/>
      <c r="F54" s="2681"/>
      <c r="G54" s="594"/>
      <c r="H54" s="594"/>
      <c r="I54" s="594"/>
      <c r="J54" s="2669" t="s">
        <v>514</v>
      </c>
      <c r="K54" s="2670"/>
      <c r="L54" s="2670"/>
      <c r="M54" s="2671"/>
      <c r="N54" s="594"/>
      <c r="O54" s="594"/>
      <c r="P54" s="2682">
        <f>AN56</f>
        <v>1066.7033663526788</v>
      </c>
      <c r="Q54" s="2679"/>
      <c r="R54" s="2679"/>
      <c r="S54" s="2683"/>
      <c r="T54" s="594"/>
      <c r="U54" s="594"/>
      <c r="V54" s="2684">
        <f>AO57</f>
        <v>0.34657510886200271</v>
      </c>
      <c r="W54" s="2685"/>
      <c r="X54" s="2685"/>
      <c r="Y54" s="2686"/>
      <c r="Z54" s="594"/>
      <c r="AA54" s="594"/>
      <c r="AB54" s="594"/>
      <c r="AC54" s="594"/>
      <c r="AD54" s="604"/>
      <c r="AE54" s="593"/>
    </row>
    <row r="55" spans="1:44">
      <c r="A55" s="593"/>
      <c r="B55" s="603"/>
      <c r="C55" s="594"/>
      <c r="D55" s="594"/>
      <c r="E55" s="594"/>
      <c r="F55" s="594"/>
      <c r="G55" s="594"/>
      <c r="H55" s="594"/>
      <c r="I55" s="594"/>
      <c r="J55" s="2682">
        <f>AL56</f>
        <v>2688.2090839035072</v>
      </c>
      <c r="K55" s="2679"/>
      <c r="L55" s="2679"/>
      <c r="M55" s="2683"/>
      <c r="N55" s="594"/>
      <c r="O55" s="594"/>
      <c r="P55" s="2684">
        <f>AN57</f>
        <v>0.36126817581169152</v>
      </c>
      <c r="Q55" s="2685"/>
      <c r="R55" s="2685"/>
      <c r="S55" s="2686"/>
      <c r="T55" s="594"/>
      <c r="U55" s="594"/>
      <c r="V55" s="609"/>
      <c r="W55" s="609"/>
      <c r="X55" s="609"/>
      <c r="Y55" s="609"/>
      <c r="Z55" s="594"/>
      <c r="AA55" s="594"/>
      <c r="AB55" s="594"/>
      <c r="AC55" s="594"/>
      <c r="AD55" s="604"/>
      <c r="AE55" s="593"/>
      <c r="AI55" s="480" t="s">
        <v>534</v>
      </c>
      <c r="AJ55" s="480" t="s">
        <v>535</v>
      </c>
      <c r="AK55" s="480" t="s">
        <v>536</v>
      </c>
      <c r="AL55" s="480" t="s">
        <v>537</v>
      </c>
      <c r="AM55" s="480" t="s">
        <v>542</v>
      </c>
      <c r="AN55" s="480" t="s">
        <v>538</v>
      </c>
      <c r="AO55" s="480" t="s">
        <v>539</v>
      </c>
      <c r="AP55" s="480" t="s">
        <v>540</v>
      </c>
      <c r="AQ55" s="480" t="s">
        <v>541</v>
      </c>
      <c r="AR55" s="480" t="s">
        <v>543</v>
      </c>
    </row>
    <row r="56" spans="1:44" ht="12.75" thickBot="1">
      <c r="A56" s="593"/>
      <c r="B56" s="603"/>
      <c r="C56" s="594"/>
      <c r="D56" s="594"/>
      <c r="E56" s="594"/>
      <c r="F56" s="594"/>
      <c r="G56" s="594"/>
      <c r="H56" s="594"/>
      <c r="I56" s="594"/>
      <c r="J56" s="2684">
        <f>AL57</f>
        <v>0.91043529304954607</v>
      </c>
      <c r="K56" s="2685"/>
      <c r="L56" s="2685"/>
      <c r="M56" s="2686"/>
      <c r="N56" s="594"/>
      <c r="O56" s="594"/>
      <c r="P56" s="594"/>
      <c r="Q56" s="594"/>
      <c r="R56" s="594"/>
      <c r="S56" s="594"/>
      <c r="T56" s="594"/>
      <c r="U56" s="594"/>
      <c r="V56" s="2669" t="s">
        <v>672</v>
      </c>
      <c r="W56" s="2670"/>
      <c r="X56" s="2670"/>
      <c r="Y56" s="2671"/>
      <c r="Z56" s="594"/>
      <c r="AA56" s="594"/>
      <c r="AB56" s="594"/>
      <c r="AC56" s="594"/>
      <c r="AD56" s="604"/>
      <c r="AE56" s="593"/>
      <c r="AH56" s="610" t="str">
        <f>AH49</f>
        <v>廃   油</v>
      </c>
      <c r="AI56" s="491">
        <f>AI49</f>
        <v>2952.6635274641253</v>
      </c>
      <c r="AJ56" s="491">
        <f>AJ49</f>
        <v>255.38554111032968</v>
      </c>
      <c r="AK56" s="491">
        <f>AK49</f>
        <v>9.0689024502880482</v>
      </c>
      <c r="AL56" s="491">
        <f>AL49</f>
        <v>2688.2090839035072</v>
      </c>
      <c r="AM56" s="491">
        <f>AQ49</f>
        <v>1621.5057175508284</v>
      </c>
      <c r="AN56" s="491">
        <f t="shared" ref="AN56:AQ57" si="2">AM49</f>
        <v>1066.7033663526788</v>
      </c>
      <c r="AO56" s="491">
        <f t="shared" si="2"/>
        <v>1023.3196834637441</v>
      </c>
      <c r="AP56" s="491">
        <f t="shared" si="2"/>
        <v>43.38368288893399</v>
      </c>
      <c r="AQ56" s="491">
        <f t="shared" si="2"/>
        <v>1278.7052245740738</v>
      </c>
      <c r="AR56" s="491">
        <f>AR49</f>
        <v>52.45258533922204</v>
      </c>
    </row>
    <row r="57" spans="1:44" ht="12.75" thickTop="1">
      <c r="A57" s="593"/>
      <c r="B57" s="603"/>
      <c r="C57" s="594"/>
      <c r="D57" s="594"/>
      <c r="E57" s="594"/>
      <c r="F57" s="594"/>
      <c r="G57" s="594"/>
      <c r="H57" s="594"/>
      <c r="I57" s="594"/>
      <c r="J57" s="594"/>
      <c r="K57" s="594"/>
      <c r="L57" s="594"/>
      <c r="M57" s="594"/>
      <c r="N57" s="594"/>
      <c r="O57" s="594"/>
      <c r="P57" s="2672" t="s">
        <v>512</v>
      </c>
      <c r="Q57" s="2673"/>
      <c r="R57" s="2673"/>
      <c r="S57" s="2674"/>
      <c r="T57" s="594"/>
      <c r="U57" s="594"/>
      <c r="V57" s="2675">
        <f>AP56</f>
        <v>43.38368288893399</v>
      </c>
      <c r="W57" s="2676"/>
      <c r="X57" s="2676"/>
      <c r="Y57" s="2677"/>
      <c r="Z57" s="594"/>
      <c r="AA57" s="594"/>
      <c r="AB57" s="594"/>
      <c r="AC57" s="594"/>
      <c r="AD57" s="604"/>
      <c r="AE57" s="593"/>
      <c r="AH57" s="363" t="s">
        <v>655</v>
      </c>
      <c r="AJ57" s="480">
        <f>AJ50</f>
        <v>8.649327589644655E-2</v>
      </c>
      <c r="AK57" s="480">
        <f>AK50</f>
        <v>3.071431054007299E-3</v>
      </c>
      <c r="AL57" s="480">
        <f>AL50</f>
        <v>0.91043529304954607</v>
      </c>
      <c r="AM57" s="480">
        <f>AQ50</f>
        <v>0.54916711723785461</v>
      </c>
      <c r="AN57" s="480">
        <f t="shared" si="2"/>
        <v>0.36126817581169152</v>
      </c>
      <c r="AO57" s="480">
        <f t="shared" si="2"/>
        <v>0.34657510886200271</v>
      </c>
      <c r="AP57" s="480">
        <f t="shared" si="2"/>
        <v>1.4693066949688563E-2</v>
      </c>
      <c r="AQ57" s="480">
        <f t="shared" si="2"/>
        <v>0.43306838475844933</v>
      </c>
      <c r="AR57" s="480">
        <f>AR50</f>
        <v>1.7764498003695867E-2</v>
      </c>
    </row>
    <row r="58" spans="1:44">
      <c r="A58" s="593"/>
      <c r="B58" s="603"/>
      <c r="C58" s="594"/>
      <c r="D58" s="594"/>
      <c r="E58" s="594"/>
      <c r="F58" s="594"/>
      <c r="G58" s="594"/>
      <c r="H58" s="594"/>
      <c r="I58" s="594"/>
      <c r="J58" s="594"/>
      <c r="K58" s="594"/>
      <c r="L58" s="594"/>
      <c r="M58" s="594"/>
      <c r="N58" s="594"/>
      <c r="O58" s="594"/>
      <c r="P58" s="2678">
        <f>AM56</f>
        <v>1621.5057175508284</v>
      </c>
      <c r="Q58" s="2679"/>
      <c r="R58" s="2679"/>
      <c r="S58" s="2680"/>
      <c r="T58" s="594"/>
      <c r="U58" s="594"/>
      <c r="V58" s="2684">
        <f>AP57</f>
        <v>1.4693066949688563E-2</v>
      </c>
      <c r="W58" s="2685"/>
      <c r="X58" s="2685"/>
      <c r="Y58" s="2686"/>
      <c r="Z58" s="594"/>
      <c r="AA58" s="594"/>
      <c r="AB58" s="594"/>
      <c r="AC58" s="594"/>
      <c r="AD58" s="604"/>
      <c r="AE58" s="593"/>
    </row>
    <row r="59" spans="1:44" ht="12.75" thickBot="1">
      <c r="A59" s="593"/>
      <c r="B59" s="603"/>
      <c r="C59" s="594"/>
      <c r="D59" s="594"/>
      <c r="E59" s="594"/>
      <c r="F59" s="594"/>
      <c r="G59" s="594"/>
      <c r="H59" s="594"/>
      <c r="I59" s="594"/>
      <c r="J59" s="602"/>
      <c r="K59" s="602"/>
      <c r="L59" s="602"/>
      <c r="M59" s="602"/>
      <c r="N59" s="594"/>
      <c r="O59" s="594"/>
      <c r="P59" s="2687">
        <f>AM57</f>
        <v>0.54916711723785461</v>
      </c>
      <c r="Q59" s="2688"/>
      <c r="R59" s="2688"/>
      <c r="S59" s="2689"/>
      <c r="T59" s="594"/>
      <c r="U59" s="594"/>
      <c r="V59" s="602"/>
      <c r="W59" s="602"/>
      <c r="X59" s="602"/>
      <c r="Y59" s="602"/>
      <c r="Z59" s="594"/>
      <c r="AA59" s="594"/>
      <c r="AB59" s="594"/>
      <c r="AC59" s="594"/>
      <c r="AD59" s="604"/>
      <c r="AE59" s="593"/>
    </row>
    <row r="60" spans="1:44" ht="12.75" thickTop="1">
      <c r="A60" s="593"/>
      <c r="B60" s="603"/>
      <c r="C60" s="594"/>
      <c r="D60" s="594"/>
      <c r="E60" s="594"/>
      <c r="F60" s="594"/>
      <c r="G60" s="594"/>
      <c r="H60" s="594"/>
      <c r="I60" s="594"/>
      <c r="J60" s="2669" t="s">
        <v>673</v>
      </c>
      <c r="K60" s="2670"/>
      <c r="L60" s="2670"/>
      <c r="M60" s="2671"/>
      <c r="N60" s="594"/>
      <c r="O60" s="594"/>
      <c r="P60" s="594"/>
      <c r="Q60" s="594"/>
      <c r="R60" s="594"/>
      <c r="S60" s="594"/>
      <c r="T60" s="594"/>
      <c r="U60" s="594"/>
      <c r="V60" s="602"/>
      <c r="W60" s="602"/>
      <c r="X60" s="602"/>
      <c r="Y60" s="602"/>
      <c r="Z60" s="2672" t="s">
        <v>674</v>
      </c>
      <c r="AA60" s="2673"/>
      <c r="AB60" s="2673"/>
      <c r="AC60" s="2674"/>
      <c r="AD60" s="604"/>
      <c r="AE60" s="593"/>
      <c r="AI60" s="491"/>
      <c r="AJ60" s="491"/>
      <c r="AK60" s="491"/>
      <c r="AL60" s="491"/>
      <c r="AM60" s="491"/>
      <c r="AN60" s="491"/>
      <c r="AO60" s="491"/>
      <c r="AP60" s="491"/>
      <c r="AQ60" s="491"/>
      <c r="AR60" s="491"/>
    </row>
    <row r="61" spans="1:44">
      <c r="A61" s="593"/>
      <c r="B61" s="603"/>
      <c r="C61" s="594"/>
      <c r="D61" s="594"/>
      <c r="E61" s="594"/>
      <c r="F61" s="594"/>
      <c r="G61" s="594"/>
      <c r="H61" s="594"/>
      <c r="I61" s="594"/>
      <c r="J61" s="2682">
        <f>AK56</f>
        <v>9.0689024502880482</v>
      </c>
      <c r="K61" s="2679"/>
      <c r="L61" s="2679"/>
      <c r="M61" s="2683"/>
      <c r="N61" s="594"/>
      <c r="O61" s="594"/>
      <c r="P61" s="602"/>
      <c r="Q61" s="602"/>
      <c r="R61" s="602"/>
      <c r="S61" s="602"/>
      <c r="T61" s="594"/>
      <c r="U61" s="594"/>
      <c r="V61" s="602"/>
      <c r="W61" s="602"/>
      <c r="X61" s="602"/>
      <c r="Y61" s="602"/>
      <c r="Z61" s="2692">
        <f>AR56</f>
        <v>52.45258533922204</v>
      </c>
      <c r="AA61" s="2676"/>
      <c r="AB61" s="2676"/>
      <c r="AC61" s="2693"/>
      <c r="AD61" s="604"/>
      <c r="AE61" s="593"/>
    </row>
    <row r="62" spans="1:44" ht="12.75" thickBot="1">
      <c r="A62" s="593"/>
      <c r="B62" s="603"/>
      <c r="C62" s="594"/>
      <c r="D62" s="594"/>
      <c r="E62" s="594"/>
      <c r="F62" s="594"/>
      <c r="G62" s="594"/>
      <c r="H62" s="594"/>
      <c r="I62" s="594"/>
      <c r="J62" s="2684">
        <f>AK57</f>
        <v>3.071431054007299E-3</v>
      </c>
      <c r="K62" s="2685"/>
      <c r="L62" s="2685"/>
      <c r="M62" s="2686"/>
      <c r="N62" s="594"/>
      <c r="O62" s="594"/>
      <c r="P62" s="602"/>
      <c r="Q62" s="602"/>
      <c r="R62" s="602"/>
      <c r="S62" s="602"/>
      <c r="T62" s="594"/>
      <c r="U62" s="594"/>
      <c r="V62" s="594"/>
      <c r="W62" s="594"/>
      <c r="X62" s="594"/>
      <c r="Y62" s="594"/>
      <c r="Z62" s="2687">
        <f>AR57</f>
        <v>1.7764498003695867E-2</v>
      </c>
      <c r="AA62" s="2688"/>
      <c r="AB62" s="2688"/>
      <c r="AC62" s="2689"/>
      <c r="AD62" s="604"/>
      <c r="AE62" s="593"/>
    </row>
    <row r="63" spans="1:44" ht="12.75" thickTop="1">
      <c r="A63" s="593"/>
      <c r="B63" s="603"/>
      <c r="C63" s="594"/>
      <c r="D63" s="594"/>
      <c r="E63" s="594"/>
      <c r="F63" s="594"/>
      <c r="G63" s="594"/>
      <c r="H63" s="594"/>
      <c r="I63" s="594"/>
      <c r="J63" s="594"/>
      <c r="K63" s="594"/>
      <c r="L63" s="594"/>
      <c r="M63" s="594"/>
      <c r="N63" s="594"/>
      <c r="O63" s="594"/>
      <c r="P63" s="602"/>
      <c r="Q63" s="602"/>
      <c r="R63" s="602"/>
      <c r="S63" s="602"/>
      <c r="T63" s="594"/>
      <c r="U63" s="594"/>
      <c r="V63" s="594"/>
      <c r="W63" s="594"/>
      <c r="X63" s="594"/>
      <c r="Y63" s="594"/>
      <c r="Z63" s="594"/>
      <c r="AA63" s="594"/>
      <c r="AB63" s="594"/>
      <c r="AC63" s="594"/>
      <c r="AD63" s="604"/>
      <c r="AE63" s="593"/>
    </row>
    <row r="64" spans="1:44">
      <c r="A64" s="593"/>
      <c r="B64" s="611"/>
      <c r="C64" s="612"/>
      <c r="D64" s="612"/>
      <c r="E64" s="612"/>
      <c r="F64" s="612"/>
      <c r="G64" s="612"/>
      <c r="H64" s="612"/>
      <c r="I64" s="612"/>
      <c r="J64" s="612"/>
      <c r="K64" s="612"/>
      <c r="L64" s="612"/>
      <c r="M64" s="612"/>
      <c r="N64" s="612"/>
      <c r="O64" s="612"/>
      <c r="P64" s="612"/>
      <c r="Q64" s="612"/>
      <c r="R64" s="612"/>
      <c r="S64" s="612"/>
      <c r="T64" s="612"/>
      <c r="U64" s="612"/>
      <c r="V64" s="612"/>
      <c r="W64" s="612"/>
      <c r="X64" s="612"/>
      <c r="Y64" s="612"/>
      <c r="Z64" s="612"/>
      <c r="AA64" s="612"/>
      <c r="AB64" s="612"/>
      <c r="AC64" s="612"/>
      <c r="AD64" s="613"/>
      <c r="AE64" s="593"/>
    </row>
    <row r="65" spans="1:44" ht="12" customHeight="1">
      <c r="A65" s="593"/>
      <c r="B65" s="594"/>
      <c r="C65" s="594"/>
      <c r="D65" s="594"/>
      <c r="E65" s="594"/>
      <c r="F65" s="594"/>
      <c r="G65" s="594"/>
      <c r="H65" s="594"/>
      <c r="I65" s="594"/>
      <c r="J65" s="594"/>
      <c r="K65" s="594"/>
      <c r="L65" s="594"/>
      <c r="M65" s="594"/>
      <c r="N65" s="594"/>
      <c r="O65" s="594"/>
      <c r="P65" s="2691"/>
      <c r="Q65" s="2691"/>
      <c r="R65" s="2691"/>
      <c r="S65" s="2691"/>
      <c r="T65" s="594"/>
      <c r="U65" s="594"/>
      <c r="V65" s="594"/>
      <c r="W65" s="594"/>
      <c r="X65" s="594"/>
      <c r="Y65" s="594"/>
      <c r="Z65" s="594"/>
      <c r="AA65" s="594"/>
      <c r="AB65" s="594"/>
      <c r="AC65" s="594"/>
      <c r="AD65" s="594"/>
      <c r="AE65" s="593"/>
    </row>
    <row r="66" spans="1:44" ht="12" customHeight="1">
      <c r="A66" s="593"/>
      <c r="B66" s="594"/>
      <c r="C66" s="595" t="s">
        <v>676</v>
      </c>
      <c r="D66" s="596" t="str">
        <f>AH77</f>
        <v>廃   酸</v>
      </c>
      <c r="E66" s="594"/>
      <c r="F66" s="594"/>
      <c r="G66" s="594"/>
      <c r="H66" s="594"/>
      <c r="I66" s="594"/>
      <c r="J66" s="594"/>
      <c r="K66" s="594"/>
      <c r="L66" s="594"/>
      <c r="M66" s="594"/>
      <c r="N66" s="594"/>
      <c r="O66" s="594"/>
      <c r="P66" s="594"/>
      <c r="Q66" s="594"/>
      <c r="R66" s="594"/>
      <c r="S66" s="594"/>
      <c r="T66" s="594"/>
      <c r="U66" s="594"/>
      <c r="V66" s="594"/>
      <c r="W66" s="594"/>
      <c r="X66" s="594"/>
      <c r="Y66" s="594"/>
      <c r="Z66" s="594"/>
      <c r="AA66" s="594"/>
      <c r="AB66" s="594"/>
      <c r="AC66" s="594"/>
      <c r="AD66" s="594"/>
      <c r="AE66" s="593"/>
    </row>
    <row r="67" spans="1:44">
      <c r="A67" s="593"/>
      <c r="B67" s="597"/>
      <c r="C67" s="598"/>
      <c r="D67" s="598"/>
      <c r="E67" s="598"/>
      <c r="F67" s="598"/>
      <c r="G67" s="598"/>
      <c r="H67" s="598"/>
      <c r="I67" s="598"/>
      <c r="J67" s="598"/>
      <c r="K67" s="598"/>
      <c r="L67" s="598"/>
      <c r="M67" s="598"/>
      <c r="N67" s="598"/>
      <c r="O67" s="598"/>
      <c r="P67" s="598"/>
      <c r="Q67" s="598"/>
      <c r="R67" s="598"/>
      <c r="S67" s="598"/>
      <c r="T67" s="598"/>
      <c r="U67" s="598"/>
      <c r="V67" s="599"/>
      <c r="W67" s="599"/>
      <c r="X67" s="598"/>
      <c r="Y67" s="600"/>
      <c r="Z67" s="598"/>
      <c r="AA67" s="598"/>
      <c r="AB67" s="598"/>
      <c r="AC67" s="598"/>
      <c r="AD67" s="601"/>
      <c r="AE67" s="593"/>
      <c r="AH67" s="2667"/>
      <c r="AI67" s="602" t="s">
        <v>507</v>
      </c>
      <c r="AJ67" s="602" t="s">
        <v>508</v>
      </c>
      <c r="AK67" s="602" t="s">
        <v>509</v>
      </c>
      <c r="AL67" s="2668" t="s">
        <v>510</v>
      </c>
      <c r="AM67" s="2668"/>
      <c r="AN67" s="2668"/>
      <c r="AO67" s="2668"/>
      <c r="AP67" s="602" t="s">
        <v>511</v>
      </c>
      <c r="AQ67" s="602" t="s">
        <v>512</v>
      </c>
      <c r="AR67" s="602" t="s">
        <v>513</v>
      </c>
    </row>
    <row r="68" spans="1:44" ht="12.75" thickBot="1">
      <c r="A68" s="593"/>
      <c r="B68" s="603"/>
      <c r="C68" s="594"/>
      <c r="D68" s="594"/>
      <c r="E68" s="594"/>
      <c r="F68" s="594"/>
      <c r="G68" s="594"/>
      <c r="H68" s="594"/>
      <c r="I68" s="594"/>
      <c r="J68" s="594"/>
      <c r="K68" s="594"/>
      <c r="L68" s="594"/>
      <c r="M68" s="594"/>
      <c r="N68" s="594"/>
      <c r="O68" s="594"/>
      <c r="P68" s="594"/>
      <c r="Q68" s="594"/>
      <c r="R68" s="594"/>
      <c r="S68" s="594"/>
      <c r="T68" s="594"/>
      <c r="U68" s="594"/>
      <c r="V68" s="594"/>
      <c r="W68" s="594"/>
      <c r="X68" s="594"/>
      <c r="Y68" s="594"/>
      <c r="Z68" s="594"/>
      <c r="AA68" s="594"/>
      <c r="AB68" s="594"/>
      <c r="AC68" s="594"/>
      <c r="AD68" s="604"/>
      <c r="AE68" s="593"/>
      <c r="AH68" s="2667"/>
      <c r="AI68" s="602"/>
      <c r="AJ68" s="602"/>
      <c r="AK68" s="602"/>
      <c r="AL68" s="602" t="s">
        <v>514</v>
      </c>
      <c r="AM68" s="602" t="s">
        <v>515</v>
      </c>
      <c r="AN68" s="602" t="s">
        <v>516</v>
      </c>
      <c r="AO68" s="602" t="s">
        <v>517</v>
      </c>
      <c r="AP68" s="602"/>
      <c r="AQ68" s="602"/>
      <c r="AR68" s="602"/>
    </row>
    <row r="69" spans="1:44" ht="13.5" thickTop="1" thickBot="1">
      <c r="A69" s="593"/>
      <c r="B69" s="603"/>
      <c r="C69" s="594"/>
      <c r="D69" s="594"/>
      <c r="E69" s="594"/>
      <c r="F69" s="594"/>
      <c r="G69" s="594"/>
      <c r="H69" s="594"/>
      <c r="I69" s="594"/>
      <c r="J69" s="2669" t="s">
        <v>669</v>
      </c>
      <c r="K69" s="2670"/>
      <c r="L69" s="2670"/>
      <c r="M69" s="2671"/>
      <c r="N69" s="594"/>
      <c r="O69" s="594"/>
      <c r="P69" s="594"/>
      <c r="Q69" s="594"/>
      <c r="R69" s="594"/>
      <c r="S69" s="594"/>
      <c r="T69" s="594"/>
      <c r="U69" s="594"/>
      <c r="V69" s="594"/>
      <c r="W69" s="594"/>
      <c r="X69" s="594"/>
      <c r="Y69" s="594"/>
      <c r="Z69" s="2672" t="s">
        <v>516</v>
      </c>
      <c r="AA69" s="2673"/>
      <c r="AB69" s="2673"/>
      <c r="AC69" s="2674"/>
      <c r="AD69" s="604"/>
      <c r="AE69" s="593"/>
      <c r="AH69" s="2667"/>
      <c r="AI69" s="602" t="s">
        <v>520</v>
      </c>
      <c r="AJ69" s="602" t="s">
        <v>521</v>
      </c>
      <c r="AK69" s="602" t="s">
        <v>522</v>
      </c>
      <c r="AL69" s="602" t="s">
        <v>523</v>
      </c>
      <c r="AM69" s="602" t="s">
        <v>524</v>
      </c>
      <c r="AN69" s="602" t="s">
        <v>525</v>
      </c>
      <c r="AO69" s="602" t="s">
        <v>526</v>
      </c>
      <c r="AP69" s="602" t="s">
        <v>527</v>
      </c>
      <c r="AQ69" s="602" t="s">
        <v>528</v>
      </c>
      <c r="AR69" s="602" t="s">
        <v>529</v>
      </c>
    </row>
    <row r="70" spans="1:44" ht="12.75" thickTop="1">
      <c r="A70" s="593"/>
      <c r="B70" s="603"/>
      <c r="C70" s="2672" t="s">
        <v>670</v>
      </c>
      <c r="D70" s="2673"/>
      <c r="E70" s="2673"/>
      <c r="F70" s="2674"/>
      <c r="G70" s="594"/>
      <c r="H70" s="594"/>
      <c r="I70" s="594"/>
      <c r="J70" s="2675">
        <f>AJ77</f>
        <v>110.16464335227178</v>
      </c>
      <c r="K70" s="2676"/>
      <c r="L70" s="2676"/>
      <c r="M70" s="2677"/>
      <c r="N70" s="594"/>
      <c r="O70" s="594"/>
      <c r="P70" s="594"/>
      <c r="Q70" s="594"/>
      <c r="R70" s="594"/>
      <c r="S70" s="594"/>
      <c r="T70" s="594"/>
      <c r="U70" s="594"/>
      <c r="V70" s="594"/>
      <c r="W70" s="594"/>
      <c r="X70" s="594"/>
      <c r="Y70" s="594"/>
      <c r="Z70" s="2678">
        <f>AQ77</f>
        <v>844.6859304361916</v>
      </c>
      <c r="AA70" s="2679"/>
      <c r="AB70" s="2679"/>
      <c r="AC70" s="2680"/>
      <c r="AD70" s="604"/>
      <c r="AE70" s="593"/>
      <c r="AH70" s="605" t="s">
        <v>564</v>
      </c>
      <c r="AI70" s="606">
        <f>'表Ⅲ・9　180116再'!C$11</f>
        <v>2825.8722168110339</v>
      </c>
      <c r="AJ70" s="606">
        <f>'表Ⅲ・9　180116再'!D$11</f>
        <v>110.16464335227178</v>
      </c>
      <c r="AK70" s="606">
        <f>'表Ⅲ・9　180116再'!E$11</f>
        <v>18.011999518261877</v>
      </c>
      <c r="AL70" s="606">
        <f>'表Ⅲ・9　180116再'!F$11</f>
        <v>2697.6955739404998</v>
      </c>
      <c r="AM70" s="606">
        <f>'表Ⅲ・9　180116再'!G$11</f>
        <v>814.70919623496513</v>
      </c>
      <c r="AN70" s="606">
        <f>'表Ⅲ・9　180116再'!H$11</f>
        <v>734.52128708391979</v>
      </c>
      <c r="AO70" s="606">
        <f>'表Ⅲ・9　180116再'!I$11</f>
        <v>80.187909151045133</v>
      </c>
      <c r="AP70" s="606">
        <f>$AJ70+$AN70</f>
        <v>844.6859304361916</v>
      </c>
      <c r="AQ70" s="606">
        <f>$AL70-$AM70</f>
        <v>1882.9863777055348</v>
      </c>
      <c r="AR70" s="606">
        <f>$AK70+$AO70</f>
        <v>98.199908669307007</v>
      </c>
    </row>
    <row r="71" spans="1:44" ht="12.75" thickBot="1">
      <c r="A71" s="593"/>
      <c r="B71" s="603"/>
      <c r="C71" s="2678">
        <f>AI77</f>
        <v>2825.8722168110339</v>
      </c>
      <c r="D71" s="2679"/>
      <c r="E71" s="2679"/>
      <c r="F71" s="2680"/>
      <c r="G71" s="594"/>
      <c r="H71" s="594"/>
      <c r="I71" s="594"/>
      <c r="J71" s="2684">
        <f>AJ78</f>
        <v>3.8984297554894888E-2</v>
      </c>
      <c r="K71" s="2685"/>
      <c r="L71" s="2685"/>
      <c r="M71" s="2686"/>
      <c r="N71" s="594"/>
      <c r="O71" s="594"/>
      <c r="P71" s="594"/>
      <c r="Q71" s="594"/>
      <c r="R71" s="594"/>
      <c r="S71" s="594"/>
      <c r="T71" s="594"/>
      <c r="U71" s="594"/>
      <c r="V71" s="594"/>
      <c r="W71" s="594"/>
      <c r="X71" s="594"/>
      <c r="Y71" s="594"/>
      <c r="Z71" s="2687">
        <f>AQ78</f>
        <v>0.29891158043565408</v>
      </c>
      <c r="AA71" s="2688"/>
      <c r="AB71" s="2688"/>
      <c r="AC71" s="2689"/>
      <c r="AD71" s="604"/>
      <c r="AE71" s="593"/>
      <c r="AH71" s="607" t="s">
        <v>655</v>
      </c>
      <c r="AI71" s="606"/>
      <c r="AJ71" s="608">
        <f>'表Ⅲ・9　180116再'!D$12</f>
        <v>3.8984297554894888E-2</v>
      </c>
      <c r="AK71" s="608">
        <f>'表Ⅲ・9　180116再'!E$12</f>
        <v>6.3739610769053892E-3</v>
      </c>
      <c r="AL71" s="608">
        <f>'表Ⅲ・9　180116再'!F$12</f>
        <v>0.95464174136819957</v>
      </c>
      <c r="AM71" s="608">
        <f>'表Ⅲ・9　180116再'!G$12</f>
        <v>0.28830362228988388</v>
      </c>
      <c r="AN71" s="608">
        <f>'表Ⅲ・9　180116再'!H$12</f>
        <v>0.25992728288075923</v>
      </c>
      <c r="AO71" s="608">
        <f>'表Ⅲ・9　180116再'!I$12</f>
        <v>2.8376339409124565E-2</v>
      </c>
      <c r="AP71" s="608">
        <f>'表Ⅲ・9　180116再'!J$12</f>
        <v>0.29891158043565408</v>
      </c>
      <c r="AQ71" s="608">
        <f>'表Ⅲ・9　180116再'!K$12</f>
        <v>0.66633811907831586</v>
      </c>
      <c r="AR71" s="608">
        <f>'表Ⅲ・9　180116再'!L$12</f>
        <v>3.475030048602995E-2</v>
      </c>
    </row>
    <row r="72" spans="1:44" ht="13.5" thickTop="1" thickBot="1">
      <c r="A72" s="593"/>
      <c r="B72" s="603"/>
      <c r="C72" s="2687">
        <v>1</v>
      </c>
      <c r="D72" s="2688"/>
      <c r="E72" s="2688"/>
      <c r="F72" s="2689"/>
      <c r="G72" s="594"/>
      <c r="H72" s="594"/>
      <c r="I72" s="594"/>
      <c r="J72" s="594"/>
      <c r="K72" s="594"/>
      <c r="L72" s="594"/>
      <c r="M72" s="594"/>
      <c r="N72" s="594"/>
      <c r="O72" s="594"/>
      <c r="P72" s="594"/>
      <c r="Q72" s="594"/>
      <c r="R72" s="594"/>
      <c r="S72" s="594"/>
      <c r="T72" s="594"/>
      <c r="U72" s="594"/>
      <c r="V72" s="594"/>
      <c r="W72" s="594"/>
      <c r="X72" s="594"/>
      <c r="Y72" s="594"/>
      <c r="Z72" s="594"/>
      <c r="AA72" s="594"/>
      <c r="AB72" s="594"/>
      <c r="AC72" s="594"/>
      <c r="AD72" s="604"/>
      <c r="AE72" s="593"/>
    </row>
    <row r="73" spans="1:44" ht="12.75" thickTop="1">
      <c r="A73" s="593"/>
      <c r="B73" s="603"/>
      <c r="C73" s="594"/>
      <c r="D73" s="594"/>
      <c r="E73" s="594"/>
      <c r="F73" s="594"/>
      <c r="G73" s="594"/>
      <c r="H73" s="594"/>
      <c r="I73" s="594"/>
      <c r="J73" s="594"/>
      <c r="K73" s="594"/>
      <c r="L73" s="594"/>
      <c r="M73" s="594"/>
      <c r="N73" s="594"/>
      <c r="O73" s="594"/>
      <c r="P73" s="594"/>
      <c r="Q73" s="594"/>
      <c r="R73" s="594"/>
      <c r="S73" s="594"/>
      <c r="T73" s="594"/>
      <c r="U73" s="594"/>
      <c r="V73" s="2669" t="s">
        <v>671</v>
      </c>
      <c r="W73" s="2670"/>
      <c r="X73" s="2670"/>
      <c r="Y73" s="2671"/>
      <c r="Z73" s="2690"/>
      <c r="AA73" s="2690"/>
      <c r="AB73" s="2690"/>
      <c r="AC73" s="2690"/>
      <c r="AD73" s="604"/>
      <c r="AE73" s="593"/>
    </row>
    <row r="74" spans="1:44">
      <c r="A74" s="593"/>
      <c r="B74" s="603"/>
      <c r="C74" s="2690"/>
      <c r="D74" s="2690"/>
      <c r="E74" s="2690"/>
      <c r="F74" s="2690"/>
      <c r="G74" s="594"/>
      <c r="H74" s="594"/>
      <c r="I74" s="594"/>
      <c r="J74" s="594"/>
      <c r="K74" s="594"/>
      <c r="L74" s="594"/>
      <c r="M74" s="594"/>
      <c r="N74" s="594"/>
      <c r="O74" s="594"/>
      <c r="P74" s="2669" t="s">
        <v>515</v>
      </c>
      <c r="Q74" s="2670"/>
      <c r="R74" s="2670"/>
      <c r="S74" s="2671"/>
      <c r="T74" s="594"/>
      <c r="U74" s="594"/>
      <c r="V74" s="2675">
        <f>AO77</f>
        <v>734.52128708391979</v>
      </c>
      <c r="W74" s="2676"/>
      <c r="X74" s="2676"/>
      <c r="Y74" s="2677"/>
      <c r="Z74" s="2681"/>
      <c r="AA74" s="2681"/>
      <c r="AB74" s="2681"/>
      <c r="AC74" s="2681"/>
      <c r="AD74" s="604"/>
      <c r="AE74" s="593"/>
    </row>
    <row r="75" spans="1:44">
      <c r="A75" s="593"/>
      <c r="B75" s="603"/>
      <c r="C75" s="2681"/>
      <c r="D75" s="2681"/>
      <c r="E75" s="2681"/>
      <c r="F75" s="2681"/>
      <c r="G75" s="594"/>
      <c r="H75" s="594"/>
      <c r="I75" s="594"/>
      <c r="J75" s="2669" t="s">
        <v>514</v>
      </c>
      <c r="K75" s="2670"/>
      <c r="L75" s="2670"/>
      <c r="M75" s="2671"/>
      <c r="N75" s="594"/>
      <c r="O75" s="594"/>
      <c r="P75" s="2682">
        <f>AN77</f>
        <v>814.70919623496513</v>
      </c>
      <c r="Q75" s="2679"/>
      <c r="R75" s="2679"/>
      <c r="S75" s="2683"/>
      <c r="T75" s="594"/>
      <c r="U75" s="594"/>
      <c r="V75" s="2684">
        <f>AO78</f>
        <v>0.25992728288075923</v>
      </c>
      <c r="W75" s="2685"/>
      <c r="X75" s="2685"/>
      <c r="Y75" s="2686"/>
      <c r="Z75" s="594"/>
      <c r="AA75" s="594"/>
      <c r="AB75" s="594"/>
      <c r="AC75" s="594"/>
      <c r="AD75" s="604"/>
      <c r="AE75" s="593"/>
    </row>
    <row r="76" spans="1:44">
      <c r="A76" s="593"/>
      <c r="B76" s="603"/>
      <c r="C76" s="594"/>
      <c r="D76" s="594"/>
      <c r="E76" s="594"/>
      <c r="F76" s="594"/>
      <c r="G76" s="594"/>
      <c r="H76" s="594"/>
      <c r="I76" s="594"/>
      <c r="J76" s="2682">
        <f>AL77</f>
        <v>2697.6955739404998</v>
      </c>
      <c r="K76" s="2679"/>
      <c r="L76" s="2679"/>
      <c r="M76" s="2683"/>
      <c r="N76" s="594"/>
      <c r="O76" s="594"/>
      <c r="P76" s="2684">
        <f>AN78</f>
        <v>0.28830362228988388</v>
      </c>
      <c r="Q76" s="2685"/>
      <c r="R76" s="2685"/>
      <c r="S76" s="2686"/>
      <c r="T76" s="594"/>
      <c r="U76" s="594"/>
      <c r="V76" s="609"/>
      <c r="W76" s="609"/>
      <c r="X76" s="609"/>
      <c r="Y76" s="609"/>
      <c r="Z76" s="594"/>
      <c r="AA76" s="594"/>
      <c r="AB76" s="594"/>
      <c r="AC76" s="594"/>
      <c r="AD76" s="604"/>
      <c r="AE76" s="593"/>
      <c r="AI76" s="480" t="s">
        <v>534</v>
      </c>
      <c r="AJ76" s="480" t="s">
        <v>535</v>
      </c>
      <c r="AK76" s="480" t="s">
        <v>536</v>
      </c>
      <c r="AL76" s="480" t="s">
        <v>537</v>
      </c>
      <c r="AM76" s="480" t="s">
        <v>542</v>
      </c>
      <c r="AN76" s="480" t="s">
        <v>538</v>
      </c>
      <c r="AO76" s="480" t="s">
        <v>539</v>
      </c>
      <c r="AP76" s="480" t="s">
        <v>540</v>
      </c>
      <c r="AQ76" s="480" t="s">
        <v>541</v>
      </c>
      <c r="AR76" s="480" t="s">
        <v>543</v>
      </c>
    </row>
    <row r="77" spans="1:44" ht="12.75" thickBot="1">
      <c r="A77" s="593"/>
      <c r="B77" s="603"/>
      <c r="C77" s="594"/>
      <c r="D77" s="594"/>
      <c r="E77" s="594"/>
      <c r="F77" s="594"/>
      <c r="G77" s="594"/>
      <c r="H77" s="594"/>
      <c r="I77" s="594"/>
      <c r="J77" s="2684">
        <f>AL78</f>
        <v>0.95464174136819957</v>
      </c>
      <c r="K77" s="2685"/>
      <c r="L77" s="2685"/>
      <c r="M77" s="2686"/>
      <c r="N77" s="594"/>
      <c r="O77" s="594"/>
      <c r="P77" s="594"/>
      <c r="Q77" s="594"/>
      <c r="R77" s="594"/>
      <c r="S77" s="594"/>
      <c r="T77" s="594"/>
      <c r="U77" s="594"/>
      <c r="V77" s="2669" t="s">
        <v>672</v>
      </c>
      <c r="W77" s="2670"/>
      <c r="X77" s="2670"/>
      <c r="Y77" s="2671"/>
      <c r="Z77" s="594"/>
      <c r="AA77" s="594"/>
      <c r="AB77" s="594"/>
      <c r="AC77" s="594"/>
      <c r="AD77" s="604"/>
      <c r="AE77" s="593"/>
      <c r="AH77" s="610" t="str">
        <f>AH70</f>
        <v>廃   酸</v>
      </c>
      <c r="AI77" s="491">
        <f>AI70</f>
        <v>2825.8722168110339</v>
      </c>
      <c r="AJ77" s="491">
        <f>AJ70</f>
        <v>110.16464335227178</v>
      </c>
      <c r="AK77" s="491">
        <f>AK70</f>
        <v>18.011999518261877</v>
      </c>
      <c r="AL77" s="491">
        <f>AL70</f>
        <v>2697.6955739404998</v>
      </c>
      <c r="AM77" s="491">
        <f>AQ70</f>
        <v>1882.9863777055348</v>
      </c>
      <c r="AN77" s="491">
        <f t="shared" ref="AN77:AQ78" si="3">AM70</f>
        <v>814.70919623496513</v>
      </c>
      <c r="AO77" s="491">
        <f t="shared" si="3"/>
        <v>734.52128708391979</v>
      </c>
      <c r="AP77" s="491">
        <f t="shared" si="3"/>
        <v>80.187909151045133</v>
      </c>
      <c r="AQ77" s="491">
        <f t="shared" si="3"/>
        <v>844.6859304361916</v>
      </c>
      <c r="AR77" s="491">
        <f>AR70</f>
        <v>98.199908669307007</v>
      </c>
    </row>
    <row r="78" spans="1:44" ht="12.75" thickTop="1">
      <c r="A78" s="593"/>
      <c r="B78" s="603"/>
      <c r="C78" s="594"/>
      <c r="D78" s="594"/>
      <c r="E78" s="594"/>
      <c r="F78" s="594"/>
      <c r="G78" s="594"/>
      <c r="H78" s="594"/>
      <c r="I78" s="594"/>
      <c r="J78" s="594"/>
      <c r="K78" s="594"/>
      <c r="L78" s="594"/>
      <c r="M78" s="594"/>
      <c r="N78" s="594"/>
      <c r="O78" s="594"/>
      <c r="P78" s="2672" t="s">
        <v>512</v>
      </c>
      <c r="Q78" s="2673"/>
      <c r="R78" s="2673"/>
      <c r="S78" s="2674"/>
      <c r="T78" s="594"/>
      <c r="U78" s="594"/>
      <c r="V78" s="2675">
        <f>AP77</f>
        <v>80.187909151045133</v>
      </c>
      <c r="W78" s="2676"/>
      <c r="X78" s="2676"/>
      <c r="Y78" s="2677"/>
      <c r="Z78" s="594"/>
      <c r="AA78" s="594"/>
      <c r="AB78" s="594"/>
      <c r="AC78" s="594"/>
      <c r="AD78" s="604"/>
      <c r="AE78" s="593"/>
      <c r="AH78" s="363" t="s">
        <v>655</v>
      </c>
      <c r="AJ78" s="480">
        <f>AJ71</f>
        <v>3.8984297554894888E-2</v>
      </c>
      <c r="AK78" s="480">
        <f>AK71</f>
        <v>6.3739610769053892E-3</v>
      </c>
      <c r="AL78" s="480">
        <f>AL71</f>
        <v>0.95464174136819957</v>
      </c>
      <c r="AM78" s="480">
        <f>AQ71</f>
        <v>0.66633811907831586</v>
      </c>
      <c r="AN78" s="480">
        <f t="shared" si="3"/>
        <v>0.28830362228988388</v>
      </c>
      <c r="AO78" s="480">
        <f t="shared" si="3"/>
        <v>0.25992728288075923</v>
      </c>
      <c r="AP78" s="480">
        <f t="shared" si="3"/>
        <v>2.8376339409124565E-2</v>
      </c>
      <c r="AQ78" s="480">
        <f t="shared" si="3"/>
        <v>0.29891158043565408</v>
      </c>
      <c r="AR78" s="480">
        <f>AR71</f>
        <v>3.475030048602995E-2</v>
      </c>
    </row>
    <row r="79" spans="1:44">
      <c r="A79" s="593"/>
      <c r="B79" s="603"/>
      <c r="C79" s="594"/>
      <c r="D79" s="594"/>
      <c r="E79" s="594"/>
      <c r="F79" s="594"/>
      <c r="G79" s="594"/>
      <c r="H79" s="594"/>
      <c r="I79" s="594"/>
      <c r="J79" s="594"/>
      <c r="K79" s="594"/>
      <c r="L79" s="594"/>
      <c r="M79" s="594"/>
      <c r="N79" s="594"/>
      <c r="O79" s="594"/>
      <c r="P79" s="2678">
        <f>AM77</f>
        <v>1882.9863777055348</v>
      </c>
      <c r="Q79" s="2679"/>
      <c r="R79" s="2679"/>
      <c r="S79" s="2680"/>
      <c r="T79" s="594"/>
      <c r="U79" s="594"/>
      <c r="V79" s="2684">
        <f>AP78</f>
        <v>2.8376339409124565E-2</v>
      </c>
      <c r="W79" s="2685"/>
      <c r="X79" s="2685"/>
      <c r="Y79" s="2686"/>
      <c r="Z79" s="594"/>
      <c r="AA79" s="594"/>
      <c r="AB79" s="594"/>
      <c r="AC79" s="594"/>
      <c r="AD79" s="604"/>
      <c r="AE79" s="593"/>
    </row>
    <row r="80" spans="1:44" ht="12.75" thickBot="1">
      <c r="A80" s="593"/>
      <c r="B80" s="603"/>
      <c r="C80" s="594"/>
      <c r="D80" s="594"/>
      <c r="E80" s="594"/>
      <c r="F80" s="594"/>
      <c r="G80" s="594"/>
      <c r="H80" s="594"/>
      <c r="I80" s="594"/>
      <c r="J80" s="602"/>
      <c r="K80" s="602"/>
      <c r="L80" s="602"/>
      <c r="M80" s="602"/>
      <c r="N80" s="594"/>
      <c r="O80" s="594"/>
      <c r="P80" s="2687">
        <f>AM78</f>
        <v>0.66633811907831586</v>
      </c>
      <c r="Q80" s="2688"/>
      <c r="R80" s="2688"/>
      <c r="S80" s="2689"/>
      <c r="T80" s="594"/>
      <c r="U80" s="594"/>
      <c r="V80" s="602"/>
      <c r="W80" s="602"/>
      <c r="X80" s="602"/>
      <c r="Y80" s="602"/>
      <c r="Z80" s="594"/>
      <c r="AA80" s="594"/>
      <c r="AB80" s="594"/>
      <c r="AC80" s="594"/>
      <c r="AD80" s="604"/>
      <c r="AE80" s="593"/>
    </row>
    <row r="81" spans="1:44" ht="12.75" thickTop="1">
      <c r="A81" s="593"/>
      <c r="B81" s="603"/>
      <c r="C81" s="594"/>
      <c r="D81" s="594"/>
      <c r="E81" s="594"/>
      <c r="F81" s="594"/>
      <c r="G81" s="594"/>
      <c r="H81" s="594"/>
      <c r="I81" s="594"/>
      <c r="J81" s="2669" t="s">
        <v>673</v>
      </c>
      <c r="K81" s="2670"/>
      <c r="L81" s="2670"/>
      <c r="M81" s="2671"/>
      <c r="N81" s="594"/>
      <c r="O81" s="594"/>
      <c r="P81" s="594"/>
      <c r="Q81" s="594"/>
      <c r="R81" s="594"/>
      <c r="S81" s="594"/>
      <c r="T81" s="594"/>
      <c r="U81" s="594"/>
      <c r="V81" s="602"/>
      <c r="W81" s="602"/>
      <c r="X81" s="602"/>
      <c r="Y81" s="602"/>
      <c r="Z81" s="2672" t="s">
        <v>674</v>
      </c>
      <c r="AA81" s="2673"/>
      <c r="AB81" s="2673"/>
      <c r="AC81" s="2674"/>
      <c r="AD81" s="604"/>
      <c r="AE81" s="593"/>
      <c r="AI81" s="491"/>
      <c r="AJ81" s="491"/>
      <c r="AK81" s="491"/>
      <c r="AL81" s="491"/>
      <c r="AM81" s="491"/>
      <c r="AN81" s="491"/>
      <c r="AO81" s="491"/>
      <c r="AP81" s="491"/>
      <c r="AQ81" s="491"/>
      <c r="AR81" s="491"/>
    </row>
    <row r="82" spans="1:44">
      <c r="A82" s="593"/>
      <c r="B82" s="603"/>
      <c r="C82" s="594"/>
      <c r="D82" s="594"/>
      <c r="E82" s="594"/>
      <c r="F82" s="594"/>
      <c r="G82" s="594"/>
      <c r="H82" s="594"/>
      <c r="I82" s="594"/>
      <c r="J82" s="2682">
        <f>AK77</f>
        <v>18.011999518261877</v>
      </c>
      <c r="K82" s="2679"/>
      <c r="L82" s="2679"/>
      <c r="M82" s="2683"/>
      <c r="N82" s="594"/>
      <c r="O82" s="594"/>
      <c r="P82" s="602"/>
      <c r="Q82" s="602"/>
      <c r="R82" s="602"/>
      <c r="S82" s="602"/>
      <c r="T82" s="594"/>
      <c r="U82" s="594"/>
      <c r="V82" s="602"/>
      <c r="W82" s="602"/>
      <c r="X82" s="602"/>
      <c r="Y82" s="602"/>
      <c r="Z82" s="2692">
        <f>AR77</f>
        <v>98.199908669307007</v>
      </c>
      <c r="AA82" s="2676"/>
      <c r="AB82" s="2676"/>
      <c r="AC82" s="2693"/>
      <c r="AD82" s="604"/>
      <c r="AE82" s="593"/>
    </row>
    <row r="83" spans="1:44" ht="12.75" thickBot="1">
      <c r="A83" s="593"/>
      <c r="B83" s="603"/>
      <c r="C83" s="594"/>
      <c r="D83" s="594"/>
      <c r="E83" s="594"/>
      <c r="F83" s="594"/>
      <c r="G83" s="594"/>
      <c r="H83" s="594"/>
      <c r="I83" s="594"/>
      <c r="J83" s="2684">
        <f>AK78</f>
        <v>6.3739610769053892E-3</v>
      </c>
      <c r="K83" s="2685"/>
      <c r="L83" s="2685"/>
      <c r="M83" s="2686"/>
      <c r="N83" s="594"/>
      <c r="O83" s="594"/>
      <c r="P83" s="602"/>
      <c r="Q83" s="602"/>
      <c r="R83" s="602"/>
      <c r="S83" s="602"/>
      <c r="T83" s="594"/>
      <c r="U83" s="594"/>
      <c r="V83" s="594"/>
      <c r="W83" s="594"/>
      <c r="X83" s="594"/>
      <c r="Y83" s="594"/>
      <c r="Z83" s="2687">
        <f>AR78</f>
        <v>3.475030048602995E-2</v>
      </c>
      <c r="AA83" s="2688"/>
      <c r="AB83" s="2688"/>
      <c r="AC83" s="2689"/>
      <c r="AD83" s="604"/>
      <c r="AE83" s="593"/>
    </row>
    <row r="84" spans="1:44" ht="12.75" thickTop="1">
      <c r="A84" s="593"/>
      <c r="B84" s="603"/>
      <c r="C84" s="594"/>
      <c r="D84" s="594"/>
      <c r="E84" s="594"/>
      <c r="F84" s="594"/>
      <c r="G84" s="594"/>
      <c r="H84" s="594"/>
      <c r="I84" s="594"/>
      <c r="J84" s="594"/>
      <c r="K84" s="594"/>
      <c r="L84" s="594"/>
      <c r="M84" s="594"/>
      <c r="N84" s="594"/>
      <c r="O84" s="594"/>
      <c r="P84" s="602"/>
      <c r="Q84" s="602"/>
      <c r="R84" s="602"/>
      <c r="S84" s="602"/>
      <c r="T84" s="594"/>
      <c r="U84" s="594"/>
      <c r="V84" s="594"/>
      <c r="W84" s="594"/>
      <c r="X84" s="594"/>
      <c r="Y84" s="594"/>
      <c r="Z84" s="594"/>
      <c r="AA84" s="594"/>
      <c r="AB84" s="594"/>
      <c r="AC84" s="594"/>
      <c r="AD84" s="604"/>
      <c r="AE84" s="593"/>
    </row>
    <row r="85" spans="1:44">
      <c r="A85" s="593"/>
      <c r="B85" s="611"/>
      <c r="C85" s="612"/>
      <c r="D85" s="612"/>
      <c r="E85" s="612"/>
      <c r="F85" s="612"/>
      <c r="G85" s="612"/>
      <c r="H85" s="612"/>
      <c r="I85" s="612"/>
      <c r="J85" s="612"/>
      <c r="K85" s="612"/>
      <c r="L85" s="612"/>
      <c r="M85" s="612"/>
      <c r="N85" s="612"/>
      <c r="O85" s="612"/>
      <c r="P85" s="612"/>
      <c r="Q85" s="612"/>
      <c r="R85" s="612"/>
      <c r="S85" s="612"/>
      <c r="T85" s="612"/>
      <c r="U85" s="612"/>
      <c r="V85" s="612"/>
      <c r="W85" s="612"/>
      <c r="X85" s="612"/>
      <c r="Y85" s="612"/>
      <c r="Z85" s="612"/>
      <c r="AA85" s="612"/>
      <c r="AB85" s="612"/>
      <c r="AC85" s="612"/>
      <c r="AD85" s="613"/>
      <c r="AE85" s="593"/>
    </row>
    <row r="86" spans="1:44" ht="12" customHeight="1">
      <c r="A86" s="593"/>
      <c r="B86" s="594" t="s">
        <v>550</v>
      </c>
      <c r="C86" s="594"/>
      <c r="D86" s="594"/>
      <c r="E86" s="594"/>
      <c r="F86" s="594"/>
      <c r="G86" s="594"/>
      <c r="H86" s="594"/>
      <c r="I86" s="594"/>
      <c r="J86" s="594"/>
      <c r="K86" s="594"/>
      <c r="L86" s="594"/>
      <c r="M86" s="594"/>
      <c r="N86" s="594"/>
      <c r="O86" s="594"/>
      <c r="P86" s="614"/>
      <c r="Q86" s="614"/>
      <c r="R86" s="614"/>
      <c r="S86" s="614"/>
      <c r="T86" s="594"/>
      <c r="U86" s="594"/>
      <c r="V86" s="594"/>
      <c r="W86" s="594"/>
      <c r="X86" s="594"/>
      <c r="Y86" s="594"/>
      <c r="Z86" s="594"/>
      <c r="AA86" s="594"/>
      <c r="AB86" s="594"/>
      <c r="AC86" s="594"/>
      <c r="AD86" s="594"/>
      <c r="AE86" s="593"/>
    </row>
    <row r="87" spans="1:44" ht="12" customHeight="1">
      <c r="A87" s="593"/>
      <c r="B87" s="594"/>
      <c r="C87" s="595" t="s">
        <v>677</v>
      </c>
      <c r="D87" s="596" t="str">
        <f>AH98</f>
        <v>廃 ア ル カ リ</v>
      </c>
      <c r="E87" s="594"/>
      <c r="F87" s="594"/>
      <c r="G87" s="594"/>
      <c r="H87" s="594"/>
      <c r="I87" s="594"/>
      <c r="J87" s="594"/>
      <c r="K87" s="594"/>
      <c r="L87" s="594"/>
      <c r="M87" s="594"/>
      <c r="N87" s="594"/>
      <c r="O87" s="594"/>
      <c r="P87" s="594"/>
      <c r="Q87" s="594"/>
      <c r="R87" s="594"/>
      <c r="S87" s="594"/>
      <c r="T87" s="594"/>
      <c r="U87" s="594"/>
      <c r="V87" s="594"/>
      <c r="W87" s="594"/>
      <c r="X87" s="594"/>
      <c r="Y87" s="594"/>
      <c r="Z87" s="594"/>
      <c r="AA87" s="594"/>
      <c r="AB87" s="594"/>
      <c r="AC87" s="594"/>
      <c r="AD87" s="594"/>
      <c r="AE87" s="593"/>
    </row>
    <row r="88" spans="1:44">
      <c r="A88" s="593"/>
      <c r="B88" s="597"/>
      <c r="C88" s="598"/>
      <c r="D88" s="598"/>
      <c r="E88" s="598"/>
      <c r="F88" s="598"/>
      <c r="G88" s="598"/>
      <c r="H88" s="598"/>
      <c r="I88" s="598"/>
      <c r="J88" s="598"/>
      <c r="K88" s="598"/>
      <c r="L88" s="598"/>
      <c r="M88" s="598"/>
      <c r="N88" s="598"/>
      <c r="O88" s="598"/>
      <c r="P88" s="598"/>
      <c r="Q88" s="598"/>
      <c r="R88" s="598"/>
      <c r="S88" s="598"/>
      <c r="T88" s="598"/>
      <c r="U88" s="598"/>
      <c r="V88" s="599"/>
      <c r="W88" s="599"/>
      <c r="X88" s="598"/>
      <c r="Y88" s="600"/>
      <c r="Z88" s="598"/>
      <c r="AA88" s="598"/>
      <c r="AB88" s="598"/>
      <c r="AC88" s="598"/>
      <c r="AD88" s="601"/>
      <c r="AE88" s="593"/>
      <c r="AH88" s="2667"/>
      <c r="AI88" s="602" t="s">
        <v>507</v>
      </c>
      <c r="AJ88" s="602" t="s">
        <v>508</v>
      </c>
      <c r="AK88" s="602" t="s">
        <v>509</v>
      </c>
      <c r="AL88" s="2668" t="s">
        <v>510</v>
      </c>
      <c r="AM88" s="2668"/>
      <c r="AN88" s="2668"/>
      <c r="AO88" s="2668"/>
      <c r="AP88" s="602" t="s">
        <v>511</v>
      </c>
      <c r="AQ88" s="602" t="s">
        <v>512</v>
      </c>
      <c r="AR88" s="602" t="s">
        <v>513</v>
      </c>
    </row>
    <row r="89" spans="1:44" ht="12.75" thickBot="1">
      <c r="A89" s="593"/>
      <c r="B89" s="603"/>
      <c r="C89" s="594"/>
      <c r="D89" s="594"/>
      <c r="E89" s="594"/>
      <c r="F89" s="594"/>
      <c r="G89" s="594"/>
      <c r="H89" s="594"/>
      <c r="I89" s="594"/>
      <c r="J89" s="594"/>
      <c r="K89" s="594"/>
      <c r="L89" s="594"/>
      <c r="M89" s="594"/>
      <c r="N89" s="594"/>
      <c r="O89" s="594"/>
      <c r="P89" s="594"/>
      <c r="Q89" s="594"/>
      <c r="R89" s="594"/>
      <c r="S89" s="594"/>
      <c r="T89" s="594"/>
      <c r="U89" s="594"/>
      <c r="V89" s="594"/>
      <c r="W89" s="594"/>
      <c r="X89" s="594"/>
      <c r="Y89" s="594"/>
      <c r="Z89" s="594"/>
      <c r="AA89" s="594"/>
      <c r="AB89" s="594"/>
      <c r="AC89" s="594"/>
      <c r="AD89" s="604"/>
      <c r="AE89" s="593"/>
      <c r="AH89" s="2667"/>
      <c r="AI89" s="602"/>
      <c r="AJ89" s="602"/>
      <c r="AK89" s="602"/>
      <c r="AL89" s="602" t="s">
        <v>514</v>
      </c>
      <c r="AM89" s="602" t="s">
        <v>515</v>
      </c>
      <c r="AN89" s="602" t="s">
        <v>516</v>
      </c>
      <c r="AO89" s="602" t="s">
        <v>517</v>
      </c>
      <c r="AP89" s="602"/>
      <c r="AQ89" s="602"/>
      <c r="AR89" s="602"/>
    </row>
    <row r="90" spans="1:44" ht="13.5" thickTop="1" thickBot="1">
      <c r="A90" s="593"/>
      <c r="B90" s="603"/>
      <c r="C90" s="594"/>
      <c r="D90" s="594"/>
      <c r="E90" s="594"/>
      <c r="F90" s="594"/>
      <c r="G90" s="594"/>
      <c r="H90" s="594"/>
      <c r="I90" s="594"/>
      <c r="J90" s="2669" t="s">
        <v>669</v>
      </c>
      <c r="K90" s="2670"/>
      <c r="L90" s="2670"/>
      <c r="M90" s="2671"/>
      <c r="N90" s="594"/>
      <c r="O90" s="594"/>
      <c r="P90" s="594"/>
      <c r="Q90" s="594"/>
      <c r="R90" s="594"/>
      <c r="S90" s="594"/>
      <c r="T90" s="594"/>
      <c r="U90" s="594"/>
      <c r="V90" s="594"/>
      <c r="W90" s="594"/>
      <c r="X90" s="594"/>
      <c r="Y90" s="594"/>
      <c r="Z90" s="2672" t="s">
        <v>516</v>
      </c>
      <c r="AA90" s="2673"/>
      <c r="AB90" s="2673"/>
      <c r="AC90" s="2674"/>
      <c r="AD90" s="604"/>
      <c r="AE90" s="593"/>
      <c r="AH90" s="2667"/>
      <c r="AI90" s="602" t="s">
        <v>520</v>
      </c>
      <c r="AJ90" s="602" t="s">
        <v>521</v>
      </c>
      <c r="AK90" s="602" t="s">
        <v>522</v>
      </c>
      <c r="AL90" s="602" t="s">
        <v>523</v>
      </c>
      <c r="AM90" s="602" t="s">
        <v>524</v>
      </c>
      <c r="AN90" s="602" t="s">
        <v>525</v>
      </c>
      <c r="AO90" s="602" t="s">
        <v>526</v>
      </c>
      <c r="AP90" s="602" t="s">
        <v>527</v>
      </c>
      <c r="AQ90" s="602" t="s">
        <v>528</v>
      </c>
      <c r="AR90" s="602" t="s">
        <v>529</v>
      </c>
    </row>
    <row r="91" spans="1:44" ht="12.75" thickTop="1">
      <c r="A91" s="593"/>
      <c r="B91" s="603"/>
      <c r="C91" s="2672" t="s">
        <v>670</v>
      </c>
      <c r="D91" s="2673"/>
      <c r="E91" s="2673"/>
      <c r="F91" s="2674"/>
      <c r="G91" s="594"/>
      <c r="H91" s="594"/>
      <c r="I91" s="594"/>
      <c r="J91" s="2675">
        <f>AJ98</f>
        <v>29.467551612599539</v>
      </c>
      <c r="K91" s="2676"/>
      <c r="L91" s="2676"/>
      <c r="M91" s="2677"/>
      <c r="N91" s="594"/>
      <c r="O91" s="594"/>
      <c r="P91" s="594"/>
      <c r="Q91" s="594"/>
      <c r="R91" s="594"/>
      <c r="S91" s="594"/>
      <c r="T91" s="594"/>
      <c r="U91" s="594"/>
      <c r="V91" s="594"/>
      <c r="W91" s="594"/>
      <c r="X91" s="594"/>
      <c r="Y91" s="594"/>
      <c r="Z91" s="2678">
        <f>AQ98</f>
        <v>530.86200202595114</v>
      </c>
      <c r="AA91" s="2679"/>
      <c r="AB91" s="2679"/>
      <c r="AC91" s="2680"/>
      <c r="AD91" s="604"/>
      <c r="AE91" s="593"/>
      <c r="AH91" s="605" t="s">
        <v>565</v>
      </c>
      <c r="AI91" s="606">
        <f>'表Ⅲ・9　180116再'!C$13</f>
        <v>2676.5591044302278</v>
      </c>
      <c r="AJ91" s="606">
        <f>'表Ⅲ・9　180116再'!D$13</f>
        <v>29.467551612599539</v>
      </c>
      <c r="AK91" s="606">
        <f>'表Ⅲ・9　180116再'!E$13</f>
        <v>1.9975685215964856</v>
      </c>
      <c r="AL91" s="606">
        <f>'表Ⅲ・9　180116再'!F$13</f>
        <v>2645.093984296032</v>
      </c>
      <c r="AM91" s="606">
        <f>'表Ⅲ・9　180116再'!G$13</f>
        <v>584.81716190146608</v>
      </c>
      <c r="AN91" s="606">
        <f>'表Ⅲ・9　180116再'!H$13</f>
        <v>501.39445041335159</v>
      </c>
      <c r="AO91" s="606">
        <f>'表Ⅲ・9　180116再'!I$13</f>
        <v>83.422711488114601</v>
      </c>
      <c r="AP91" s="606">
        <f>$AJ91+$AN91</f>
        <v>530.86200202595114</v>
      </c>
      <c r="AQ91" s="606">
        <f>$AL91-$AM91</f>
        <v>2060.2768223945659</v>
      </c>
      <c r="AR91" s="606">
        <f>$AK91+$AO91</f>
        <v>85.420280009711092</v>
      </c>
    </row>
    <row r="92" spans="1:44" ht="12.75" thickBot="1">
      <c r="A92" s="593"/>
      <c r="B92" s="603"/>
      <c r="C92" s="2678">
        <f>AI98</f>
        <v>2676.5591044302278</v>
      </c>
      <c r="D92" s="2679"/>
      <c r="E92" s="2679"/>
      <c r="F92" s="2680"/>
      <c r="G92" s="594"/>
      <c r="H92" s="594"/>
      <c r="I92" s="594"/>
      <c r="J92" s="2684">
        <f>AJ99</f>
        <v>1.1009490342964962E-2</v>
      </c>
      <c r="K92" s="2685"/>
      <c r="L92" s="2685"/>
      <c r="M92" s="2686"/>
      <c r="N92" s="594"/>
      <c r="O92" s="594"/>
      <c r="P92" s="594"/>
      <c r="Q92" s="594"/>
      <c r="R92" s="594"/>
      <c r="S92" s="594"/>
      <c r="T92" s="594"/>
      <c r="U92" s="594"/>
      <c r="V92" s="594"/>
      <c r="W92" s="594"/>
      <c r="X92" s="594"/>
      <c r="Y92" s="594"/>
      <c r="Z92" s="2687">
        <f>AQ99</f>
        <v>0.19833748529866976</v>
      </c>
      <c r="AA92" s="2688"/>
      <c r="AB92" s="2688"/>
      <c r="AC92" s="2689"/>
      <c r="AD92" s="604"/>
      <c r="AE92" s="593"/>
      <c r="AH92" s="607" t="s">
        <v>655</v>
      </c>
      <c r="AI92" s="606"/>
      <c r="AJ92" s="608">
        <f>'表Ⅲ・9　180116再'!D$14</f>
        <v>1.1009490342964962E-2</v>
      </c>
      <c r="AK92" s="608">
        <f>'表Ⅲ・9　180116再'!E$14</f>
        <v>7.4631960052371708E-4</v>
      </c>
      <c r="AL92" s="608">
        <f>'表Ⅲ・9　180116再'!F$14</f>
        <v>0.98824419005651143</v>
      </c>
      <c r="AM92" s="608">
        <f>'表Ⅲ・9　180116再'!G$14</f>
        <v>0.21849588934295511</v>
      </c>
      <c r="AN92" s="608">
        <f>'表Ⅲ・9　180116再'!H$14</f>
        <v>0.18732799495570485</v>
      </c>
      <c r="AO92" s="608">
        <f>'表Ⅲ・9　180116再'!I$14</f>
        <v>3.1167894387250306E-2</v>
      </c>
      <c r="AP92" s="608">
        <f>'表Ⅲ・9　180116再'!J$14</f>
        <v>0.19833748529866976</v>
      </c>
      <c r="AQ92" s="608">
        <f>'表Ⅲ・9　180116再'!K$14</f>
        <v>0.76974830071355627</v>
      </c>
      <c r="AR92" s="608">
        <f>'表Ⅲ・9　180116再'!L$14</f>
        <v>3.1914213987774033E-2</v>
      </c>
    </row>
    <row r="93" spans="1:44" ht="13.5" thickTop="1" thickBot="1">
      <c r="A93" s="593"/>
      <c r="B93" s="603"/>
      <c r="C93" s="2687">
        <v>1</v>
      </c>
      <c r="D93" s="2688"/>
      <c r="E93" s="2688"/>
      <c r="F93" s="2689"/>
      <c r="G93" s="594"/>
      <c r="H93" s="594"/>
      <c r="I93" s="594"/>
      <c r="J93" s="594"/>
      <c r="K93" s="594"/>
      <c r="L93" s="594"/>
      <c r="M93" s="594"/>
      <c r="N93" s="594"/>
      <c r="O93" s="594"/>
      <c r="P93" s="594"/>
      <c r="Q93" s="594"/>
      <c r="R93" s="594"/>
      <c r="S93" s="594"/>
      <c r="T93" s="594"/>
      <c r="U93" s="594"/>
      <c r="V93" s="594"/>
      <c r="W93" s="594"/>
      <c r="X93" s="594"/>
      <c r="Y93" s="594"/>
      <c r="Z93" s="594"/>
      <c r="AA93" s="594"/>
      <c r="AB93" s="594"/>
      <c r="AC93" s="594"/>
      <c r="AD93" s="604"/>
      <c r="AE93" s="593"/>
    </row>
    <row r="94" spans="1:44" ht="12.75" thickTop="1">
      <c r="A94" s="593"/>
      <c r="B94" s="603"/>
      <c r="C94" s="594"/>
      <c r="D94" s="594"/>
      <c r="E94" s="594"/>
      <c r="F94" s="594"/>
      <c r="G94" s="594"/>
      <c r="H94" s="594"/>
      <c r="I94" s="594"/>
      <c r="J94" s="594"/>
      <c r="K94" s="594"/>
      <c r="L94" s="594"/>
      <c r="M94" s="594"/>
      <c r="N94" s="594"/>
      <c r="O94" s="594"/>
      <c r="P94" s="594"/>
      <c r="Q94" s="594"/>
      <c r="R94" s="594"/>
      <c r="S94" s="594"/>
      <c r="T94" s="594"/>
      <c r="U94" s="594"/>
      <c r="V94" s="2669" t="s">
        <v>671</v>
      </c>
      <c r="W94" s="2670"/>
      <c r="X94" s="2670"/>
      <c r="Y94" s="2671"/>
      <c r="Z94" s="2690"/>
      <c r="AA94" s="2690"/>
      <c r="AB94" s="2690"/>
      <c r="AC94" s="2690"/>
      <c r="AD94" s="604"/>
      <c r="AE94" s="593"/>
    </row>
    <row r="95" spans="1:44">
      <c r="A95" s="593"/>
      <c r="B95" s="603"/>
      <c r="C95" s="2690"/>
      <c r="D95" s="2690"/>
      <c r="E95" s="2690"/>
      <c r="F95" s="2690"/>
      <c r="G95" s="594"/>
      <c r="H95" s="594"/>
      <c r="I95" s="594"/>
      <c r="J95" s="594"/>
      <c r="K95" s="594"/>
      <c r="L95" s="594"/>
      <c r="M95" s="594"/>
      <c r="N95" s="594"/>
      <c r="O95" s="594"/>
      <c r="P95" s="2669" t="s">
        <v>515</v>
      </c>
      <c r="Q95" s="2670"/>
      <c r="R95" s="2670"/>
      <c r="S95" s="2671"/>
      <c r="T95" s="594"/>
      <c r="U95" s="594"/>
      <c r="V95" s="2675">
        <f>AO98</f>
        <v>501.39445041335159</v>
      </c>
      <c r="W95" s="2676"/>
      <c r="X95" s="2676"/>
      <c r="Y95" s="2677"/>
      <c r="Z95" s="2681"/>
      <c r="AA95" s="2681"/>
      <c r="AB95" s="2681"/>
      <c r="AC95" s="2681"/>
      <c r="AD95" s="604"/>
      <c r="AE95" s="593"/>
    </row>
    <row r="96" spans="1:44">
      <c r="A96" s="593"/>
      <c r="B96" s="603"/>
      <c r="C96" s="2681"/>
      <c r="D96" s="2681"/>
      <c r="E96" s="2681"/>
      <c r="F96" s="2681"/>
      <c r="G96" s="594"/>
      <c r="H96" s="594"/>
      <c r="I96" s="594"/>
      <c r="J96" s="2669" t="s">
        <v>514</v>
      </c>
      <c r="K96" s="2670"/>
      <c r="L96" s="2670"/>
      <c r="M96" s="2671"/>
      <c r="N96" s="594"/>
      <c r="O96" s="594"/>
      <c r="P96" s="2682">
        <f>AN98</f>
        <v>584.81716190146608</v>
      </c>
      <c r="Q96" s="2679"/>
      <c r="R96" s="2679"/>
      <c r="S96" s="2683"/>
      <c r="T96" s="594"/>
      <c r="U96" s="594"/>
      <c r="V96" s="2684">
        <f>AO99</f>
        <v>0.18732799495570485</v>
      </c>
      <c r="W96" s="2685"/>
      <c r="X96" s="2685"/>
      <c r="Y96" s="2686"/>
      <c r="Z96" s="594"/>
      <c r="AA96" s="594"/>
      <c r="AB96" s="594"/>
      <c r="AC96" s="594"/>
      <c r="AD96" s="604"/>
      <c r="AE96" s="593"/>
    </row>
    <row r="97" spans="1:44">
      <c r="A97" s="593"/>
      <c r="B97" s="603"/>
      <c r="C97" s="594"/>
      <c r="D97" s="594"/>
      <c r="E97" s="594"/>
      <c r="F97" s="594"/>
      <c r="G97" s="594"/>
      <c r="H97" s="594"/>
      <c r="I97" s="594"/>
      <c r="J97" s="2682">
        <f>AL98</f>
        <v>2645.093984296032</v>
      </c>
      <c r="K97" s="2679"/>
      <c r="L97" s="2679"/>
      <c r="M97" s="2683"/>
      <c r="N97" s="594"/>
      <c r="O97" s="594"/>
      <c r="P97" s="2684">
        <f>AN99</f>
        <v>0.21849588934295511</v>
      </c>
      <c r="Q97" s="2685"/>
      <c r="R97" s="2685"/>
      <c r="S97" s="2686"/>
      <c r="T97" s="594"/>
      <c r="U97" s="594"/>
      <c r="V97" s="609"/>
      <c r="W97" s="609"/>
      <c r="X97" s="609"/>
      <c r="Y97" s="609"/>
      <c r="Z97" s="594"/>
      <c r="AA97" s="594"/>
      <c r="AB97" s="594"/>
      <c r="AC97" s="594"/>
      <c r="AD97" s="604"/>
      <c r="AE97" s="593"/>
      <c r="AI97" s="480" t="s">
        <v>534</v>
      </c>
      <c r="AJ97" s="480" t="s">
        <v>535</v>
      </c>
      <c r="AK97" s="480" t="s">
        <v>536</v>
      </c>
      <c r="AL97" s="480" t="s">
        <v>537</v>
      </c>
      <c r="AM97" s="480" t="s">
        <v>542</v>
      </c>
      <c r="AN97" s="480" t="s">
        <v>538</v>
      </c>
      <c r="AO97" s="480" t="s">
        <v>539</v>
      </c>
      <c r="AP97" s="480" t="s">
        <v>540</v>
      </c>
      <c r="AQ97" s="480" t="s">
        <v>541</v>
      </c>
      <c r="AR97" s="480" t="s">
        <v>543</v>
      </c>
    </row>
    <row r="98" spans="1:44" ht="12.75" thickBot="1">
      <c r="A98" s="593"/>
      <c r="B98" s="603"/>
      <c r="C98" s="594"/>
      <c r="D98" s="594"/>
      <c r="E98" s="594"/>
      <c r="F98" s="594"/>
      <c r="G98" s="594"/>
      <c r="H98" s="594"/>
      <c r="I98" s="594"/>
      <c r="J98" s="2684">
        <f>AL99</f>
        <v>0.98824419005651143</v>
      </c>
      <c r="K98" s="2685"/>
      <c r="L98" s="2685"/>
      <c r="M98" s="2686"/>
      <c r="N98" s="594"/>
      <c r="O98" s="594"/>
      <c r="P98" s="594"/>
      <c r="Q98" s="594"/>
      <c r="R98" s="594"/>
      <c r="S98" s="594"/>
      <c r="T98" s="594"/>
      <c r="U98" s="594"/>
      <c r="V98" s="2669" t="s">
        <v>672</v>
      </c>
      <c r="W98" s="2670"/>
      <c r="X98" s="2670"/>
      <c r="Y98" s="2671"/>
      <c r="Z98" s="594"/>
      <c r="AA98" s="594"/>
      <c r="AB98" s="594"/>
      <c r="AC98" s="594"/>
      <c r="AD98" s="604"/>
      <c r="AE98" s="593"/>
      <c r="AH98" s="610" t="str">
        <f>AH91</f>
        <v>廃 ア ル カ リ</v>
      </c>
      <c r="AI98" s="491">
        <f>AI91</f>
        <v>2676.5591044302278</v>
      </c>
      <c r="AJ98" s="491">
        <f>AJ91</f>
        <v>29.467551612599539</v>
      </c>
      <c r="AK98" s="491">
        <f>AK91</f>
        <v>1.9975685215964856</v>
      </c>
      <c r="AL98" s="491">
        <f>AL91</f>
        <v>2645.093984296032</v>
      </c>
      <c r="AM98" s="491">
        <f>AQ91</f>
        <v>2060.2768223945659</v>
      </c>
      <c r="AN98" s="491">
        <f t="shared" ref="AN98:AQ99" si="4">AM91</f>
        <v>584.81716190146608</v>
      </c>
      <c r="AO98" s="491">
        <f t="shared" si="4"/>
        <v>501.39445041335159</v>
      </c>
      <c r="AP98" s="491">
        <f t="shared" si="4"/>
        <v>83.422711488114601</v>
      </c>
      <c r="AQ98" s="491">
        <f t="shared" si="4"/>
        <v>530.86200202595114</v>
      </c>
      <c r="AR98" s="491">
        <f>AR91</f>
        <v>85.420280009711092</v>
      </c>
    </row>
    <row r="99" spans="1:44" ht="12.75" thickTop="1">
      <c r="A99" s="593"/>
      <c r="B99" s="603"/>
      <c r="C99" s="594"/>
      <c r="D99" s="594"/>
      <c r="E99" s="594"/>
      <c r="F99" s="594"/>
      <c r="G99" s="594"/>
      <c r="H99" s="594"/>
      <c r="I99" s="594"/>
      <c r="J99" s="594"/>
      <c r="K99" s="594"/>
      <c r="L99" s="594"/>
      <c r="M99" s="594"/>
      <c r="N99" s="594"/>
      <c r="O99" s="594"/>
      <c r="P99" s="2672" t="s">
        <v>512</v>
      </c>
      <c r="Q99" s="2673"/>
      <c r="R99" s="2673"/>
      <c r="S99" s="2674"/>
      <c r="T99" s="594"/>
      <c r="U99" s="594"/>
      <c r="V99" s="2675">
        <f>AP98</f>
        <v>83.422711488114601</v>
      </c>
      <c r="W99" s="2676"/>
      <c r="X99" s="2676"/>
      <c r="Y99" s="2677"/>
      <c r="Z99" s="594"/>
      <c r="AA99" s="594"/>
      <c r="AB99" s="594"/>
      <c r="AC99" s="594"/>
      <c r="AD99" s="604"/>
      <c r="AE99" s="593"/>
      <c r="AH99" s="363" t="s">
        <v>655</v>
      </c>
      <c r="AJ99" s="480">
        <f>AJ92</f>
        <v>1.1009490342964962E-2</v>
      </c>
      <c r="AK99" s="480">
        <f>AK92</f>
        <v>7.4631960052371708E-4</v>
      </c>
      <c r="AL99" s="480">
        <f>AL92</f>
        <v>0.98824419005651143</v>
      </c>
      <c r="AM99" s="480">
        <f>AQ92</f>
        <v>0.76974830071355627</v>
      </c>
      <c r="AN99" s="480">
        <f t="shared" si="4"/>
        <v>0.21849588934295511</v>
      </c>
      <c r="AO99" s="480">
        <f t="shared" si="4"/>
        <v>0.18732799495570485</v>
      </c>
      <c r="AP99" s="480">
        <f t="shared" si="4"/>
        <v>3.1167894387250306E-2</v>
      </c>
      <c r="AQ99" s="480">
        <f t="shared" si="4"/>
        <v>0.19833748529866976</v>
      </c>
      <c r="AR99" s="480">
        <f>AR92</f>
        <v>3.1914213987774033E-2</v>
      </c>
    </row>
    <row r="100" spans="1:44">
      <c r="A100" s="593"/>
      <c r="B100" s="603"/>
      <c r="C100" s="594"/>
      <c r="D100" s="594"/>
      <c r="E100" s="594"/>
      <c r="F100" s="594"/>
      <c r="G100" s="594"/>
      <c r="H100" s="594"/>
      <c r="I100" s="594"/>
      <c r="J100" s="594"/>
      <c r="K100" s="594"/>
      <c r="L100" s="594"/>
      <c r="M100" s="594"/>
      <c r="N100" s="594"/>
      <c r="O100" s="594"/>
      <c r="P100" s="2678">
        <f>AM98</f>
        <v>2060.2768223945659</v>
      </c>
      <c r="Q100" s="2679"/>
      <c r="R100" s="2679"/>
      <c r="S100" s="2680"/>
      <c r="T100" s="594"/>
      <c r="U100" s="594"/>
      <c r="V100" s="2684">
        <f>AP99</f>
        <v>3.1167894387250306E-2</v>
      </c>
      <c r="W100" s="2685"/>
      <c r="X100" s="2685"/>
      <c r="Y100" s="2686"/>
      <c r="Z100" s="594"/>
      <c r="AA100" s="594"/>
      <c r="AB100" s="594"/>
      <c r="AC100" s="594"/>
      <c r="AD100" s="604"/>
      <c r="AE100" s="593"/>
    </row>
    <row r="101" spans="1:44" ht="12.75" thickBot="1">
      <c r="A101" s="593"/>
      <c r="B101" s="603"/>
      <c r="C101" s="594"/>
      <c r="D101" s="594"/>
      <c r="E101" s="594"/>
      <c r="F101" s="594"/>
      <c r="G101" s="594"/>
      <c r="H101" s="594"/>
      <c r="I101" s="594"/>
      <c r="J101" s="602"/>
      <c r="K101" s="602"/>
      <c r="L101" s="602"/>
      <c r="M101" s="602"/>
      <c r="N101" s="594"/>
      <c r="O101" s="594"/>
      <c r="P101" s="2687">
        <f>AM99</f>
        <v>0.76974830071355627</v>
      </c>
      <c r="Q101" s="2688"/>
      <c r="R101" s="2688"/>
      <c r="S101" s="2689"/>
      <c r="T101" s="594"/>
      <c r="U101" s="594"/>
      <c r="V101" s="602"/>
      <c r="W101" s="602"/>
      <c r="X101" s="602"/>
      <c r="Y101" s="602"/>
      <c r="Z101" s="594"/>
      <c r="AA101" s="594"/>
      <c r="AB101" s="594"/>
      <c r="AC101" s="594"/>
      <c r="AD101" s="604"/>
      <c r="AE101" s="593"/>
    </row>
    <row r="102" spans="1:44" ht="12.75" thickTop="1">
      <c r="A102" s="593"/>
      <c r="B102" s="603"/>
      <c r="C102" s="594"/>
      <c r="D102" s="594"/>
      <c r="E102" s="594"/>
      <c r="F102" s="594"/>
      <c r="G102" s="594"/>
      <c r="H102" s="594"/>
      <c r="I102" s="594"/>
      <c r="J102" s="2669" t="s">
        <v>673</v>
      </c>
      <c r="K102" s="2670"/>
      <c r="L102" s="2670"/>
      <c r="M102" s="2671"/>
      <c r="N102" s="594"/>
      <c r="O102" s="594"/>
      <c r="P102" s="594"/>
      <c r="Q102" s="594"/>
      <c r="R102" s="594"/>
      <c r="S102" s="594"/>
      <c r="T102" s="594"/>
      <c r="U102" s="594"/>
      <c r="V102" s="602"/>
      <c r="W102" s="602"/>
      <c r="X102" s="602"/>
      <c r="Y102" s="602"/>
      <c r="Z102" s="2672" t="s">
        <v>674</v>
      </c>
      <c r="AA102" s="2673"/>
      <c r="AB102" s="2673"/>
      <c r="AC102" s="2674"/>
      <c r="AD102" s="604"/>
      <c r="AE102" s="593"/>
      <c r="AI102" s="491"/>
      <c r="AJ102" s="491"/>
      <c r="AK102" s="491"/>
      <c r="AL102" s="491"/>
      <c r="AM102" s="491"/>
      <c r="AN102" s="491"/>
      <c r="AO102" s="491"/>
      <c r="AP102" s="491"/>
      <c r="AQ102" s="491"/>
      <c r="AR102" s="491"/>
    </row>
    <row r="103" spans="1:44">
      <c r="A103" s="593"/>
      <c r="B103" s="603"/>
      <c r="C103" s="594"/>
      <c r="D103" s="594"/>
      <c r="E103" s="594"/>
      <c r="F103" s="594"/>
      <c r="G103" s="594"/>
      <c r="H103" s="594"/>
      <c r="I103" s="594"/>
      <c r="J103" s="2682">
        <f>AK98</f>
        <v>1.9975685215964856</v>
      </c>
      <c r="K103" s="2679"/>
      <c r="L103" s="2679"/>
      <c r="M103" s="2683"/>
      <c r="N103" s="594"/>
      <c r="O103" s="594"/>
      <c r="P103" s="602"/>
      <c r="Q103" s="602"/>
      <c r="R103" s="602"/>
      <c r="S103" s="602"/>
      <c r="T103" s="594"/>
      <c r="U103" s="594"/>
      <c r="V103" s="602"/>
      <c r="W103" s="602"/>
      <c r="X103" s="602"/>
      <c r="Y103" s="602"/>
      <c r="Z103" s="2692">
        <f>AR98</f>
        <v>85.420280009711092</v>
      </c>
      <c r="AA103" s="2676"/>
      <c r="AB103" s="2676"/>
      <c r="AC103" s="2693"/>
      <c r="AD103" s="604"/>
      <c r="AE103" s="593"/>
    </row>
    <row r="104" spans="1:44" ht="12.75" thickBot="1">
      <c r="A104" s="593"/>
      <c r="B104" s="603"/>
      <c r="C104" s="594"/>
      <c r="D104" s="594"/>
      <c r="E104" s="594"/>
      <c r="F104" s="594"/>
      <c r="G104" s="594"/>
      <c r="H104" s="594"/>
      <c r="I104" s="594"/>
      <c r="J104" s="2684">
        <f>AK99</f>
        <v>7.4631960052371708E-4</v>
      </c>
      <c r="K104" s="2685"/>
      <c r="L104" s="2685"/>
      <c r="M104" s="2686"/>
      <c r="N104" s="594"/>
      <c r="O104" s="594"/>
      <c r="P104" s="602"/>
      <c r="Q104" s="602"/>
      <c r="R104" s="602"/>
      <c r="S104" s="602"/>
      <c r="T104" s="594"/>
      <c r="U104" s="594"/>
      <c r="V104" s="594"/>
      <c r="W104" s="594"/>
      <c r="X104" s="594"/>
      <c r="Y104" s="594"/>
      <c r="Z104" s="2687">
        <f>AR99</f>
        <v>3.1914213987774033E-2</v>
      </c>
      <c r="AA104" s="2688"/>
      <c r="AB104" s="2688"/>
      <c r="AC104" s="2689"/>
      <c r="AD104" s="604"/>
      <c r="AE104" s="593"/>
    </row>
    <row r="105" spans="1:44" ht="12.75" thickTop="1">
      <c r="A105" s="593"/>
      <c r="B105" s="603"/>
      <c r="C105" s="594"/>
      <c r="D105" s="594"/>
      <c r="E105" s="594"/>
      <c r="F105" s="594"/>
      <c r="G105" s="594"/>
      <c r="H105" s="594"/>
      <c r="I105" s="594"/>
      <c r="J105" s="594"/>
      <c r="K105" s="594"/>
      <c r="L105" s="594"/>
      <c r="M105" s="594"/>
      <c r="N105" s="594"/>
      <c r="O105" s="594"/>
      <c r="P105" s="602"/>
      <c r="Q105" s="602"/>
      <c r="R105" s="602"/>
      <c r="S105" s="602"/>
      <c r="T105" s="594"/>
      <c r="U105" s="594"/>
      <c r="V105" s="594"/>
      <c r="W105" s="594"/>
      <c r="X105" s="594"/>
      <c r="Y105" s="594"/>
      <c r="Z105" s="594"/>
      <c r="AA105" s="594"/>
      <c r="AB105" s="594"/>
      <c r="AC105" s="594"/>
      <c r="AD105" s="604"/>
      <c r="AE105" s="593"/>
    </row>
    <row r="106" spans="1:44">
      <c r="A106" s="593"/>
      <c r="B106" s="611"/>
      <c r="C106" s="612"/>
      <c r="D106" s="612"/>
      <c r="E106" s="612"/>
      <c r="F106" s="612"/>
      <c r="G106" s="612"/>
      <c r="H106" s="612"/>
      <c r="I106" s="612"/>
      <c r="J106" s="612"/>
      <c r="K106" s="612"/>
      <c r="L106" s="612"/>
      <c r="M106" s="612"/>
      <c r="N106" s="612"/>
      <c r="O106" s="612"/>
      <c r="P106" s="612"/>
      <c r="Q106" s="612"/>
      <c r="R106" s="612"/>
      <c r="S106" s="612"/>
      <c r="T106" s="612"/>
      <c r="U106" s="612"/>
      <c r="V106" s="612"/>
      <c r="W106" s="612"/>
      <c r="X106" s="612"/>
      <c r="Y106" s="612"/>
      <c r="Z106" s="612"/>
      <c r="AA106" s="612"/>
      <c r="AB106" s="612"/>
      <c r="AC106" s="612"/>
      <c r="AD106" s="613"/>
      <c r="AE106" s="593"/>
    </row>
    <row r="107" spans="1:44" ht="12" customHeight="1">
      <c r="A107" s="593"/>
      <c r="V107" s="594"/>
      <c r="W107" s="594"/>
      <c r="X107" s="594"/>
      <c r="Y107" s="594"/>
      <c r="Z107" s="594"/>
      <c r="AA107" s="594"/>
      <c r="AB107" s="594"/>
      <c r="AC107" s="594"/>
      <c r="AD107" s="594"/>
      <c r="AE107" s="593"/>
    </row>
    <row r="108" spans="1:44" ht="12" customHeight="1">
      <c r="A108" s="593"/>
      <c r="B108" s="594"/>
      <c r="C108" s="595" t="s">
        <v>678</v>
      </c>
      <c r="D108" s="596" t="str">
        <f>AH119</f>
        <v>廃プラスチック類</v>
      </c>
      <c r="E108" s="594"/>
      <c r="F108" s="594"/>
      <c r="G108" s="594"/>
      <c r="H108" s="594"/>
      <c r="I108" s="594"/>
      <c r="J108" s="594"/>
      <c r="K108" s="594"/>
      <c r="L108" s="594"/>
      <c r="M108" s="594"/>
      <c r="N108" s="594"/>
      <c r="O108" s="594"/>
      <c r="P108" s="594"/>
      <c r="Q108" s="594"/>
      <c r="R108" s="594"/>
      <c r="S108" s="594"/>
      <c r="T108" s="594"/>
      <c r="U108" s="594"/>
      <c r="V108" s="594"/>
      <c r="W108" s="594"/>
      <c r="X108" s="594"/>
      <c r="Y108" s="594"/>
      <c r="Z108" s="594"/>
      <c r="AA108" s="594"/>
      <c r="AB108" s="594"/>
      <c r="AC108" s="594"/>
      <c r="AD108" s="594"/>
      <c r="AE108" s="593"/>
    </row>
    <row r="109" spans="1:44">
      <c r="A109" s="593"/>
      <c r="B109" s="597"/>
      <c r="C109" s="598"/>
      <c r="D109" s="598"/>
      <c r="E109" s="598"/>
      <c r="F109" s="598"/>
      <c r="G109" s="598"/>
      <c r="H109" s="598"/>
      <c r="I109" s="598"/>
      <c r="J109" s="598"/>
      <c r="K109" s="598"/>
      <c r="L109" s="598"/>
      <c r="M109" s="598"/>
      <c r="N109" s="598"/>
      <c r="O109" s="598"/>
      <c r="P109" s="598"/>
      <c r="Q109" s="598"/>
      <c r="R109" s="598"/>
      <c r="S109" s="598"/>
      <c r="T109" s="598"/>
      <c r="U109" s="598"/>
      <c r="V109" s="599"/>
      <c r="W109" s="599"/>
      <c r="X109" s="598"/>
      <c r="Y109" s="600"/>
      <c r="Z109" s="598"/>
      <c r="AA109" s="598"/>
      <c r="AB109" s="598"/>
      <c r="AC109" s="598"/>
      <c r="AD109" s="601"/>
      <c r="AE109" s="593"/>
      <c r="AH109" s="2667"/>
      <c r="AI109" s="602" t="s">
        <v>507</v>
      </c>
      <c r="AJ109" s="602" t="s">
        <v>508</v>
      </c>
      <c r="AK109" s="602" t="s">
        <v>509</v>
      </c>
      <c r="AL109" s="2668" t="s">
        <v>510</v>
      </c>
      <c r="AM109" s="2668"/>
      <c r="AN109" s="2668"/>
      <c r="AO109" s="2668"/>
      <c r="AP109" s="602" t="s">
        <v>511</v>
      </c>
      <c r="AQ109" s="602" t="s">
        <v>512</v>
      </c>
      <c r="AR109" s="602" t="s">
        <v>513</v>
      </c>
    </row>
    <row r="110" spans="1:44" ht="12.75" thickBot="1">
      <c r="A110" s="593"/>
      <c r="B110" s="603"/>
      <c r="C110" s="594"/>
      <c r="D110" s="594"/>
      <c r="E110" s="594"/>
      <c r="F110" s="594"/>
      <c r="G110" s="594"/>
      <c r="H110" s="594"/>
      <c r="I110" s="594"/>
      <c r="J110" s="594"/>
      <c r="K110" s="594"/>
      <c r="L110" s="594"/>
      <c r="M110" s="594"/>
      <c r="N110" s="594"/>
      <c r="O110" s="594"/>
      <c r="P110" s="594"/>
      <c r="Q110" s="594"/>
      <c r="R110" s="594"/>
      <c r="S110" s="594"/>
      <c r="T110" s="594"/>
      <c r="U110" s="594"/>
      <c r="V110" s="594"/>
      <c r="W110" s="594"/>
      <c r="X110" s="594"/>
      <c r="Y110" s="594"/>
      <c r="Z110" s="594"/>
      <c r="AA110" s="594"/>
      <c r="AB110" s="594"/>
      <c r="AC110" s="594"/>
      <c r="AD110" s="604"/>
      <c r="AE110" s="593"/>
      <c r="AH110" s="2667"/>
      <c r="AI110" s="602"/>
      <c r="AJ110" s="602"/>
      <c r="AK110" s="602"/>
      <c r="AL110" s="602" t="s">
        <v>514</v>
      </c>
      <c r="AM110" s="602" t="s">
        <v>515</v>
      </c>
      <c r="AN110" s="602" t="s">
        <v>516</v>
      </c>
      <c r="AO110" s="602" t="s">
        <v>517</v>
      </c>
      <c r="AP110" s="602"/>
      <c r="AQ110" s="602"/>
      <c r="AR110" s="602"/>
    </row>
    <row r="111" spans="1:44" ht="13.5" thickTop="1" thickBot="1">
      <c r="A111" s="593"/>
      <c r="B111" s="603"/>
      <c r="C111" s="594"/>
      <c r="D111" s="594"/>
      <c r="E111" s="594"/>
      <c r="F111" s="594"/>
      <c r="G111" s="594"/>
      <c r="H111" s="594"/>
      <c r="I111" s="594"/>
      <c r="J111" s="2669" t="s">
        <v>669</v>
      </c>
      <c r="K111" s="2670"/>
      <c r="L111" s="2670"/>
      <c r="M111" s="2671"/>
      <c r="N111" s="594"/>
      <c r="O111" s="594"/>
      <c r="P111" s="594"/>
      <c r="Q111" s="594"/>
      <c r="R111" s="594"/>
      <c r="S111" s="594"/>
      <c r="T111" s="594"/>
      <c r="U111" s="594"/>
      <c r="V111" s="594"/>
      <c r="W111" s="594"/>
      <c r="X111" s="594"/>
      <c r="Y111" s="594"/>
      <c r="Z111" s="2672" t="s">
        <v>516</v>
      </c>
      <c r="AA111" s="2673"/>
      <c r="AB111" s="2673"/>
      <c r="AC111" s="2674"/>
      <c r="AD111" s="604"/>
      <c r="AE111" s="593"/>
      <c r="AH111" s="2667"/>
      <c r="AI111" s="602" t="s">
        <v>520</v>
      </c>
      <c r="AJ111" s="602" t="s">
        <v>521</v>
      </c>
      <c r="AK111" s="602" t="s">
        <v>522</v>
      </c>
      <c r="AL111" s="602" t="s">
        <v>523</v>
      </c>
      <c r="AM111" s="602" t="s">
        <v>524</v>
      </c>
      <c r="AN111" s="602" t="s">
        <v>525</v>
      </c>
      <c r="AO111" s="602" t="s">
        <v>526</v>
      </c>
      <c r="AP111" s="602" t="s">
        <v>527</v>
      </c>
      <c r="AQ111" s="602" t="s">
        <v>528</v>
      </c>
      <c r="AR111" s="602" t="s">
        <v>529</v>
      </c>
    </row>
    <row r="112" spans="1:44" ht="12.75" thickTop="1">
      <c r="A112" s="593"/>
      <c r="B112" s="603"/>
      <c r="C112" s="2672" t="s">
        <v>670</v>
      </c>
      <c r="D112" s="2673"/>
      <c r="E112" s="2673"/>
      <c r="F112" s="2674"/>
      <c r="G112" s="594"/>
      <c r="H112" s="594"/>
      <c r="I112" s="594"/>
      <c r="J112" s="2675">
        <f>AJ119</f>
        <v>90.592010250247739</v>
      </c>
      <c r="K112" s="2676"/>
      <c r="L112" s="2676"/>
      <c r="M112" s="2677"/>
      <c r="N112" s="594"/>
      <c r="O112" s="594"/>
      <c r="P112" s="594"/>
      <c r="Q112" s="594"/>
      <c r="R112" s="594"/>
      <c r="S112" s="594"/>
      <c r="T112" s="594"/>
      <c r="U112" s="594"/>
      <c r="V112" s="594"/>
      <c r="W112" s="594"/>
      <c r="X112" s="594"/>
      <c r="Y112" s="594"/>
      <c r="Z112" s="2678">
        <f>AQ119</f>
        <v>3977.6839218054497</v>
      </c>
      <c r="AA112" s="2679"/>
      <c r="AB112" s="2679"/>
      <c r="AC112" s="2680"/>
      <c r="AD112" s="604"/>
      <c r="AE112" s="593"/>
      <c r="AH112" s="605" t="s">
        <v>227</v>
      </c>
      <c r="AI112" s="606">
        <f>'表Ⅲ・9　180116再'!C$15</f>
        <v>6822.7644369476511</v>
      </c>
      <c r="AJ112" s="606">
        <f>'表Ⅲ・9　180116再'!D$15</f>
        <v>90.592010250247739</v>
      </c>
      <c r="AK112" s="606">
        <f>'表Ⅲ・9　180116再'!E$15</f>
        <v>292.83269009750859</v>
      </c>
      <c r="AL112" s="606">
        <f>'表Ⅲ・9　180116再'!F$15</f>
        <v>6439.3397365998935</v>
      </c>
      <c r="AM112" s="606">
        <f>'表Ⅲ・9　180116再'!G$15</f>
        <v>4646.5990117631563</v>
      </c>
      <c r="AN112" s="606">
        <f>'表Ⅲ・9　180116再'!H$15</f>
        <v>3887.0919115552019</v>
      </c>
      <c r="AO112" s="606">
        <f>'表Ⅲ・9　180116再'!I$15</f>
        <v>759.50710020795543</v>
      </c>
      <c r="AP112" s="606">
        <f>$AJ112+$AN112</f>
        <v>3977.6839218054497</v>
      </c>
      <c r="AQ112" s="606">
        <f>$AL112-$AM112</f>
        <v>1792.7407248367372</v>
      </c>
      <c r="AR112" s="606">
        <f>$AK112+$AO112</f>
        <v>1052.339790305464</v>
      </c>
    </row>
    <row r="113" spans="1:44" ht="12.75" thickBot="1">
      <c r="A113" s="593"/>
      <c r="B113" s="603"/>
      <c r="C113" s="2678">
        <f>AI119</f>
        <v>6822.7644369476511</v>
      </c>
      <c r="D113" s="2679"/>
      <c r="E113" s="2679"/>
      <c r="F113" s="2680"/>
      <c r="G113" s="594"/>
      <c r="H113" s="594"/>
      <c r="I113" s="594"/>
      <c r="J113" s="2684">
        <f>AJ120</f>
        <v>1.3277903859564663E-2</v>
      </c>
      <c r="K113" s="2685"/>
      <c r="L113" s="2685"/>
      <c r="M113" s="2686"/>
      <c r="N113" s="594"/>
      <c r="O113" s="594"/>
      <c r="P113" s="594"/>
      <c r="Q113" s="594"/>
      <c r="R113" s="594"/>
      <c r="S113" s="594"/>
      <c r="T113" s="594"/>
      <c r="U113" s="594"/>
      <c r="V113" s="594"/>
      <c r="W113" s="594"/>
      <c r="X113" s="594"/>
      <c r="Y113" s="594"/>
      <c r="Z113" s="2687">
        <f>AQ120</f>
        <v>0.58300179620226988</v>
      </c>
      <c r="AA113" s="2688"/>
      <c r="AB113" s="2688"/>
      <c r="AC113" s="2689"/>
      <c r="AD113" s="604"/>
      <c r="AE113" s="593"/>
      <c r="AH113" s="607" t="s">
        <v>655</v>
      </c>
      <c r="AI113" s="606"/>
      <c r="AJ113" s="608">
        <f>'表Ⅲ・9　180116再'!D$16</f>
        <v>1.3277903859564663E-2</v>
      </c>
      <c r="AK113" s="608">
        <f>'表Ⅲ・9　180116再'!E$16</f>
        <v>4.2919947303429878E-2</v>
      </c>
      <c r="AL113" s="608">
        <f>'表Ⅲ・9　180116再'!F$16</f>
        <v>0.94380214883700531</v>
      </c>
      <c r="AM113" s="608">
        <f>'表Ⅲ・9　180116再'!G$16</f>
        <v>0.68104344722795951</v>
      </c>
      <c r="AN113" s="608">
        <f>'表Ⅲ・9　180116再'!H$16</f>
        <v>0.56972389234270526</v>
      </c>
      <c r="AO113" s="608">
        <f>'表Ⅲ・9　180116再'!I$16</f>
        <v>0.11131955488525433</v>
      </c>
      <c r="AP113" s="608">
        <f>'表Ⅲ・9　180116再'!J$16</f>
        <v>0.58300179620226988</v>
      </c>
      <c r="AQ113" s="608">
        <f>'表Ⅲ・9　180116再'!K$16</f>
        <v>0.2627587016090458</v>
      </c>
      <c r="AR113" s="608">
        <f>'表Ⅲ・9　180116再'!L$16</f>
        <v>0.15423950218868421</v>
      </c>
    </row>
    <row r="114" spans="1:44" ht="13.5" thickTop="1" thickBot="1">
      <c r="A114" s="593"/>
      <c r="B114" s="603"/>
      <c r="C114" s="2687">
        <v>1</v>
      </c>
      <c r="D114" s="2688"/>
      <c r="E114" s="2688"/>
      <c r="F114" s="2689"/>
      <c r="G114" s="594"/>
      <c r="H114" s="594"/>
      <c r="I114" s="594"/>
      <c r="J114" s="594"/>
      <c r="K114" s="594"/>
      <c r="L114" s="594"/>
      <c r="M114" s="594"/>
      <c r="N114" s="594"/>
      <c r="O114" s="594"/>
      <c r="P114" s="594"/>
      <c r="Q114" s="594"/>
      <c r="R114" s="594"/>
      <c r="S114" s="594"/>
      <c r="T114" s="594"/>
      <c r="U114" s="594"/>
      <c r="V114" s="594"/>
      <c r="W114" s="594"/>
      <c r="X114" s="594"/>
      <c r="Y114" s="594"/>
      <c r="Z114" s="594"/>
      <c r="AA114" s="594"/>
      <c r="AB114" s="594"/>
      <c r="AC114" s="594"/>
      <c r="AD114" s="604"/>
      <c r="AE114" s="593"/>
    </row>
    <row r="115" spans="1:44" ht="12.75" thickTop="1">
      <c r="A115" s="593"/>
      <c r="B115" s="603"/>
      <c r="C115" s="594"/>
      <c r="D115" s="594"/>
      <c r="E115" s="594"/>
      <c r="F115" s="594"/>
      <c r="G115" s="594"/>
      <c r="H115" s="594"/>
      <c r="I115" s="594"/>
      <c r="J115" s="594"/>
      <c r="K115" s="594"/>
      <c r="L115" s="594"/>
      <c r="M115" s="594"/>
      <c r="N115" s="594"/>
      <c r="O115" s="594"/>
      <c r="P115" s="594"/>
      <c r="Q115" s="594"/>
      <c r="R115" s="594"/>
      <c r="S115" s="594"/>
      <c r="T115" s="594"/>
      <c r="U115" s="594"/>
      <c r="V115" s="2669" t="s">
        <v>671</v>
      </c>
      <c r="W115" s="2670"/>
      <c r="X115" s="2670"/>
      <c r="Y115" s="2671"/>
      <c r="Z115" s="2690"/>
      <c r="AA115" s="2690"/>
      <c r="AB115" s="2690"/>
      <c r="AC115" s="2690"/>
      <c r="AD115" s="604"/>
      <c r="AE115" s="593"/>
    </row>
    <row r="116" spans="1:44">
      <c r="A116" s="593"/>
      <c r="B116" s="603"/>
      <c r="C116" s="2690"/>
      <c r="D116" s="2690"/>
      <c r="E116" s="2690"/>
      <c r="F116" s="2690"/>
      <c r="G116" s="594"/>
      <c r="H116" s="594"/>
      <c r="I116" s="594"/>
      <c r="J116" s="594"/>
      <c r="K116" s="594"/>
      <c r="L116" s="594"/>
      <c r="M116" s="594"/>
      <c r="N116" s="594"/>
      <c r="O116" s="594"/>
      <c r="P116" s="2669" t="s">
        <v>515</v>
      </c>
      <c r="Q116" s="2670"/>
      <c r="R116" s="2670"/>
      <c r="S116" s="2671"/>
      <c r="T116" s="594"/>
      <c r="U116" s="594"/>
      <c r="V116" s="2675">
        <f>AO119</f>
        <v>3887.0919115552019</v>
      </c>
      <c r="W116" s="2676"/>
      <c r="X116" s="2676"/>
      <c r="Y116" s="2677"/>
      <c r="Z116" s="2681"/>
      <c r="AA116" s="2681"/>
      <c r="AB116" s="2681"/>
      <c r="AC116" s="2681"/>
      <c r="AD116" s="604"/>
      <c r="AE116" s="593"/>
    </row>
    <row r="117" spans="1:44">
      <c r="A117" s="593"/>
      <c r="B117" s="603"/>
      <c r="C117" s="2681"/>
      <c r="D117" s="2681"/>
      <c r="E117" s="2681"/>
      <c r="F117" s="2681"/>
      <c r="G117" s="594"/>
      <c r="H117" s="594"/>
      <c r="I117" s="594"/>
      <c r="J117" s="2669" t="s">
        <v>514</v>
      </c>
      <c r="K117" s="2670"/>
      <c r="L117" s="2670"/>
      <c r="M117" s="2671"/>
      <c r="N117" s="594"/>
      <c r="O117" s="594"/>
      <c r="P117" s="2682">
        <f>AN119</f>
        <v>4646.5990117631563</v>
      </c>
      <c r="Q117" s="2679"/>
      <c r="R117" s="2679"/>
      <c r="S117" s="2683"/>
      <c r="T117" s="594"/>
      <c r="U117" s="594"/>
      <c r="V117" s="2684">
        <f>AO120</f>
        <v>0.56972389234270526</v>
      </c>
      <c r="W117" s="2685"/>
      <c r="X117" s="2685"/>
      <c r="Y117" s="2686"/>
      <c r="Z117" s="594"/>
      <c r="AA117" s="594"/>
      <c r="AB117" s="594"/>
      <c r="AC117" s="594"/>
      <c r="AD117" s="604"/>
      <c r="AE117" s="593"/>
    </row>
    <row r="118" spans="1:44">
      <c r="A118" s="593"/>
      <c r="B118" s="603"/>
      <c r="C118" s="594"/>
      <c r="D118" s="594"/>
      <c r="E118" s="594"/>
      <c r="F118" s="594"/>
      <c r="G118" s="594"/>
      <c r="H118" s="594"/>
      <c r="I118" s="594"/>
      <c r="J118" s="2682">
        <f>AL119</f>
        <v>6439.3397365998935</v>
      </c>
      <c r="K118" s="2679"/>
      <c r="L118" s="2679"/>
      <c r="M118" s="2683"/>
      <c r="N118" s="594"/>
      <c r="O118" s="594"/>
      <c r="P118" s="2684">
        <f>AN120</f>
        <v>0.68104344722795951</v>
      </c>
      <c r="Q118" s="2685"/>
      <c r="R118" s="2685"/>
      <c r="S118" s="2686"/>
      <c r="T118" s="594"/>
      <c r="U118" s="594"/>
      <c r="V118" s="609"/>
      <c r="W118" s="609"/>
      <c r="X118" s="609"/>
      <c r="Y118" s="609"/>
      <c r="Z118" s="594"/>
      <c r="AA118" s="594"/>
      <c r="AB118" s="594"/>
      <c r="AC118" s="594"/>
      <c r="AD118" s="604"/>
      <c r="AE118" s="593"/>
      <c r="AI118" s="480" t="s">
        <v>534</v>
      </c>
      <c r="AJ118" s="480" t="s">
        <v>535</v>
      </c>
      <c r="AK118" s="480" t="s">
        <v>536</v>
      </c>
      <c r="AL118" s="480" t="s">
        <v>537</v>
      </c>
      <c r="AM118" s="480" t="s">
        <v>542</v>
      </c>
      <c r="AN118" s="480" t="s">
        <v>538</v>
      </c>
      <c r="AO118" s="480" t="s">
        <v>539</v>
      </c>
      <c r="AP118" s="480" t="s">
        <v>540</v>
      </c>
      <c r="AQ118" s="480" t="s">
        <v>541</v>
      </c>
      <c r="AR118" s="480" t="s">
        <v>543</v>
      </c>
    </row>
    <row r="119" spans="1:44" ht="12.75" thickBot="1">
      <c r="A119" s="593"/>
      <c r="B119" s="603"/>
      <c r="C119" s="594"/>
      <c r="D119" s="594"/>
      <c r="E119" s="594"/>
      <c r="F119" s="594"/>
      <c r="G119" s="594"/>
      <c r="H119" s="594"/>
      <c r="I119" s="594"/>
      <c r="J119" s="2684">
        <f>AL120</f>
        <v>0.94380214883700531</v>
      </c>
      <c r="K119" s="2685"/>
      <c r="L119" s="2685"/>
      <c r="M119" s="2686"/>
      <c r="N119" s="594"/>
      <c r="O119" s="594"/>
      <c r="P119" s="594"/>
      <c r="Q119" s="594"/>
      <c r="R119" s="594"/>
      <c r="S119" s="594"/>
      <c r="T119" s="594"/>
      <c r="U119" s="594"/>
      <c r="V119" s="2669" t="s">
        <v>672</v>
      </c>
      <c r="W119" s="2670"/>
      <c r="X119" s="2670"/>
      <c r="Y119" s="2671"/>
      <c r="Z119" s="594"/>
      <c r="AA119" s="594"/>
      <c r="AB119" s="594"/>
      <c r="AC119" s="594"/>
      <c r="AD119" s="604"/>
      <c r="AE119" s="593"/>
      <c r="AH119" s="610" t="str">
        <f>AH112</f>
        <v>廃プラスチック類</v>
      </c>
      <c r="AI119" s="491">
        <f>AI112</f>
        <v>6822.7644369476511</v>
      </c>
      <c r="AJ119" s="491">
        <f>AJ112</f>
        <v>90.592010250247739</v>
      </c>
      <c r="AK119" s="491">
        <f>AK112</f>
        <v>292.83269009750859</v>
      </c>
      <c r="AL119" s="491">
        <f>AL112</f>
        <v>6439.3397365998935</v>
      </c>
      <c r="AM119" s="491">
        <f>AQ112</f>
        <v>1792.7407248367372</v>
      </c>
      <c r="AN119" s="491">
        <f t="shared" ref="AN119:AQ120" si="5">AM112</f>
        <v>4646.5990117631563</v>
      </c>
      <c r="AO119" s="491">
        <f t="shared" si="5"/>
        <v>3887.0919115552019</v>
      </c>
      <c r="AP119" s="491">
        <f t="shared" si="5"/>
        <v>759.50710020795543</v>
      </c>
      <c r="AQ119" s="491">
        <f t="shared" si="5"/>
        <v>3977.6839218054497</v>
      </c>
      <c r="AR119" s="491">
        <f>AR112</f>
        <v>1052.339790305464</v>
      </c>
    </row>
    <row r="120" spans="1:44" ht="12.75" thickTop="1">
      <c r="A120" s="593"/>
      <c r="B120" s="603"/>
      <c r="C120" s="594"/>
      <c r="D120" s="594"/>
      <c r="E120" s="594"/>
      <c r="F120" s="594"/>
      <c r="G120" s="594"/>
      <c r="H120" s="594"/>
      <c r="I120" s="594"/>
      <c r="J120" s="594"/>
      <c r="K120" s="594"/>
      <c r="L120" s="594"/>
      <c r="M120" s="594"/>
      <c r="N120" s="594"/>
      <c r="O120" s="594"/>
      <c r="P120" s="2672" t="s">
        <v>512</v>
      </c>
      <c r="Q120" s="2673"/>
      <c r="R120" s="2673"/>
      <c r="S120" s="2674"/>
      <c r="T120" s="594"/>
      <c r="U120" s="594"/>
      <c r="V120" s="2675">
        <f>AP119</f>
        <v>759.50710020795543</v>
      </c>
      <c r="W120" s="2676"/>
      <c r="X120" s="2676"/>
      <c r="Y120" s="2677"/>
      <c r="Z120" s="594"/>
      <c r="AA120" s="594"/>
      <c r="AB120" s="594"/>
      <c r="AC120" s="594"/>
      <c r="AD120" s="604"/>
      <c r="AE120" s="593"/>
      <c r="AH120" s="363" t="s">
        <v>655</v>
      </c>
      <c r="AJ120" s="480">
        <f>AJ113</f>
        <v>1.3277903859564663E-2</v>
      </c>
      <c r="AK120" s="480">
        <f>AK113</f>
        <v>4.2919947303429878E-2</v>
      </c>
      <c r="AL120" s="480">
        <f>AL113</f>
        <v>0.94380214883700531</v>
      </c>
      <c r="AM120" s="480">
        <f>AQ113</f>
        <v>0.2627587016090458</v>
      </c>
      <c r="AN120" s="480">
        <f t="shared" si="5"/>
        <v>0.68104344722795951</v>
      </c>
      <c r="AO120" s="480">
        <f t="shared" si="5"/>
        <v>0.56972389234270526</v>
      </c>
      <c r="AP120" s="480">
        <f t="shared" si="5"/>
        <v>0.11131955488525433</v>
      </c>
      <c r="AQ120" s="480">
        <f t="shared" si="5"/>
        <v>0.58300179620226988</v>
      </c>
      <c r="AR120" s="480">
        <f>AR113</f>
        <v>0.15423950218868421</v>
      </c>
    </row>
    <row r="121" spans="1:44">
      <c r="A121" s="593"/>
      <c r="B121" s="603"/>
      <c r="C121" s="594"/>
      <c r="D121" s="594"/>
      <c r="E121" s="594"/>
      <c r="F121" s="594"/>
      <c r="G121" s="594"/>
      <c r="H121" s="594"/>
      <c r="I121" s="594"/>
      <c r="J121" s="594"/>
      <c r="K121" s="594"/>
      <c r="L121" s="594"/>
      <c r="M121" s="594"/>
      <c r="N121" s="594"/>
      <c r="O121" s="594"/>
      <c r="P121" s="2678">
        <f>AM119</f>
        <v>1792.7407248367372</v>
      </c>
      <c r="Q121" s="2679"/>
      <c r="R121" s="2679"/>
      <c r="S121" s="2680"/>
      <c r="T121" s="594"/>
      <c r="U121" s="594"/>
      <c r="V121" s="2684">
        <f>AP120</f>
        <v>0.11131955488525433</v>
      </c>
      <c r="W121" s="2685"/>
      <c r="X121" s="2685"/>
      <c r="Y121" s="2686"/>
      <c r="Z121" s="594"/>
      <c r="AA121" s="594"/>
      <c r="AB121" s="594"/>
      <c r="AC121" s="594"/>
      <c r="AD121" s="604"/>
      <c r="AE121" s="593"/>
    </row>
    <row r="122" spans="1:44" ht="12.75" thickBot="1">
      <c r="A122" s="593"/>
      <c r="B122" s="603"/>
      <c r="C122" s="594"/>
      <c r="D122" s="594"/>
      <c r="E122" s="594"/>
      <c r="F122" s="594"/>
      <c r="G122" s="594"/>
      <c r="H122" s="594"/>
      <c r="I122" s="594"/>
      <c r="J122" s="602"/>
      <c r="K122" s="602"/>
      <c r="L122" s="602"/>
      <c r="M122" s="602"/>
      <c r="N122" s="594"/>
      <c r="O122" s="594"/>
      <c r="P122" s="2687">
        <f>AM120</f>
        <v>0.2627587016090458</v>
      </c>
      <c r="Q122" s="2688"/>
      <c r="R122" s="2688"/>
      <c r="S122" s="2689"/>
      <c r="T122" s="594"/>
      <c r="U122" s="594"/>
      <c r="V122" s="602"/>
      <c r="W122" s="602"/>
      <c r="X122" s="602"/>
      <c r="Y122" s="602"/>
      <c r="Z122" s="594"/>
      <c r="AA122" s="594"/>
      <c r="AB122" s="594"/>
      <c r="AC122" s="594"/>
      <c r="AD122" s="604"/>
      <c r="AE122" s="593"/>
    </row>
    <row r="123" spans="1:44" ht="12.75" thickTop="1">
      <c r="A123" s="593"/>
      <c r="B123" s="603"/>
      <c r="C123" s="594"/>
      <c r="D123" s="594"/>
      <c r="E123" s="594"/>
      <c r="F123" s="594"/>
      <c r="G123" s="594"/>
      <c r="H123" s="594"/>
      <c r="I123" s="594"/>
      <c r="J123" s="2669" t="s">
        <v>673</v>
      </c>
      <c r="K123" s="2670"/>
      <c r="L123" s="2670"/>
      <c r="M123" s="2671"/>
      <c r="N123" s="594"/>
      <c r="O123" s="594"/>
      <c r="P123" s="594"/>
      <c r="Q123" s="594"/>
      <c r="R123" s="594"/>
      <c r="S123" s="594"/>
      <c r="T123" s="594"/>
      <c r="U123" s="594"/>
      <c r="V123" s="602"/>
      <c r="W123" s="602"/>
      <c r="X123" s="602"/>
      <c r="Y123" s="602"/>
      <c r="Z123" s="2672" t="s">
        <v>674</v>
      </c>
      <c r="AA123" s="2673"/>
      <c r="AB123" s="2673"/>
      <c r="AC123" s="2674"/>
      <c r="AD123" s="604"/>
      <c r="AE123" s="593"/>
      <c r="AI123" s="491"/>
      <c r="AJ123" s="491"/>
      <c r="AK123" s="491"/>
      <c r="AL123" s="491"/>
      <c r="AM123" s="491"/>
      <c r="AN123" s="491"/>
      <c r="AO123" s="491"/>
      <c r="AP123" s="491"/>
      <c r="AQ123" s="491"/>
      <c r="AR123" s="491"/>
    </row>
    <row r="124" spans="1:44">
      <c r="A124" s="593"/>
      <c r="B124" s="603"/>
      <c r="C124" s="594"/>
      <c r="D124" s="594"/>
      <c r="E124" s="594"/>
      <c r="F124" s="594"/>
      <c r="G124" s="594"/>
      <c r="H124" s="594"/>
      <c r="I124" s="594"/>
      <c r="J124" s="2682">
        <f>AK119</f>
        <v>292.83269009750859</v>
      </c>
      <c r="K124" s="2679"/>
      <c r="L124" s="2679"/>
      <c r="M124" s="2683"/>
      <c r="N124" s="594"/>
      <c r="O124" s="594"/>
      <c r="P124" s="602"/>
      <c r="Q124" s="602"/>
      <c r="R124" s="602"/>
      <c r="S124" s="602"/>
      <c r="T124" s="594"/>
      <c r="U124" s="594"/>
      <c r="V124" s="602"/>
      <c r="W124" s="602"/>
      <c r="X124" s="602"/>
      <c r="Y124" s="602"/>
      <c r="Z124" s="2692">
        <f>AR119</f>
        <v>1052.339790305464</v>
      </c>
      <c r="AA124" s="2676"/>
      <c r="AB124" s="2676"/>
      <c r="AC124" s="2693"/>
      <c r="AD124" s="604"/>
      <c r="AE124" s="593"/>
    </row>
    <row r="125" spans="1:44" ht="12.75" thickBot="1">
      <c r="A125" s="593"/>
      <c r="B125" s="603"/>
      <c r="C125" s="594"/>
      <c r="D125" s="594"/>
      <c r="E125" s="594"/>
      <c r="F125" s="594"/>
      <c r="G125" s="594"/>
      <c r="H125" s="594"/>
      <c r="I125" s="594"/>
      <c r="J125" s="2684">
        <f>AK120</f>
        <v>4.2919947303429878E-2</v>
      </c>
      <c r="K125" s="2685"/>
      <c r="L125" s="2685"/>
      <c r="M125" s="2686"/>
      <c r="N125" s="594"/>
      <c r="O125" s="594"/>
      <c r="P125" s="602"/>
      <c r="Q125" s="602"/>
      <c r="R125" s="602"/>
      <c r="S125" s="602"/>
      <c r="T125" s="594"/>
      <c r="U125" s="594"/>
      <c r="V125" s="594"/>
      <c r="W125" s="594"/>
      <c r="X125" s="594"/>
      <c r="Y125" s="594"/>
      <c r="Z125" s="2687">
        <f>AR120</f>
        <v>0.15423950218868421</v>
      </c>
      <c r="AA125" s="2688"/>
      <c r="AB125" s="2688"/>
      <c r="AC125" s="2689"/>
      <c r="AD125" s="604"/>
      <c r="AE125" s="593"/>
    </row>
    <row r="126" spans="1:44" ht="12.75" thickTop="1">
      <c r="A126" s="593"/>
      <c r="B126" s="603"/>
      <c r="C126" s="594"/>
      <c r="D126" s="594"/>
      <c r="E126" s="594"/>
      <c r="F126" s="594"/>
      <c r="G126" s="594"/>
      <c r="H126" s="594"/>
      <c r="I126" s="594"/>
      <c r="J126" s="594"/>
      <c r="K126" s="594"/>
      <c r="L126" s="594"/>
      <c r="M126" s="594"/>
      <c r="N126" s="594"/>
      <c r="O126" s="594"/>
      <c r="P126" s="602"/>
      <c r="Q126" s="602"/>
      <c r="R126" s="602"/>
      <c r="S126" s="602"/>
      <c r="T126" s="594"/>
      <c r="U126" s="594"/>
      <c r="V126" s="594"/>
      <c r="W126" s="594"/>
      <c r="X126" s="594"/>
      <c r="Y126" s="594"/>
      <c r="Z126" s="594"/>
      <c r="AA126" s="594"/>
      <c r="AB126" s="594"/>
      <c r="AC126" s="594"/>
      <c r="AD126" s="604"/>
      <c r="AE126" s="593"/>
    </row>
    <row r="127" spans="1:44">
      <c r="A127" s="593"/>
      <c r="B127" s="611"/>
      <c r="C127" s="612"/>
      <c r="D127" s="612"/>
      <c r="E127" s="612"/>
      <c r="F127" s="612"/>
      <c r="G127" s="612"/>
      <c r="H127" s="612"/>
      <c r="I127" s="612"/>
      <c r="J127" s="612"/>
      <c r="K127" s="612"/>
      <c r="L127" s="612"/>
      <c r="M127" s="612"/>
      <c r="N127" s="612"/>
      <c r="O127" s="612"/>
      <c r="P127" s="612"/>
      <c r="Q127" s="612"/>
      <c r="R127" s="612"/>
      <c r="S127" s="612"/>
      <c r="T127" s="612"/>
      <c r="U127" s="612"/>
      <c r="V127" s="612"/>
      <c r="W127" s="612"/>
      <c r="X127" s="612"/>
      <c r="Y127" s="612"/>
      <c r="Z127" s="612"/>
      <c r="AA127" s="612"/>
      <c r="AB127" s="612"/>
      <c r="AC127" s="612"/>
      <c r="AD127" s="613"/>
      <c r="AE127" s="593"/>
    </row>
    <row r="128" spans="1:44" ht="12" customHeight="1">
      <c r="A128" s="593"/>
      <c r="B128" s="594"/>
      <c r="C128" s="594"/>
      <c r="D128" s="594"/>
      <c r="E128" s="594"/>
      <c r="F128" s="594"/>
      <c r="G128" s="594"/>
      <c r="H128" s="594"/>
      <c r="I128" s="594"/>
      <c r="J128" s="594"/>
      <c r="K128" s="594"/>
      <c r="L128" s="594"/>
      <c r="M128" s="594"/>
      <c r="N128" s="594"/>
      <c r="O128" s="594"/>
      <c r="P128" s="2691"/>
      <c r="Q128" s="2691"/>
      <c r="R128" s="2691"/>
      <c r="S128" s="2691"/>
      <c r="T128" s="594"/>
      <c r="U128" s="594"/>
      <c r="V128" s="594"/>
      <c r="W128" s="594"/>
      <c r="X128" s="594"/>
      <c r="Y128" s="594"/>
      <c r="Z128" s="594"/>
      <c r="AA128" s="594"/>
      <c r="AB128" s="594"/>
      <c r="AC128" s="594"/>
      <c r="AD128" s="594"/>
      <c r="AE128" s="593"/>
    </row>
    <row r="129" spans="1:44" ht="12" customHeight="1">
      <c r="A129" s="593"/>
      <c r="B129" s="594"/>
      <c r="C129" s="595" t="s">
        <v>679</v>
      </c>
      <c r="D129" s="596" t="str">
        <f>AH140</f>
        <v>紙  く  ず</v>
      </c>
      <c r="E129" s="594"/>
      <c r="F129" s="594"/>
      <c r="G129" s="594"/>
      <c r="H129" s="594"/>
      <c r="I129" s="594"/>
      <c r="J129" s="594"/>
      <c r="K129" s="594"/>
      <c r="L129" s="594"/>
      <c r="M129" s="594"/>
      <c r="N129" s="594"/>
      <c r="O129" s="594"/>
      <c r="P129" s="594"/>
      <c r="Q129" s="594"/>
      <c r="R129" s="594"/>
      <c r="S129" s="594"/>
      <c r="T129" s="594"/>
      <c r="U129" s="594"/>
      <c r="V129" s="594"/>
      <c r="W129" s="594"/>
      <c r="X129" s="594"/>
      <c r="Y129" s="594"/>
      <c r="Z129" s="594"/>
      <c r="AA129" s="594"/>
      <c r="AB129" s="594"/>
      <c r="AC129" s="594"/>
      <c r="AD129" s="594"/>
      <c r="AE129" s="593"/>
    </row>
    <row r="130" spans="1:44">
      <c r="A130" s="593"/>
      <c r="B130" s="597"/>
      <c r="C130" s="598"/>
      <c r="D130" s="598"/>
      <c r="E130" s="598"/>
      <c r="F130" s="598"/>
      <c r="G130" s="598"/>
      <c r="H130" s="598"/>
      <c r="I130" s="598"/>
      <c r="J130" s="598"/>
      <c r="K130" s="598"/>
      <c r="L130" s="598"/>
      <c r="M130" s="598"/>
      <c r="N130" s="598"/>
      <c r="O130" s="598"/>
      <c r="P130" s="598"/>
      <c r="Q130" s="598"/>
      <c r="R130" s="598"/>
      <c r="S130" s="598"/>
      <c r="T130" s="598"/>
      <c r="U130" s="598"/>
      <c r="V130" s="599"/>
      <c r="W130" s="599"/>
      <c r="X130" s="598"/>
      <c r="Y130" s="600"/>
      <c r="Z130" s="598"/>
      <c r="AA130" s="598"/>
      <c r="AB130" s="598"/>
      <c r="AC130" s="598"/>
      <c r="AD130" s="601"/>
      <c r="AE130" s="593"/>
      <c r="AH130" s="2667"/>
      <c r="AI130" s="602" t="s">
        <v>507</v>
      </c>
      <c r="AJ130" s="602" t="s">
        <v>508</v>
      </c>
      <c r="AK130" s="602" t="s">
        <v>509</v>
      </c>
      <c r="AL130" s="2668" t="s">
        <v>510</v>
      </c>
      <c r="AM130" s="2668"/>
      <c r="AN130" s="2668"/>
      <c r="AO130" s="2668"/>
      <c r="AP130" s="602" t="s">
        <v>511</v>
      </c>
      <c r="AQ130" s="602" t="s">
        <v>512</v>
      </c>
      <c r="AR130" s="602" t="s">
        <v>513</v>
      </c>
    </row>
    <row r="131" spans="1:44" ht="12.75" thickBot="1">
      <c r="A131" s="593"/>
      <c r="B131" s="603"/>
      <c r="C131" s="594"/>
      <c r="D131" s="594"/>
      <c r="E131" s="594"/>
      <c r="F131" s="594"/>
      <c r="G131" s="594"/>
      <c r="H131" s="594"/>
      <c r="I131" s="594"/>
      <c r="J131" s="594"/>
      <c r="K131" s="594"/>
      <c r="L131" s="594"/>
      <c r="M131" s="594"/>
      <c r="N131" s="594"/>
      <c r="O131" s="594"/>
      <c r="P131" s="594"/>
      <c r="Q131" s="594"/>
      <c r="R131" s="594"/>
      <c r="S131" s="594"/>
      <c r="T131" s="594"/>
      <c r="U131" s="594"/>
      <c r="V131" s="594"/>
      <c r="W131" s="594"/>
      <c r="X131" s="594"/>
      <c r="Y131" s="594"/>
      <c r="Z131" s="594"/>
      <c r="AA131" s="594"/>
      <c r="AB131" s="594"/>
      <c r="AC131" s="594"/>
      <c r="AD131" s="604"/>
      <c r="AE131" s="593"/>
      <c r="AH131" s="2667"/>
      <c r="AI131" s="602"/>
      <c r="AJ131" s="602"/>
      <c r="AK131" s="602"/>
      <c r="AL131" s="602" t="s">
        <v>514</v>
      </c>
      <c r="AM131" s="602" t="s">
        <v>515</v>
      </c>
      <c r="AN131" s="602" t="s">
        <v>516</v>
      </c>
      <c r="AO131" s="602" t="s">
        <v>517</v>
      </c>
      <c r="AP131" s="602"/>
      <c r="AQ131" s="602"/>
      <c r="AR131" s="602"/>
    </row>
    <row r="132" spans="1:44" ht="13.5" thickTop="1" thickBot="1">
      <c r="A132" s="593"/>
      <c r="B132" s="603"/>
      <c r="C132" s="594"/>
      <c r="D132" s="594"/>
      <c r="E132" s="594"/>
      <c r="F132" s="594"/>
      <c r="G132" s="594"/>
      <c r="H132" s="594"/>
      <c r="I132" s="594"/>
      <c r="J132" s="2669" t="s">
        <v>669</v>
      </c>
      <c r="K132" s="2670"/>
      <c r="L132" s="2670"/>
      <c r="M132" s="2671"/>
      <c r="N132" s="594"/>
      <c r="O132" s="594"/>
      <c r="P132" s="594"/>
      <c r="Q132" s="594"/>
      <c r="R132" s="594"/>
      <c r="S132" s="594"/>
      <c r="T132" s="594"/>
      <c r="U132" s="594"/>
      <c r="V132" s="594"/>
      <c r="W132" s="594"/>
      <c r="X132" s="594"/>
      <c r="Y132" s="594"/>
      <c r="Z132" s="2672" t="s">
        <v>516</v>
      </c>
      <c r="AA132" s="2673"/>
      <c r="AB132" s="2673"/>
      <c r="AC132" s="2674"/>
      <c r="AD132" s="604"/>
      <c r="AE132" s="593"/>
      <c r="AH132" s="2667"/>
      <c r="AI132" s="602" t="s">
        <v>520</v>
      </c>
      <c r="AJ132" s="602" t="s">
        <v>521</v>
      </c>
      <c r="AK132" s="602" t="s">
        <v>522</v>
      </c>
      <c r="AL132" s="602" t="s">
        <v>523</v>
      </c>
      <c r="AM132" s="602" t="s">
        <v>524</v>
      </c>
      <c r="AN132" s="602" t="s">
        <v>525</v>
      </c>
      <c r="AO132" s="602" t="s">
        <v>526</v>
      </c>
      <c r="AP132" s="602" t="s">
        <v>527</v>
      </c>
      <c r="AQ132" s="602" t="s">
        <v>528</v>
      </c>
      <c r="AR132" s="602" t="s">
        <v>529</v>
      </c>
    </row>
    <row r="133" spans="1:44" ht="12.75" thickTop="1">
      <c r="A133" s="593"/>
      <c r="B133" s="603"/>
      <c r="C133" s="2672" t="s">
        <v>670</v>
      </c>
      <c r="D133" s="2673"/>
      <c r="E133" s="2673"/>
      <c r="F133" s="2674"/>
      <c r="G133" s="594"/>
      <c r="H133" s="594"/>
      <c r="I133" s="594"/>
      <c r="J133" s="2675">
        <f>AJ140</f>
        <v>58.298306007752764</v>
      </c>
      <c r="K133" s="2676"/>
      <c r="L133" s="2676"/>
      <c r="M133" s="2677"/>
      <c r="N133" s="594"/>
      <c r="O133" s="594"/>
      <c r="P133" s="594"/>
      <c r="Q133" s="594"/>
      <c r="R133" s="594"/>
      <c r="S133" s="594"/>
      <c r="T133" s="594"/>
      <c r="U133" s="594"/>
      <c r="V133" s="594"/>
      <c r="W133" s="594"/>
      <c r="X133" s="594"/>
      <c r="Y133" s="594"/>
      <c r="Z133" s="2678">
        <f>AQ140</f>
        <v>703.03100416622488</v>
      </c>
      <c r="AA133" s="2679"/>
      <c r="AB133" s="2679"/>
      <c r="AC133" s="2680"/>
      <c r="AD133" s="604"/>
      <c r="AE133" s="593"/>
      <c r="AH133" s="605" t="s">
        <v>566</v>
      </c>
      <c r="AI133" s="606">
        <f>'表Ⅲ・9　180116再'!C$17</f>
        <v>937.63464448193679</v>
      </c>
      <c r="AJ133" s="606">
        <f>'表Ⅲ・9　180116再'!D$17</f>
        <v>58.298306007752764</v>
      </c>
      <c r="AK133" s="606">
        <f>'表Ⅲ・9　180116再'!E$17</f>
        <v>4.4096659250626491</v>
      </c>
      <c r="AL133" s="606">
        <f>'表Ⅲ・9　180116再'!F$17</f>
        <v>874.92667254912158</v>
      </c>
      <c r="AM133" s="606">
        <f>'表Ⅲ・9　180116再'!G$17</f>
        <v>658.07294388992261</v>
      </c>
      <c r="AN133" s="606">
        <f>'表Ⅲ・9　180116再'!H$17</f>
        <v>644.73269815847209</v>
      </c>
      <c r="AO133" s="606">
        <f>'表Ⅲ・9　180116再'!I$17</f>
        <v>13.340245731450652</v>
      </c>
      <c r="AP133" s="606">
        <f>$AJ133+$AN133</f>
        <v>703.03100416622488</v>
      </c>
      <c r="AQ133" s="606">
        <f>$AL133-$AM133</f>
        <v>216.85372865919896</v>
      </c>
      <c r="AR133" s="606">
        <f>$AK133+$AO133</f>
        <v>17.749911656513301</v>
      </c>
    </row>
    <row r="134" spans="1:44" ht="12.75" thickBot="1">
      <c r="A134" s="593"/>
      <c r="B134" s="603"/>
      <c r="C134" s="2678">
        <f>AI140</f>
        <v>937.63464448193679</v>
      </c>
      <c r="D134" s="2679"/>
      <c r="E134" s="2679"/>
      <c r="F134" s="2680"/>
      <c r="G134" s="594"/>
      <c r="H134" s="594"/>
      <c r="I134" s="594"/>
      <c r="J134" s="2684">
        <f>AJ141</f>
        <v>6.2175929985995589E-2</v>
      </c>
      <c r="K134" s="2685"/>
      <c r="L134" s="2685"/>
      <c r="M134" s="2686"/>
      <c r="N134" s="594"/>
      <c r="O134" s="594"/>
      <c r="P134" s="594"/>
      <c r="Q134" s="594"/>
      <c r="R134" s="594"/>
      <c r="S134" s="594"/>
      <c r="T134" s="594"/>
      <c r="U134" s="594"/>
      <c r="V134" s="594"/>
      <c r="W134" s="594"/>
      <c r="X134" s="594"/>
      <c r="Y134" s="594"/>
      <c r="Z134" s="2687">
        <f>AQ141</f>
        <v>0.74979205205740318</v>
      </c>
      <c r="AA134" s="2688"/>
      <c r="AB134" s="2688"/>
      <c r="AC134" s="2689"/>
      <c r="AD134" s="604"/>
      <c r="AE134" s="593"/>
      <c r="AH134" s="607" t="s">
        <v>655</v>
      </c>
      <c r="AI134" s="606"/>
      <c r="AJ134" s="608">
        <f>'表Ⅲ・9　180116再'!D$18</f>
        <v>6.2175929985995589E-2</v>
      </c>
      <c r="AK134" s="608">
        <f>'表Ⅲ・9　180116再'!E$18</f>
        <v>4.7029682094341593E-3</v>
      </c>
      <c r="AL134" s="608">
        <f>'表Ⅲ・9　180116再'!F$18</f>
        <v>0.93312110180457042</v>
      </c>
      <c r="AM134" s="608">
        <f>'表Ⅲ・9　180116再'!G$18</f>
        <v>0.70184367414615101</v>
      </c>
      <c r="AN134" s="608">
        <f>'表Ⅲ・9　180116再'!H$18</f>
        <v>0.68761612207140732</v>
      </c>
      <c r="AO134" s="608">
        <f>'表Ⅲ・9　180116再'!I$18</f>
        <v>1.4227552074743808E-2</v>
      </c>
      <c r="AP134" s="608">
        <f>'表Ⅲ・9　180116再'!J$18</f>
        <v>0.74979205205740318</v>
      </c>
      <c r="AQ134" s="608">
        <f>'表Ⅲ・9　180116再'!K$18</f>
        <v>0.23127742765841924</v>
      </c>
      <c r="AR134" s="608">
        <f>'表Ⅲ・9　180116再'!L$18</f>
        <v>1.8930520284177972E-2</v>
      </c>
    </row>
    <row r="135" spans="1:44" ht="13.5" thickTop="1" thickBot="1">
      <c r="A135" s="593"/>
      <c r="B135" s="603"/>
      <c r="C135" s="2687">
        <v>1</v>
      </c>
      <c r="D135" s="2688"/>
      <c r="E135" s="2688"/>
      <c r="F135" s="2689"/>
      <c r="G135" s="594"/>
      <c r="H135" s="594"/>
      <c r="I135" s="594"/>
      <c r="J135" s="594"/>
      <c r="K135" s="594"/>
      <c r="L135" s="594"/>
      <c r="M135" s="594"/>
      <c r="N135" s="594"/>
      <c r="O135" s="594"/>
      <c r="P135" s="594"/>
      <c r="Q135" s="594"/>
      <c r="R135" s="594"/>
      <c r="S135" s="594"/>
      <c r="T135" s="594"/>
      <c r="U135" s="594"/>
      <c r="V135" s="594"/>
      <c r="W135" s="594"/>
      <c r="X135" s="594"/>
      <c r="Y135" s="594"/>
      <c r="Z135" s="594"/>
      <c r="AA135" s="594"/>
      <c r="AB135" s="594"/>
      <c r="AC135" s="594"/>
      <c r="AD135" s="604"/>
      <c r="AE135" s="593"/>
    </row>
    <row r="136" spans="1:44" ht="12.75" thickTop="1">
      <c r="A136" s="593"/>
      <c r="B136" s="603"/>
      <c r="C136" s="594"/>
      <c r="D136" s="594"/>
      <c r="E136" s="594"/>
      <c r="F136" s="594"/>
      <c r="G136" s="594"/>
      <c r="H136" s="594"/>
      <c r="I136" s="594"/>
      <c r="J136" s="594"/>
      <c r="K136" s="594"/>
      <c r="L136" s="594"/>
      <c r="M136" s="594"/>
      <c r="N136" s="594"/>
      <c r="O136" s="594"/>
      <c r="P136" s="594"/>
      <c r="Q136" s="594"/>
      <c r="R136" s="594"/>
      <c r="S136" s="594"/>
      <c r="T136" s="594"/>
      <c r="U136" s="594"/>
      <c r="V136" s="2669" t="s">
        <v>671</v>
      </c>
      <c r="W136" s="2670"/>
      <c r="X136" s="2670"/>
      <c r="Y136" s="2671"/>
      <c r="Z136" s="2690"/>
      <c r="AA136" s="2690"/>
      <c r="AB136" s="2690"/>
      <c r="AC136" s="2690"/>
      <c r="AD136" s="604"/>
      <c r="AE136" s="593"/>
    </row>
    <row r="137" spans="1:44">
      <c r="A137" s="593"/>
      <c r="B137" s="603"/>
      <c r="C137" s="2690"/>
      <c r="D137" s="2690"/>
      <c r="E137" s="2690"/>
      <c r="F137" s="2690"/>
      <c r="G137" s="594"/>
      <c r="H137" s="594"/>
      <c r="I137" s="594"/>
      <c r="J137" s="594"/>
      <c r="K137" s="594"/>
      <c r="L137" s="594"/>
      <c r="M137" s="594"/>
      <c r="N137" s="594"/>
      <c r="O137" s="594"/>
      <c r="P137" s="2669" t="s">
        <v>515</v>
      </c>
      <c r="Q137" s="2670"/>
      <c r="R137" s="2670"/>
      <c r="S137" s="2671"/>
      <c r="T137" s="594"/>
      <c r="U137" s="594"/>
      <c r="V137" s="2675">
        <f>AO140</f>
        <v>644.73269815847209</v>
      </c>
      <c r="W137" s="2676"/>
      <c r="X137" s="2676"/>
      <c r="Y137" s="2677"/>
      <c r="Z137" s="2681"/>
      <c r="AA137" s="2681"/>
      <c r="AB137" s="2681"/>
      <c r="AC137" s="2681"/>
      <c r="AD137" s="604"/>
      <c r="AE137" s="593"/>
    </row>
    <row r="138" spans="1:44">
      <c r="A138" s="593"/>
      <c r="B138" s="603"/>
      <c r="C138" s="2681"/>
      <c r="D138" s="2681"/>
      <c r="E138" s="2681"/>
      <c r="F138" s="2681"/>
      <c r="G138" s="594"/>
      <c r="H138" s="594"/>
      <c r="I138" s="594"/>
      <c r="J138" s="2669" t="s">
        <v>514</v>
      </c>
      <c r="K138" s="2670"/>
      <c r="L138" s="2670"/>
      <c r="M138" s="2671"/>
      <c r="N138" s="594"/>
      <c r="O138" s="594"/>
      <c r="P138" s="2682">
        <f>AN140</f>
        <v>658.07294388992261</v>
      </c>
      <c r="Q138" s="2679"/>
      <c r="R138" s="2679"/>
      <c r="S138" s="2683"/>
      <c r="T138" s="594"/>
      <c r="U138" s="594"/>
      <c r="V138" s="2684">
        <f>AO141</f>
        <v>0.68761612207140732</v>
      </c>
      <c r="W138" s="2685"/>
      <c r="X138" s="2685"/>
      <c r="Y138" s="2686"/>
      <c r="Z138" s="594"/>
      <c r="AA138" s="594"/>
      <c r="AB138" s="594"/>
      <c r="AC138" s="594"/>
      <c r="AD138" s="604"/>
      <c r="AE138" s="593"/>
    </row>
    <row r="139" spans="1:44">
      <c r="A139" s="593"/>
      <c r="B139" s="603"/>
      <c r="C139" s="594"/>
      <c r="D139" s="594"/>
      <c r="E139" s="594"/>
      <c r="F139" s="594"/>
      <c r="G139" s="594"/>
      <c r="H139" s="594"/>
      <c r="I139" s="594"/>
      <c r="J139" s="2682">
        <f>AL140</f>
        <v>874.92667254912158</v>
      </c>
      <c r="K139" s="2679"/>
      <c r="L139" s="2679"/>
      <c r="M139" s="2683"/>
      <c r="N139" s="594"/>
      <c r="O139" s="594"/>
      <c r="P139" s="2684">
        <f>AN141</f>
        <v>0.70184367414615101</v>
      </c>
      <c r="Q139" s="2685"/>
      <c r="R139" s="2685"/>
      <c r="S139" s="2686"/>
      <c r="T139" s="594"/>
      <c r="U139" s="594"/>
      <c r="V139" s="609"/>
      <c r="W139" s="609"/>
      <c r="X139" s="609"/>
      <c r="Y139" s="609"/>
      <c r="Z139" s="594"/>
      <c r="AA139" s="594"/>
      <c r="AB139" s="594"/>
      <c r="AC139" s="594"/>
      <c r="AD139" s="604"/>
      <c r="AE139" s="593"/>
      <c r="AI139" s="480" t="s">
        <v>534</v>
      </c>
      <c r="AJ139" s="480" t="s">
        <v>535</v>
      </c>
      <c r="AK139" s="480" t="s">
        <v>536</v>
      </c>
      <c r="AL139" s="480" t="s">
        <v>537</v>
      </c>
      <c r="AM139" s="480" t="s">
        <v>542</v>
      </c>
      <c r="AN139" s="480" t="s">
        <v>538</v>
      </c>
      <c r="AO139" s="480" t="s">
        <v>539</v>
      </c>
      <c r="AP139" s="480" t="s">
        <v>540</v>
      </c>
      <c r="AQ139" s="480" t="s">
        <v>541</v>
      </c>
      <c r="AR139" s="480" t="s">
        <v>543</v>
      </c>
    </row>
    <row r="140" spans="1:44" ht="12.75" thickBot="1">
      <c r="A140" s="593"/>
      <c r="B140" s="603"/>
      <c r="C140" s="594"/>
      <c r="D140" s="594"/>
      <c r="E140" s="594"/>
      <c r="F140" s="594"/>
      <c r="G140" s="594"/>
      <c r="H140" s="594"/>
      <c r="I140" s="594"/>
      <c r="J140" s="2684">
        <f>AL141</f>
        <v>0.93312110180457042</v>
      </c>
      <c r="K140" s="2685"/>
      <c r="L140" s="2685"/>
      <c r="M140" s="2686"/>
      <c r="N140" s="594"/>
      <c r="O140" s="594"/>
      <c r="P140" s="594"/>
      <c r="Q140" s="594"/>
      <c r="R140" s="594"/>
      <c r="S140" s="594"/>
      <c r="T140" s="594"/>
      <c r="U140" s="594"/>
      <c r="V140" s="2669" t="s">
        <v>672</v>
      </c>
      <c r="W140" s="2670"/>
      <c r="X140" s="2670"/>
      <c r="Y140" s="2671"/>
      <c r="Z140" s="594"/>
      <c r="AA140" s="594"/>
      <c r="AB140" s="594"/>
      <c r="AC140" s="594"/>
      <c r="AD140" s="604"/>
      <c r="AE140" s="593"/>
      <c r="AH140" s="610" t="str">
        <f>AH133</f>
        <v>紙  く  ず</v>
      </c>
      <c r="AI140" s="491">
        <f>AI133</f>
        <v>937.63464448193679</v>
      </c>
      <c r="AJ140" s="491">
        <f>AJ133</f>
        <v>58.298306007752764</v>
      </c>
      <c r="AK140" s="491">
        <f>AK133</f>
        <v>4.4096659250626491</v>
      </c>
      <c r="AL140" s="491">
        <f>AL133</f>
        <v>874.92667254912158</v>
      </c>
      <c r="AM140" s="491">
        <f>AQ133</f>
        <v>216.85372865919896</v>
      </c>
      <c r="AN140" s="491">
        <f t="shared" ref="AN140:AQ141" si="6">AM133</f>
        <v>658.07294388992261</v>
      </c>
      <c r="AO140" s="491">
        <f t="shared" si="6"/>
        <v>644.73269815847209</v>
      </c>
      <c r="AP140" s="491">
        <f t="shared" si="6"/>
        <v>13.340245731450652</v>
      </c>
      <c r="AQ140" s="491">
        <f t="shared" si="6"/>
        <v>703.03100416622488</v>
      </c>
      <c r="AR140" s="491">
        <f>AR133</f>
        <v>17.749911656513301</v>
      </c>
    </row>
    <row r="141" spans="1:44" ht="12.75" thickTop="1">
      <c r="A141" s="593"/>
      <c r="B141" s="603"/>
      <c r="C141" s="594"/>
      <c r="D141" s="594"/>
      <c r="E141" s="594"/>
      <c r="F141" s="594"/>
      <c r="G141" s="594"/>
      <c r="H141" s="594"/>
      <c r="I141" s="594"/>
      <c r="J141" s="594"/>
      <c r="K141" s="594"/>
      <c r="L141" s="594"/>
      <c r="M141" s="594"/>
      <c r="N141" s="594"/>
      <c r="O141" s="594"/>
      <c r="P141" s="2672" t="s">
        <v>512</v>
      </c>
      <c r="Q141" s="2673"/>
      <c r="R141" s="2673"/>
      <c r="S141" s="2674"/>
      <c r="T141" s="594"/>
      <c r="U141" s="594"/>
      <c r="V141" s="2675">
        <f>AP140</f>
        <v>13.340245731450652</v>
      </c>
      <c r="W141" s="2676"/>
      <c r="X141" s="2676"/>
      <c r="Y141" s="2677"/>
      <c r="Z141" s="594"/>
      <c r="AA141" s="594"/>
      <c r="AB141" s="594"/>
      <c r="AC141" s="594"/>
      <c r="AD141" s="604"/>
      <c r="AE141" s="593"/>
      <c r="AH141" s="363" t="s">
        <v>655</v>
      </c>
      <c r="AJ141" s="480">
        <f>AJ134</f>
        <v>6.2175929985995589E-2</v>
      </c>
      <c r="AK141" s="480">
        <f>AK134</f>
        <v>4.7029682094341593E-3</v>
      </c>
      <c r="AL141" s="480">
        <f>AL134</f>
        <v>0.93312110180457042</v>
      </c>
      <c r="AM141" s="480">
        <f>AQ134</f>
        <v>0.23127742765841924</v>
      </c>
      <c r="AN141" s="480">
        <f t="shared" si="6"/>
        <v>0.70184367414615101</v>
      </c>
      <c r="AO141" s="480">
        <f t="shared" si="6"/>
        <v>0.68761612207140732</v>
      </c>
      <c r="AP141" s="480">
        <f t="shared" si="6"/>
        <v>1.4227552074743808E-2</v>
      </c>
      <c r="AQ141" s="480">
        <f t="shared" si="6"/>
        <v>0.74979205205740318</v>
      </c>
      <c r="AR141" s="480">
        <f>AR134</f>
        <v>1.8930520284177972E-2</v>
      </c>
    </row>
    <row r="142" spans="1:44">
      <c r="A142" s="593"/>
      <c r="B142" s="603"/>
      <c r="C142" s="594"/>
      <c r="D142" s="594"/>
      <c r="E142" s="594"/>
      <c r="F142" s="594"/>
      <c r="G142" s="594"/>
      <c r="H142" s="594"/>
      <c r="I142" s="594"/>
      <c r="J142" s="594"/>
      <c r="K142" s="594"/>
      <c r="L142" s="594"/>
      <c r="M142" s="594"/>
      <c r="N142" s="594"/>
      <c r="O142" s="594"/>
      <c r="P142" s="2678">
        <f>AM140</f>
        <v>216.85372865919896</v>
      </c>
      <c r="Q142" s="2679"/>
      <c r="R142" s="2679"/>
      <c r="S142" s="2680"/>
      <c r="T142" s="594"/>
      <c r="U142" s="594"/>
      <c r="V142" s="2684">
        <f>AP141</f>
        <v>1.4227552074743808E-2</v>
      </c>
      <c r="W142" s="2685"/>
      <c r="X142" s="2685"/>
      <c r="Y142" s="2686"/>
      <c r="Z142" s="594"/>
      <c r="AA142" s="594"/>
      <c r="AB142" s="594"/>
      <c r="AC142" s="594"/>
      <c r="AD142" s="604"/>
      <c r="AE142" s="593"/>
    </row>
    <row r="143" spans="1:44" ht="12.75" thickBot="1">
      <c r="A143" s="593"/>
      <c r="B143" s="603"/>
      <c r="C143" s="594"/>
      <c r="D143" s="594"/>
      <c r="E143" s="594"/>
      <c r="F143" s="594"/>
      <c r="G143" s="594"/>
      <c r="H143" s="594"/>
      <c r="I143" s="594"/>
      <c r="J143" s="602"/>
      <c r="K143" s="602"/>
      <c r="L143" s="602"/>
      <c r="M143" s="602"/>
      <c r="N143" s="594"/>
      <c r="O143" s="594"/>
      <c r="P143" s="2687">
        <f>AM141</f>
        <v>0.23127742765841924</v>
      </c>
      <c r="Q143" s="2688"/>
      <c r="R143" s="2688"/>
      <c r="S143" s="2689"/>
      <c r="T143" s="594"/>
      <c r="U143" s="594"/>
      <c r="V143" s="602"/>
      <c r="W143" s="602"/>
      <c r="X143" s="602"/>
      <c r="Y143" s="602"/>
      <c r="Z143" s="594"/>
      <c r="AA143" s="594"/>
      <c r="AB143" s="594"/>
      <c r="AC143" s="594"/>
      <c r="AD143" s="604"/>
      <c r="AE143" s="593"/>
    </row>
    <row r="144" spans="1:44" ht="12.75" thickTop="1">
      <c r="A144" s="593"/>
      <c r="B144" s="603"/>
      <c r="C144" s="594"/>
      <c r="D144" s="594"/>
      <c r="E144" s="594"/>
      <c r="F144" s="594"/>
      <c r="G144" s="594"/>
      <c r="H144" s="594"/>
      <c r="I144" s="594"/>
      <c r="J144" s="2669" t="s">
        <v>673</v>
      </c>
      <c r="K144" s="2670"/>
      <c r="L144" s="2670"/>
      <c r="M144" s="2671"/>
      <c r="N144" s="594"/>
      <c r="O144" s="594"/>
      <c r="P144" s="594"/>
      <c r="Q144" s="594"/>
      <c r="R144" s="594"/>
      <c r="S144" s="594"/>
      <c r="T144" s="594"/>
      <c r="U144" s="594"/>
      <c r="V144" s="602"/>
      <c r="W144" s="602"/>
      <c r="X144" s="602"/>
      <c r="Y144" s="602"/>
      <c r="Z144" s="2672" t="s">
        <v>674</v>
      </c>
      <c r="AA144" s="2673"/>
      <c r="AB144" s="2673"/>
      <c r="AC144" s="2674"/>
      <c r="AD144" s="604"/>
      <c r="AE144" s="593"/>
      <c r="AI144" s="491"/>
      <c r="AJ144" s="491"/>
      <c r="AK144" s="491"/>
      <c r="AL144" s="491"/>
      <c r="AM144" s="491"/>
      <c r="AN144" s="491"/>
      <c r="AO144" s="491"/>
      <c r="AP144" s="491"/>
      <c r="AQ144" s="491"/>
      <c r="AR144" s="491"/>
    </row>
    <row r="145" spans="1:44">
      <c r="A145" s="593"/>
      <c r="B145" s="603"/>
      <c r="C145" s="594"/>
      <c r="D145" s="594"/>
      <c r="E145" s="594"/>
      <c r="F145" s="594"/>
      <c r="G145" s="594"/>
      <c r="H145" s="594"/>
      <c r="I145" s="594"/>
      <c r="J145" s="2682">
        <f>AK140</f>
        <v>4.4096659250626491</v>
      </c>
      <c r="K145" s="2679"/>
      <c r="L145" s="2679"/>
      <c r="M145" s="2683"/>
      <c r="N145" s="594"/>
      <c r="O145" s="594"/>
      <c r="P145" s="602"/>
      <c r="Q145" s="602"/>
      <c r="R145" s="602"/>
      <c r="S145" s="602"/>
      <c r="T145" s="594"/>
      <c r="U145" s="594"/>
      <c r="V145" s="602"/>
      <c r="W145" s="602"/>
      <c r="X145" s="602"/>
      <c r="Y145" s="602"/>
      <c r="Z145" s="2692">
        <f>AR140</f>
        <v>17.749911656513301</v>
      </c>
      <c r="AA145" s="2676"/>
      <c r="AB145" s="2676"/>
      <c r="AC145" s="2693"/>
      <c r="AD145" s="604"/>
      <c r="AE145" s="593"/>
    </row>
    <row r="146" spans="1:44" ht="12.75" thickBot="1">
      <c r="A146" s="593"/>
      <c r="B146" s="603"/>
      <c r="C146" s="594"/>
      <c r="D146" s="594"/>
      <c r="E146" s="594"/>
      <c r="F146" s="594"/>
      <c r="G146" s="594"/>
      <c r="H146" s="594"/>
      <c r="I146" s="594"/>
      <c r="J146" s="2684">
        <f>AK141</f>
        <v>4.7029682094341593E-3</v>
      </c>
      <c r="K146" s="2685"/>
      <c r="L146" s="2685"/>
      <c r="M146" s="2686"/>
      <c r="N146" s="594"/>
      <c r="O146" s="594"/>
      <c r="P146" s="602"/>
      <c r="Q146" s="602"/>
      <c r="R146" s="602"/>
      <c r="S146" s="602"/>
      <c r="T146" s="594"/>
      <c r="U146" s="594"/>
      <c r="V146" s="594"/>
      <c r="W146" s="594"/>
      <c r="X146" s="594"/>
      <c r="Y146" s="594"/>
      <c r="Z146" s="2687">
        <f>AR141</f>
        <v>1.8930520284177972E-2</v>
      </c>
      <c r="AA146" s="2688"/>
      <c r="AB146" s="2688"/>
      <c r="AC146" s="2689"/>
      <c r="AD146" s="604"/>
      <c r="AE146" s="593"/>
    </row>
    <row r="147" spans="1:44" ht="12.75" thickTop="1">
      <c r="A147" s="593"/>
      <c r="B147" s="603"/>
      <c r="C147" s="594"/>
      <c r="D147" s="594"/>
      <c r="E147" s="594"/>
      <c r="F147" s="594"/>
      <c r="G147" s="594"/>
      <c r="H147" s="594"/>
      <c r="I147" s="594"/>
      <c r="J147" s="594"/>
      <c r="K147" s="594"/>
      <c r="L147" s="594"/>
      <c r="M147" s="594"/>
      <c r="N147" s="594"/>
      <c r="O147" s="594"/>
      <c r="P147" s="602"/>
      <c r="Q147" s="602"/>
      <c r="R147" s="602"/>
      <c r="S147" s="602"/>
      <c r="T147" s="594"/>
      <c r="U147" s="594"/>
      <c r="V147" s="594"/>
      <c r="W147" s="594"/>
      <c r="X147" s="594"/>
      <c r="Y147" s="594"/>
      <c r="Z147" s="594"/>
      <c r="AA147" s="594"/>
      <c r="AB147" s="594"/>
      <c r="AC147" s="594"/>
      <c r="AD147" s="604"/>
      <c r="AE147" s="593"/>
    </row>
    <row r="148" spans="1:44">
      <c r="A148" s="593"/>
      <c r="B148" s="611"/>
      <c r="C148" s="612"/>
      <c r="D148" s="612"/>
      <c r="E148" s="612"/>
      <c r="F148" s="612"/>
      <c r="G148" s="612"/>
      <c r="H148" s="612"/>
      <c r="I148" s="612"/>
      <c r="J148" s="612"/>
      <c r="K148" s="612"/>
      <c r="L148" s="612"/>
      <c r="M148" s="612"/>
      <c r="N148" s="612"/>
      <c r="O148" s="612"/>
      <c r="P148" s="612"/>
      <c r="Q148" s="612"/>
      <c r="R148" s="612"/>
      <c r="S148" s="612"/>
      <c r="T148" s="612"/>
      <c r="U148" s="612"/>
      <c r="V148" s="612"/>
      <c r="W148" s="612"/>
      <c r="X148" s="612"/>
      <c r="Y148" s="612"/>
      <c r="Z148" s="612"/>
      <c r="AA148" s="612"/>
      <c r="AB148" s="612"/>
      <c r="AC148" s="612"/>
      <c r="AD148" s="613"/>
      <c r="AE148" s="593"/>
    </row>
    <row r="149" spans="1:44" ht="12" customHeight="1">
      <c r="A149" s="593"/>
      <c r="B149" s="594"/>
      <c r="C149" s="594"/>
      <c r="D149" s="594"/>
      <c r="E149" s="594"/>
      <c r="F149" s="594"/>
      <c r="G149" s="594"/>
      <c r="H149" s="594"/>
      <c r="I149" s="594"/>
      <c r="J149" s="594"/>
      <c r="K149" s="594"/>
      <c r="L149" s="594"/>
      <c r="M149" s="594"/>
      <c r="N149" s="594"/>
      <c r="O149" s="594"/>
      <c r="P149" s="2691"/>
      <c r="Q149" s="2691"/>
      <c r="R149" s="2691"/>
      <c r="S149" s="2691"/>
      <c r="T149" s="594"/>
      <c r="U149" s="594"/>
      <c r="V149" s="594"/>
      <c r="W149" s="594"/>
      <c r="X149" s="594"/>
      <c r="Y149" s="594"/>
      <c r="Z149" s="594"/>
      <c r="AA149" s="594"/>
      <c r="AB149" s="594"/>
      <c r="AC149" s="594"/>
      <c r="AD149" s="594"/>
      <c r="AE149" s="593"/>
    </row>
    <row r="150" spans="1:44" ht="12" customHeight="1">
      <c r="A150" s="593"/>
      <c r="B150" s="594"/>
      <c r="C150" s="595" t="s">
        <v>680</v>
      </c>
      <c r="D150" s="596" t="str">
        <f>AH161</f>
        <v>木  く  ず</v>
      </c>
      <c r="E150" s="594"/>
      <c r="F150" s="594"/>
      <c r="G150" s="594"/>
      <c r="H150" s="594"/>
      <c r="I150" s="594"/>
      <c r="J150" s="594"/>
      <c r="K150" s="594"/>
      <c r="L150" s="594"/>
      <c r="M150" s="594"/>
      <c r="N150" s="594"/>
      <c r="O150" s="594"/>
      <c r="P150" s="594"/>
      <c r="Q150" s="594"/>
      <c r="R150" s="594"/>
      <c r="S150" s="594"/>
      <c r="T150" s="594"/>
      <c r="U150" s="594"/>
      <c r="V150" s="594"/>
      <c r="W150" s="594"/>
      <c r="X150" s="594"/>
      <c r="Y150" s="594"/>
      <c r="Z150" s="594"/>
      <c r="AA150" s="594"/>
      <c r="AB150" s="594"/>
      <c r="AC150" s="594"/>
      <c r="AD150" s="594"/>
      <c r="AE150" s="593"/>
    </row>
    <row r="151" spans="1:44">
      <c r="A151" s="593"/>
      <c r="B151" s="597"/>
      <c r="C151" s="598"/>
      <c r="D151" s="598"/>
      <c r="E151" s="598"/>
      <c r="F151" s="598"/>
      <c r="G151" s="598"/>
      <c r="H151" s="598"/>
      <c r="I151" s="598"/>
      <c r="J151" s="598"/>
      <c r="K151" s="598"/>
      <c r="L151" s="598"/>
      <c r="M151" s="598"/>
      <c r="N151" s="598"/>
      <c r="O151" s="598"/>
      <c r="P151" s="598"/>
      <c r="Q151" s="598"/>
      <c r="R151" s="598"/>
      <c r="S151" s="598"/>
      <c r="T151" s="598"/>
      <c r="U151" s="598"/>
      <c r="V151" s="599"/>
      <c r="W151" s="599"/>
      <c r="X151" s="598"/>
      <c r="Y151" s="600"/>
      <c r="Z151" s="598"/>
      <c r="AA151" s="598"/>
      <c r="AB151" s="598"/>
      <c r="AC151" s="598"/>
      <c r="AD151" s="601"/>
      <c r="AE151" s="593"/>
      <c r="AH151" s="2667"/>
      <c r="AI151" s="602" t="s">
        <v>507</v>
      </c>
      <c r="AJ151" s="602" t="s">
        <v>508</v>
      </c>
      <c r="AK151" s="602" t="s">
        <v>509</v>
      </c>
      <c r="AL151" s="2668" t="s">
        <v>510</v>
      </c>
      <c r="AM151" s="2668"/>
      <c r="AN151" s="2668"/>
      <c r="AO151" s="2668"/>
      <c r="AP151" s="602" t="s">
        <v>511</v>
      </c>
      <c r="AQ151" s="602" t="s">
        <v>512</v>
      </c>
      <c r="AR151" s="602" t="s">
        <v>513</v>
      </c>
    </row>
    <row r="152" spans="1:44" ht="12.75" thickBot="1">
      <c r="A152" s="593"/>
      <c r="B152" s="603"/>
      <c r="C152" s="594"/>
      <c r="D152" s="594"/>
      <c r="E152" s="594"/>
      <c r="F152" s="594"/>
      <c r="G152" s="594"/>
      <c r="H152" s="594"/>
      <c r="I152" s="594"/>
      <c r="J152" s="594"/>
      <c r="K152" s="594"/>
      <c r="L152" s="594"/>
      <c r="M152" s="594"/>
      <c r="N152" s="594"/>
      <c r="O152" s="594"/>
      <c r="P152" s="594"/>
      <c r="Q152" s="594"/>
      <c r="R152" s="594"/>
      <c r="S152" s="594"/>
      <c r="T152" s="594"/>
      <c r="U152" s="594"/>
      <c r="V152" s="594"/>
      <c r="W152" s="594"/>
      <c r="X152" s="594"/>
      <c r="Y152" s="594"/>
      <c r="Z152" s="594"/>
      <c r="AA152" s="594"/>
      <c r="AB152" s="594"/>
      <c r="AC152" s="594"/>
      <c r="AD152" s="604"/>
      <c r="AE152" s="593"/>
      <c r="AH152" s="2667"/>
      <c r="AI152" s="602"/>
      <c r="AJ152" s="602"/>
      <c r="AK152" s="602"/>
      <c r="AL152" s="602" t="s">
        <v>514</v>
      </c>
      <c r="AM152" s="602" t="s">
        <v>515</v>
      </c>
      <c r="AN152" s="602" t="s">
        <v>516</v>
      </c>
      <c r="AO152" s="602" t="s">
        <v>517</v>
      </c>
      <c r="AP152" s="602"/>
      <c r="AQ152" s="602"/>
      <c r="AR152" s="602"/>
    </row>
    <row r="153" spans="1:44" ht="13.5" thickTop="1" thickBot="1">
      <c r="A153" s="593"/>
      <c r="B153" s="603"/>
      <c r="C153" s="594"/>
      <c r="D153" s="594"/>
      <c r="E153" s="594"/>
      <c r="F153" s="594"/>
      <c r="G153" s="594"/>
      <c r="H153" s="594"/>
      <c r="I153" s="594"/>
      <c r="J153" s="2669" t="s">
        <v>669</v>
      </c>
      <c r="K153" s="2670"/>
      <c r="L153" s="2670"/>
      <c r="M153" s="2671"/>
      <c r="N153" s="594"/>
      <c r="O153" s="594"/>
      <c r="P153" s="594"/>
      <c r="Q153" s="594"/>
      <c r="R153" s="594"/>
      <c r="S153" s="594"/>
      <c r="T153" s="594"/>
      <c r="U153" s="594"/>
      <c r="V153" s="594"/>
      <c r="W153" s="594"/>
      <c r="X153" s="594"/>
      <c r="Y153" s="594"/>
      <c r="Z153" s="2672" t="s">
        <v>516</v>
      </c>
      <c r="AA153" s="2673"/>
      <c r="AB153" s="2673"/>
      <c r="AC153" s="2674"/>
      <c r="AD153" s="604"/>
      <c r="AE153" s="593"/>
      <c r="AH153" s="2667"/>
      <c r="AI153" s="602" t="s">
        <v>520</v>
      </c>
      <c r="AJ153" s="602" t="s">
        <v>521</v>
      </c>
      <c r="AK153" s="602" t="s">
        <v>522</v>
      </c>
      <c r="AL153" s="602" t="s">
        <v>523</v>
      </c>
      <c r="AM153" s="602" t="s">
        <v>524</v>
      </c>
      <c r="AN153" s="602" t="s">
        <v>525</v>
      </c>
      <c r="AO153" s="602" t="s">
        <v>526</v>
      </c>
      <c r="AP153" s="602" t="s">
        <v>527</v>
      </c>
      <c r="AQ153" s="602" t="s">
        <v>528</v>
      </c>
      <c r="AR153" s="602" t="s">
        <v>529</v>
      </c>
    </row>
    <row r="154" spans="1:44" ht="12.75" thickTop="1">
      <c r="A154" s="593"/>
      <c r="B154" s="603"/>
      <c r="C154" s="2672" t="s">
        <v>670</v>
      </c>
      <c r="D154" s="2673"/>
      <c r="E154" s="2673"/>
      <c r="F154" s="2674"/>
      <c r="G154" s="594"/>
      <c r="H154" s="594"/>
      <c r="I154" s="594"/>
      <c r="J154" s="2675">
        <f>AJ161</f>
        <v>84.48684337951056</v>
      </c>
      <c r="K154" s="2676"/>
      <c r="L154" s="2676"/>
      <c r="M154" s="2677"/>
      <c r="N154" s="594"/>
      <c r="O154" s="594"/>
      <c r="P154" s="594"/>
      <c r="Q154" s="594"/>
      <c r="R154" s="594"/>
      <c r="S154" s="594"/>
      <c r="T154" s="594"/>
      <c r="U154" s="594"/>
      <c r="V154" s="594"/>
      <c r="W154" s="594"/>
      <c r="X154" s="594"/>
      <c r="Y154" s="594"/>
      <c r="Z154" s="2678">
        <f>AQ161</f>
        <v>5980.8988082244259</v>
      </c>
      <c r="AA154" s="2679"/>
      <c r="AB154" s="2679"/>
      <c r="AC154" s="2680"/>
      <c r="AD154" s="604"/>
      <c r="AE154" s="593"/>
      <c r="AH154" s="605" t="s">
        <v>567</v>
      </c>
      <c r="AI154" s="606">
        <f>'表Ⅲ・9　180116再'!C$19</f>
        <v>7247.8954160794283</v>
      </c>
      <c r="AJ154" s="606">
        <f>'表Ⅲ・9　180116再'!D$19</f>
        <v>84.48684337951056</v>
      </c>
      <c r="AK154" s="606">
        <f>'表Ⅲ・9　180116再'!E$19</f>
        <v>73.698800463193024</v>
      </c>
      <c r="AL154" s="606">
        <f>'表Ⅲ・9　180116再'!F$19</f>
        <v>7089.7097722367243</v>
      </c>
      <c r="AM154" s="606">
        <f>'表Ⅲ・9　180116再'!G$19</f>
        <v>6070.2008779745411</v>
      </c>
      <c r="AN154" s="606">
        <f>'表Ⅲ・9　180116再'!H$19</f>
        <v>5896.411964844915</v>
      </c>
      <c r="AO154" s="606">
        <f>'表Ⅲ・9　180116再'!I$19</f>
        <v>173.78891312962384</v>
      </c>
      <c r="AP154" s="606">
        <f>$AJ154+$AN154</f>
        <v>5980.8988082244259</v>
      </c>
      <c r="AQ154" s="606">
        <f>$AL154-$AM154</f>
        <v>1019.5088942621833</v>
      </c>
      <c r="AR154" s="606">
        <f>$AK154+$AO154</f>
        <v>247.48771359281687</v>
      </c>
    </row>
    <row r="155" spans="1:44" ht="12.75" thickBot="1">
      <c r="A155" s="593"/>
      <c r="B155" s="603"/>
      <c r="C155" s="2678">
        <f>AI161</f>
        <v>7247.8954160794283</v>
      </c>
      <c r="D155" s="2679"/>
      <c r="E155" s="2679"/>
      <c r="F155" s="2680"/>
      <c r="G155" s="594"/>
      <c r="H155" s="594"/>
      <c r="I155" s="594"/>
      <c r="J155" s="2684">
        <f>AJ162</f>
        <v>1.1656741513140051E-2</v>
      </c>
      <c r="K155" s="2685"/>
      <c r="L155" s="2685"/>
      <c r="M155" s="2686"/>
      <c r="N155" s="594"/>
      <c r="O155" s="594"/>
      <c r="P155" s="594"/>
      <c r="Q155" s="594"/>
      <c r="R155" s="594"/>
      <c r="S155" s="594"/>
      <c r="T155" s="594"/>
      <c r="U155" s="594"/>
      <c r="V155" s="594"/>
      <c r="W155" s="594"/>
      <c r="X155" s="594"/>
      <c r="Y155" s="594"/>
      <c r="Z155" s="2687">
        <f>AQ162</f>
        <v>0.82519110236549853</v>
      </c>
      <c r="AA155" s="2688"/>
      <c r="AB155" s="2688"/>
      <c r="AC155" s="2689"/>
      <c r="AD155" s="604"/>
      <c r="AE155" s="593"/>
      <c r="AH155" s="607" t="s">
        <v>655</v>
      </c>
      <c r="AI155" s="606"/>
      <c r="AJ155" s="608">
        <f>'表Ⅲ・9　180116再'!D$20</f>
        <v>1.1656741513140051E-2</v>
      </c>
      <c r="AK155" s="608">
        <f>'表Ⅲ・9　180116再'!E$20</f>
        <v>1.016830351879699E-2</v>
      </c>
      <c r="AL155" s="608">
        <f>'表Ⅲ・9　180116再'!F$20</f>
        <v>0.97817495496806295</v>
      </c>
      <c r="AM155" s="608">
        <f>'表Ⅲ・9　180116再'!G$20</f>
        <v>0.8375122058891501</v>
      </c>
      <c r="AN155" s="608">
        <f>'表Ⅲ・9　180116再'!H$20</f>
        <v>0.81353436085235831</v>
      </c>
      <c r="AO155" s="608">
        <f>'表Ⅲ・9　180116再'!I$20</f>
        <v>2.3977845036791481E-2</v>
      </c>
      <c r="AP155" s="608">
        <f>'表Ⅲ・9　180116再'!J$20</f>
        <v>0.82519110236549853</v>
      </c>
      <c r="AQ155" s="608">
        <f>'表Ⅲ・9　180116再'!K$20</f>
        <v>0.14066274907891305</v>
      </c>
      <c r="AR155" s="608">
        <f>'表Ⅲ・9　180116再'!L$20</f>
        <v>3.4146148555588465E-2</v>
      </c>
    </row>
    <row r="156" spans="1:44" ht="13.5" thickTop="1" thickBot="1">
      <c r="A156" s="593"/>
      <c r="B156" s="603"/>
      <c r="C156" s="2687">
        <v>1</v>
      </c>
      <c r="D156" s="2688"/>
      <c r="E156" s="2688"/>
      <c r="F156" s="2689"/>
      <c r="G156" s="594"/>
      <c r="H156" s="594"/>
      <c r="I156" s="594"/>
      <c r="J156" s="594"/>
      <c r="K156" s="594"/>
      <c r="L156" s="594"/>
      <c r="M156" s="594"/>
      <c r="N156" s="594"/>
      <c r="O156" s="594"/>
      <c r="P156" s="594"/>
      <c r="Q156" s="594"/>
      <c r="R156" s="594"/>
      <c r="S156" s="594"/>
      <c r="T156" s="594"/>
      <c r="U156" s="594"/>
      <c r="V156" s="594"/>
      <c r="W156" s="594"/>
      <c r="X156" s="594"/>
      <c r="Y156" s="594"/>
      <c r="Z156" s="594"/>
      <c r="AA156" s="594"/>
      <c r="AB156" s="594"/>
      <c r="AC156" s="594"/>
      <c r="AD156" s="604"/>
      <c r="AE156" s="593"/>
    </row>
    <row r="157" spans="1:44" ht="12.75" thickTop="1">
      <c r="A157" s="593"/>
      <c r="B157" s="603"/>
      <c r="C157" s="594"/>
      <c r="D157" s="594"/>
      <c r="E157" s="594"/>
      <c r="F157" s="594"/>
      <c r="G157" s="594"/>
      <c r="H157" s="594"/>
      <c r="I157" s="594"/>
      <c r="J157" s="594"/>
      <c r="K157" s="594"/>
      <c r="L157" s="594"/>
      <c r="M157" s="594"/>
      <c r="N157" s="594"/>
      <c r="O157" s="594"/>
      <c r="P157" s="594"/>
      <c r="Q157" s="594"/>
      <c r="R157" s="594"/>
      <c r="S157" s="594"/>
      <c r="T157" s="594"/>
      <c r="U157" s="594"/>
      <c r="V157" s="2669" t="s">
        <v>671</v>
      </c>
      <c r="W157" s="2670"/>
      <c r="X157" s="2670"/>
      <c r="Y157" s="2671"/>
      <c r="Z157" s="2690"/>
      <c r="AA157" s="2690"/>
      <c r="AB157" s="2690"/>
      <c r="AC157" s="2690"/>
      <c r="AD157" s="604"/>
      <c r="AE157" s="593"/>
    </row>
    <row r="158" spans="1:44">
      <c r="A158" s="593"/>
      <c r="B158" s="603"/>
      <c r="C158" s="2690"/>
      <c r="D158" s="2690"/>
      <c r="E158" s="2690"/>
      <c r="F158" s="2690"/>
      <c r="G158" s="594"/>
      <c r="H158" s="594"/>
      <c r="I158" s="594"/>
      <c r="J158" s="594"/>
      <c r="K158" s="594"/>
      <c r="L158" s="594"/>
      <c r="M158" s="594"/>
      <c r="N158" s="594"/>
      <c r="O158" s="594"/>
      <c r="P158" s="2669" t="s">
        <v>515</v>
      </c>
      <c r="Q158" s="2670"/>
      <c r="R158" s="2670"/>
      <c r="S158" s="2671"/>
      <c r="T158" s="594"/>
      <c r="U158" s="594"/>
      <c r="V158" s="2675">
        <f>AO161</f>
        <v>5896.411964844915</v>
      </c>
      <c r="W158" s="2676"/>
      <c r="X158" s="2676"/>
      <c r="Y158" s="2677"/>
      <c r="Z158" s="2681"/>
      <c r="AA158" s="2681"/>
      <c r="AB158" s="2681"/>
      <c r="AC158" s="2681"/>
      <c r="AD158" s="604"/>
      <c r="AE158" s="593"/>
    </row>
    <row r="159" spans="1:44">
      <c r="A159" s="593"/>
      <c r="B159" s="603"/>
      <c r="C159" s="2681"/>
      <c r="D159" s="2681"/>
      <c r="E159" s="2681"/>
      <c r="F159" s="2681"/>
      <c r="G159" s="594"/>
      <c r="H159" s="594"/>
      <c r="I159" s="594"/>
      <c r="J159" s="2669" t="s">
        <v>514</v>
      </c>
      <c r="K159" s="2670"/>
      <c r="L159" s="2670"/>
      <c r="M159" s="2671"/>
      <c r="N159" s="594"/>
      <c r="O159" s="594"/>
      <c r="P159" s="2682">
        <f>AN161</f>
        <v>6070.2008779745411</v>
      </c>
      <c r="Q159" s="2679"/>
      <c r="R159" s="2679"/>
      <c r="S159" s="2683"/>
      <c r="T159" s="594"/>
      <c r="U159" s="594"/>
      <c r="V159" s="2684">
        <f>AO162</f>
        <v>0.81353436085235831</v>
      </c>
      <c r="W159" s="2685"/>
      <c r="X159" s="2685"/>
      <c r="Y159" s="2686"/>
      <c r="Z159" s="594"/>
      <c r="AA159" s="594"/>
      <c r="AB159" s="594"/>
      <c r="AC159" s="594"/>
      <c r="AD159" s="604"/>
      <c r="AE159" s="593"/>
    </row>
    <row r="160" spans="1:44">
      <c r="A160" s="593"/>
      <c r="B160" s="603"/>
      <c r="C160" s="594"/>
      <c r="D160" s="594"/>
      <c r="E160" s="594"/>
      <c r="F160" s="594"/>
      <c r="G160" s="594"/>
      <c r="H160" s="594"/>
      <c r="I160" s="594"/>
      <c r="J160" s="2682">
        <f>AL161</f>
        <v>7089.7097722367243</v>
      </c>
      <c r="K160" s="2679"/>
      <c r="L160" s="2679"/>
      <c r="M160" s="2683"/>
      <c r="N160" s="594"/>
      <c r="O160" s="594"/>
      <c r="P160" s="2684">
        <f>AN162</f>
        <v>0.8375122058891501</v>
      </c>
      <c r="Q160" s="2685"/>
      <c r="R160" s="2685"/>
      <c r="S160" s="2686"/>
      <c r="T160" s="594"/>
      <c r="U160" s="594"/>
      <c r="V160" s="609"/>
      <c r="W160" s="609"/>
      <c r="X160" s="609"/>
      <c r="Y160" s="609"/>
      <c r="Z160" s="594"/>
      <c r="AA160" s="594"/>
      <c r="AB160" s="594"/>
      <c r="AC160" s="594"/>
      <c r="AD160" s="604"/>
      <c r="AE160" s="593"/>
      <c r="AI160" s="480" t="s">
        <v>534</v>
      </c>
      <c r="AJ160" s="480" t="s">
        <v>535</v>
      </c>
      <c r="AK160" s="480" t="s">
        <v>536</v>
      </c>
      <c r="AL160" s="480" t="s">
        <v>537</v>
      </c>
      <c r="AM160" s="480" t="s">
        <v>542</v>
      </c>
      <c r="AN160" s="480" t="s">
        <v>538</v>
      </c>
      <c r="AO160" s="480" t="s">
        <v>539</v>
      </c>
      <c r="AP160" s="480" t="s">
        <v>540</v>
      </c>
      <c r="AQ160" s="480" t="s">
        <v>541</v>
      </c>
      <c r="AR160" s="480" t="s">
        <v>543</v>
      </c>
    </row>
    <row r="161" spans="1:44" ht="12.75" thickBot="1">
      <c r="A161" s="593"/>
      <c r="B161" s="603"/>
      <c r="C161" s="594"/>
      <c r="D161" s="594"/>
      <c r="E161" s="594"/>
      <c r="F161" s="594"/>
      <c r="G161" s="594"/>
      <c r="H161" s="594"/>
      <c r="I161" s="594"/>
      <c r="J161" s="2684">
        <f>AL162</f>
        <v>0.97817495496806295</v>
      </c>
      <c r="K161" s="2685"/>
      <c r="L161" s="2685"/>
      <c r="M161" s="2686"/>
      <c r="N161" s="594"/>
      <c r="O161" s="594"/>
      <c r="P161" s="594"/>
      <c r="Q161" s="594"/>
      <c r="R161" s="594"/>
      <c r="S161" s="594"/>
      <c r="T161" s="594"/>
      <c r="U161" s="594"/>
      <c r="V161" s="2669" t="s">
        <v>672</v>
      </c>
      <c r="W161" s="2670"/>
      <c r="X161" s="2670"/>
      <c r="Y161" s="2671"/>
      <c r="Z161" s="594"/>
      <c r="AA161" s="594"/>
      <c r="AB161" s="594"/>
      <c r="AC161" s="594"/>
      <c r="AD161" s="604"/>
      <c r="AE161" s="593"/>
      <c r="AH161" s="610" t="str">
        <f>AH154</f>
        <v>木  く  ず</v>
      </c>
      <c r="AI161" s="491">
        <f>AI154</f>
        <v>7247.8954160794283</v>
      </c>
      <c r="AJ161" s="491">
        <f>AJ154</f>
        <v>84.48684337951056</v>
      </c>
      <c r="AK161" s="491">
        <f>AK154</f>
        <v>73.698800463193024</v>
      </c>
      <c r="AL161" s="491">
        <f>AL154</f>
        <v>7089.7097722367243</v>
      </c>
      <c r="AM161" s="491">
        <f>AQ154</f>
        <v>1019.5088942621833</v>
      </c>
      <c r="AN161" s="491">
        <f t="shared" ref="AN161:AQ162" si="7">AM154</f>
        <v>6070.2008779745411</v>
      </c>
      <c r="AO161" s="491">
        <f t="shared" si="7"/>
        <v>5896.411964844915</v>
      </c>
      <c r="AP161" s="491">
        <f t="shared" si="7"/>
        <v>173.78891312962384</v>
      </c>
      <c r="AQ161" s="491">
        <f t="shared" si="7"/>
        <v>5980.8988082244259</v>
      </c>
      <c r="AR161" s="491">
        <f>AR154</f>
        <v>247.48771359281687</v>
      </c>
    </row>
    <row r="162" spans="1:44" ht="12.75" thickTop="1">
      <c r="A162" s="593"/>
      <c r="B162" s="603"/>
      <c r="C162" s="594"/>
      <c r="D162" s="594"/>
      <c r="E162" s="594"/>
      <c r="F162" s="594"/>
      <c r="G162" s="594"/>
      <c r="H162" s="594"/>
      <c r="I162" s="594"/>
      <c r="J162" s="594"/>
      <c r="K162" s="594"/>
      <c r="L162" s="594"/>
      <c r="M162" s="594"/>
      <c r="N162" s="594"/>
      <c r="O162" s="594"/>
      <c r="P162" s="2672" t="s">
        <v>512</v>
      </c>
      <c r="Q162" s="2673"/>
      <c r="R162" s="2673"/>
      <c r="S162" s="2674"/>
      <c r="T162" s="594"/>
      <c r="U162" s="594"/>
      <c r="V162" s="2675">
        <f>AP161</f>
        <v>173.78891312962384</v>
      </c>
      <c r="W162" s="2676"/>
      <c r="X162" s="2676"/>
      <c r="Y162" s="2677"/>
      <c r="Z162" s="594"/>
      <c r="AA162" s="594"/>
      <c r="AB162" s="594"/>
      <c r="AC162" s="594"/>
      <c r="AD162" s="604"/>
      <c r="AE162" s="593"/>
      <c r="AH162" s="363" t="s">
        <v>655</v>
      </c>
      <c r="AJ162" s="480">
        <f>AJ155</f>
        <v>1.1656741513140051E-2</v>
      </c>
      <c r="AK162" s="480">
        <f>AK155</f>
        <v>1.016830351879699E-2</v>
      </c>
      <c r="AL162" s="480">
        <f>AL155</f>
        <v>0.97817495496806295</v>
      </c>
      <c r="AM162" s="480">
        <f>AQ155</f>
        <v>0.14066274907891305</v>
      </c>
      <c r="AN162" s="480">
        <f t="shared" si="7"/>
        <v>0.8375122058891501</v>
      </c>
      <c r="AO162" s="480">
        <f t="shared" si="7"/>
        <v>0.81353436085235831</v>
      </c>
      <c r="AP162" s="480">
        <f t="shared" si="7"/>
        <v>2.3977845036791481E-2</v>
      </c>
      <c r="AQ162" s="480">
        <f t="shared" si="7"/>
        <v>0.82519110236549853</v>
      </c>
      <c r="AR162" s="480">
        <f>AR155</f>
        <v>3.4146148555588465E-2</v>
      </c>
    </row>
    <row r="163" spans="1:44">
      <c r="A163" s="593"/>
      <c r="B163" s="603"/>
      <c r="C163" s="594"/>
      <c r="D163" s="594"/>
      <c r="E163" s="594"/>
      <c r="F163" s="594"/>
      <c r="G163" s="594"/>
      <c r="H163" s="594"/>
      <c r="I163" s="594"/>
      <c r="J163" s="594"/>
      <c r="K163" s="594"/>
      <c r="L163" s="594"/>
      <c r="M163" s="594"/>
      <c r="N163" s="594"/>
      <c r="O163" s="594"/>
      <c r="P163" s="2678">
        <f>AM161</f>
        <v>1019.5088942621833</v>
      </c>
      <c r="Q163" s="2679"/>
      <c r="R163" s="2679"/>
      <c r="S163" s="2680"/>
      <c r="T163" s="594"/>
      <c r="U163" s="594"/>
      <c r="V163" s="2684">
        <f>AP162</f>
        <v>2.3977845036791481E-2</v>
      </c>
      <c r="W163" s="2685"/>
      <c r="X163" s="2685"/>
      <c r="Y163" s="2686"/>
      <c r="Z163" s="594"/>
      <c r="AA163" s="594"/>
      <c r="AB163" s="594"/>
      <c r="AC163" s="594"/>
      <c r="AD163" s="604"/>
      <c r="AE163" s="593"/>
    </row>
    <row r="164" spans="1:44" ht="12.75" thickBot="1">
      <c r="A164" s="593"/>
      <c r="B164" s="603"/>
      <c r="C164" s="594"/>
      <c r="D164" s="594"/>
      <c r="E164" s="594"/>
      <c r="F164" s="594"/>
      <c r="G164" s="594"/>
      <c r="H164" s="594"/>
      <c r="I164" s="594"/>
      <c r="J164" s="602"/>
      <c r="K164" s="602"/>
      <c r="L164" s="602"/>
      <c r="M164" s="602"/>
      <c r="N164" s="594"/>
      <c r="O164" s="594"/>
      <c r="P164" s="2687">
        <f>AM162</f>
        <v>0.14066274907891305</v>
      </c>
      <c r="Q164" s="2688"/>
      <c r="R164" s="2688"/>
      <c r="S164" s="2689"/>
      <c r="T164" s="594"/>
      <c r="U164" s="594"/>
      <c r="V164" s="602"/>
      <c r="W164" s="602"/>
      <c r="X164" s="602"/>
      <c r="Y164" s="602"/>
      <c r="Z164" s="594"/>
      <c r="AA164" s="594"/>
      <c r="AB164" s="594"/>
      <c r="AC164" s="594"/>
      <c r="AD164" s="604"/>
      <c r="AE164" s="593"/>
    </row>
    <row r="165" spans="1:44" ht="12.75" thickTop="1">
      <c r="A165" s="593"/>
      <c r="B165" s="603"/>
      <c r="C165" s="594"/>
      <c r="D165" s="594"/>
      <c r="E165" s="594"/>
      <c r="F165" s="594"/>
      <c r="G165" s="594"/>
      <c r="H165" s="594"/>
      <c r="I165" s="594"/>
      <c r="J165" s="2669" t="s">
        <v>673</v>
      </c>
      <c r="K165" s="2670"/>
      <c r="L165" s="2670"/>
      <c r="M165" s="2671"/>
      <c r="N165" s="594"/>
      <c r="O165" s="594"/>
      <c r="P165" s="594"/>
      <c r="Q165" s="594"/>
      <c r="R165" s="594"/>
      <c r="S165" s="594"/>
      <c r="T165" s="594"/>
      <c r="U165" s="594"/>
      <c r="V165" s="602"/>
      <c r="W165" s="602"/>
      <c r="X165" s="602"/>
      <c r="Y165" s="602"/>
      <c r="Z165" s="2672" t="s">
        <v>674</v>
      </c>
      <c r="AA165" s="2673"/>
      <c r="AB165" s="2673"/>
      <c r="AC165" s="2674"/>
      <c r="AD165" s="604"/>
      <c r="AE165" s="593"/>
      <c r="AI165" s="491"/>
      <c r="AJ165" s="491"/>
      <c r="AK165" s="491"/>
      <c r="AL165" s="491"/>
      <c r="AM165" s="491"/>
      <c r="AN165" s="491"/>
      <c r="AO165" s="491"/>
      <c r="AP165" s="491"/>
      <c r="AQ165" s="491"/>
      <c r="AR165" s="491"/>
    </row>
    <row r="166" spans="1:44">
      <c r="A166" s="593"/>
      <c r="B166" s="603"/>
      <c r="C166" s="594"/>
      <c r="D166" s="594"/>
      <c r="E166" s="594"/>
      <c r="F166" s="594"/>
      <c r="G166" s="594"/>
      <c r="H166" s="594"/>
      <c r="I166" s="594"/>
      <c r="J166" s="2682">
        <f>AK161</f>
        <v>73.698800463193024</v>
      </c>
      <c r="K166" s="2679"/>
      <c r="L166" s="2679"/>
      <c r="M166" s="2683"/>
      <c r="N166" s="594"/>
      <c r="O166" s="594"/>
      <c r="P166" s="602"/>
      <c r="Q166" s="602"/>
      <c r="R166" s="602"/>
      <c r="S166" s="602"/>
      <c r="T166" s="594"/>
      <c r="U166" s="594"/>
      <c r="V166" s="602"/>
      <c r="W166" s="602"/>
      <c r="X166" s="602"/>
      <c r="Y166" s="602"/>
      <c r="Z166" s="2692">
        <f>AR161</f>
        <v>247.48771359281687</v>
      </c>
      <c r="AA166" s="2676"/>
      <c r="AB166" s="2676"/>
      <c r="AC166" s="2693"/>
      <c r="AD166" s="604"/>
      <c r="AE166" s="593"/>
    </row>
    <row r="167" spans="1:44" ht="12.75" thickBot="1">
      <c r="A167" s="593"/>
      <c r="B167" s="603"/>
      <c r="C167" s="594"/>
      <c r="D167" s="594"/>
      <c r="E167" s="594"/>
      <c r="F167" s="594"/>
      <c r="G167" s="594"/>
      <c r="H167" s="594"/>
      <c r="I167" s="594"/>
      <c r="J167" s="2684">
        <f>AK162</f>
        <v>1.016830351879699E-2</v>
      </c>
      <c r="K167" s="2685"/>
      <c r="L167" s="2685"/>
      <c r="M167" s="2686"/>
      <c r="N167" s="594"/>
      <c r="O167" s="594"/>
      <c r="P167" s="602"/>
      <c r="Q167" s="602"/>
      <c r="R167" s="602"/>
      <c r="S167" s="602"/>
      <c r="T167" s="594"/>
      <c r="U167" s="594"/>
      <c r="V167" s="594"/>
      <c r="W167" s="594"/>
      <c r="X167" s="594"/>
      <c r="Y167" s="594"/>
      <c r="Z167" s="2687">
        <f>AR162</f>
        <v>3.4146148555588465E-2</v>
      </c>
      <c r="AA167" s="2688"/>
      <c r="AB167" s="2688"/>
      <c r="AC167" s="2689"/>
      <c r="AD167" s="604"/>
      <c r="AE167" s="593"/>
    </row>
    <row r="168" spans="1:44" ht="12.75" thickTop="1">
      <c r="A168" s="593"/>
      <c r="B168" s="603"/>
      <c r="C168" s="594"/>
      <c r="D168" s="594"/>
      <c r="E168" s="594"/>
      <c r="F168" s="594"/>
      <c r="G168" s="594"/>
      <c r="H168" s="594"/>
      <c r="I168" s="594"/>
      <c r="J168" s="594"/>
      <c r="K168" s="594"/>
      <c r="L168" s="594"/>
      <c r="M168" s="594"/>
      <c r="N168" s="594"/>
      <c r="O168" s="594"/>
      <c r="P168" s="602"/>
      <c r="Q168" s="602"/>
      <c r="R168" s="602"/>
      <c r="S168" s="602"/>
      <c r="T168" s="594"/>
      <c r="U168" s="594"/>
      <c r="V168" s="594"/>
      <c r="W168" s="594"/>
      <c r="X168" s="594"/>
      <c r="Y168" s="594"/>
      <c r="Z168" s="594"/>
      <c r="AA168" s="594"/>
      <c r="AB168" s="594"/>
      <c r="AC168" s="594"/>
      <c r="AD168" s="604"/>
      <c r="AE168" s="593"/>
    </row>
    <row r="169" spans="1:44">
      <c r="A169" s="593"/>
      <c r="B169" s="611"/>
      <c r="C169" s="612"/>
      <c r="D169" s="612"/>
      <c r="E169" s="612"/>
      <c r="F169" s="612"/>
      <c r="G169" s="612"/>
      <c r="H169" s="612"/>
      <c r="I169" s="612"/>
      <c r="J169" s="612"/>
      <c r="K169" s="612"/>
      <c r="L169" s="612"/>
      <c r="M169" s="612"/>
      <c r="N169" s="612"/>
      <c r="O169" s="612"/>
      <c r="P169" s="612"/>
      <c r="Q169" s="612"/>
      <c r="R169" s="612"/>
      <c r="S169" s="612"/>
      <c r="T169" s="612"/>
      <c r="U169" s="612"/>
      <c r="V169" s="612"/>
      <c r="W169" s="612"/>
      <c r="X169" s="612"/>
      <c r="Y169" s="612"/>
      <c r="Z169" s="612"/>
      <c r="AA169" s="612"/>
      <c r="AB169" s="612"/>
      <c r="AC169" s="612"/>
      <c r="AD169" s="613"/>
      <c r="AE169" s="593"/>
    </row>
    <row r="170" spans="1:44">
      <c r="A170" s="593"/>
      <c r="B170" s="594" t="s">
        <v>550</v>
      </c>
      <c r="C170" s="594"/>
      <c r="D170" s="594"/>
      <c r="E170" s="594"/>
      <c r="F170" s="594"/>
      <c r="G170" s="594"/>
      <c r="H170" s="594"/>
      <c r="I170" s="594"/>
      <c r="J170" s="594"/>
      <c r="K170" s="594"/>
      <c r="L170" s="594"/>
      <c r="M170" s="594"/>
      <c r="N170" s="594"/>
      <c r="O170" s="594"/>
      <c r="P170" s="615"/>
      <c r="Q170" s="615"/>
      <c r="R170" s="615"/>
      <c r="S170" s="615"/>
      <c r="T170" s="594"/>
      <c r="U170" s="594"/>
      <c r="V170" s="594"/>
      <c r="W170" s="594"/>
      <c r="X170" s="594"/>
      <c r="Y170" s="594"/>
      <c r="Z170" s="594"/>
      <c r="AA170" s="594"/>
      <c r="AB170" s="594"/>
      <c r="AC170" s="594"/>
      <c r="AD170" s="594"/>
      <c r="AE170" s="593"/>
    </row>
    <row r="171" spans="1:44">
      <c r="A171" s="593"/>
      <c r="B171" s="594"/>
      <c r="C171" s="595" t="s">
        <v>681</v>
      </c>
      <c r="D171" s="596" t="str">
        <f>AH182</f>
        <v>繊 維 く ず</v>
      </c>
      <c r="E171" s="594"/>
      <c r="F171" s="594"/>
      <c r="G171" s="594"/>
      <c r="H171" s="594"/>
      <c r="I171" s="594"/>
      <c r="J171" s="594"/>
      <c r="K171" s="594"/>
      <c r="L171" s="594"/>
      <c r="M171" s="594"/>
      <c r="N171" s="594"/>
      <c r="O171" s="594"/>
      <c r="P171" s="594"/>
      <c r="Q171" s="594"/>
      <c r="R171" s="594"/>
      <c r="S171" s="594"/>
      <c r="T171" s="594"/>
      <c r="U171" s="594"/>
      <c r="V171" s="594"/>
      <c r="W171" s="594"/>
      <c r="X171" s="594"/>
      <c r="Y171" s="594"/>
      <c r="Z171" s="594"/>
      <c r="AA171" s="594"/>
      <c r="AB171" s="594"/>
      <c r="AC171" s="594"/>
      <c r="AD171" s="594"/>
      <c r="AE171" s="593"/>
    </row>
    <row r="172" spans="1:44">
      <c r="A172" s="593"/>
      <c r="B172" s="597"/>
      <c r="C172" s="598"/>
      <c r="D172" s="598"/>
      <c r="E172" s="598"/>
      <c r="F172" s="598"/>
      <c r="G172" s="598"/>
      <c r="H172" s="598"/>
      <c r="I172" s="598"/>
      <c r="J172" s="598"/>
      <c r="K172" s="598"/>
      <c r="L172" s="598"/>
      <c r="M172" s="598"/>
      <c r="N172" s="598"/>
      <c r="O172" s="598"/>
      <c r="P172" s="598"/>
      <c r="Q172" s="598"/>
      <c r="R172" s="598"/>
      <c r="S172" s="598"/>
      <c r="T172" s="598"/>
      <c r="U172" s="598"/>
      <c r="V172" s="599"/>
      <c r="W172" s="599"/>
      <c r="X172" s="598"/>
      <c r="Y172" s="600"/>
      <c r="Z172" s="598"/>
      <c r="AA172" s="598"/>
      <c r="AB172" s="598"/>
      <c r="AC172" s="598"/>
      <c r="AD172" s="601"/>
      <c r="AE172" s="593"/>
      <c r="AH172" s="2667"/>
      <c r="AI172" s="602" t="s">
        <v>507</v>
      </c>
      <c r="AJ172" s="602" t="s">
        <v>508</v>
      </c>
      <c r="AK172" s="602" t="s">
        <v>509</v>
      </c>
      <c r="AL172" s="2668" t="s">
        <v>510</v>
      </c>
      <c r="AM172" s="2668"/>
      <c r="AN172" s="2668"/>
      <c r="AO172" s="2668"/>
      <c r="AP172" s="602" t="s">
        <v>511</v>
      </c>
      <c r="AQ172" s="602" t="s">
        <v>512</v>
      </c>
      <c r="AR172" s="602" t="s">
        <v>513</v>
      </c>
    </row>
    <row r="173" spans="1:44" ht="12.75" thickBot="1">
      <c r="A173" s="593"/>
      <c r="B173" s="603"/>
      <c r="C173" s="594"/>
      <c r="D173" s="594"/>
      <c r="E173" s="594"/>
      <c r="F173" s="594"/>
      <c r="G173" s="594"/>
      <c r="H173" s="594"/>
      <c r="I173" s="594"/>
      <c r="J173" s="594"/>
      <c r="K173" s="594"/>
      <c r="L173" s="594"/>
      <c r="M173" s="594"/>
      <c r="N173" s="594"/>
      <c r="O173" s="594"/>
      <c r="P173" s="594"/>
      <c r="Q173" s="594"/>
      <c r="R173" s="594"/>
      <c r="S173" s="594"/>
      <c r="T173" s="594"/>
      <c r="U173" s="594"/>
      <c r="V173" s="594"/>
      <c r="W173" s="594"/>
      <c r="X173" s="594"/>
      <c r="Y173" s="594"/>
      <c r="Z173" s="594"/>
      <c r="AA173" s="594"/>
      <c r="AB173" s="594"/>
      <c r="AC173" s="594"/>
      <c r="AD173" s="604"/>
      <c r="AE173" s="593"/>
      <c r="AH173" s="2667"/>
      <c r="AI173" s="602"/>
      <c r="AJ173" s="602"/>
      <c r="AK173" s="602"/>
      <c r="AL173" s="602" t="s">
        <v>514</v>
      </c>
      <c r="AM173" s="602" t="s">
        <v>515</v>
      </c>
      <c r="AN173" s="602" t="s">
        <v>516</v>
      </c>
      <c r="AO173" s="602" t="s">
        <v>517</v>
      </c>
      <c r="AP173" s="602"/>
      <c r="AQ173" s="602"/>
      <c r="AR173" s="602"/>
    </row>
    <row r="174" spans="1:44" ht="13.5" thickTop="1" thickBot="1">
      <c r="A174" s="593"/>
      <c r="B174" s="603"/>
      <c r="C174" s="594"/>
      <c r="D174" s="594"/>
      <c r="E174" s="594"/>
      <c r="F174" s="594"/>
      <c r="G174" s="594"/>
      <c r="H174" s="594"/>
      <c r="I174" s="594"/>
      <c r="J174" s="2669" t="s">
        <v>669</v>
      </c>
      <c r="K174" s="2670"/>
      <c r="L174" s="2670"/>
      <c r="M174" s="2671"/>
      <c r="N174" s="594"/>
      <c r="O174" s="594"/>
      <c r="P174" s="594"/>
      <c r="Q174" s="594"/>
      <c r="R174" s="594"/>
      <c r="S174" s="594"/>
      <c r="T174" s="594"/>
      <c r="U174" s="594"/>
      <c r="V174" s="594"/>
      <c r="W174" s="594"/>
      <c r="X174" s="594"/>
      <c r="Y174" s="594"/>
      <c r="Z174" s="2672" t="s">
        <v>516</v>
      </c>
      <c r="AA174" s="2673"/>
      <c r="AB174" s="2673"/>
      <c r="AC174" s="2674"/>
      <c r="AD174" s="604"/>
      <c r="AE174" s="593"/>
      <c r="AH174" s="2667"/>
      <c r="AI174" s="602" t="s">
        <v>520</v>
      </c>
      <c r="AJ174" s="602" t="s">
        <v>521</v>
      </c>
      <c r="AK174" s="602" t="s">
        <v>522</v>
      </c>
      <c r="AL174" s="602" t="s">
        <v>523</v>
      </c>
      <c r="AM174" s="602" t="s">
        <v>524</v>
      </c>
      <c r="AN174" s="602" t="s">
        <v>525</v>
      </c>
      <c r="AO174" s="602" t="s">
        <v>526</v>
      </c>
      <c r="AP174" s="602" t="s">
        <v>527</v>
      </c>
      <c r="AQ174" s="602" t="s">
        <v>528</v>
      </c>
      <c r="AR174" s="602" t="s">
        <v>529</v>
      </c>
    </row>
    <row r="175" spans="1:44" ht="12.75" thickTop="1">
      <c r="A175" s="593"/>
      <c r="B175" s="603"/>
      <c r="C175" s="2672" t="s">
        <v>670</v>
      </c>
      <c r="D175" s="2673"/>
      <c r="E175" s="2673"/>
      <c r="F175" s="2674"/>
      <c r="G175" s="594"/>
      <c r="H175" s="594"/>
      <c r="I175" s="594"/>
      <c r="J175" s="2675">
        <f>AJ182</f>
        <v>2.5394596303903958</v>
      </c>
      <c r="K175" s="2676"/>
      <c r="L175" s="2676"/>
      <c r="M175" s="2677"/>
      <c r="N175" s="594"/>
      <c r="O175" s="594"/>
      <c r="P175" s="594"/>
      <c r="Q175" s="594"/>
      <c r="R175" s="594"/>
      <c r="S175" s="594"/>
      <c r="T175" s="594"/>
      <c r="U175" s="594"/>
      <c r="V175" s="594"/>
      <c r="W175" s="594"/>
      <c r="X175" s="594"/>
      <c r="Y175" s="594"/>
      <c r="Z175" s="2678">
        <f>AQ182</f>
        <v>51.981552129309854</v>
      </c>
      <c r="AA175" s="2679"/>
      <c r="AB175" s="2679"/>
      <c r="AC175" s="2680"/>
      <c r="AD175" s="604"/>
      <c r="AE175" s="593"/>
      <c r="AH175" s="605" t="s">
        <v>568</v>
      </c>
      <c r="AI175" s="606">
        <f>'表Ⅲ・9　180116再'!C$21</f>
        <v>89.708018778727649</v>
      </c>
      <c r="AJ175" s="606">
        <f>'表Ⅲ・9　180116再'!D$21</f>
        <v>2.5394596303903958</v>
      </c>
      <c r="AK175" s="606">
        <f>'表Ⅲ・9　180116再'!E$21</f>
        <v>1.5165696762490113</v>
      </c>
      <c r="AL175" s="606">
        <f>'表Ⅲ・9　180116再'!F$21</f>
        <v>85.651989472088232</v>
      </c>
      <c r="AM175" s="606">
        <f>'表Ⅲ・9　180116再'!G$21</f>
        <v>60.050204496948012</v>
      </c>
      <c r="AN175" s="606">
        <f>'表Ⅲ・9　180116再'!H$21</f>
        <v>49.442092498919457</v>
      </c>
      <c r="AO175" s="606">
        <f>'表Ⅲ・9　180116再'!I$21</f>
        <v>10.608111998028551</v>
      </c>
      <c r="AP175" s="606">
        <f>$AJ175+$AN175</f>
        <v>51.981552129309854</v>
      </c>
      <c r="AQ175" s="606">
        <f>$AL175-$AM175</f>
        <v>25.60178497514022</v>
      </c>
      <c r="AR175" s="606">
        <f>$AK175+$AO175</f>
        <v>12.124681674277562</v>
      </c>
    </row>
    <row r="176" spans="1:44" ht="12.75" thickBot="1">
      <c r="A176" s="593"/>
      <c r="B176" s="603"/>
      <c r="C176" s="2678">
        <f>AI182</f>
        <v>89.708018778727649</v>
      </c>
      <c r="D176" s="2679"/>
      <c r="E176" s="2679"/>
      <c r="F176" s="2680"/>
      <c r="G176" s="594"/>
      <c r="H176" s="594"/>
      <c r="I176" s="594"/>
      <c r="J176" s="2684">
        <f>AJ183</f>
        <v>2.8308056124326922E-2</v>
      </c>
      <c r="K176" s="2685"/>
      <c r="L176" s="2685"/>
      <c r="M176" s="2686"/>
      <c r="N176" s="594"/>
      <c r="O176" s="594"/>
      <c r="P176" s="594"/>
      <c r="Q176" s="594"/>
      <c r="R176" s="594"/>
      <c r="S176" s="594"/>
      <c r="T176" s="594"/>
      <c r="U176" s="594"/>
      <c r="V176" s="594"/>
      <c r="W176" s="594"/>
      <c r="X176" s="594"/>
      <c r="Y176" s="594"/>
      <c r="Z176" s="2687">
        <f>AQ183</f>
        <v>0.5794526825692885</v>
      </c>
      <c r="AA176" s="2688"/>
      <c r="AB176" s="2688"/>
      <c r="AC176" s="2689"/>
      <c r="AD176" s="604"/>
      <c r="AE176" s="593"/>
      <c r="AH176" s="607" t="s">
        <v>655</v>
      </c>
      <c r="AI176" s="606"/>
      <c r="AJ176" s="608">
        <f>'表Ⅲ・9　180116再'!D$22</f>
        <v>2.8308056124326922E-2</v>
      </c>
      <c r="AK176" s="608">
        <f>'表Ⅲ・9　180116再'!E$22</f>
        <v>1.6905619998026682E-2</v>
      </c>
      <c r="AL176" s="608">
        <f>'表Ⅲ・9　180116再'!F$22</f>
        <v>0.95478632387764628</v>
      </c>
      <c r="AM176" s="608">
        <f>'表Ⅲ・9　180116再'!G$22</f>
        <v>0.6693961734353634</v>
      </c>
      <c r="AN176" s="608">
        <f>'表Ⅲ・9　180116再'!H$22</f>
        <v>0.55114462644496165</v>
      </c>
      <c r="AO176" s="608">
        <f>'表Ⅲ・9　180116再'!I$22</f>
        <v>0.1182515469904017</v>
      </c>
      <c r="AP176" s="608">
        <f>'表Ⅲ・9　180116再'!J$22</f>
        <v>0.5794526825692885</v>
      </c>
      <c r="AQ176" s="608">
        <f>'表Ⅲ・9　180116再'!K$22</f>
        <v>0.28539015044228283</v>
      </c>
      <c r="AR176" s="608">
        <f>'表Ⅲ・9　180116再'!L$22</f>
        <v>0.13515716698842836</v>
      </c>
    </row>
    <row r="177" spans="1:44" ht="13.5" thickTop="1" thickBot="1">
      <c r="A177" s="593"/>
      <c r="B177" s="603"/>
      <c r="C177" s="2687">
        <v>1</v>
      </c>
      <c r="D177" s="2688"/>
      <c r="E177" s="2688"/>
      <c r="F177" s="2689"/>
      <c r="G177" s="594"/>
      <c r="H177" s="594"/>
      <c r="I177" s="594"/>
      <c r="J177" s="594"/>
      <c r="K177" s="594"/>
      <c r="L177" s="594"/>
      <c r="M177" s="594"/>
      <c r="N177" s="594"/>
      <c r="O177" s="594"/>
      <c r="P177" s="594"/>
      <c r="Q177" s="594"/>
      <c r="R177" s="594"/>
      <c r="S177" s="594"/>
      <c r="T177" s="594"/>
      <c r="U177" s="594"/>
      <c r="V177" s="594"/>
      <c r="W177" s="594"/>
      <c r="X177" s="594"/>
      <c r="Y177" s="594"/>
      <c r="Z177" s="594"/>
      <c r="AA177" s="594"/>
      <c r="AB177" s="594"/>
      <c r="AC177" s="594"/>
      <c r="AD177" s="604"/>
      <c r="AE177" s="593"/>
    </row>
    <row r="178" spans="1:44" ht="12.75" thickTop="1">
      <c r="A178" s="593"/>
      <c r="B178" s="603"/>
      <c r="C178" s="594"/>
      <c r="D178" s="594"/>
      <c r="E178" s="594"/>
      <c r="F178" s="594"/>
      <c r="G178" s="594"/>
      <c r="H178" s="594"/>
      <c r="I178" s="594"/>
      <c r="J178" s="594"/>
      <c r="K178" s="594"/>
      <c r="L178" s="594"/>
      <c r="M178" s="594"/>
      <c r="N178" s="594"/>
      <c r="O178" s="594"/>
      <c r="P178" s="594"/>
      <c r="Q178" s="594"/>
      <c r="R178" s="594"/>
      <c r="S178" s="594"/>
      <c r="T178" s="594"/>
      <c r="U178" s="594"/>
      <c r="V178" s="2669" t="s">
        <v>671</v>
      </c>
      <c r="W178" s="2670"/>
      <c r="X178" s="2670"/>
      <c r="Y178" s="2671"/>
      <c r="Z178" s="2690"/>
      <c r="AA178" s="2690"/>
      <c r="AB178" s="2690"/>
      <c r="AC178" s="2690"/>
      <c r="AD178" s="604"/>
      <c r="AE178" s="593"/>
    </row>
    <row r="179" spans="1:44">
      <c r="A179" s="593"/>
      <c r="B179" s="603"/>
      <c r="C179" s="2690"/>
      <c r="D179" s="2690"/>
      <c r="E179" s="2690"/>
      <c r="F179" s="2690"/>
      <c r="G179" s="594"/>
      <c r="H179" s="594"/>
      <c r="I179" s="594"/>
      <c r="J179" s="594"/>
      <c r="K179" s="594"/>
      <c r="L179" s="594"/>
      <c r="M179" s="594"/>
      <c r="N179" s="594"/>
      <c r="O179" s="594"/>
      <c r="P179" s="2669" t="s">
        <v>515</v>
      </c>
      <c r="Q179" s="2670"/>
      <c r="R179" s="2670"/>
      <c r="S179" s="2671"/>
      <c r="T179" s="594"/>
      <c r="U179" s="594"/>
      <c r="V179" s="2675">
        <f>AO182</f>
        <v>49.442092498919457</v>
      </c>
      <c r="W179" s="2676"/>
      <c r="X179" s="2676"/>
      <c r="Y179" s="2677"/>
      <c r="Z179" s="2681"/>
      <c r="AA179" s="2681"/>
      <c r="AB179" s="2681"/>
      <c r="AC179" s="2681"/>
      <c r="AD179" s="604"/>
      <c r="AE179" s="593"/>
    </row>
    <row r="180" spans="1:44">
      <c r="A180" s="593"/>
      <c r="B180" s="603"/>
      <c r="C180" s="2681"/>
      <c r="D180" s="2681"/>
      <c r="E180" s="2681"/>
      <c r="F180" s="2681"/>
      <c r="G180" s="594"/>
      <c r="H180" s="594"/>
      <c r="I180" s="594"/>
      <c r="J180" s="2669" t="s">
        <v>514</v>
      </c>
      <c r="K180" s="2670"/>
      <c r="L180" s="2670"/>
      <c r="M180" s="2671"/>
      <c r="N180" s="594"/>
      <c r="O180" s="594"/>
      <c r="P180" s="2682">
        <f>AN182</f>
        <v>60.050204496948012</v>
      </c>
      <c r="Q180" s="2679"/>
      <c r="R180" s="2679"/>
      <c r="S180" s="2683"/>
      <c r="T180" s="594"/>
      <c r="U180" s="594"/>
      <c r="V180" s="2684">
        <f>AO183</f>
        <v>0.55114462644496165</v>
      </c>
      <c r="W180" s="2685"/>
      <c r="X180" s="2685"/>
      <c r="Y180" s="2686"/>
      <c r="Z180" s="594"/>
      <c r="AA180" s="594"/>
      <c r="AB180" s="594"/>
      <c r="AC180" s="594"/>
      <c r="AD180" s="604"/>
      <c r="AE180" s="593"/>
    </row>
    <row r="181" spans="1:44">
      <c r="A181" s="593"/>
      <c r="B181" s="603"/>
      <c r="C181" s="594"/>
      <c r="D181" s="594"/>
      <c r="E181" s="594"/>
      <c r="F181" s="594"/>
      <c r="G181" s="594"/>
      <c r="H181" s="594"/>
      <c r="I181" s="594"/>
      <c r="J181" s="2682">
        <f>AL182</f>
        <v>85.651989472088232</v>
      </c>
      <c r="K181" s="2679"/>
      <c r="L181" s="2679"/>
      <c r="M181" s="2683"/>
      <c r="N181" s="594"/>
      <c r="O181" s="594"/>
      <c r="P181" s="2684">
        <f>AN183</f>
        <v>0.6693961734353634</v>
      </c>
      <c r="Q181" s="2685"/>
      <c r="R181" s="2685"/>
      <c r="S181" s="2686"/>
      <c r="T181" s="594"/>
      <c r="U181" s="594"/>
      <c r="V181" s="609"/>
      <c r="W181" s="609"/>
      <c r="X181" s="609"/>
      <c r="Y181" s="609"/>
      <c r="Z181" s="594"/>
      <c r="AA181" s="594"/>
      <c r="AB181" s="594"/>
      <c r="AC181" s="594"/>
      <c r="AD181" s="604"/>
      <c r="AE181" s="593"/>
      <c r="AI181" s="480" t="s">
        <v>534</v>
      </c>
      <c r="AJ181" s="480" t="s">
        <v>535</v>
      </c>
      <c r="AK181" s="480" t="s">
        <v>536</v>
      </c>
      <c r="AL181" s="480" t="s">
        <v>537</v>
      </c>
      <c r="AM181" s="480" t="s">
        <v>542</v>
      </c>
      <c r="AN181" s="480" t="s">
        <v>538</v>
      </c>
      <c r="AO181" s="480" t="s">
        <v>539</v>
      </c>
      <c r="AP181" s="480" t="s">
        <v>540</v>
      </c>
      <c r="AQ181" s="480" t="s">
        <v>541</v>
      </c>
      <c r="AR181" s="480" t="s">
        <v>543</v>
      </c>
    </row>
    <row r="182" spans="1:44" ht="12.75" thickBot="1">
      <c r="A182" s="593"/>
      <c r="B182" s="603"/>
      <c r="C182" s="594"/>
      <c r="D182" s="594"/>
      <c r="E182" s="594"/>
      <c r="F182" s="594"/>
      <c r="G182" s="594"/>
      <c r="H182" s="594"/>
      <c r="I182" s="594"/>
      <c r="J182" s="2684">
        <f>AL183</f>
        <v>0.95478632387764628</v>
      </c>
      <c r="K182" s="2685"/>
      <c r="L182" s="2685"/>
      <c r="M182" s="2686"/>
      <c r="N182" s="594"/>
      <c r="O182" s="594"/>
      <c r="P182" s="594"/>
      <c r="Q182" s="594"/>
      <c r="R182" s="594"/>
      <c r="S182" s="594"/>
      <c r="T182" s="594"/>
      <c r="U182" s="594"/>
      <c r="V182" s="2669" t="s">
        <v>672</v>
      </c>
      <c r="W182" s="2670"/>
      <c r="X182" s="2670"/>
      <c r="Y182" s="2671"/>
      <c r="Z182" s="594"/>
      <c r="AA182" s="594"/>
      <c r="AB182" s="594"/>
      <c r="AC182" s="594"/>
      <c r="AD182" s="604"/>
      <c r="AE182" s="593"/>
      <c r="AH182" s="610" t="str">
        <f>AH175</f>
        <v>繊 維 く ず</v>
      </c>
      <c r="AI182" s="491">
        <f>AI175</f>
        <v>89.708018778727649</v>
      </c>
      <c r="AJ182" s="491">
        <f>AJ175</f>
        <v>2.5394596303903958</v>
      </c>
      <c r="AK182" s="491">
        <f>AK175</f>
        <v>1.5165696762490113</v>
      </c>
      <c r="AL182" s="491">
        <f>AL175</f>
        <v>85.651989472088232</v>
      </c>
      <c r="AM182" s="491">
        <f>AQ175</f>
        <v>25.60178497514022</v>
      </c>
      <c r="AN182" s="491">
        <f t="shared" ref="AN182:AQ183" si="8">AM175</f>
        <v>60.050204496948012</v>
      </c>
      <c r="AO182" s="491">
        <f t="shared" si="8"/>
        <v>49.442092498919457</v>
      </c>
      <c r="AP182" s="491">
        <f t="shared" si="8"/>
        <v>10.608111998028551</v>
      </c>
      <c r="AQ182" s="491">
        <f t="shared" si="8"/>
        <v>51.981552129309854</v>
      </c>
      <c r="AR182" s="491">
        <f>AR175</f>
        <v>12.124681674277562</v>
      </c>
    </row>
    <row r="183" spans="1:44" ht="12.75" thickTop="1">
      <c r="A183" s="593"/>
      <c r="B183" s="603"/>
      <c r="C183" s="594"/>
      <c r="D183" s="594"/>
      <c r="E183" s="594"/>
      <c r="F183" s="594"/>
      <c r="G183" s="594"/>
      <c r="H183" s="594"/>
      <c r="I183" s="594"/>
      <c r="J183" s="594"/>
      <c r="K183" s="594"/>
      <c r="L183" s="594"/>
      <c r="M183" s="594"/>
      <c r="N183" s="594"/>
      <c r="O183" s="594"/>
      <c r="P183" s="2672" t="s">
        <v>512</v>
      </c>
      <c r="Q183" s="2673"/>
      <c r="R183" s="2673"/>
      <c r="S183" s="2674"/>
      <c r="T183" s="594"/>
      <c r="U183" s="594"/>
      <c r="V183" s="2675">
        <f>AP182</f>
        <v>10.608111998028551</v>
      </c>
      <c r="W183" s="2676"/>
      <c r="X183" s="2676"/>
      <c r="Y183" s="2677"/>
      <c r="Z183" s="594"/>
      <c r="AA183" s="594"/>
      <c r="AB183" s="594"/>
      <c r="AC183" s="594"/>
      <c r="AD183" s="604"/>
      <c r="AE183" s="593"/>
      <c r="AH183" s="363" t="s">
        <v>655</v>
      </c>
      <c r="AJ183" s="480">
        <f>AJ176</f>
        <v>2.8308056124326922E-2</v>
      </c>
      <c r="AK183" s="480">
        <f>AK176</f>
        <v>1.6905619998026682E-2</v>
      </c>
      <c r="AL183" s="480">
        <f>AL176</f>
        <v>0.95478632387764628</v>
      </c>
      <c r="AM183" s="480">
        <f>AQ176</f>
        <v>0.28539015044228283</v>
      </c>
      <c r="AN183" s="480">
        <f t="shared" si="8"/>
        <v>0.6693961734353634</v>
      </c>
      <c r="AO183" s="480">
        <f t="shared" si="8"/>
        <v>0.55114462644496165</v>
      </c>
      <c r="AP183" s="480">
        <f t="shared" si="8"/>
        <v>0.1182515469904017</v>
      </c>
      <c r="AQ183" s="480">
        <f t="shared" si="8"/>
        <v>0.5794526825692885</v>
      </c>
      <c r="AR183" s="480">
        <f>AR176</f>
        <v>0.13515716698842836</v>
      </c>
    </row>
    <row r="184" spans="1:44">
      <c r="A184" s="593"/>
      <c r="B184" s="603"/>
      <c r="C184" s="594"/>
      <c r="D184" s="594"/>
      <c r="E184" s="594"/>
      <c r="F184" s="594"/>
      <c r="G184" s="594"/>
      <c r="H184" s="594"/>
      <c r="I184" s="594"/>
      <c r="J184" s="594"/>
      <c r="K184" s="594"/>
      <c r="L184" s="594"/>
      <c r="M184" s="594"/>
      <c r="N184" s="594"/>
      <c r="O184" s="594"/>
      <c r="P184" s="2678">
        <f>AM182</f>
        <v>25.60178497514022</v>
      </c>
      <c r="Q184" s="2679"/>
      <c r="R184" s="2679"/>
      <c r="S184" s="2680"/>
      <c r="T184" s="594"/>
      <c r="U184" s="594"/>
      <c r="V184" s="2684">
        <f>AP183</f>
        <v>0.1182515469904017</v>
      </c>
      <c r="W184" s="2685"/>
      <c r="X184" s="2685"/>
      <c r="Y184" s="2686"/>
      <c r="Z184" s="594"/>
      <c r="AA184" s="594"/>
      <c r="AB184" s="594"/>
      <c r="AC184" s="594"/>
      <c r="AD184" s="604"/>
      <c r="AE184" s="593"/>
    </row>
    <row r="185" spans="1:44" ht="12.75" thickBot="1">
      <c r="A185" s="593"/>
      <c r="B185" s="603"/>
      <c r="C185" s="594"/>
      <c r="D185" s="594"/>
      <c r="E185" s="594"/>
      <c r="F185" s="594"/>
      <c r="G185" s="594"/>
      <c r="H185" s="594"/>
      <c r="I185" s="594"/>
      <c r="J185" s="602"/>
      <c r="K185" s="602"/>
      <c r="L185" s="602"/>
      <c r="M185" s="602"/>
      <c r="N185" s="594"/>
      <c r="O185" s="594"/>
      <c r="P185" s="2687">
        <f>AM183</f>
        <v>0.28539015044228283</v>
      </c>
      <c r="Q185" s="2688"/>
      <c r="R185" s="2688"/>
      <c r="S185" s="2689"/>
      <c r="T185" s="594"/>
      <c r="U185" s="594"/>
      <c r="V185" s="602"/>
      <c r="W185" s="602"/>
      <c r="X185" s="602"/>
      <c r="Y185" s="602"/>
      <c r="Z185" s="594"/>
      <c r="AA185" s="594"/>
      <c r="AB185" s="594"/>
      <c r="AC185" s="594"/>
      <c r="AD185" s="604"/>
      <c r="AE185" s="593"/>
    </row>
    <row r="186" spans="1:44" ht="12.75" thickTop="1">
      <c r="A186" s="593"/>
      <c r="B186" s="603"/>
      <c r="C186" s="594"/>
      <c r="D186" s="594"/>
      <c r="E186" s="594"/>
      <c r="F186" s="594"/>
      <c r="G186" s="594"/>
      <c r="H186" s="594"/>
      <c r="I186" s="594"/>
      <c r="J186" s="2669" t="s">
        <v>673</v>
      </c>
      <c r="K186" s="2670"/>
      <c r="L186" s="2670"/>
      <c r="M186" s="2671"/>
      <c r="N186" s="594"/>
      <c r="O186" s="594"/>
      <c r="P186" s="594"/>
      <c r="Q186" s="594"/>
      <c r="R186" s="594"/>
      <c r="S186" s="594"/>
      <c r="T186" s="594"/>
      <c r="U186" s="594"/>
      <c r="V186" s="602"/>
      <c r="W186" s="602"/>
      <c r="X186" s="602"/>
      <c r="Y186" s="602"/>
      <c r="Z186" s="2672" t="s">
        <v>674</v>
      </c>
      <c r="AA186" s="2673"/>
      <c r="AB186" s="2673"/>
      <c r="AC186" s="2674"/>
      <c r="AD186" s="604"/>
      <c r="AE186" s="593"/>
      <c r="AI186" s="491"/>
      <c r="AJ186" s="491"/>
      <c r="AK186" s="491"/>
      <c r="AL186" s="491"/>
      <c r="AM186" s="491"/>
      <c r="AN186" s="491"/>
      <c r="AO186" s="491"/>
      <c r="AP186" s="491"/>
      <c r="AQ186" s="491"/>
      <c r="AR186" s="491"/>
    </row>
    <row r="187" spans="1:44">
      <c r="A187" s="593"/>
      <c r="B187" s="603"/>
      <c r="C187" s="594"/>
      <c r="D187" s="594"/>
      <c r="E187" s="594"/>
      <c r="F187" s="594"/>
      <c r="G187" s="594"/>
      <c r="H187" s="594"/>
      <c r="I187" s="594"/>
      <c r="J187" s="2682">
        <f>AK182</f>
        <v>1.5165696762490113</v>
      </c>
      <c r="K187" s="2679"/>
      <c r="L187" s="2679"/>
      <c r="M187" s="2683"/>
      <c r="N187" s="594"/>
      <c r="O187" s="594"/>
      <c r="P187" s="602"/>
      <c r="Q187" s="602"/>
      <c r="R187" s="602"/>
      <c r="S187" s="602"/>
      <c r="T187" s="594"/>
      <c r="U187" s="594"/>
      <c r="V187" s="602"/>
      <c r="W187" s="602"/>
      <c r="X187" s="602"/>
      <c r="Y187" s="602"/>
      <c r="Z187" s="2692">
        <f>AR182</f>
        <v>12.124681674277562</v>
      </c>
      <c r="AA187" s="2676"/>
      <c r="AB187" s="2676"/>
      <c r="AC187" s="2693"/>
      <c r="AD187" s="604"/>
      <c r="AE187" s="593"/>
    </row>
    <row r="188" spans="1:44" ht="12.75" thickBot="1">
      <c r="A188" s="593"/>
      <c r="B188" s="603"/>
      <c r="C188" s="594"/>
      <c r="D188" s="594"/>
      <c r="E188" s="594"/>
      <c r="F188" s="594"/>
      <c r="G188" s="594"/>
      <c r="H188" s="594"/>
      <c r="I188" s="594"/>
      <c r="J188" s="2684">
        <f>AK183</f>
        <v>1.6905619998026682E-2</v>
      </c>
      <c r="K188" s="2685"/>
      <c r="L188" s="2685"/>
      <c r="M188" s="2686"/>
      <c r="N188" s="594"/>
      <c r="O188" s="594"/>
      <c r="P188" s="602"/>
      <c r="Q188" s="602"/>
      <c r="R188" s="602"/>
      <c r="S188" s="602"/>
      <c r="T188" s="594"/>
      <c r="U188" s="594"/>
      <c r="V188" s="594"/>
      <c r="W188" s="594"/>
      <c r="X188" s="594"/>
      <c r="Y188" s="594"/>
      <c r="Z188" s="2687">
        <f>AR183</f>
        <v>0.13515716698842836</v>
      </c>
      <c r="AA188" s="2688"/>
      <c r="AB188" s="2688"/>
      <c r="AC188" s="2689"/>
      <c r="AD188" s="604"/>
      <c r="AE188" s="593"/>
    </row>
    <row r="189" spans="1:44" ht="12.75" thickTop="1">
      <c r="A189" s="593"/>
      <c r="B189" s="603"/>
      <c r="C189" s="594"/>
      <c r="D189" s="594"/>
      <c r="E189" s="594"/>
      <c r="F189" s="594"/>
      <c r="G189" s="594"/>
      <c r="H189" s="594"/>
      <c r="I189" s="594"/>
      <c r="J189" s="594"/>
      <c r="K189" s="594"/>
      <c r="L189" s="594"/>
      <c r="M189" s="594"/>
      <c r="N189" s="594"/>
      <c r="O189" s="594"/>
      <c r="P189" s="602"/>
      <c r="Q189" s="602"/>
      <c r="R189" s="602"/>
      <c r="S189" s="602"/>
      <c r="T189" s="594"/>
      <c r="U189" s="594"/>
      <c r="V189" s="594"/>
      <c r="W189" s="594"/>
      <c r="X189" s="594"/>
      <c r="Y189" s="594"/>
      <c r="Z189" s="594"/>
      <c r="AA189" s="594"/>
      <c r="AB189" s="594"/>
      <c r="AC189" s="594"/>
      <c r="AD189" s="604"/>
      <c r="AE189" s="593"/>
    </row>
    <row r="190" spans="1:44">
      <c r="A190" s="593"/>
      <c r="B190" s="611"/>
      <c r="C190" s="612"/>
      <c r="D190" s="612"/>
      <c r="E190" s="612"/>
      <c r="F190" s="612"/>
      <c r="G190" s="612"/>
      <c r="H190" s="612"/>
      <c r="I190" s="612"/>
      <c r="J190" s="612"/>
      <c r="K190" s="612"/>
      <c r="L190" s="612"/>
      <c r="M190" s="612"/>
      <c r="N190" s="612"/>
      <c r="O190" s="612"/>
      <c r="P190" s="612"/>
      <c r="Q190" s="612"/>
      <c r="R190" s="612"/>
      <c r="S190" s="612"/>
      <c r="T190" s="612"/>
      <c r="U190" s="612"/>
      <c r="V190" s="612"/>
      <c r="W190" s="612"/>
      <c r="X190" s="612"/>
      <c r="Y190" s="612"/>
      <c r="Z190" s="612"/>
      <c r="AA190" s="612"/>
      <c r="AB190" s="612"/>
      <c r="AC190" s="612"/>
      <c r="AD190" s="613"/>
      <c r="AE190" s="593"/>
    </row>
    <row r="191" spans="1:44">
      <c r="A191" s="593"/>
      <c r="B191" s="594"/>
      <c r="C191" s="594"/>
      <c r="D191" s="594"/>
      <c r="E191" s="594"/>
      <c r="F191" s="594"/>
      <c r="G191" s="594"/>
      <c r="H191" s="594"/>
      <c r="I191" s="594"/>
      <c r="J191" s="594"/>
      <c r="K191" s="594"/>
      <c r="L191" s="594"/>
      <c r="M191" s="594"/>
      <c r="N191" s="594"/>
      <c r="O191" s="594"/>
      <c r="P191" s="2691"/>
      <c r="Q191" s="2691"/>
      <c r="R191" s="2691"/>
      <c r="S191" s="2691"/>
      <c r="T191" s="594"/>
      <c r="U191" s="594"/>
      <c r="V191" s="594"/>
      <c r="W191" s="594"/>
      <c r="X191" s="594"/>
      <c r="Y191" s="594"/>
      <c r="Z191" s="594"/>
      <c r="AA191" s="594"/>
      <c r="AB191" s="594"/>
      <c r="AC191" s="594"/>
      <c r="AD191" s="594"/>
      <c r="AE191" s="593"/>
    </row>
    <row r="192" spans="1:44">
      <c r="A192" s="593"/>
      <c r="B192" s="594"/>
      <c r="C192" s="595" t="s">
        <v>682</v>
      </c>
      <c r="D192" s="596" t="str">
        <f>AH203</f>
        <v>動植物性残渣</v>
      </c>
      <c r="E192" s="594"/>
      <c r="F192" s="594"/>
      <c r="G192" s="594"/>
      <c r="H192" s="594"/>
      <c r="I192" s="594"/>
      <c r="J192" s="594"/>
      <c r="K192" s="594"/>
      <c r="L192" s="594"/>
      <c r="M192" s="594"/>
      <c r="N192" s="594"/>
      <c r="O192" s="594"/>
      <c r="P192" s="594"/>
      <c r="Q192" s="594"/>
      <c r="R192" s="594"/>
      <c r="S192" s="594"/>
      <c r="T192" s="594"/>
      <c r="U192" s="594"/>
      <c r="V192" s="594"/>
      <c r="W192" s="594"/>
      <c r="X192" s="594"/>
      <c r="Y192" s="594"/>
      <c r="Z192" s="594"/>
      <c r="AA192" s="594"/>
      <c r="AB192" s="594"/>
      <c r="AC192" s="594"/>
      <c r="AD192" s="594"/>
      <c r="AE192" s="593"/>
    </row>
    <row r="193" spans="1:44">
      <c r="A193" s="593"/>
      <c r="B193" s="597"/>
      <c r="C193" s="598"/>
      <c r="D193" s="598"/>
      <c r="E193" s="598"/>
      <c r="F193" s="598"/>
      <c r="G193" s="598"/>
      <c r="H193" s="598"/>
      <c r="I193" s="598"/>
      <c r="J193" s="598"/>
      <c r="K193" s="598"/>
      <c r="L193" s="598"/>
      <c r="M193" s="598"/>
      <c r="N193" s="598"/>
      <c r="O193" s="598"/>
      <c r="P193" s="598"/>
      <c r="Q193" s="598"/>
      <c r="R193" s="598"/>
      <c r="S193" s="598"/>
      <c r="T193" s="598"/>
      <c r="U193" s="598"/>
      <c r="V193" s="599"/>
      <c r="W193" s="599"/>
      <c r="X193" s="598"/>
      <c r="Y193" s="600"/>
      <c r="Z193" s="598"/>
      <c r="AA193" s="598"/>
      <c r="AB193" s="598"/>
      <c r="AC193" s="598"/>
      <c r="AD193" s="601"/>
      <c r="AE193" s="593"/>
      <c r="AH193" s="2667"/>
      <c r="AI193" s="602" t="s">
        <v>507</v>
      </c>
      <c r="AJ193" s="602" t="s">
        <v>508</v>
      </c>
      <c r="AK193" s="602" t="s">
        <v>509</v>
      </c>
      <c r="AL193" s="2668" t="s">
        <v>510</v>
      </c>
      <c r="AM193" s="2668"/>
      <c r="AN193" s="2668"/>
      <c r="AO193" s="2668"/>
      <c r="AP193" s="602" t="s">
        <v>511</v>
      </c>
      <c r="AQ193" s="602" t="s">
        <v>512</v>
      </c>
      <c r="AR193" s="602" t="s">
        <v>513</v>
      </c>
    </row>
    <row r="194" spans="1:44" ht="12.75" thickBot="1">
      <c r="A194" s="593"/>
      <c r="B194" s="603"/>
      <c r="C194" s="594"/>
      <c r="D194" s="594"/>
      <c r="E194" s="594"/>
      <c r="F194" s="594"/>
      <c r="G194" s="594"/>
      <c r="H194" s="594"/>
      <c r="I194" s="594"/>
      <c r="J194" s="594"/>
      <c r="K194" s="594"/>
      <c r="L194" s="594"/>
      <c r="M194" s="594"/>
      <c r="N194" s="594"/>
      <c r="O194" s="594"/>
      <c r="P194" s="594"/>
      <c r="Q194" s="594"/>
      <c r="R194" s="594"/>
      <c r="S194" s="594"/>
      <c r="T194" s="594"/>
      <c r="U194" s="594"/>
      <c r="V194" s="594"/>
      <c r="W194" s="594"/>
      <c r="X194" s="594"/>
      <c r="Y194" s="594"/>
      <c r="Z194" s="594"/>
      <c r="AA194" s="594"/>
      <c r="AB194" s="594"/>
      <c r="AC194" s="594"/>
      <c r="AD194" s="604"/>
      <c r="AE194" s="593"/>
      <c r="AH194" s="2667"/>
      <c r="AI194" s="602"/>
      <c r="AJ194" s="602"/>
      <c r="AK194" s="602"/>
      <c r="AL194" s="602" t="s">
        <v>514</v>
      </c>
      <c r="AM194" s="602" t="s">
        <v>515</v>
      </c>
      <c r="AN194" s="602" t="s">
        <v>516</v>
      </c>
      <c r="AO194" s="602" t="s">
        <v>517</v>
      </c>
      <c r="AP194" s="602"/>
      <c r="AQ194" s="602"/>
      <c r="AR194" s="602"/>
    </row>
    <row r="195" spans="1:44" ht="13.5" thickTop="1" thickBot="1">
      <c r="A195" s="593"/>
      <c r="B195" s="603"/>
      <c r="C195" s="594"/>
      <c r="D195" s="594"/>
      <c r="E195" s="594"/>
      <c r="F195" s="594"/>
      <c r="G195" s="594"/>
      <c r="H195" s="594"/>
      <c r="I195" s="594"/>
      <c r="J195" s="2669" t="s">
        <v>669</v>
      </c>
      <c r="K195" s="2670"/>
      <c r="L195" s="2670"/>
      <c r="M195" s="2671"/>
      <c r="N195" s="594"/>
      <c r="O195" s="594"/>
      <c r="P195" s="594"/>
      <c r="Q195" s="594"/>
      <c r="R195" s="594"/>
      <c r="S195" s="594"/>
      <c r="T195" s="594"/>
      <c r="U195" s="594"/>
      <c r="V195" s="594"/>
      <c r="W195" s="594"/>
      <c r="X195" s="594"/>
      <c r="Y195" s="594"/>
      <c r="Z195" s="2672" t="s">
        <v>516</v>
      </c>
      <c r="AA195" s="2673"/>
      <c r="AB195" s="2673"/>
      <c r="AC195" s="2674"/>
      <c r="AD195" s="604"/>
      <c r="AE195" s="593"/>
      <c r="AH195" s="2667"/>
      <c r="AI195" s="602" t="s">
        <v>520</v>
      </c>
      <c r="AJ195" s="602" t="s">
        <v>521</v>
      </c>
      <c r="AK195" s="602" t="s">
        <v>522</v>
      </c>
      <c r="AL195" s="602" t="s">
        <v>523</v>
      </c>
      <c r="AM195" s="602" t="s">
        <v>524</v>
      </c>
      <c r="AN195" s="602" t="s">
        <v>525</v>
      </c>
      <c r="AO195" s="602" t="s">
        <v>526</v>
      </c>
      <c r="AP195" s="602" t="s">
        <v>527</v>
      </c>
      <c r="AQ195" s="602" t="s">
        <v>528</v>
      </c>
      <c r="AR195" s="602" t="s">
        <v>529</v>
      </c>
    </row>
    <row r="196" spans="1:44" ht="12.75" thickTop="1">
      <c r="A196" s="593"/>
      <c r="B196" s="603"/>
      <c r="C196" s="2672" t="s">
        <v>670</v>
      </c>
      <c r="D196" s="2673"/>
      <c r="E196" s="2673"/>
      <c r="F196" s="2674"/>
      <c r="G196" s="594"/>
      <c r="H196" s="594"/>
      <c r="I196" s="594"/>
      <c r="J196" s="2675">
        <f>AJ203</f>
        <v>119.56541455223439</v>
      </c>
      <c r="K196" s="2676"/>
      <c r="L196" s="2676"/>
      <c r="M196" s="2677"/>
      <c r="N196" s="594"/>
      <c r="O196" s="594"/>
      <c r="P196" s="594"/>
      <c r="Q196" s="594"/>
      <c r="R196" s="594"/>
      <c r="S196" s="594"/>
      <c r="T196" s="594"/>
      <c r="U196" s="594"/>
      <c r="V196" s="594"/>
      <c r="W196" s="594"/>
      <c r="X196" s="594"/>
      <c r="Y196" s="594"/>
      <c r="Z196" s="2678">
        <f>AQ203</f>
        <v>1669.0613309562932</v>
      </c>
      <c r="AA196" s="2679"/>
      <c r="AB196" s="2679"/>
      <c r="AC196" s="2680"/>
      <c r="AD196" s="604"/>
      <c r="AE196" s="593"/>
      <c r="AH196" s="605" t="s">
        <v>569</v>
      </c>
      <c r="AI196" s="606">
        <f>'表Ⅲ・9　180116再'!C$23</f>
        <v>2557.154446879948</v>
      </c>
      <c r="AJ196" s="606">
        <f>'表Ⅲ・9　180116再'!D$23</f>
        <v>119.56541455223439</v>
      </c>
      <c r="AK196" s="606">
        <f>'表Ⅲ・9　180116再'!E$23</f>
        <v>12.593768909055017</v>
      </c>
      <c r="AL196" s="606">
        <f>'表Ⅲ・9　180116再'!F$23</f>
        <v>2424.9952634186589</v>
      </c>
      <c r="AM196" s="606">
        <f>'表Ⅲ・9　180116再'!G$23</f>
        <v>1572.9370253784807</v>
      </c>
      <c r="AN196" s="606">
        <f>'表Ⅲ・9　180116再'!H$23</f>
        <v>1549.4959164040588</v>
      </c>
      <c r="AO196" s="606">
        <f>'表Ⅲ・9　180116再'!I$23</f>
        <v>23.441108974421997</v>
      </c>
      <c r="AP196" s="606">
        <f>$AJ196+$AN196</f>
        <v>1669.0613309562932</v>
      </c>
      <c r="AQ196" s="606">
        <f>$AL196-$AM196</f>
        <v>852.05823804017814</v>
      </c>
      <c r="AR196" s="606">
        <f>$AK196+$AO196</f>
        <v>36.034877883477016</v>
      </c>
    </row>
    <row r="197" spans="1:44" ht="12.75" thickBot="1">
      <c r="A197" s="593"/>
      <c r="B197" s="603"/>
      <c r="C197" s="2678">
        <f>AI203</f>
        <v>2557.154446879948</v>
      </c>
      <c r="D197" s="2679"/>
      <c r="E197" s="2679"/>
      <c r="F197" s="2680"/>
      <c r="G197" s="594"/>
      <c r="H197" s="594"/>
      <c r="I197" s="594"/>
      <c r="J197" s="2684">
        <f>AJ204</f>
        <v>4.6757212767542973E-2</v>
      </c>
      <c r="K197" s="2685"/>
      <c r="L197" s="2685"/>
      <c r="M197" s="2686"/>
      <c r="N197" s="594"/>
      <c r="O197" s="594"/>
      <c r="P197" s="594"/>
      <c r="Q197" s="594"/>
      <c r="R197" s="594"/>
      <c r="S197" s="594"/>
      <c r="T197" s="594"/>
      <c r="U197" s="594"/>
      <c r="V197" s="594"/>
      <c r="W197" s="594"/>
      <c r="X197" s="594"/>
      <c r="Y197" s="594"/>
      <c r="Z197" s="2687">
        <f>AQ204</f>
        <v>0.65270259017509058</v>
      </c>
      <c r="AA197" s="2688"/>
      <c r="AB197" s="2688"/>
      <c r="AC197" s="2689"/>
      <c r="AD197" s="604"/>
      <c r="AE197" s="593"/>
      <c r="AH197" s="607" t="s">
        <v>655</v>
      </c>
      <c r="AI197" s="606"/>
      <c r="AJ197" s="608">
        <f>'表Ⅲ・9　180116再'!D$24</f>
        <v>4.6757212767542973E-2</v>
      </c>
      <c r="AK197" s="608">
        <f>'表Ⅲ・9　180116再'!E$24</f>
        <v>4.9249152410097904E-3</v>
      </c>
      <c r="AL197" s="608">
        <f>'表Ⅲ・9　180116再'!F$24</f>
        <v>0.94831787199144735</v>
      </c>
      <c r="AM197" s="608">
        <f>'表Ⅲ・9　180116再'!G$24</f>
        <v>0.615112249984612</v>
      </c>
      <c r="AN197" s="608">
        <f>'表Ⅲ・9　180116再'!H$24</f>
        <v>0.60594537740754761</v>
      </c>
      <c r="AO197" s="608">
        <f>'表Ⅲ・9　180116再'!I$24</f>
        <v>9.166872577064368E-3</v>
      </c>
      <c r="AP197" s="608">
        <f>'表Ⅲ・9　180116再'!J$24</f>
        <v>0.65270259017509058</v>
      </c>
      <c r="AQ197" s="608">
        <f>'表Ⅲ・9　180116再'!K$24</f>
        <v>0.33320562200683512</v>
      </c>
      <c r="AR197" s="608">
        <f>'表Ⅲ・9　180116再'!L$24</f>
        <v>1.4091787818074157E-2</v>
      </c>
    </row>
    <row r="198" spans="1:44" ht="13.5" thickTop="1" thickBot="1">
      <c r="A198" s="593"/>
      <c r="B198" s="603"/>
      <c r="C198" s="2687">
        <v>1</v>
      </c>
      <c r="D198" s="2688"/>
      <c r="E198" s="2688"/>
      <c r="F198" s="2689"/>
      <c r="G198" s="594"/>
      <c r="H198" s="594"/>
      <c r="I198" s="594"/>
      <c r="J198" s="594"/>
      <c r="K198" s="594"/>
      <c r="L198" s="594"/>
      <c r="M198" s="594"/>
      <c r="N198" s="594"/>
      <c r="O198" s="594"/>
      <c r="P198" s="594"/>
      <c r="Q198" s="594"/>
      <c r="R198" s="594"/>
      <c r="S198" s="594"/>
      <c r="T198" s="594"/>
      <c r="U198" s="594"/>
      <c r="V198" s="594"/>
      <c r="W198" s="594"/>
      <c r="X198" s="594"/>
      <c r="Y198" s="594"/>
      <c r="Z198" s="594"/>
      <c r="AA198" s="594"/>
      <c r="AB198" s="594"/>
      <c r="AC198" s="594"/>
      <c r="AD198" s="604"/>
      <c r="AE198" s="593"/>
    </row>
    <row r="199" spans="1:44" ht="12.75" thickTop="1">
      <c r="A199" s="593"/>
      <c r="B199" s="603"/>
      <c r="C199" s="594"/>
      <c r="D199" s="594"/>
      <c r="E199" s="594"/>
      <c r="F199" s="594"/>
      <c r="G199" s="594"/>
      <c r="H199" s="594"/>
      <c r="I199" s="594"/>
      <c r="J199" s="594"/>
      <c r="K199" s="594"/>
      <c r="L199" s="594"/>
      <c r="M199" s="594"/>
      <c r="N199" s="594"/>
      <c r="O199" s="594"/>
      <c r="P199" s="594"/>
      <c r="Q199" s="594"/>
      <c r="R199" s="594"/>
      <c r="S199" s="594"/>
      <c r="T199" s="594"/>
      <c r="U199" s="594"/>
      <c r="V199" s="2669" t="s">
        <v>671</v>
      </c>
      <c r="W199" s="2670"/>
      <c r="X199" s="2670"/>
      <c r="Y199" s="2671"/>
      <c r="Z199" s="2690"/>
      <c r="AA199" s="2690"/>
      <c r="AB199" s="2690"/>
      <c r="AC199" s="2690"/>
      <c r="AD199" s="604"/>
      <c r="AE199" s="593"/>
    </row>
    <row r="200" spans="1:44">
      <c r="A200" s="593"/>
      <c r="B200" s="603"/>
      <c r="C200" s="2690"/>
      <c r="D200" s="2690"/>
      <c r="E200" s="2690"/>
      <c r="F200" s="2690"/>
      <c r="G200" s="594"/>
      <c r="H200" s="594"/>
      <c r="I200" s="594"/>
      <c r="J200" s="594"/>
      <c r="K200" s="594"/>
      <c r="L200" s="594"/>
      <c r="M200" s="594"/>
      <c r="N200" s="594"/>
      <c r="O200" s="594"/>
      <c r="P200" s="2669" t="s">
        <v>515</v>
      </c>
      <c r="Q200" s="2670"/>
      <c r="R200" s="2670"/>
      <c r="S200" s="2671"/>
      <c r="T200" s="594"/>
      <c r="U200" s="594"/>
      <c r="V200" s="2675">
        <f>AO203</f>
        <v>1549.4959164040588</v>
      </c>
      <c r="W200" s="2676"/>
      <c r="X200" s="2676"/>
      <c r="Y200" s="2677"/>
      <c r="Z200" s="2681"/>
      <c r="AA200" s="2681"/>
      <c r="AB200" s="2681"/>
      <c r="AC200" s="2681"/>
      <c r="AD200" s="604"/>
      <c r="AE200" s="593"/>
    </row>
    <row r="201" spans="1:44">
      <c r="A201" s="593"/>
      <c r="B201" s="603"/>
      <c r="C201" s="2681"/>
      <c r="D201" s="2681"/>
      <c r="E201" s="2681"/>
      <c r="F201" s="2681"/>
      <c r="G201" s="594"/>
      <c r="H201" s="594"/>
      <c r="I201" s="594"/>
      <c r="J201" s="2669" t="s">
        <v>514</v>
      </c>
      <c r="K201" s="2670"/>
      <c r="L201" s="2670"/>
      <c r="M201" s="2671"/>
      <c r="N201" s="594"/>
      <c r="O201" s="594"/>
      <c r="P201" s="2682">
        <f>AN203</f>
        <v>1572.9370253784807</v>
      </c>
      <c r="Q201" s="2679"/>
      <c r="R201" s="2679"/>
      <c r="S201" s="2683"/>
      <c r="T201" s="594"/>
      <c r="U201" s="594"/>
      <c r="V201" s="2684">
        <f>AO204</f>
        <v>0.60594537740754761</v>
      </c>
      <c r="W201" s="2685"/>
      <c r="X201" s="2685"/>
      <c r="Y201" s="2686"/>
      <c r="Z201" s="594"/>
      <c r="AA201" s="594"/>
      <c r="AB201" s="594"/>
      <c r="AC201" s="594"/>
      <c r="AD201" s="604"/>
      <c r="AE201" s="593"/>
    </row>
    <row r="202" spans="1:44">
      <c r="A202" s="593"/>
      <c r="B202" s="603"/>
      <c r="C202" s="594"/>
      <c r="D202" s="594"/>
      <c r="E202" s="594"/>
      <c r="F202" s="594"/>
      <c r="G202" s="594"/>
      <c r="H202" s="594"/>
      <c r="I202" s="594"/>
      <c r="J202" s="2682">
        <f>AL203</f>
        <v>2424.9952634186589</v>
      </c>
      <c r="K202" s="2679"/>
      <c r="L202" s="2679"/>
      <c r="M202" s="2683"/>
      <c r="N202" s="594"/>
      <c r="O202" s="594"/>
      <c r="P202" s="2684">
        <f>AN204</f>
        <v>0.615112249984612</v>
      </c>
      <c r="Q202" s="2685"/>
      <c r="R202" s="2685"/>
      <c r="S202" s="2686"/>
      <c r="T202" s="594"/>
      <c r="U202" s="594"/>
      <c r="V202" s="609"/>
      <c r="W202" s="609"/>
      <c r="X202" s="609"/>
      <c r="Y202" s="609"/>
      <c r="Z202" s="594"/>
      <c r="AA202" s="594"/>
      <c r="AB202" s="594"/>
      <c r="AC202" s="594"/>
      <c r="AD202" s="604"/>
      <c r="AE202" s="593"/>
      <c r="AI202" s="480" t="s">
        <v>534</v>
      </c>
      <c r="AJ202" s="480" t="s">
        <v>535</v>
      </c>
      <c r="AK202" s="480" t="s">
        <v>536</v>
      </c>
      <c r="AL202" s="480" t="s">
        <v>537</v>
      </c>
      <c r="AM202" s="480" t="s">
        <v>542</v>
      </c>
      <c r="AN202" s="480" t="s">
        <v>538</v>
      </c>
      <c r="AO202" s="480" t="s">
        <v>539</v>
      </c>
      <c r="AP202" s="480" t="s">
        <v>540</v>
      </c>
      <c r="AQ202" s="480" t="s">
        <v>541</v>
      </c>
      <c r="AR202" s="480" t="s">
        <v>543</v>
      </c>
    </row>
    <row r="203" spans="1:44" ht="12.75" thickBot="1">
      <c r="A203" s="593"/>
      <c r="B203" s="603"/>
      <c r="C203" s="594"/>
      <c r="D203" s="594"/>
      <c r="E203" s="594"/>
      <c r="F203" s="594"/>
      <c r="G203" s="594"/>
      <c r="H203" s="594"/>
      <c r="I203" s="594"/>
      <c r="J203" s="2684">
        <f>AL204</f>
        <v>0.94831787199144735</v>
      </c>
      <c r="K203" s="2685"/>
      <c r="L203" s="2685"/>
      <c r="M203" s="2686"/>
      <c r="N203" s="594"/>
      <c r="O203" s="594"/>
      <c r="P203" s="594"/>
      <c r="Q203" s="594"/>
      <c r="R203" s="594"/>
      <c r="S203" s="594"/>
      <c r="T203" s="594"/>
      <c r="U203" s="594"/>
      <c r="V203" s="2669" t="s">
        <v>672</v>
      </c>
      <c r="W203" s="2670"/>
      <c r="X203" s="2670"/>
      <c r="Y203" s="2671"/>
      <c r="Z203" s="594"/>
      <c r="AA203" s="594"/>
      <c r="AB203" s="594"/>
      <c r="AC203" s="594"/>
      <c r="AD203" s="604"/>
      <c r="AE203" s="593"/>
      <c r="AH203" s="610" t="str">
        <f>AH196</f>
        <v>動植物性残渣</v>
      </c>
      <c r="AI203" s="491">
        <f>AI196</f>
        <v>2557.154446879948</v>
      </c>
      <c r="AJ203" s="491">
        <f>AJ196</f>
        <v>119.56541455223439</v>
      </c>
      <c r="AK203" s="491">
        <f>AK196</f>
        <v>12.593768909055017</v>
      </c>
      <c r="AL203" s="491">
        <f>AL196</f>
        <v>2424.9952634186589</v>
      </c>
      <c r="AM203" s="491">
        <f>AQ196</f>
        <v>852.05823804017814</v>
      </c>
      <c r="AN203" s="491">
        <f t="shared" ref="AN203:AQ204" si="9">AM196</f>
        <v>1572.9370253784807</v>
      </c>
      <c r="AO203" s="491">
        <f t="shared" si="9"/>
        <v>1549.4959164040588</v>
      </c>
      <c r="AP203" s="491">
        <f t="shared" si="9"/>
        <v>23.441108974421997</v>
      </c>
      <c r="AQ203" s="491">
        <f t="shared" si="9"/>
        <v>1669.0613309562932</v>
      </c>
      <c r="AR203" s="491">
        <f>AR196</f>
        <v>36.034877883477016</v>
      </c>
    </row>
    <row r="204" spans="1:44" ht="12.75" thickTop="1">
      <c r="A204" s="593"/>
      <c r="B204" s="603"/>
      <c r="C204" s="594"/>
      <c r="D204" s="594"/>
      <c r="E204" s="594"/>
      <c r="F204" s="594"/>
      <c r="G204" s="594"/>
      <c r="H204" s="594"/>
      <c r="I204" s="594"/>
      <c r="J204" s="594"/>
      <c r="K204" s="594"/>
      <c r="L204" s="594"/>
      <c r="M204" s="594"/>
      <c r="N204" s="594"/>
      <c r="O204" s="594"/>
      <c r="P204" s="2672" t="s">
        <v>512</v>
      </c>
      <c r="Q204" s="2673"/>
      <c r="R204" s="2673"/>
      <c r="S204" s="2674"/>
      <c r="T204" s="594"/>
      <c r="U204" s="594"/>
      <c r="V204" s="2675">
        <f>AP203</f>
        <v>23.441108974421997</v>
      </c>
      <c r="W204" s="2676"/>
      <c r="X204" s="2676"/>
      <c r="Y204" s="2677"/>
      <c r="Z204" s="594"/>
      <c r="AA204" s="594"/>
      <c r="AB204" s="594"/>
      <c r="AC204" s="594"/>
      <c r="AD204" s="604"/>
      <c r="AE204" s="593"/>
      <c r="AH204" s="363" t="s">
        <v>655</v>
      </c>
      <c r="AJ204" s="480">
        <f>AJ197</f>
        <v>4.6757212767542973E-2</v>
      </c>
      <c r="AK204" s="480">
        <f>AK197</f>
        <v>4.9249152410097904E-3</v>
      </c>
      <c r="AL204" s="480">
        <f>AL197</f>
        <v>0.94831787199144735</v>
      </c>
      <c r="AM204" s="480">
        <f>AQ197</f>
        <v>0.33320562200683512</v>
      </c>
      <c r="AN204" s="480">
        <f t="shared" si="9"/>
        <v>0.615112249984612</v>
      </c>
      <c r="AO204" s="480">
        <f t="shared" si="9"/>
        <v>0.60594537740754761</v>
      </c>
      <c r="AP204" s="480">
        <f t="shared" si="9"/>
        <v>9.166872577064368E-3</v>
      </c>
      <c r="AQ204" s="480">
        <f t="shared" si="9"/>
        <v>0.65270259017509058</v>
      </c>
      <c r="AR204" s="480">
        <f>AR197</f>
        <v>1.4091787818074157E-2</v>
      </c>
    </row>
    <row r="205" spans="1:44">
      <c r="A205" s="593"/>
      <c r="B205" s="603"/>
      <c r="C205" s="594"/>
      <c r="D205" s="594"/>
      <c r="E205" s="594"/>
      <c r="F205" s="594"/>
      <c r="G205" s="594"/>
      <c r="H205" s="594"/>
      <c r="I205" s="594"/>
      <c r="J205" s="594"/>
      <c r="K205" s="594"/>
      <c r="L205" s="594"/>
      <c r="M205" s="594"/>
      <c r="N205" s="594"/>
      <c r="O205" s="594"/>
      <c r="P205" s="2678">
        <f>AM203</f>
        <v>852.05823804017814</v>
      </c>
      <c r="Q205" s="2679"/>
      <c r="R205" s="2679"/>
      <c r="S205" s="2680"/>
      <c r="T205" s="594"/>
      <c r="U205" s="594"/>
      <c r="V205" s="2684">
        <f>AP204</f>
        <v>9.166872577064368E-3</v>
      </c>
      <c r="W205" s="2685"/>
      <c r="X205" s="2685"/>
      <c r="Y205" s="2686"/>
      <c r="Z205" s="594"/>
      <c r="AA205" s="594"/>
      <c r="AB205" s="594"/>
      <c r="AC205" s="594"/>
      <c r="AD205" s="604"/>
      <c r="AE205" s="593"/>
    </row>
    <row r="206" spans="1:44" ht="12.75" thickBot="1">
      <c r="A206" s="593"/>
      <c r="B206" s="603"/>
      <c r="C206" s="594"/>
      <c r="D206" s="594"/>
      <c r="E206" s="594"/>
      <c r="F206" s="594"/>
      <c r="G206" s="594"/>
      <c r="H206" s="594"/>
      <c r="I206" s="594"/>
      <c r="J206" s="602"/>
      <c r="K206" s="602"/>
      <c r="L206" s="602"/>
      <c r="M206" s="602"/>
      <c r="N206" s="594"/>
      <c r="O206" s="594"/>
      <c r="P206" s="2687">
        <f>AM204</f>
        <v>0.33320562200683512</v>
      </c>
      <c r="Q206" s="2688"/>
      <c r="R206" s="2688"/>
      <c r="S206" s="2689"/>
      <c r="T206" s="594"/>
      <c r="U206" s="594"/>
      <c r="V206" s="602"/>
      <c r="W206" s="602"/>
      <c r="X206" s="602"/>
      <c r="Y206" s="602"/>
      <c r="Z206" s="594"/>
      <c r="AA206" s="594"/>
      <c r="AB206" s="594"/>
      <c r="AC206" s="594"/>
      <c r="AD206" s="604"/>
      <c r="AE206" s="593"/>
    </row>
    <row r="207" spans="1:44" ht="12.75" thickTop="1">
      <c r="A207" s="593"/>
      <c r="B207" s="603"/>
      <c r="C207" s="594"/>
      <c r="D207" s="594"/>
      <c r="E207" s="594"/>
      <c r="F207" s="594"/>
      <c r="G207" s="594"/>
      <c r="H207" s="594"/>
      <c r="I207" s="594"/>
      <c r="J207" s="2669" t="s">
        <v>673</v>
      </c>
      <c r="K207" s="2670"/>
      <c r="L207" s="2670"/>
      <c r="M207" s="2671"/>
      <c r="N207" s="594"/>
      <c r="O207" s="594"/>
      <c r="P207" s="594"/>
      <c r="Q207" s="594"/>
      <c r="R207" s="594"/>
      <c r="S207" s="594"/>
      <c r="T207" s="594"/>
      <c r="U207" s="594"/>
      <c r="V207" s="602"/>
      <c r="W207" s="602"/>
      <c r="X207" s="602"/>
      <c r="Y207" s="602"/>
      <c r="Z207" s="2672" t="s">
        <v>674</v>
      </c>
      <c r="AA207" s="2673"/>
      <c r="AB207" s="2673"/>
      <c r="AC207" s="2674"/>
      <c r="AD207" s="604"/>
      <c r="AE207" s="593"/>
      <c r="AI207" s="491"/>
      <c r="AJ207" s="491"/>
      <c r="AK207" s="491"/>
      <c r="AL207" s="491"/>
      <c r="AM207" s="491"/>
      <c r="AN207" s="491"/>
      <c r="AO207" s="491"/>
      <c r="AP207" s="491"/>
      <c r="AQ207" s="491"/>
      <c r="AR207" s="491"/>
    </row>
    <row r="208" spans="1:44">
      <c r="A208" s="593"/>
      <c r="B208" s="603"/>
      <c r="C208" s="594"/>
      <c r="D208" s="594"/>
      <c r="E208" s="594"/>
      <c r="F208" s="594"/>
      <c r="G208" s="594"/>
      <c r="H208" s="594"/>
      <c r="I208" s="594"/>
      <c r="J208" s="2682">
        <f>AK203</f>
        <v>12.593768909055017</v>
      </c>
      <c r="K208" s="2679"/>
      <c r="L208" s="2679"/>
      <c r="M208" s="2683"/>
      <c r="N208" s="594"/>
      <c r="O208" s="594"/>
      <c r="P208" s="602"/>
      <c r="Q208" s="602"/>
      <c r="R208" s="602"/>
      <c r="S208" s="602"/>
      <c r="T208" s="594"/>
      <c r="U208" s="594"/>
      <c r="V208" s="602"/>
      <c r="W208" s="602"/>
      <c r="X208" s="602"/>
      <c r="Y208" s="602"/>
      <c r="Z208" s="2692">
        <f>AR203</f>
        <v>36.034877883477016</v>
      </c>
      <c r="AA208" s="2676"/>
      <c r="AB208" s="2676"/>
      <c r="AC208" s="2693"/>
      <c r="AD208" s="604"/>
      <c r="AE208" s="593"/>
    </row>
    <row r="209" spans="1:44" ht="12.75" thickBot="1">
      <c r="A209" s="593"/>
      <c r="B209" s="603"/>
      <c r="C209" s="594"/>
      <c r="D209" s="594"/>
      <c r="E209" s="594"/>
      <c r="F209" s="594"/>
      <c r="G209" s="594"/>
      <c r="H209" s="594"/>
      <c r="I209" s="594"/>
      <c r="J209" s="2684">
        <f>AK204</f>
        <v>4.9249152410097904E-3</v>
      </c>
      <c r="K209" s="2685"/>
      <c r="L209" s="2685"/>
      <c r="M209" s="2686"/>
      <c r="N209" s="594"/>
      <c r="O209" s="594"/>
      <c r="P209" s="602"/>
      <c r="Q209" s="602"/>
      <c r="R209" s="602"/>
      <c r="S209" s="602"/>
      <c r="T209" s="594"/>
      <c r="U209" s="594"/>
      <c r="V209" s="594"/>
      <c r="W209" s="594"/>
      <c r="X209" s="594"/>
      <c r="Y209" s="594"/>
      <c r="Z209" s="2687">
        <f>AR204</f>
        <v>1.4091787818074157E-2</v>
      </c>
      <c r="AA209" s="2688"/>
      <c r="AB209" s="2688"/>
      <c r="AC209" s="2689"/>
      <c r="AD209" s="604"/>
      <c r="AE209" s="593"/>
    </row>
    <row r="210" spans="1:44" ht="12.75" thickTop="1">
      <c r="A210" s="593"/>
      <c r="B210" s="603"/>
      <c r="C210" s="594"/>
      <c r="D210" s="594"/>
      <c r="E210" s="594"/>
      <c r="F210" s="594"/>
      <c r="G210" s="594"/>
      <c r="H210" s="594"/>
      <c r="I210" s="594"/>
      <c r="J210" s="594"/>
      <c r="K210" s="594"/>
      <c r="L210" s="594"/>
      <c r="M210" s="594"/>
      <c r="N210" s="594"/>
      <c r="O210" s="594"/>
      <c r="P210" s="602"/>
      <c r="Q210" s="602"/>
      <c r="R210" s="602"/>
      <c r="S210" s="602"/>
      <c r="T210" s="594"/>
      <c r="U210" s="594"/>
      <c r="V210" s="594"/>
      <c r="W210" s="594"/>
      <c r="X210" s="594"/>
      <c r="Y210" s="594"/>
      <c r="Z210" s="594"/>
      <c r="AA210" s="594"/>
      <c r="AB210" s="594"/>
      <c r="AC210" s="594"/>
      <c r="AD210" s="604"/>
      <c r="AE210" s="593"/>
    </row>
    <row r="211" spans="1:44">
      <c r="A211" s="593"/>
      <c r="B211" s="611"/>
      <c r="C211" s="612"/>
      <c r="D211" s="612"/>
      <c r="E211" s="612"/>
      <c r="F211" s="612"/>
      <c r="G211" s="612"/>
      <c r="H211" s="612"/>
      <c r="I211" s="612"/>
      <c r="J211" s="612"/>
      <c r="K211" s="612"/>
      <c r="L211" s="612"/>
      <c r="M211" s="612"/>
      <c r="N211" s="612"/>
      <c r="O211" s="612"/>
      <c r="P211" s="612"/>
      <c r="Q211" s="612"/>
      <c r="R211" s="612"/>
      <c r="S211" s="612"/>
      <c r="T211" s="612"/>
      <c r="U211" s="612"/>
      <c r="V211" s="612"/>
      <c r="W211" s="612"/>
      <c r="X211" s="612"/>
      <c r="Y211" s="612"/>
      <c r="Z211" s="612"/>
      <c r="AA211" s="612"/>
      <c r="AB211" s="612"/>
      <c r="AC211" s="612"/>
      <c r="AD211" s="613"/>
      <c r="AE211" s="593"/>
    </row>
    <row r="212" spans="1:44">
      <c r="A212" s="593"/>
      <c r="B212" s="594"/>
      <c r="C212" s="594"/>
      <c r="D212" s="594"/>
      <c r="E212" s="594"/>
      <c r="F212" s="594"/>
      <c r="G212" s="594"/>
      <c r="H212" s="594"/>
      <c r="I212" s="594"/>
      <c r="J212" s="594"/>
      <c r="K212" s="594"/>
      <c r="L212" s="594"/>
      <c r="M212" s="594"/>
      <c r="N212" s="594"/>
      <c r="O212" s="594"/>
      <c r="P212" s="614"/>
      <c r="Q212" s="614"/>
      <c r="R212" s="614"/>
      <c r="S212" s="614"/>
      <c r="T212" s="594"/>
      <c r="U212" s="594"/>
      <c r="V212" s="594"/>
      <c r="W212" s="594"/>
      <c r="X212" s="594"/>
      <c r="Y212" s="594"/>
      <c r="Z212" s="594"/>
      <c r="AA212" s="594"/>
      <c r="AB212" s="594"/>
      <c r="AC212" s="594"/>
      <c r="AD212" s="594"/>
      <c r="AE212" s="593"/>
    </row>
    <row r="213" spans="1:44">
      <c r="A213" s="593"/>
      <c r="B213" s="594"/>
      <c r="C213" s="595" t="s">
        <v>683</v>
      </c>
      <c r="D213" s="596" t="str">
        <f>AH224</f>
        <v>動物系固形不要物</v>
      </c>
      <c r="E213" s="594"/>
      <c r="F213" s="594"/>
      <c r="G213" s="594"/>
      <c r="H213" s="594"/>
      <c r="I213" s="594"/>
      <c r="J213" s="594"/>
      <c r="K213" s="594"/>
      <c r="L213" s="594"/>
      <c r="M213" s="594"/>
      <c r="N213" s="594"/>
      <c r="O213" s="594"/>
      <c r="P213" s="594"/>
      <c r="Q213" s="594"/>
      <c r="R213" s="594"/>
      <c r="S213" s="594"/>
      <c r="T213" s="594"/>
      <c r="U213" s="594"/>
      <c r="V213" s="594"/>
      <c r="W213" s="594"/>
      <c r="X213" s="594"/>
      <c r="Y213" s="594"/>
      <c r="Z213" s="594"/>
      <c r="AA213" s="594"/>
      <c r="AB213" s="594"/>
      <c r="AC213" s="594"/>
      <c r="AD213" s="594"/>
      <c r="AE213" s="593"/>
    </row>
    <row r="214" spans="1:44">
      <c r="A214" s="593"/>
      <c r="B214" s="597"/>
      <c r="C214" s="598"/>
      <c r="D214" s="598"/>
      <c r="E214" s="598"/>
      <c r="F214" s="598"/>
      <c r="G214" s="598"/>
      <c r="H214" s="598"/>
      <c r="I214" s="598"/>
      <c r="J214" s="598"/>
      <c r="K214" s="598"/>
      <c r="L214" s="598"/>
      <c r="M214" s="598"/>
      <c r="N214" s="598"/>
      <c r="O214" s="598"/>
      <c r="P214" s="598"/>
      <c r="Q214" s="598"/>
      <c r="R214" s="598"/>
      <c r="S214" s="598"/>
      <c r="T214" s="598"/>
      <c r="U214" s="598"/>
      <c r="V214" s="599"/>
      <c r="W214" s="599"/>
      <c r="X214" s="598"/>
      <c r="Y214" s="600"/>
      <c r="Z214" s="598"/>
      <c r="AA214" s="598"/>
      <c r="AB214" s="598"/>
      <c r="AC214" s="598"/>
      <c r="AD214" s="601"/>
      <c r="AE214" s="593"/>
      <c r="AH214" s="2667"/>
      <c r="AI214" s="602" t="s">
        <v>507</v>
      </c>
      <c r="AJ214" s="602" t="s">
        <v>508</v>
      </c>
      <c r="AK214" s="602" t="s">
        <v>509</v>
      </c>
      <c r="AL214" s="2668" t="s">
        <v>510</v>
      </c>
      <c r="AM214" s="2668"/>
      <c r="AN214" s="2668"/>
      <c r="AO214" s="2668"/>
      <c r="AP214" s="602" t="s">
        <v>511</v>
      </c>
      <c r="AQ214" s="602" t="s">
        <v>512</v>
      </c>
      <c r="AR214" s="602" t="s">
        <v>513</v>
      </c>
    </row>
    <row r="215" spans="1:44" ht="12.75" thickBot="1">
      <c r="A215" s="593"/>
      <c r="B215" s="603"/>
      <c r="C215" s="594"/>
      <c r="D215" s="594"/>
      <c r="E215" s="594"/>
      <c r="F215" s="594"/>
      <c r="G215" s="594"/>
      <c r="H215" s="594"/>
      <c r="I215" s="594"/>
      <c r="J215" s="594"/>
      <c r="K215" s="594"/>
      <c r="L215" s="594"/>
      <c r="M215" s="594"/>
      <c r="N215" s="594"/>
      <c r="O215" s="594"/>
      <c r="P215" s="594"/>
      <c r="Q215" s="594"/>
      <c r="R215" s="594"/>
      <c r="S215" s="594"/>
      <c r="T215" s="594"/>
      <c r="U215" s="594"/>
      <c r="V215" s="594"/>
      <c r="W215" s="594"/>
      <c r="X215" s="594"/>
      <c r="Y215" s="594"/>
      <c r="Z215" s="594"/>
      <c r="AA215" s="594"/>
      <c r="AB215" s="594"/>
      <c r="AC215" s="594"/>
      <c r="AD215" s="604"/>
      <c r="AE215" s="593"/>
      <c r="AH215" s="2667"/>
      <c r="AI215" s="602"/>
      <c r="AJ215" s="602"/>
      <c r="AK215" s="602"/>
      <c r="AL215" s="602" t="s">
        <v>514</v>
      </c>
      <c r="AM215" s="602" t="s">
        <v>515</v>
      </c>
      <c r="AN215" s="602" t="s">
        <v>516</v>
      </c>
      <c r="AO215" s="602" t="s">
        <v>517</v>
      </c>
      <c r="AP215" s="602"/>
      <c r="AQ215" s="602"/>
      <c r="AR215" s="602"/>
    </row>
    <row r="216" spans="1:44" ht="13.5" thickTop="1" thickBot="1">
      <c r="A216" s="593"/>
      <c r="B216" s="603"/>
      <c r="C216" s="594"/>
      <c r="D216" s="594"/>
      <c r="E216" s="594"/>
      <c r="F216" s="594"/>
      <c r="G216" s="594"/>
      <c r="H216" s="594"/>
      <c r="I216" s="594"/>
      <c r="J216" s="2669" t="s">
        <v>669</v>
      </c>
      <c r="K216" s="2670"/>
      <c r="L216" s="2670"/>
      <c r="M216" s="2671"/>
      <c r="N216" s="594"/>
      <c r="O216" s="594"/>
      <c r="P216" s="594"/>
      <c r="Q216" s="594"/>
      <c r="R216" s="594"/>
      <c r="S216" s="594"/>
      <c r="T216" s="594"/>
      <c r="U216" s="594"/>
      <c r="V216" s="594"/>
      <c r="W216" s="594"/>
      <c r="X216" s="594"/>
      <c r="Y216" s="594"/>
      <c r="Z216" s="2672" t="s">
        <v>516</v>
      </c>
      <c r="AA216" s="2673"/>
      <c r="AB216" s="2673"/>
      <c r="AC216" s="2674"/>
      <c r="AD216" s="604"/>
      <c r="AE216" s="593"/>
      <c r="AH216" s="2667"/>
      <c r="AI216" s="602" t="s">
        <v>520</v>
      </c>
      <c r="AJ216" s="602" t="s">
        <v>521</v>
      </c>
      <c r="AK216" s="602" t="s">
        <v>522</v>
      </c>
      <c r="AL216" s="602" t="s">
        <v>523</v>
      </c>
      <c r="AM216" s="602" t="s">
        <v>524</v>
      </c>
      <c r="AN216" s="602" t="s">
        <v>525</v>
      </c>
      <c r="AO216" s="602" t="s">
        <v>526</v>
      </c>
      <c r="AP216" s="602" t="s">
        <v>527</v>
      </c>
      <c r="AQ216" s="602" t="s">
        <v>528</v>
      </c>
      <c r="AR216" s="602" t="s">
        <v>529</v>
      </c>
    </row>
    <row r="217" spans="1:44" ht="12.75" thickTop="1">
      <c r="A217" s="593"/>
      <c r="B217" s="603"/>
      <c r="C217" s="2672" t="s">
        <v>670</v>
      </c>
      <c r="D217" s="2673"/>
      <c r="E217" s="2673"/>
      <c r="F217" s="2674"/>
      <c r="G217" s="594"/>
      <c r="H217" s="594"/>
      <c r="I217" s="594"/>
      <c r="J217" s="2675">
        <f>AJ224</f>
        <v>0</v>
      </c>
      <c r="K217" s="2676"/>
      <c r="L217" s="2676"/>
      <c r="M217" s="2677"/>
      <c r="N217" s="594"/>
      <c r="O217" s="594"/>
      <c r="P217" s="594"/>
      <c r="Q217" s="594"/>
      <c r="R217" s="594"/>
      <c r="S217" s="594"/>
      <c r="T217" s="594"/>
      <c r="U217" s="594"/>
      <c r="V217" s="594"/>
      <c r="W217" s="594"/>
      <c r="X217" s="594"/>
      <c r="Y217" s="594"/>
      <c r="Z217" s="2678">
        <f>AQ224</f>
        <v>74.575797390698654</v>
      </c>
      <c r="AA217" s="2679"/>
      <c r="AB217" s="2679"/>
      <c r="AC217" s="2680"/>
      <c r="AD217" s="604"/>
      <c r="AE217" s="593"/>
      <c r="AH217" s="605" t="s">
        <v>658</v>
      </c>
      <c r="AI217" s="606">
        <f>'表Ⅲ・9　180116再'!C$25</f>
        <v>91.829144051456836</v>
      </c>
      <c r="AJ217" s="606">
        <f>'表Ⅲ・9　180116再'!D$25</f>
        <v>0</v>
      </c>
      <c r="AK217" s="606">
        <f>'表Ⅲ・9　180116再'!E$25</f>
        <v>4.2974678842394739E-4</v>
      </c>
      <c r="AL217" s="606">
        <f>'表Ⅲ・9　180116再'!F$25</f>
        <v>91.828714304668438</v>
      </c>
      <c r="AM217" s="606">
        <f>'表Ⅲ・9　180116再'!G$25</f>
        <v>76.262738890779588</v>
      </c>
      <c r="AN217" s="606">
        <f>'表Ⅲ・9　180116再'!H$25</f>
        <v>74.575797390698654</v>
      </c>
      <c r="AO217" s="606">
        <f>'表Ⅲ・9　180116再'!I$25</f>
        <v>1.686941500080948</v>
      </c>
      <c r="AP217" s="606">
        <f>$AJ217+$AN217</f>
        <v>74.575797390698654</v>
      </c>
      <c r="AQ217" s="606">
        <f>$AL217-$AM217</f>
        <v>15.56597541388885</v>
      </c>
      <c r="AR217" s="606">
        <f>$AK217+$AO217</f>
        <v>1.687371246869372</v>
      </c>
    </row>
    <row r="218" spans="1:44" ht="12.75" thickBot="1">
      <c r="A218" s="593"/>
      <c r="B218" s="603"/>
      <c r="C218" s="2678">
        <f>AI224</f>
        <v>91.829144051456836</v>
      </c>
      <c r="D218" s="2679"/>
      <c r="E218" s="2679"/>
      <c r="F218" s="2680"/>
      <c r="G218" s="594"/>
      <c r="H218" s="594"/>
      <c r="I218" s="594"/>
      <c r="J218" s="2684">
        <f>AJ225</f>
        <v>0</v>
      </c>
      <c r="K218" s="2685"/>
      <c r="L218" s="2685"/>
      <c r="M218" s="2686"/>
      <c r="N218" s="594"/>
      <c r="O218" s="594"/>
      <c r="P218" s="594"/>
      <c r="Q218" s="594"/>
      <c r="R218" s="594"/>
      <c r="S218" s="594"/>
      <c r="T218" s="594"/>
      <c r="U218" s="594"/>
      <c r="V218" s="594"/>
      <c r="W218" s="594"/>
      <c r="X218" s="594"/>
      <c r="Y218" s="594"/>
      <c r="Z218" s="2687">
        <f>AQ225</f>
        <v>0.8121146958411134</v>
      </c>
      <c r="AA218" s="2688"/>
      <c r="AB218" s="2688"/>
      <c r="AC218" s="2689"/>
      <c r="AD218" s="604"/>
      <c r="AE218" s="593"/>
      <c r="AH218" s="607" t="s">
        <v>655</v>
      </c>
      <c r="AI218" s="606"/>
      <c r="AJ218" s="608">
        <f>'表Ⅲ・9　180116再'!D$26</f>
        <v>0</v>
      </c>
      <c r="AK218" s="608">
        <f>'表Ⅲ・9　180116再'!E$26</f>
        <v>4.6798518363967003E-6</v>
      </c>
      <c r="AL218" s="608">
        <f>'表Ⅲ・9　180116再'!F$26</f>
        <v>0.99999532014816384</v>
      </c>
      <c r="AM218" s="608">
        <f>'表Ⅲ・9　180116再'!G$26</f>
        <v>0.83048513278143432</v>
      </c>
      <c r="AN218" s="608">
        <f>'表Ⅲ・9　180116再'!H$26</f>
        <v>0.8121146958411134</v>
      </c>
      <c r="AO218" s="608">
        <f>'表Ⅲ・9　180116再'!I$26</f>
        <v>1.8370436940321075E-2</v>
      </c>
      <c r="AP218" s="608">
        <f>'表Ⅲ・9　180116再'!J$26</f>
        <v>0.8121146958411134</v>
      </c>
      <c r="AQ218" s="608">
        <f>'表Ⅲ・9　180116再'!K$26</f>
        <v>0.16951018736672949</v>
      </c>
      <c r="AR218" s="608">
        <f>'表Ⅲ・9　180116再'!L$26</f>
        <v>1.8375116792157475E-2</v>
      </c>
    </row>
    <row r="219" spans="1:44" ht="13.5" thickTop="1" thickBot="1">
      <c r="A219" s="593"/>
      <c r="B219" s="603"/>
      <c r="C219" s="2687">
        <v>1</v>
      </c>
      <c r="D219" s="2688"/>
      <c r="E219" s="2688"/>
      <c r="F219" s="2689"/>
      <c r="G219" s="594"/>
      <c r="H219" s="594"/>
      <c r="I219" s="594"/>
      <c r="J219" s="594"/>
      <c r="K219" s="594"/>
      <c r="L219" s="594"/>
      <c r="M219" s="594"/>
      <c r="N219" s="594"/>
      <c r="O219" s="594"/>
      <c r="P219" s="594"/>
      <c r="Q219" s="594"/>
      <c r="R219" s="594"/>
      <c r="S219" s="594"/>
      <c r="T219" s="594"/>
      <c r="U219" s="594"/>
      <c r="V219" s="594"/>
      <c r="W219" s="594"/>
      <c r="X219" s="594"/>
      <c r="Y219" s="594"/>
      <c r="Z219" s="594"/>
      <c r="AA219" s="594"/>
      <c r="AB219" s="594"/>
      <c r="AC219" s="594"/>
      <c r="AD219" s="604"/>
      <c r="AE219" s="593"/>
    </row>
    <row r="220" spans="1:44" ht="12.75" thickTop="1">
      <c r="A220" s="593"/>
      <c r="B220" s="603"/>
      <c r="C220" s="594"/>
      <c r="D220" s="594"/>
      <c r="E220" s="594"/>
      <c r="F220" s="594"/>
      <c r="G220" s="594"/>
      <c r="H220" s="594"/>
      <c r="I220" s="594"/>
      <c r="J220" s="594"/>
      <c r="K220" s="594"/>
      <c r="L220" s="594"/>
      <c r="M220" s="594"/>
      <c r="N220" s="594"/>
      <c r="O220" s="594"/>
      <c r="P220" s="594"/>
      <c r="Q220" s="594"/>
      <c r="R220" s="594"/>
      <c r="S220" s="594"/>
      <c r="T220" s="594"/>
      <c r="U220" s="594"/>
      <c r="V220" s="2669" t="s">
        <v>671</v>
      </c>
      <c r="W220" s="2670"/>
      <c r="X220" s="2670"/>
      <c r="Y220" s="2671"/>
      <c r="Z220" s="2690"/>
      <c r="AA220" s="2690"/>
      <c r="AB220" s="2690"/>
      <c r="AC220" s="2690"/>
      <c r="AD220" s="604"/>
      <c r="AE220" s="593"/>
    </row>
    <row r="221" spans="1:44">
      <c r="A221" s="593"/>
      <c r="B221" s="603"/>
      <c r="C221" s="2690"/>
      <c r="D221" s="2690"/>
      <c r="E221" s="2690"/>
      <c r="F221" s="2690"/>
      <c r="G221" s="594"/>
      <c r="H221" s="594"/>
      <c r="I221" s="594"/>
      <c r="J221" s="594"/>
      <c r="K221" s="594"/>
      <c r="L221" s="594"/>
      <c r="M221" s="594"/>
      <c r="N221" s="594"/>
      <c r="O221" s="594"/>
      <c r="P221" s="2669" t="s">
        <v>515</v>
      </c>
      <c r="Q221" s="2670"/>
      <c r="R221" s="2670"/>
      <c r="S221" s="2671"/>
      <c r="T221" s="594"/>
      <c r="U221" s="594"/>
      <c r="V221" s="2675">
        <f>AO224</f>
        <v>74.575797390698654</v>
      </c>
      <c r="W221" s="2676"/>
      <c r="X221" s="2676"/>
      <c r="Y221" s="2677"/>
      <c r="Z221" s="2681"/>
      <c r="AA221" s="2681"/>
      <c r="AB221" s="2681"/>
      <c r="AC221" s="2681"/>
      <c r="AD221" s="604"/>
      <c r="AE221" s="593"/>
    </row>
    <row r="222" spans="1:44">
      <c r="A222" s="593"/>
      <c r="B222" s="603"/>
      <c r="C222" s="2681"/>
      <c r="D222" s="2681"/>
      <c r="E222" s="2681"/>
      <c r="F222" s="2681"/>
      <c r="G222" s="594"/>
      <c r="H222" s="594"/>
      <c r="I222" s="594"/>
      <c r="J222" s="2669" t="s">
        <v>514</v>
      </c>
      <c r="K222" s="2670"/>
      <c r="L222" s="2670"/>
      <c r="M222" s="2671"/>
      <c r="N222" s="594"/>
      <c r="O222" s="594"/>
      <c r="P222" s="2682">
        <f>AN224</f>
        <v>76.262738890779588</v>
      </c>
      <c r="Q222" s="2679"/>
      <c r="R222" s="2679"/>
      <c r="S222" s="2683"/>
      <c r="T222" s="594"/>
      <c r="U222" s="594"/>
      <c r="V222" s="2684">
        <f>AO225</f>
        <v>0.8121146958411134</v>
      </c>
      <c r="W222" s="2685"/>
      <c r="X222" s="2685"/>
      <c r="Y222" s="2686"/>
      <c r="Z222" s="594"/>
      <c r="AA222" s="594"/>
      <c r="AB222" s="594"/>
      <c r="AC222" s="594"/>
      <c r="AD222" s="604"/>
      <c r="AE222" s="593"/>
    </row>
    <row r="223" spans="1:44">
      <c r="A223" s="593"/>
      <c r="B223" s="603"/>
      <c r="C223" s="594"/>
      <c r="D223" s="594"/>
      <c r="E223" s="594"/>
      <c r="F223" s="594"/>
      <c r="G223" s="594"/>
      <c r="H223" s="594"/>
      <c r="I223" s="594"/>
      <c r="J223" s="2682">
        <f>AL224</f>
        <v>91.828714304668438</v>
      </c>
      <c r="K223" s="2679"/>
      <c r="L223" s="2679"/>
      <c r="M223" s="2683"/>
      <c r="N223" s="594"/>
      <c r="O223" s="594"/>
      <c r="P223" s="2684">
        <f>AN225</f>
        <v>0.83048513278143432</v>
      </c>
      <c r="Q223" s="2685"/>
      <c r="R223" s="2685"/>
      <c r="S223" s="2686"/>
      <c r="T223" s="594"/>
      <c r="U223" s="594"/>
      <c r="V223" s="609"/>
      <c r="W223" s="609"/>
      <c r="X223" s="609"/>
      <c r="Y223" s="609"/>
      <c r="Z223" s="594"/>
      <c r="AA223" s="594"/>
      <c r="AB223" s="594"/>
      <c r="AC223" s="594"/>
      <c r="AD223" s="604"/>
      <c r="AE223" s="593"/>
      <c r="AI223" s="480" t="s">
        <v>534</v>
      </c>
      <c r="AJ223" s="480" t="s">
        <v>535</v>
      </c>
      <c r="AK223" s="480" t="s">
        <v>536</v>
      </c>
      <c r="AL223" s="480" t="s">
        <v>537</v>
      </c>
      <c r="AM223" s="480" t="s">
        <v>542</v>
      </c>
      <c r="AN223" s="480" t="s">
        <v>538</v>
      </c>
      <c r="AO223" s="480" t="s">
        <v>539</v>
      </c>
      <c r="AP223" s="480" t="s">
        <v>540</v>
      </c>
      <c r="AQ223" s="480" t="s">
        <v>541</v>
      </c>
      <c r="AR223" s="480" t="s">
        <v>543</v>
      </c>
    </row>
    <row r="224" spans="1:44" ht="12.75" thickBot="1">
      <c r="A224" s="593"/>
      <c r="B224" s="603"/>
      <c r="C224" s="594"/>
      <c r="D224" s="594"/>
      <c r="E224" s="594"/>
      <c r="F224" s="594"/>
      <c r="G224" s="594"/>
      <c r="H224" s="594"/>
      <c r="I224" s="594"/>
      <c r="J224" s="2684">
        <f>AL225</f>
        <v>0.99999532014816384</v>
      </c>
      <c r="K224" s="2685"/>
      <c r="L224" s="2685"/>
      <c r="M224" s="2686"/>
      <c r="N224" s="594"/>
      <c r="O224" s="594"/>
      <c r="P224" s="594"/>
      <c r="Q224" s="594"/>
      <c r="R224" s="594"/>
      <c r="S224" s="594"/>
      <c r="T224" s="594"/>
      <c r="U224" s="594"/>
      <c r="V224" s="2669" t="s">
        <v>672</v>
      </c>
      <c r="W224" s="2670"/>
      <c r="X224" s="2670"/>
      <c r="Y224" s="2671"/>
      <c r="Z224" s="594"/>
      <c r="AA224" s="594"/>
      <c r="AB224" s="594"/>
      <c r="AC224" s="594"/>
      <c r="AD224" s="604"/>
      <c r="AE224" s="593"/>
      <c r="AH224" s="610" t="str">
        <f>AH217</f>
        <v>動物系固形不要物</v>
      </c>
      <c r="AI224" s="491">
        <f>AI217</f>
        <v>91.829144051456836</v>
      </c>
      <c r="AJ224" s="491">
        <f>AJ217</f>
        <v>0</v>
      </c>
      <c r="AK224" s="491">
        <f>AK217</f>
        <v>4.2974678842394739E-4</v>
      </c>
      <c r="AL224" s="491">
        <f>AL217</f>
        <v>91.828714304668438</v>
      </c>
      <c r="AM224" s="491">
        <f>AQ217</f>
        <v>15.56597541388885</v>
      </c>
      <c r="AN224" s="491">
        <f t="shared" ref="AN224:AQ225" si="10">AM217</f>
        <v>76.262738890779588</v>
      </c>
      <c r="AO224" s="491">
        <f t="shared" si="10"/>
        <v>74.575797390698654</v>
      </c>
      <c r="AP224" s="491">
        <f t="shared" si="10"/>
        <v>1.686941500080948</v>
      </c>
      <c r="AQ224" s="491">
        <f t="shared" si="10"/>
        <v>74.575797390698654</v>
      </c>
      <c r="AR224" s="491">
        <f>AR217</f>
        <v>1.687371246869372</v>
      </c>
    </row>
    <row r="225" spans="1:44" ht="12.75" thickTop="1">
      <c r="A225" s="593"/>
      <c r="B225" s="603"/>
      <c r="C225" s="594"/>
      <c r="D225" s="594"/>
      <c r="E225" s="594"/>
      <c r="F225" s="594"/>
      <c r="G225" s="594"/>
      <c r="H225" s="594"/>
      <c r="I225" s="594"/>
      <c r="J225" s="594"/>
      <c r="K225" s="594"/>
      <c r="L225" s="594"/>
      <c r="M225" s="594"/>
      <c r="N225" s="594"/>
      <c r="O225" s="594"/>
      <c r="P225" s="2672" t="s">
        <v>512</v>
      </c>
      <c r="Q225" s="2673"/>
      <c r="R225" s="2673"/>
      <c r="S225" s="2674"/>
      <c r="T225" s="594"/>
      <c r="U225" s="594"/>
      <c r="V225" s="2675">
        <f>AP224</f>
        <v>1.686941500080948</v>
      </c>
      <c r="W225" s="2676"/>
      <c r="X225" s="2676"/>
      <c r="Y225" s="2677"/>
      <c r="Z225" s="594"/>
      <c r="AA225" s="594"/>
      <c r="AB225" s="594"/>
      <c r="AC225" s="594"/>
      <c r="AD225" s="604"/>
      <c r="AE225" s="593"/>
      <c r="AH225" s="363" t="s">
        <v>655</v>
      </c>
      <c r="AJ225" s="480">
        <f>AJ218</f>
        <v>0</v>
      </c>
      <c r="AK225" s="480">
        <f>AK218</f>
        <v>4.6798518363967003E-6</v>
      </c>
      <c r="AL225" s="480">
        <f>AL218</f>
        <v>0.99999532014816384</v>
      </c>
      <c r="AM225" s="480">
        <f>AQ218</f>
        <v>0.16951018736672949</v>
      </c>
      <c r="AN225" s="480">
        <f t="shared" si="10"/>
        <v>0.83048513278143432</v>
      </c>
      <c r="AO225" s="480">
        <f t="shared" si="10"/>
        <v>0.8121146958411134</v>
      </c>
      <c r="AP225" s="480">
        <f t="shared" si="10"/>
        <v>1.8370436940321075E-2</v>
      </c>
      <c r="AQ225" s="480">
        <f t="shared" si="10"/>
        <v>0.8121146958411134</v>
      </c>
      <c r="AR225" s="480">
        <f>AR218</f>
        <v>1.8375116792157475E-2</v>
      </c>
    </row>
    <row r="226" spans="1:44">
      <c r="A226" s="593"/>
      <c r="B226" s="603"/>
      <c r="C226" s="594"/>
      <c r="D226" s="594"/>
      <c r="E226" s="594"/>
      <c r="F226" s="594"/>
      <c r="G226" s="594"/>
      <c r="H226" s="594"/>
      <c r="I226" s="594"/>
      <c r="J226" s="594"/>
      <c r="K226" s="594"/>
      <c r="L226" s="594"/>
      <c r="M226" s="594"/>
      <c r="N226" s="594"/>
      <c r="O226" s="594"/>
      <c r="P226" s="2678">
        <f>AM224</f>
        <v>15.56597541388885</v>
      </c>
      <c r="Q226" s="2679"/>
      <c r="R226" s="2679"/>
      <c r="S226" s="2680"/>
      <c r="T226" s="594"/>
      <c r="U226" s="594"/>
      <c r="V226" s="2684">
        <f>AP225</f>
        <v>1.8370436940321075E-2</v>
      </c>
      <c r="W226" s="2685"/>
      <c r="X226" s="2685"/>
      <c r="Y226" s="2686"/>
      <c r="Z226" s="594"/>
      <c r="AA226" s="594"/>
      <c r="AB226" s="594"/>
      <c r="AC226" s="594"/>
      <c r="AD226" s="604"/>
      <c r="AE226" s="593"/>
    </row>
    <row r="227" spans="1:44" ht="12.75" thickBot="1">
      <c r="A227" s="593"/>
      <c r="B227" s="603"/>
      <c r="C227" s="594"/>
      <c r="D227" s="594"/>
      <c r="E227" s="594"/>
      <c r="F227" s="594"/>
      <c r="G227" s="594"/>
      <c r="H227" s="594"/>
      <c r="I227" s="594"/>
      <c r="J227" s="602"/>
      <c r="K227" s="602"/>
      <c r="L227" s="602"/>
      <c r="M227" s="602"/>
      <c r="N227" s="594"/>
      <c r="O227" s="594"/>
      <c r="P227" s="2687">
        <f>AM225</f>
        <v>0.16951018736672949</v>
      </c>
      <c r="Q227" s="2688"/>
      <c r="R227" s="2688"/>
      <c r="S227" s="2689"/>
      <c r="T227" s="594"/>
      <c r="U227" s="594"/>
      <c r="V227" s="602"/>
      <c r="W227" s="602"/>
      <c r="X227" s="602"/>
      <c r="Y227" s="602"/>
      <c r="Z227" s="594"/>
      <c r="AA227" s="594"/>
      <c r="AB227" s="594"/>
      <c r="AC227" s="594"/>
      <c r="AD227" s="604"/>
      <c r="AE227" s="593"/>
    </row>
    <row r="228" spans="1:44" ht="12.75" thickTop="1">
      <c r="A228" s="593"/>
      <c r="B228" s="603"/>
      <c r="C228" s="594"/>
      <c r="D228" s="594"/>
      <c r="E228" s="594"/>
      <c r="F228" s="594"/>
      <c r="G228" s="594"/>
      <c r="H228" s="594"/>
      <c r="I228" s="594"/>
      <c r="J228" s="2669" t="s">
        <v>673</v>
      </c>
      <c r="K228" s="2670"/>
      <c r="L228" s="2670"/>
      <c r="M228" s="2671"/>
      <c r="N228" s="594"/>
      <c r="O228" s="594"/>
      <c r="P228" s="594"/>
      <c r="Q228" s="594"/>
      <c r="R228" s="594"/>
      <c r="S228" s="594"/>
      <c r="T228" s="594"/>
      <c r="U228" s="594"/>
      <c r="V228" s="602"/>
      <c r="W228" s="602"/>
      <c r="X228" s="602"/>
      <c r="Y228" s="602"/>
      <c r="Z228" s="2672" t="s">
        <v>674</v>
      </c>
      <c r="AA228" s="2673"/>
      <c r="AB228" s="2673"/>
      <c r="AC228" s="2674"/>
      <c r="AD228" s="604"/>
      <c r="AE228" s="593"/>
      <c r="AI228" s="491"/>
      <c r="AJ228" s="491"/>
      <c r="AK228" s="491"/>
      <c r="AL228" s="491"/>
      <c r="AM228" s="491"/>
      <c r="AN228" s="491"/>
      <c r="AO228" s="491"/>
      <c r="AP228" s="491"/>
      <c r="AQ228" s="491"/>
      <c r="AR228" s="491"/>
    </row>
    <row r="229" spans="1:44">
      <c r="A229" s="593"/>
      <c r="B229" s="603"/>
      <c r="C229" s="594"/>
      <c r="D229" s="594"/>
      <c r="E229" s="594"/>
      <c r="F229" s="594"/>
      <c r="G229" s="594"/>
      <c r="H229" s="594"/>
      <c r="I229" s="594"/>
      <c r="J229" s="2682">
        <f>AK224</f>
        <v>4.2974678842394739E-4</v>
      </c>
      <c r="K229" s="2679"/>
      <c r="L229" s="2679"/>
      <c r="M229" s="2683"/>
      <c r="N229" s="594"/>
      <c r="O229" s="594"/>
      <c r="P229" s="602"/>
      <c r="Q229" s="602"/>
      <c r="R229" s="602"/>
      <c r="S229" s="602"/>
      <c r="T229" s="594"/>
      <c r="U229" s="594"/>
      <c r="V229" s="602"/>
      <c r="W229" s="602"/>
      <c r="X229" s="602"/>
      <c r="Y229" s="602"/>
      <c r="Z229" s="2692">
        <f>AR224</f>
        <v>1.687371246869372</v>
      </c>
      <c r="AA229" s="2676"/>
      <c r="AB229" s="2676"/>
      <c r="AC229" s="2693"/>
      <c r="AD229" s="604"/>
      <c r="AE229" s="593"/>
    </row>
    <row r="230" spans="1:44" ht="12.75" thickBot="1">
      <c r="A230" s="593"/>
      <c r="B230" s="603"/>
      <c r="C230" s="594"/>
      <c r="D230" s="594"/>
      <c r="E230" s="594"/>
      <c r="F230" s="594"/>
      <c r="G230" s="594"/>
      <c r="H230" s="594"/>
      <c r="I230" s="594"/>
      <c r="J230" s="2684">
        <f>AK225</f>
        <v>4.6798518363967003E-6</v>
      </c>
      <c r="K230" s="2685"/>
      <c r="L230" s="2685"/>
      <c r="M230" s="2686"/>
      <c r="N230" s="594"/>
      <c r="O230" s="594"/>
      <c r="P230" s="602"/>
      <c r="Q230" s="602"/>
      <c r="R230" s="602"/>
      <c r="S230" s="602"/>
      <c r="T230" s="594"/>
      <c r="U230" s="594"/>
      <c r="V230" s="594"/>
      <c r="W230" s="594"/>
      <c r="X230" s="594"/>
      <c r="Y230" s="594"/>
      <c r="Z230" s="2687">
        <f>AR225</f>
        <v>1.8375116792157475E-2</v>
      </c>
      <c r="AA230" s="2688"/>
      <c r="AB230" s="2688"/>
      <c r="AC230" s="2689"/>
      <c r="AD230" s="604"/>
      <c r="AE230" s="593"/>
    </row>
    <row r="231" spans="1:44" ht="12.75" thickTop="1">
      <c r="A231" s="593"/>
      <c r="B231" s="603"/>
      <c r="C231" s="594"/>
      <c r="D231" s="594"/>
      <c r="E231" s="594"/>
      <c r="F231" s="594"/>
      <c r="G231" s="594"/>
      <c r="H231" s="594"/>
      <c r="I231" s="594"/>
      <c r="J231" s="594"/>
      <c r="K231" s="594"/>
      <c r="L231" s="594"/>
      <c r="M231" s="594"/>
      <c r="N231" s="594"/>
      <c r="O231" s="594"/>
      <c r="P231" s="602"/>
      <c r="Q231" s="602"/>
      <c r="R231" s="602"/>
      <c r="S231" s="602"/>
      <c r="T231" s="594"/>
      <c r="U231" s="594"/>
      <c r="V231" s="594"/>
      <c r="W231" s="594"/>
      <c r="X231" s="594"/>
      <c r="Y231" s="594"/>
      <c r="Z231" s="594"/>
      <c r="AA231" s="594"/>
      <c r="AB231" s="594"/>
      <c r="AC231" s="594"/>
      <c r="AD231" s="604"/>
      <c r="AE231" s="593"/>
    </row>
    <row r="232" spans="1:44">
      <c r="A232" s="593"/>
      <c r="B232" s="611"/>
      <c r="C232" s="612"/>
      <c r="D232" s="612"/>
      <c r="E232" s="612"/>
      <c r="F232" s="612"/>
      <c r="G232" s="612"/>
      <c r="H232" s="612"/>
      <c r="I232" s="612"/>
      <c r="J232" s="612"/>
      <c r="K232" s="612"/>
      <c r="L232" s="612"/>
      <c r="M232" s="612"/>
      <c r="N232" s="612"/>
      <c r="O232" s="612"/>
      <c r="P232" s="612"/>
      <c r="Q232" s="612"/>
      <c r="R232" s="612"/>
      <c r="S232" s="612"/>
      <c r="T232" s="612"/>
      <c r="U232" s="612"/>
      <c r="V232" s="612"/>
      <c r="W232" s="612"/>
      <c r="X232" s="612"/>
      <c r="Y232" s="612"/>
      <c r="Z232" s="612"/>
      <c r="AA232" s="612"/>
      <c r="AB232" s="612"/>
      <c r="AC232" s="612"/>
      <c r="AD232" s="613"/>
      <c r="AE232" s="593"/>
    </row>
    <row r="233" spans="1:44">
      <c r="A233" s="593"/>
      <c r="B233" s="594"/>
      <c r="C233" s="594"/>
      <c r="D233" s="594"/>
      <c r="E233" s="594"/>
      <c r="F233" s="594"/>
      <c r="G233" s="594"/>
      <c r="H233" s="594"/>
      <c r="I233" s="594"/>
      <c r="J233" s="594"/>
      <c r="K233" s="594"/>
      <c r="L233" s="594"/>
      <c r="M233" s="594"/>
      <c r="N233" s="594"/>
      <c r="O233" s="594"/>
      <c r="P233" s="2691"/>
      <c r="Q233" s="2691"/>
      <c r="R233" s="2691"/>
      <c r="S233" s="2691"/>
      <c r="T233" s="594"/>
      <c r="U233" s="594"/>
      <c r="V233" s="594"/>
      <c r="W233" s="594"/>
      <c r="X233" s="594"/>
      <c r="Y233" s="594"/>
      <c r="Z233" s="594"/>
      <c r="AA233" s="594"/>
      <c r="AB233" s="594"/>
      <c r="AC233" s="594"/>
      <c r="AD233" s="594"/>
      <c r="AE233" s="593"/>
    </row>
    <row r="234" spans="1:44">
      <c r="A234" s="593"/>
      <c r="B234" s="594"/>
      <c r="C234" s="595" t="s">
        <v>684</v>
      </c>
      <c r="D234" s="596" t="str">
        <f>AH245</f>
        <v>ゴ ム く ず</v>
      </c>
      <c r="E234" s="594"/>
      <c r="F234" s="594"/>
      <c r="G234" s="594"/>
      <c r="H234" s="594"/>
      <c r="I234" s="594"/>
      <c r="J234" s="594"/>
      <c r="K234" s="594"/>
      <c r="L234" s="594"/>
      <c r="M234" s="594"/>
      <c r="N234" s="594"/>
      <c r="O234" s="594"/>
      <c r="P234" s="594"/>
      <c r="Q234" s="594"/>
      <c r="R234" s="594"/>
      <c r="S234" s="594"/>
      <c r="T234" s="594"/>
      <c r="U234" s="594"/>
      <c r="V234" s="594"/>
      <c r="W234" s="594"/>
      <c r="X234" s="594"/>
      <c r="Y234" s="594"/>
      <c r="Z234" s="594"/>
      <c r="AA234" s="594"/>
      <c r="AB234" s="594"/>
      <c r="AC234" s="594"/>
      <c r="AD234" s="594"/>
      <c r="AE234" s="593"/>
    </row>
    <row r="235" spans="1:44">
      <c r="A235" s="593"/>
      <c r="B235" s="597"/>
      <c r="C235" s="598"/>
      <c r="D235" s="598"/>
      <c r="E235" s="598"/>
      <c r="F235" s="598"/>
      <c r="G235" s="598"/>
      <c r="H235" s="598"/>
      <c r="I235" s="598"/>
      <c r="J235" s="598"/>
      <c r="K235" s="598"/>
      <c r="L235" s="598"/>
      <c r="M235" s="598"/>
      <c r="N235" s="598"/>
      <c r="O235" s="598"/>
      <c r="P235" s="598"/>
      <c r="Q235" s="598"/>
      <c r="R235" s="598"/>
      <c r="S235" s="598"/>
      <c r="T235" s="598"/>
      <c r="U235" s="598"/>
      <c r="V235" s="599"/>
      <c r="W235" s="599"/>
      <c r="X235" s="598"/>
      <c r="Y235" s="600"/>
      <c r="Z235" s="598"/>
      <c r="AA235" s="598"/>
      <c r="AB235" s="598"/>
      <c r="AC235" s="598"/>
      <c r="AD235" s="601"/>
      <c r="AE235" s="593"/>
      <c r="AH235" s="2667"/>
      <c r="AI235" s="602" t="s">
        <v>507</v>
      </c>
      <c r="AJ235" s="602" t="s">
        <v>508</v>
      </c>
      <c r="AK235" s="602" t="s">
        <v>509</v>
      </c>
      <c r="AL235" s="2668" t="s">
        <v>510</v>
      </c>
      <c r="AM235" s="2668"/>
      <c r="AN235" s="2668"/>
      <c r="AO235" s="2668"/>
      <c r="AP235" s="602" t="s">
        <v>511</v>
      </c>
      <c r="AQ235" s="602" t="s">
        <v>512</v>
      </c>
      <c r="AR235" s="602" t="s">
        <v>513</v>
      </c>
    </row>
    <row r="236" spans="1:44" ht="12.75" thickBot="1">
      <c r="A236" s="593"/>
      <c r="B236" s="603"/>
      <c r="C236" s="594"/>
      <c r="D236" s="594"/>
      <c r="E236" s="594"/>
      <c r="F236" s="594"/>
      <c r="G236" s="594"/>
      <c r="H236" s="594"/>
      <c r="I236" s="594"/>
      <c r="J236" s="594"/>
      <c r="K236" s="594"/>
      <c r="L236" s="594"/>
      <c r="M236" s="594"/>
      <c r="N236" s="594"/>
      <c r="O236" s="594"/>
      <c r="P236" s="594"/>
      <c r="Q236" s="594"/>
      <c r="R236" s="594"/>
      <c r="S236" s="594"/>
      <c r="T236" s="594"/>
      <c r="U236" s="594"/>
      <c r="V236" s="594"/>
      <c r="W236" s="594"/>
      <c r="X236" s="594"/>
      <c r="Y236" s="594"/>
      <c r="Z236" s="594"/>
      <c r="AA236" s="594"/>
      <c r="AB236" s="594"/>
      <c r="AC236" s="594"/>
      <c r="AD236" s="604"/>
      <c r="AE236" s="593"/>
      <c r="AH236" s="2667"/>
      <c r="AI236" s="602"/>
      <c r="AJ236" s="602"/>
      <c r="AK236" s="602"/>
      <c r="AL236" s="602" t="s">
        <v>514</v>
      </c>
      <c r="AM236" s="602" t="s">
        <v>515</v>
      </c>
      <c r="AN236" s="602" t="s">
        <v>516</v>
      </c>
      <c r="AO236" s="602" t="s">
        <v>517</v>
      </c>
      <c r="AP236" s="602"/>
      <c r="AQ236" s="602"/>
      <c r="AR236" s="602"/>
    </row>
    <row r="237" spans="1:44" ht="13.5" thickTop="1" thickBot="1">
      <c r="A237" s="593"/>
      <c r="B237" s="603"/>
      <c r="C237" s="594"/>
      <c r="D237" s="594"/>
      <c r="E237" s="594"/>
      <c r="F237" s="594"/>
      <c r="G237" s="594"/>
      <c r="H237" s="594"/>
      <c r="I237" s="594"/>
      <c r="J237" s="2669" t="s">
        <v>669</v>
      </c>
      <c r="K237" s="2670"/>
      <c r="L237" s="2670"/>
      <c r="M237" s="2671"/>
      <c r="N237" s="594"/>
      <c r="O237" s="594"/>
      <c r="P237" s="594"/>
      <c r="Q237" s="594"/>
      <c r="R237" s="594"/>
      <c r="S237" s="594"/>
      <c r="T237" s="594"/>
      <c r="U237" s="594"/>
      <c r="V237" s="594"/>
      <c r="W237" s="594"/>
      <c r="X237" s="594"/>
      <c r="Y237" s="594"/>
      <c r="Z237" s="2672" t="s">
        <v>516</v>
      </c>
      <c r="AA237" s="2673"/>
      <c r="AB237" s="2673"/>
      <c r="AC237" s="2674"/>
      <c r="AD237" s="604"/>
      <c r="AE237" s="593"/>
      <c r="AH237" s="2667"/>
      <c r="AI237" s="602" t="s">
        <v>520</v>
      </c>
      <c r="AJ237" s="602" t="s">
        <v>521</v>
      </c>
      <c r="AK237" s="602" t="s">
        <v>522</v>
      </c>
      <c r="AL237" s="602" t="s">
        <v>523</v>
      </c>
      <c r="AM237" s="602" t="s">
        <v>524</v>
      </c>
      <c r="AN237" s="602" t="s">
        <v>525</v>
      </c>
      <c r="AO237" s="602" t="s">
        <v>526</v>
      </c>
      <c r="AP237" s="602" t="s">
        <v>527</v>
      </c>
      <c r="AQ237" s="602" t="s">
        <v>528</v>
      </c>
      <c r="AR237" s="602" t="s">
        <v>529</v>
      </c>
    </row>
    <row r="238" spans="1:44" ht="12.75" thickTop="1">
      <c r="A238" s="593"/>
      <c r="B238" s="603"/>
      <c r="C238" s="2672" t="s">
        <v>670</v>
      </c>
      <c r="D238" s="2673"/>
      <c r="E238" s="2673"/>
      <c r="F238" s="2674"/>
      <c r="G238" s="594"/>
      <c r="H238" s="594"/>
      <c r="I238" s="594"/>
      <c r="J238" s="2675">
        <f>AJ245</f>
        <v>7.3777145585467663E-2</v>
      </c>
      <c r="K238" s="2676"/>
      <c r="L238" s="2676"/>
      <c r="M238" s="2677"/>
      <c r="N238" s="594"/>
      <c r="O238" s="594"/>
      <c r="P238" s="594"/>
      <c r="Q238" s="594"/>
      <c r="R238" s="594"/>
      <c r="S238" s="594"/>
      <c r="T238" s="594"/>
      <c r="U238" s="594"/>
      <c r="V238" s="594"/>
      <c r="W238" s="594"/>
      <c r="X238" s="594"/>
      <c r="Y238" s="594"/>
      <c r="Z238" s="2678">
        <f>AQ245</f>
        <v>16.078886518238289</v>
      </c>
      <c r="AA238" s="2679"/>
      <c r="AB238" s="2679"/>
      <c r="AC238" s="2680"/>
      <c r="AD238" s="604"/>
      <c r="AE238" s="593"/>
      <c r="AH238" s="605" t="s">
        <v>571</v>
      </c>
      <c r="AI238" s="606">
        <f>'表Ⅲ・9　180116再'!C$27</f>
        <v>22.945784160901049</v>
      </c>
      <c r="AJ238" s="606">
        <f>'表Ⅲ・9　180116再'!D$27</f>
        <v>7.3777145585467663E-2</v>
      </c>
      <c r="AK238" s="606">
        <f>'表Ⅲ・9　180116再'!E$27</f>
        <v>1.8479344397831921</v>
      </c>
      <c r="AL238" s="606">
        <f>'表Ⅲ・9　180116再'!F$27</f>
        <v>21.024072575532394</v>
      </c>
      <c r="AM238" s="606">
        <f>'表Ⅲ・9　180116再'!G$27</f>
        <v>17.93990126585452</v>
      </c>
      <c r="AN238" s="606">
        <f>'表Ⅲ・9　180116再'!H$27</f>
        <v>16.005109372652822</v>
      </c>
      <c r="AO238" s="606">
        <f>'表Ⅲ・9　180116再'!I$27</f>
        <v>1.934791893201693</v>
      </c>
      <c r="AP238" s="606">
        <f>$AJ238+$AN238</f>
        <v>16.078886518238289</v>
      </c>
      <c r="AQ238" s="606">
        <f>$AL238-$AM238</f>
        <v>3.084171309677874</v>
      </c>
      <c r="AR238" s="606">
        <f>$AK238+$AO238</f>
        <v>3.7827263329848853</v>
      </c>
    </row>
    <row r="239" spans="1:44" ht="12.75" thickBot="1">
      <c r="A239" s="593"/>
      <c r="B239" s="603"/>
      <c r="C239" s="2678">
        <f>AI245</f>
        <v>22.945784160901049</v>
      </c>
      <c r="D239" s="2679"/>
      <c r="E239" s="2679"/>
      <c r="F239" s="2680"/>
      <c r="G239" s="594"/>
      <c r="H239" s="594"/>
      <c r="I239" s="594"/>
      <c r="J239" s="2684">
        <f>AJ246</f>
        <v>3.2152810759538907E-3</v>
      </c>
      <c r="K239" s="2685"/>
      <c r="L239" s="2685"/>
      <c r="M239" s="2686"/>
      <c r="N239" s="594"/>
      <c r="O239" s="594"/>
      <c r="P239" s="594"/>
      <c r="Q239" s="594"/>
      <c r="R239" s="594"/>
      <c r="S239" s="594"/>
      <c r="T239" s="594"/>
      <c r="U239" s="594"/>
      <c r="V239" s="594"/>
      <c r="W239" s="594"/>
      <c r="X239" s="594"/>
      <c r="Y239" s="594"/>
      <c r="Z239" s="2687">
        <f>AQ246</f>
        <v>0.7007337995289018</v>
      </c>
      <c r="AA239" s="2688"/>
      <c r="AB239" s="2688"/>
      <c r="AC239" s="2689"/>
      <c r="AD239" s="604"/>
      <c r="AE239" s="593"/>
      <c r="AH239" s="607" t="s">
        <v>655</v>
      </c>
      <c r="AI239" s="606"/>
      <c r="AJ239" s="608">
        <f>'表Ⅲ・9　180116再'!D$28</f>
        <v>3.2152810759538907E-3</v>
      </c>
      <c r="AK239" s="608">
        <f>'表Ⅲ・9　180116再'!E$28</f>
        <v>8.0534813141492842E-2</v>
      </c>
      <c r="AL239" s="608">
        <f>'表Ⅲ・9　180116再'!F$28</f>
        <v>0.9162499057825535</v>
      </c>
      <c r="AM239" s="608">
        <f>'表Ⅲ・9　180116再'!G$28</f>
        <v>0.78183866544093061</v>
      </c>
      <c r="AN239" s="608">
        <f>'表Ⅲ・9　180116再'!H$28</f>
        <v>0.6975185184529481</v>
      </c>
      <c r="AO239" s="608">
        <f>'表Ⅲ・9　180116再'!I$28</f>
        <v>8.432014698798232E-2</v>
      </c>
      <c r="AP239" s="608">
        <f>'表Ⅲ・9　180116再'!J$28</f>
        <v>0.7007337995289018</v>
      </c>
      <c r="AQ239" s="608">
        <f>'表Ⅲ・9　180116再'!K$28</f>
        <v>0.13441124034162261</v>
      </c>
      <c r="AR239" s="608">
        <f>'表Ⅲ・9　180116再'!L$28</f>
        <v>0.1648549601294752</v>
      </c>
    </row>
    <row r="240" spans="1:44" ht="13.5" thickTop="1" thickBot="1">
      <c r="A240" s="593"/>
      <c r="B240" s="603"/>
      <c r="C240" s="2687">
        <v>1</v>
      </c>
      <c r="D240" s="2688"/>
      <c r="E240" s="2688"/>
      <c r="F240" s="2689"/>
      <c r="G240" s="594"/>
      <c r="H240" s="594"/>
      <c r="I240" s="594"/>
      <c r="J240" s="594"/>
      <c r="K240" s="594"/>
      <c r="L240" s="594"/>
      <c r="M240" s="594"/>
      <c r="N240" s="594"/>
      <c r="O240" s="594"/>
      <c r="P240" s="594"/>
      <c r="Q240" s="594"/>
      <c r="R240" s="594"/>
      <c r="S240" s="594"/>
      <c r="T240" s="594"/>
      <c r="U240" s="594"/>
      <c r="V240" s="594"/>
      <c r="W240" s="594"/>
      <c r="X240" s="594"/>
      <c r="Y240" s="594"/>
      <c r="Z240" s="594"/>
      <c r="AA240" s="594"/>
      <c r="AB240" s="594"/>
      <c r="AC240" s="594"/>
      <c r="AD240" s="604"/>
      <c r="AE240" s="593"/>
    </row>
    <row r="241" spans="1:44" ht="12.75" thickTop="1">
      <c r="A241" s="593"/>
      <c r="B241" s="603"/>
      <c r="C241" s="594"/>
      <c r="D241" s="594"/>
      <c r="E241" s="594"/>
      <c r="F241" s="594"/>
      <c r="G241" s="594"/>
      <c r="H241" s="594"/>
      <c r="I241" s="594"/>
      <c r="J241" s="594"/>
      <c r="K241" s="594"/>
      <c r="L241" s="594"/>
      <c r="M241" s="594"/>
      <c r="N241" s="594"/>
      <c r="O241" s="594"/>
      <c r="P241" s="594"/>
      <c r="Q241" s="594"/>
      <c r="R241" s="594"/>
      <c r="S241" s="594"/>
      <c r="T241" s="594"/>
      <c r="U241" s="594"/>
      <c r="V241" s="2669" t="s">
        <v>671</v>
      </c>
      <c r="W241" s="2670"/>
      <c r="X241" s="2670"/>
      <c r="Y241" s="2671"/>
      <c r="Z241" s="2690"/>
      <c r="AA241" s="2690"/>
      <c r="AB241" s="2690"/>
      <c r="AC241" s="2690"/>
      <c r="AD241" s="604"/>
      <c r="AE241" s="593"/>
    </row>
    <row r="242" spans="1:44">
      <c r="A242" s="593"/>
      <c r="B242" s="603"/>
      <c r="C242" s="2690"/>
      <c r="D242" s="2690"/>
      <c r="E242" s="2690"/>
      <c r="F242" s="2690"/>
      <c r="G242" s="594"/>
      <c r="H242" s="594"/>
      <c r="I242" s="594"/>
      <c r="J242" s="594"/>
      <c r="K242" s="594"/>
      <c r="L242" s="594"/>
      <c r="M242" s="594"/>
      <c r="N242" s="594"/>
      <c r="O242" s="594"/>
      <c r="P242" s="2669" t="s">
        <v>515</v>
      </c>
      <c r="Q242" s="2670"/>
      <c r="R242" s="2670"/>
      <c r="S242" s="2671"/>
      <c r="T242" s="594"/>
      <c r="U242" s="594"/>
      <c r="V242" s="2675">
        <f>AO245</f>
        <v>16.005109372652822</v>
      </c>
      <c r="W242" s="2676"/>
      <c r="X242" s="2676"/>
      <c r="Y242" s="2677"/>
      <c r="Z242" s="2681"/>
      <c r="AA242" s="2681"/>
      <c r="AB242" s="2681"/>
      <c r="AC242" s="2681"/>
      <c r="AD242" s="604"/>
      <c r="AE242" s="593"/>
    </row>
    <row r="243" spans="1:44">
      <c r="A243" s="593"/>
      <c r="B243" s="603"/>
      <c r="C243" s="2681"/>
      <c r="D243" s="2681"/>
      <c r="E243" s="2681"/>
      <c r="F243" s="2681"/>
      <c r="G243" s="594"/>
      <c r="H243" s="594"/>
      <c r="I243" s="594"/>
      <c r="J243" s="2669" t="s">
        <v>514</v>
      </c>
      <c r="K243" s="2670"/>
      <c r="L243" s="2670"/>
      <c r="M243" s="2671"/>
      <c r="N243" s="594"/>
      <c r="O243" s="594"/>
      <c r="P243" s="2682">
        <f>AN245</f>
        <v>17.93990126585452</v>
      </c>
      <c r="Q243" s="2679"/>
      <c r="R243" s="2679"/>
      <c r="S243" s="2683"/>
      <c r="T243" s="594"/>
      <c r="U243" s="594"/>
      <c r="V243" s="2684">
        <f>AO246</f>
        <v>0.6975185184529481</v>
      </c>
      <c r="W243" s="2685"/>
      <c r="X243" s="2685"/>
      <c r="Y243" s="2686"/>
      <c r="Z243" s="594"/>
      <c r="AA243" s="594"/>
      <c r="AB243" s="594"/>
      <c r="AC243" s="594"/>
      <c r="AD243" s="604"/>
      <c r="AE243" s="593"/>
    </row>
    <row r="244" spans="1:44">
      <c r="A244" s="593"/>
      <c r="B244" s="603"/>
      <c r="C244" s="594"/>
      <c r="D244" s="594"/>
      <c r="E244" s="594"/>
      <c r="F244" s="594"/>
      <c r="G244" s="594"/>
      <c r="H244" s="594"/>
      <c r="I244" s="594"/>
      <c r="J244" s="2682">
        <f>AL245</f>
        <v>21.024072575532394</v>
      </c>
      <c r="K244" s="2679"/>
      <c r="L244" s="2679"/>
      <c r="M244" s="2683"/>
      <c r="N244" s="594"/>
      <c r="O244" s="594"/>
      <c r="P244" s="2684">
        <f>AN246</f>
        <v>0.78183866544093061</v>
      </c>
      <c r="Q244" s="2685"/>
      <c r="R244" s="2685"/>
      <c r="S244" s="2686"/>
      <c r="T244" s="594"/>
      <c r="U244" s="594"/>
      <c r="V244" s="609"/>
      <c r="W244" s="609"/>
      <c r="X244" s="609"/>
      <c r="Y244" s="609"/>
      <c r="Z244" s="594"/>
      <c r="AA244" s="594"/>
      <c r="AB244" s="594"/>
      <c r="AC244" s="594"/>
      <c r="AD244" s="604"/>
      <c r="AE244" s="593"/>
      <c r="AI244" s="480" t="s">
        <v>534</v>
      </c>
      <c r="AJ244" s="480" t="s">
        <v>535</v>
      </c>
      <c r="AK244" s="480" t="s">
        <v>536</v>
      </c>
      <c r="AL244" s="480" t="s">
        <v>537</v>
      </c>
      <c r="AM244" s="480" t="s">
        <v>542</v>
      </c>
      <c r="AN244" s="480" t="s">
        <v>538</v>
      </c>
      <c r="AO244" s="480" t="s">
        <v>539</v>
      </c>
      <c r="AP244" s="480" t="s">
        <v>540</v>
      </c>
      <c r="AQ244" s="480" t="s">
        <v>541</v>
      </c>
      <c r="AR244" s="480" t="s">
        <v>543</v>
      </c>
    </row>
    <row r="245" spans="1:44" ht="12.75" thickBot="1">
      <c r="A245" s="593"/>
      <c r="B245" s="603"/>
      <c r="C245" s="594"/>
      <c r="D245" s="594"/>
      <c r="E245" s="594"/>
      <c r="F245" s="594"/>
      <c r="G245" s="594"/>
      <c r="H245" s="594"/>
      <c r="I245" s="594"/>
      <c r="J245" s="2684">
        <f>AL246</f>
        <v>0.9162499057825535</v>
      </c>
      <c r="K245" s="2685"/>
      <c r="L245" s="2685"/>
      <c r="M245" s="2686"/>
      <c r="N245" s="594"/>
      <c r="O245" s="594"/>
      <c r="P245" s="594"/>
      <c r="Q245" s="594"/>
      <c r="R245" s="594"/>
      <c r="S245" s="594"/>
      <c r="T245" s="594"/>
      <c r="U245" s="594"/>
      <c r="V245" s="2669" t="s">
        <v>672</v>
      </c>
      <c r="W245" s="2670"/>
      <c r="X245" s="2670"/>
      <c r="Y245" s="2671"/>
      <c r="Z245" s="594"/>
      <c r="AA245" s="594"/>
      <c r="AB245" s="594"/>
      <c r="AC245" s="594"/>
      <c r="AD245" s="604"/>
      <c r="AE245" s="593"/>
      <c r="AH245" s="610" t="str">
        <f>AH238</f>
        <v>ゴ ム く ず</v>
      </c>
      <c r="AI245" s="491">
        <f>AI238</f>
        <v>22.945784160901049</v>
      </c>
      <c r="AJ245" s="491">
        <f>AJ238</f>
        <v>7.3777145585467663E-2</v>
      </c>
      <c r="AK245" s="491">
        <f>AK238</f>
        <v>1.8479344397831921</v>
      </c>
      <c r="AL245" s="491">
        <f>AL238</f>
        <v>21.024072575532394</v>
      </c>
      <c r="AM245" s="491">
        <f>AQ238</f>
        <v>3.084171309677874</v>
      </c>
      <c r="AN245" s="491">
        <f t="shared" ref="AN245:AQ246" si="11">AM238</f>
        <v>17.93990126585452</v>
      </c>
      <c r="AO245" s="491">
        <f t="shared" si="11"/>
        <v>16.005109372652822</v>
      </c>
      <c r="AP245" s="491">
        <f t="shared" si="11"/>
        <v>1.934791893201693</v>
      </c>
      <c r="AQ245" s="491">
        <f t="shared" si="11"/>
        <v>16.078886518238289</v>
      </c>
      <c r="AR245" s="491">
        <f>AR238</f>
        <v>3.7827263329848853</v>
      </c>
    </row>
    <row r="246" spans="1:44" ht="12.75" thickTop="1">
      <c r="A246" s="593"/>
      <c r="B246" s="603"/>
      <c r="C246" s="594"/>
      <c r="D246" s="594"/>
      <c r="E246" s="594"/>
      <c r="F246" s="594"/>
      <c r="G246" s="594"/>
      <c r="H246" s="594"/>
      <c r="I246" s="594"/>
      <c r="J246" s="594"/>
      <c r="K246" s="594"/>
      <c r="L246" s="594"/>
      <c r="M246" s="594"/>
      <c r="N246" s="594"/>
      <c r="O246" s="594"/>
      <c r="P246" s="2672" t="s">
        <v>512</v>
      </c>
      <c r="Q246" s="2673"/>
      <c r="R246" s="2673"/>
      <c r="S246" s="2674"/>
      <c r="T246" s="594"/>
      <c r="U246" s="594"/>
      <c r="V246" s="2675">
        <f>AP245</f>
        <v>1.934791893201693</v>
      </c>
      <c r="W246" s="2676"/>
      <c r="X246" s="2676"/>
      <c r="Y246" s="2677"/>
      <c r="Z246" s="594"/>
      <c r="AA246" s="594"/>
      <c r="AB246" s="594"/>
      <c r="AC246" s="594"/>
      <c r="AD246" s="604"/>
      <c r="AE246" s="593"/>
      <c r="AH246" s="363" t="s">
        <v>655</v>
      </c>
      <c r="AJ246" s="480">
        <f>AJ239</f>
        <v>3.2152810759538907E-3</v>
      </c>
      <c r="AK246" s="480">
        <f>AK239</f>
        <v>8.0534813141492842E-2</v>
      </c>
      <c r="AL246" s="480">
        <f>AL239</f>
        <v>0.9162499057825535</v>
      </c>
      <c r="AM246" s="480">
        <f>AQ239</f>
        <v>0.13441124034162261</v>
      </c>
      <c r="AN246" s="480">
        <f t="shared" si="11"/>
        <v>0.78183866544093061</v>
      </c>
      <c r="AO246" s="480">
        <f t="shared" si="11"/>
        <v>0.6975185184529481</v>
      </c>
      <c r="AP246" s="480">
        <f t="shared" si="11"/>
        <v>8.432014698798232E-2</v>
      </c>
      <c r="AQ246" s="480">
        <f t="shared" si="11"/>
        <v>0.7007337995289018</v>
      </c>
      <c r="AR246" s="480">
        <f>AR239</f>
        <v>0.1648549601294752</v>
      </c>
    </row>
    <row r="247" spans="1:44">
      <c r="A247" s="593"/>
      <c r="B247" s="603"/>
      <c r="C247" s="594"/>
      <c r="D247" s="594"/>
      <c r="E247" s="594"/>
      <c r="F247" s="594"/>
      <c r="G247" s="594"/>
      <c r="H247" s="594"/>
      <c r="I247" s="594"/>
      <c r="J247" s="594"/>
      <c r="K247" s="594"/>
      <c r="L247" s="594"/>
      <c r="M247" s="594"/>
      <c r="N247" s="594"/>
      <c r="O247" s="594"/>
      <c r="P247" s="2678">
        <f>AM245</f>
        <v>3.084171309677874</v>
      </c>
      <c r="Q247" s="2679"/>
      <c r="R247" s="2679"/>
      <c r="S247" s="2680"/>
      <c r="T247" s="594"/>
      <c r="U247" s="594"/>
      <c r="V247" s="2684">
        <f>AP246</f>
        <v>8.432014698798232E-2</v>
      </c>
      <c r="W247" s="2685"/>
      <c r="X247" s="2685"/>
      <c r="Y247" s="2686"/>
      <c r="Z247" s="594"/>
      <c r="AA247" s="594"/>
      <c r="AB247" s="594"/>
      <c r="AC247" s="594"/>
      <c r="AD247" s="604"/>
      <c r="AE247" s="593"/>
    </row>
    <row r="248" spans="1:44" ht="12.75" thickBot="1">
      <c r="A248" s="593"/>
      <c r="B248" s="603"/>
      <c r="C248" s="594"/>
      <c r="D248" s="594"/>
      <c r="E248" s="594"/>
      <c r="F248" s="594"/>
      <c r="G248" s="594"/>
      <c r="H248" s="594"/>
      <c r="I248" s="594"/>
      <c r="J248" s="602"/>
      <c r="K248" s="602"/>
      <c r="L248" s="602"/>
      <c r="M248" s="602"/>
      <c r="N248" s="594"/>
      <c r="O248" s="594"/>
      <c r="P248" s="2687">
        <f>AM246</f>
        <v>0.13441124034162261</v>
      </c>
      <c r="Q248" s="2688"/>
      <c r="R248" s="2688"/>
      <c r="S248" s="2689"/>
      <c r="T248" s="594"/>
      <c r="U248" s="594"/>
      <c r="V248" s="602"/>
      <c r="W248" s="602"/>
      <c r="X248" s="602"/>
      <c r="Y248" s="602"/>
      <c r="Z248" s="594"/>
      <c r="AA248" s="594"/>
      <c r="AB248" s="594"/>
      <c r="AC248" s="594"/>
      <c r="AD248" s="604"/>
      <c r="AE248" s="593"/>
    </row>
    <row r="249" spans="1:44" ht="12.75" thickTop="1">
      <c r="A249" s="593"/>
      <c r="B249" s="603"/>
      <c r="C249" s="594"/>
      <c r="D249" s="594"/>
      <c r="E249" s="594"/>
      <c r="F249" s="594"/>
      <c r="G249" s="594"/>
      <c r="H249" s="594"/>
      <c r="I249" s="594"/>
      <c r="J249" s="2669" t="s">
        <v>673</v>
      </c>
      <c r="K249" s="2670"/>
      <c r="L249" s="2670"/>
      <c r="M249" s="2671"/>
      <c r="N249" s="594"/>
      <c r="O249" s="594"/>
      <c r="P249" s="594"/>
      <c r="Q249" s="594"/>
      <c r="R249" s="594"/>
      <c r="S249" s="594"/>
      <c r="T249" s="594"/>
      <c r="U249" s="594"/>
      <c r="V249" s="602"/>
      <c r="W249" s="602"/>
      <c r="X249" s="602"/>
      <c r="Y249" s="602"/>
      <c r="Z249" s="2672" t="s">
        <v>674</v>
      </c>
      <c r="AA249" s="2673"/>
      <c r="AB249" s="2673"/>
      <c r="AC249" s="2674"/>
      <c r="AD249" s="604"/>
      <c r="AE249" s="593"/>
      <c r="AI249" s="491"/>
      <c r="AJ249" s="491"/>
      <c r="AK249" s="491"/>
      <c r="AL249" s="491"/>
      <c r="AM249" s="491"/>
      <c r="AN249" s="491"/>
      <c r="AO249" s="491"/>
      <c r="AP249" s="491"/>
      <c r="AQ249" s="491"/>
      <c r="AR249" s="491"/>
    </row>
    <row r="250" spans="1:44">
      <c r="A250" s="593"/>
      <c r="B250" s="603"/>
      <c r="C250" s="594"/>
      <c r="D250" s="594"/>
      <c r="E250" s="594"/>
      <c r="F250" s="594"/>
      <c r="G250" s="594"/>
      <c r="H250" s="594"/>
      <c r="I250" s="594"/>
      <c r="J250" s="2682">
        <f>AK245</f>
        <v>1.8479344397831921</v>
      </c>
      <c r="K250" s="2679"/>
      <c r="L250" s="2679"/>
      <c r="M250" s="2683"/>
      <c r="N250" s="594"/>
      <c r="O250" s="594"/>
      <c r="P250" s="602"/>
      <c r="Q250" s="602"/>
      <c r="R250" s="602"/>
      <c r="S250" s="602"/>
      <c r="T250" s="594"/>
      <c r="U250" s="594"/>
      <c r="V250" s="602"/>
      <c r="W250" s="602"/>
      <c r="X250" s="602"/>
      <c r="Y250" s="602"/>
      <c r="Z250" s="2692">
        <f>AR245</f>
        <v>3.7827263329848853</v>
      </c>
      <c r="AA250" s="2676"/>
      <c r="AB250" s="2676"/>
      <c r="AC250" s="2693"/>
      <c r="AD250" s="604"/>
      <c r="AE250" s="593"/>
    </row>
    <row r="251" spans="1:44" ht="12.75" thickBot="1">
      <c r="A251" s="593"/>
      <c r="B251" s="603"/>
      <c r="C251" s="594"/>
      <c r="D251" s="594"/>
      <c r="E251" s="594"/>
      <c r="F251" s="594"/>
      <c r="G251" s="594"/>
      <c r="H251" s="594"/>
      <c r="I251" s="594"/>
      <c r="J251" s="2684">
        <f>AK246</f>
        <v>8.0534813141492842E-2</v>
      </c>
      <c r="K251" s="2685"/>
      <c r="L251" s="2685"/>
      <c r="M251" s="2686"/>
      <c r="N251" s="594"/>
      <c r="O251" s="594"/>
      <c r="P251" s="602"/>
      <c r="Q251" s="602"/>
      <c r="R251" s="602"/>
      <c r="S251" s="602"/>
      <c r="T251" s="594"/>
      <c r="U251" s="594"/>
      <c r="V251" s="594"/>
      <c r="W251" s="594"/>
      <c r="X251" s="594"/>
      <c r="Y251" s="594"/>
      <c r="Z251" s="2687">
        <f>AR246</f>
        <v>0.1648549601294752</v>
      </c>
      <c r="AA251" s="2688"/>
      <c r="AB251" s="2688"/>
      <c r="AC251" s="2689"/>
      <c r="AD251" s="604"/>
      <c r="AE251" s="593"/>
    </row>
    <row r="252" spans="1:44" ht="12.75" thickTop="1">
      <c r="A252" s="593"/>
      <c r="B252" s="603"/>
      <c r="C252" s="594"/>
      <c r="D252" s="594"/>
      <c r="E252" s="594"/>
      <c r="F252" s="594"/>
      <c r="G252" s="594"/>
      <c r="H252" s="594"/>
      <c r="I252" s="594"/>
      <c r="J252" s="594"/>
      <c r="K252" s="594"/>
      <c r="L252" s="594"/>
      <c r="M252" s="594"/>
      <c r="N252" s="594"/>
      <c r="O252" s="594"/>
      <c r="P252" s="602"/>
      <c r="Q252" s="602"/>
      <c r="R252" s="602"/>
      <c r="S252" s="602"/>
      <c r="T252" s="594"/>
      <c r="U252" s="594"/>
      <c r="V252" s="594"/>
      <c r="W252" s="594"/>
      <c r="X252" s="594"/>
      <c r="Y252" s="594"/>
      <c r="Z252" s="594"/>
      <c r="AA252" s="594"/>
      <c r="AB252" s="594"/>
      <c r="AC252" s="594"/>
      <c r="AD252" s="604"/>
      <c r="AE252" s="593"/>
    </row>
    <row r="253" spans="1:44">
      <c r="A253" s="593"/>
      <c r="B253" s="611"/>
      <c r="C253" s="612"/>
      <c r="D253" s="612"/>
      <c r="E253" s="612"/>
      <c r="F253" s="612"/>
      <c r="G253" s="612"/>
      <c r="H253" s="612"/>
      <c r="I253" s="612"/>
      <c r="J253" s="612"/>
      <c r="K253" s="612"/>
      <c r="L253" s="612"/>
      <c r="M253" s="612"/>
      <c r="N253" s="612"/>
      <c r="O253" s="612"/>
      <c r="P253" s="612"/>
      <c r="Q253" s="612"/>
      <c r="R253" s="612"/>
      <c r="S253" s="612"/>
      <c r="T253" s="612"/>
      <c r="U253" s="612"/>
      <c r="V253" s="612"/>
      <c r="W253" s="612"/>
      <c r="X253" s="612"/>
      <c r="Y253" s="612"/>
      <c r="Z253" s="612"/>
      <c r="AA253" s="612"/>
      <c r="AB253" s="612"/>
      <c r="AC253" s="612"/>
      <c r="AD253" s="613"/>
      <c r="AE253" s="593"/>
    </row>
    <row r="254" spans="1:44">
      <c r="A254" s="593"/>
      <c r="B254" s="594" t="s">
        <v>550</v>
      </c>
      <c r="C254" s="594"/>
      <c r="D254" s="594"/>
      <c r="E254" s="594"/>
      <c r="F254" s="594"/>
      <c r="G254" s="594"/>
      <c r="H254" s="594"/>
      <c r="I254" s="594"/>
      <c r="J254" s="594"/>
      <c r="K254" s="594"/>
      <c r="L254" s="594"/>
      <c r="M254" s="594"/>
      <c r="N254" s="594"/>
      <c r="O254" s="594"/>
      <c r="P254" s="615"/>
      <c r="Q254" s="615"/>
      <c r="R254" s="615"/>
      <c r="S254" s="615"/>
      <c r="T254" s="594"/>
      <c r="U254" s="594"/>
      <c r="V254" s="594"/>
      <c r="W254" s="594"/>
      <c r="X254" s="594"/>
      <c r="Y254" s="594"/>
      <c r="Z254" s="594"/>
      <c r="AA254" s="594"/>
      <c r="AB254" s="594"/>
      <c r="AC254" s="594"/>
      <c r="AD254" s="594"/>
      <c r="AE254" s="593"/>
    </row>
    <row r="255" spans="1:44">
      <c r="A255" s="593"/>
      <c r="B255" s="594"/>
      <c r="C255" s="595" t="s">
        <v>685</v>
      </c>
      <c r="D255" s="596" t="str">
        <f>AH266</f>
        <v>金 属 く ず</v>
      </c>
      <c r="E255" s="594"/>
      <c r="F255" s="594"/>
      <c r="G255" s="594"/>
      <c r="H255" s="594"/>
      <c r="I255" s="594"/>
      <c r="J255" s="594"/>
      <c r="K255" s="594"/>
      <c r="L255" s="594"/>
      <c r="M255" s="594"/>
      <c r="N255" s="594"/>
      <c r="O255" s="594"/>
      <c r="P255" s="594"/>
      <c r="Q255" s="594"/>
      <c r="R255" s="594"/>
      <c r="S255" s="594"/>
      <c r="T255" s="594"/>
      <c r="U255" s="594"/>
      <c r="V255" s="594"/>
      <c r="W255" s="594"/>
      <c r="X255" s="594"/>
      <c r="Y255" s="594"/>
      <c r="Z255" s="594"/>
      <c r="AA255" s="594"/>
      <c r="AB255" s="594"/>
      <c r="AC255" s="594"/>
      <c r="AD255" s="594"/>
      <c r="AE255" s="593"/>
    </row>
    <row r="256" spans="1:44">
      <c r="A256" s="593"/>
      <c r="B256" s="597"/>
      <c r="C256" s="598"/>
      <c r="D256" s="598"/>
      <c r="E256" s="598"/>
      <c r="F256" s="598"/>
      <c r="G256" s="598"/>
      <c r="H256" s="598"/>
      <c r="I256" s="598"/>
      <c r="J256" s="598"/>
      <c r="K256" s="598"/>
      <c r="L256" s="598"/>
      <c r="M256" s="598"/>
      <c r="N256" s="598"/>
      <c r="O256" s="598"/>
      <c r="P256" s="598"/>
      <c r="Q256" s="598"/>
      <c r="R256" s="598"/>
      <c r="S256" s="598"/>
      <c r="T256" s="598"/>
      <c r="U256" s="598"/>
      <c r="V256" s="599"/>
      <c r="W256" s="599"/>
      <c r="X256" s="598"/>
      <c r="Y256" s="600"/>
      <c r="Z256" s="598"/>
      <c r="AA256" s="598"/>
      <c r="AB256" s="598"/>
      <c r="AC256" s="598"/>
      <c r="AD256" s="601"/>
      <c r="AE256" s="593"/>
      <c r="AH256" s="2667"/>
      <c r="AI256" s="602" t="s">
        <v>507</v>
      </c>
      <c r="AJ256" s="602" t="s">
        <v>508</v>
      </c>
      <c r="AK256" s="602" t="s">
        <v>509</v>
      </c>
      <c r="AL256" s="2668" t="s">
        <v>510</v>
      </c>
      <c r="AM256" s="2668"/>
      <c r="AN256" s="2668"/>
      <c r="AO256" s="2668"/>
      <c r="AP256" s="602" t="s">
        <v>511</v>
      </c>
      <c r="AQ256" s="602" t="s">
        <v>512</v>
      </c>
      <c r="AR256" s="602" t="s">
        <v>513</v>
      </c>
    </row>
    <row r="257" spans="1:44" ht="12.75" thickBot="1">
      <c r="A257" s="593"/>
      <c r="B257" s="603"/>
      <c r="C257" s="594"/>
      <c r="D257" s="594"/>
      <c r="E257" s="594"/>
      <c r="F257" s="594"/>
      <c r="G257" s="594"/>
      <c r="H257" s="594"/>
      <c r="I257" s="594"/>
      <c r="J257" s="594"/>
      <c r="K257" s="594"/>
      <c r="L257" s="594"/>
      <c r="M257" s="594"/>
      <c r="N257" s="594"/>
      <c r="O257" s="594"/>
      <c r="P257" s="594"/>
      <c r="Q257" s="594"/>
      <c r="R257" s="594"/>
      <c r="S257" s="594"/>
      <c r="T257" s="594"/>
      <c r="U257" s="594"/>
      <c r="V257" s="594"/>
      <c r="W257" s="594"/>
      <c r="X257" s="594"/>
      <c r="Y257" s="594"/>
      <c r="Z257" s="594"/>
      <c r="AA257" s="594"/>
      <c r="AB257" s="594"/>
      <c r="AC257" s="594"/>
      <c r="AD257" s="604"/>
      <c r="AE257" s="593"/>
      <c r="AH257" s="2667"/>
      <c r="AI257" s="602"/>
      <c r="AJ257" s="602"/>
      <c r="AK257" s="602"/>
      <c r="AL257" s="602" t="s">
        <v>514</v>
      </c>
      <c r="AM257" s="602" t="s">
        <v>515</v>
      </c>
      <c r="AN257" s="602" t="s">
        <v>516</v>
      </c>
      <c r="AO257" s="602" t="s">
        <v>517</v>
      </c>
      <c r="AP257" s="602"/>
      <c r="AQ257" s="602"/>
      <c r="AR257" s="602"/>
    </row>
    <row r="258" spans="1:44" ht="13.5" thickTop="1" thickBot="1">
      <c r="A258" s="593"/>
      <c r="B258" s="603"/>
      <c r="C258" s="594"/>
      <c r="D258" s="594"/>
      <c r="E258" s="594"/>
      <c r="F258" s="594"/>
      <c r="G258" s="594"/>
      <c r="H258" s="594"/>
      <c r="I258" s="594"/>
      <c r="J258" s="2669" t="s">
        <v>669</v>
      </c>
      <c r="K258" s="2670"/>
      <c r="L258" s="2670"/>
      <c r="M258" s="2671"/>
      <c r="N258" s="594"/>
      <c r="O258" s="594"/>
      <c r="P258" s="594"/>
      <c r="Q258" s="594"/>
      <c r="R258" s="594"/>
      <c r="S258" s="594"/>
      <c r="T258" s="594"/>
      <c r="U258" s="594"/>
      <c r="V258" s="594"/>
      <c r="W258" s="594"/>
      <c r="X258" s="594"/>
      <c r="Y258" s="594"/>
      <c r="Z258" s="2672" t="s">
        <v>516</v>
      </c>
      <c r="AA258" s="2673"/>
      <c r="AB258" s="2673"/>
      <c r="AC258" s="2674"/>
      <c r="AD258" s="604"/>
      <c r="AE258" s="593"/>
      <c r="AH258" s="2667"/>
      <c r="AI258" s="602" t="s">
        <v>520</v>
      </c>
      <c r="AJ258" s="602" t="s">
        <v>521</v>
      </c>
      <c r="AK258" s="602" t="s">
        <v>522</v>
      </c>
      <c r="AL258" s="602" t="s">
        <v>523</v>
      </c>
      <c r="AM258" s="602" t="s">
        <v>524</v>
      </c>
      <c r="AN258" s="602" t="s">
        <v>525</v>
      </c>
      <c r="AO258" s="602" t="s">
        <v>526</v>
      </c>
      <c r="AP258" s="602" t="s">
        <v>527</v>
      </c>
      <c r="AQ258" s="602" t="s">
        <v>528</v>
      </c>
      <c r="AR258" s="602" t="s">
        <v>529</v>
      </c>
    </row>
    <row r="259" spans="1:44" ht="12.75" thickTop="1">
      <c r="A259" s="593"/>
      <c r="B259" s="603"/>
      <c r="C259" s="2672" t="s">
        <v>670</v>
      </c>
      <c r="D259" s="2673"/>
      <c r="E259" s="2673"/>
      <c r="F259" s="2674"/>
      <c r="G259" s="594"/>
      <c r="H259" s="594"/>
      <c r="I259" s="594"/>
      <c r="J259" s="2675">
        <f>AJ266</f>
        <v>3655.9190717036927</v>
      </c>
      <c r="K259" s="2676"/>
      <c r="L259" s="2676"/>
      <c r="M259" s="2677"/>
      <c r="N259" s="594"/>
      <c r="O259" s="594"/>
      <c r="P259" s="594"/>
      <c r="Q259" s="594"/>
      <c r="R259" s="594"/>
      <c r="S259" s="594"/>
      <c r="T259" s="594"/>
      <c r="U259" s="594"/>
      <c r="V259" s="594"/>
      <c r="W259" s="594"/>
      <c r="X259" s="594"/>
      <c r="Y259" s="594"/>
      <c r="Z259" s="2678">
        <f>AQ266</f>
        <v>8175.209007810261</v>
      </c>
      <c r="AA259" s="2679"/>
      <c r="AB259" s="2679"/>
      <c r="AC259" s="2680"/>
      <c r="AD259" s="604"/>
      <c r="AE259" s="593"/>
      <c r="AH259" s="605" t="s">
        <v>572</v>
      </c>
      <c r="AI259" s="606">
        <f>'表Ⅲ・9　180116再'!C$29</f>
        <v>8646.7284071553895</v>
      </c>
      <c r="AJ259" s="606">
        <f>'表Ⅲ・9　180116再'!D$29</f>
        <v>3655.9190717036927</v>
      </c>
      <c r="AK259" s="606">
        <f>'表Ⅲ・9　180116再'!E$29</f>
        <v>37.234082471957031</v>
      </c>
      <c r="AL259" s="606">
        <f>'表Ⅲ・9　180116再'!F$29</f>
        <v>4953.5752529797392</v>
      </c>
      <c r="AM259" s="606">
        <f>'表Ⅲ・9　180116再'!G$29</f>
        <v>4633.7179891324422</v>
      </c>
      <c r="AN259" s="606">
        <f>'表Ⅲ・9　180116再'!H$29</f>
        <v>4519.2899361065683</v>
      </c>
      <c r="AO259" s="606">
        <f>'表Ⅲ・9　180116再'!I$29</f>
        <v>114.42805302587644</v>
      </c>
      <c r="AP259" s="606">
        <f>$AJ259+$AN259</f>
        <v>8175.209007810261</v>
      </c>
      <c r="AQ259" s="606">
        <f>$AL259-$AM259</f>
        <v>319.85726384729696</v>
      </c>
      <c r="AR259" s="606">
        <f>$AK259+$AO259</f>
        <v>151.66213549783348</v>
      </c>
    </row>
    <row r="260" spans="1:44" ht="12.75" thickBot="1">
      <c r="A260" s="593"/>
      <c r="B260" s="603"/>
      <c r="C260" s="2678">
        <f>AI266</f>
        <v>8646.7284071553895</v>
      </c>
      <c r="D260" s="2679"/>
      <c r="E260" s="2679"/>
      <c r="F260" s="2680"/>
      <c r="G260" s="594"/>
      <c r="H260" s="594"/>
      <c r="I260" s="594"/>
      <c r="J260" s="2684">
        <f>AJ267</f>
        <v>0.42280951818474211</v>
      </c>
      <c r="K260" s="2685"/>
      <c r="L260" s="2685"/>
      <c r="M260" s="2686"/>
      <c r="N260" s="594"/>
      <c r="O260" s="594"/>
      <c r="P260" s="594"/>
      <c r="Q260" s="594"/>
      <c r="R260" s="594"/>
      <c r="S260" s="594"/>
      <c r="T260" s="594"/>
      <c r="U260" s="594"/>
      <c r="V260" s="594"/>
      <c r="W260" s="594"/>
      <c r="X260" s="594"/>
      <c r="Y260" s="594"/>
      <c r="Z260" s="2687">
        <f>AQ267</f>
        <v>0.94546846192660194</v>
      </c>
      <c r="AA260" s="2688"/>
      <c r="AB260" s="2688"/>
      <c r="AC260" s="2689"/>
      <c r="AD260" s="604"/>
      <c r="AE260" s="593"/>
      <c r="AH260" s="607" t="s">
        <v>655</v>
      </c>
      <c r="AI260" s="606"/>
      <c r="AJ260" s="608">
        <f>'表Ⅲ・9　180116再'!D$30</f>
        <v>0.42280951818474211</v>
      </c>
      <c r="AK260" s="608">
        <f>'表Ⅲ・9　180116再'!E$30</f>
        <v>4.3061468706643855E-3</v>
      </c>
      <c r="AL260" s="608">
        <f>'表Ⅲ・9　180116再'!F$30</f>
        <v>0.57288433494459345</v>
      </c>
      <c r="AM260" s="608">
        <f>'表Ⅲ・9　180116再'!G$30</f>
        <v>0.53589262561987283</v>
      </c>
      <c r="AN260" s="608">
        <f>'表Ⅲ・9　180116再'!H$30</f>
        <v>0.52265894374185962</v>
      </c>
      <c r="AO260" s="608">
        <f>'表Ⅲ・9　180116再'!I$30</f>
        <v>1.3233681878013456E-2</v>
      </c>
      <c r="AP260" s="608">
        <f>'表Ⅲ・9　180116再'!J$30</f>
        <v>0.94546846192660194</v>
      </c>
      <c r="AQ260" s="608">
        <f>'表Ⅲ・9　180116再'!K$30</f>
        <v>3.6991709324720422E-2</v>
      </c>
      <c r="AR260" s="608">
        <f>'表Ⅲ・9　180116再'!L$30</f>
        <v>1.7539828748677846E-2</v>
      </c>
    </row>
    <row r="261" spans="1:44" ht="13.5" thickTop="1" thickBot="1">
      <c r="A261" s="593"/>
      <c r="B261" s="603"/>
      <c r="C261" s="2687">
        <v>1</v>
      </c>
      <c r="D261" s="2688"/>
      <c r="E261" s="2688"/>
      <c r="F261" s="2689"/>
      <c r="G261" s="594"/>
      <c r="H261" s="594"/>
      <c r="I261" s="594"/>
      <c r="J261" s="594"/>
      <c r="K261" s="594"/>
      <c r="L261" s="594"/>
      <c r="M261" s="594"/>
      <c r="N261" s="594"/>
      <c r="O261" s="594"/>
      <c r="P261" s="594"/>
      <c r="Q261" s="594"/>
      <c r="R261" s="594"/>
      <c r="S261" s="594"/>
      <c r="T261" s="594"/>
      <c r="U261" s="594"/>
      <c r="V261" s="594"/>
      <c r="W261" s="594"/>
      <c r="X261" s="594"/>
      <c r="Y261" s="594"/>
      <c r="Z261" s="594"/>
      <c r="AA261" s="594"/>
      <c r="AB261" s="594"/>
      <c r="AC261" s="594"/>
      <c r="AD261" s="604"/>
      <c r="AE261" s="593"/>
    </row>
    <row r="262" spans="1:44" ht="12.75" thickTop="1">
      <c r="A262" s="593"/>
      <c r="B262" s="603"/>
      <c r="C262" s="594"/>
      <c r="D262" s="594"/>
      <c r="E262" s="594"/>
      <c r="F262" s="594"/>
      <c r="G262" s="594"/>
      <c r="H262" s="594"/>
      <c r="I262" s="594"/>
      <c r="J262" s="594"/>
      <c r="K262" s="594"/>
      <c r="L262" s="594"/>
      <c r="M262" s="594"/>
      <c r="N262" s="594"/>
      <c r="O262" s="594"/>
      <c r="P262" s="594"/>
      <c r="Q262" s="594"/>
      <c r="R262" s="594"/>
      <c r="S262" s="594"/>
      <c r="T262" s="594"/>
      <c r="U262" s="594"/>
      <c r="V262" s="2669" t="s">
        <v>671</v>
      </c>
      <c r="W262" s="2670"/>
      <c r="X262" s="2670"/>
      <c r="Y262" s="2671"/>
      <c r="Z262" s="2690"/>
      <c r="AA262" s="2690"/>
      <c r="AB262" s="2690"/>
      <c r="AC262" s="2690"/>
      <c r="AD262" s="604"/>
      <c r="AE262" s="593"/>
    </row>
    <row r="263" spans="1:44">
      <c r="A263" s="593"/>
      <c r="B263" s="603"/>
      <c r="C263" s="2690"/>
      <c r="D263" s="2690"/>
      <c r="E263" s="2690"/>
      <c r="F263" s="2690"/>
      <c r="G263" s="594"/>
      <c r="H263" s="594"/>
      <c r="I263" s="594"/>
      <c r="J263" s="594"/>
      <c r="K263" s="594"/>
      <c r="L263" s="594"/>
      <c r="M263" s="594"/>
      <c r="N263" s="594"/>
      <c r="O263" s="594"/>
      <c r="P263" s="2669" t="s">
        <v>515</v>
      </c>
      <c r="Q263" s="2670"/>
      <c r="R263" s="2670"/>
      <c r="S263" s="2671"/>
      <c r="T263" s="594"/>
      <c r="U263" s="594"/>
      <c r="V263" s="2675">
        <f>AO266</f>
        <v>4519.2899361065683</v>
      </c>
      <c r="W263" s="2676"/>
      <c r="X263" s="2676"/>
      <c r="Y263" s="2677"/>
      <c r="Z263" s="2681"/>
      <c r="AA263" s="2681"/>
      <c r="AB263" s="2681"/>
      <c r="AC263" s="2681"/>
      <c r="AD263" s="604"/>
      <c r="AE263" s="593"/>
    </row>
    <row r="264" spans="1:44">
      <c r="A264" s="593"/>
      <c r="B264" s="603"/>
      <c r="C264" s="2681"/>
      <c r="D264" s="2681"/>
      <c r="E264" s="2681"/>
      <c r="F264" s="2681"/>
      <c r="G264" s="594"/>
      <c r="H264" s="594"/>
      <c r="I264" s="594"/>
      <c r="J264" s="2669" t="s">
        <v>514</v>
      </c>
      <c r="K264" s="2670"/>
      <c r="L264" s="2670"/>
      <c r="M264" s="2671"/>
      <c r="N264" s="594"/>
      <c r="O264" s="594"/>
      <c r="P264" s="2682">
        <f>AN266</f>
        <v>4633.7179891324422</v>
      </c>
      <c r="Q264" s="2679"/>
      <c r="R264" s="2679"/>
      <c r="S264" s="2683"/>
      <c r="T264" s="594"/>
      <c r="U264" s="594"/>
      <c r="V264" s="2684">
        <f>AO267</f>
        <v>0.52265894374185962</v>
      </c>
      <c r="W264" s="2685"/>
      <c r="X264" s="2685"/>
      <c r="Y264" s="2686"/>
      <c r="Z264" s="594"/>
      <c r="AA264" s="594"/>
      <c r="AB264" s="594"/>
      <c r="AC264" s="594"/>
      <c r="AD264" s="604"/>
      <c r="AE264" s="593"/>
    </row>
    <row r="265" spans="1:44">
      <c r="A265" s="593"/>
      <c r="B265" s="603"/>
      <c r="C265" s="594"/>
      <c r="D265" s="594"/>
      <c r="E265" s="594"/>
      <c r="F265" s="594"/>
      <c r="G265" s="594"/>
      <c r="H265" s="594"/>
      <c r="I265" s="594"/>
      <c r="J265" s="2682">
        <f>AL266</f>
        <v>4953.5752529797392</v>
      </c>
      <c r="K265" s="2679"/>
      <c r="L265" s="2679"/>
      <c r="M265" s="2683"/>
      <c r="N265" s="594"/>
      <c r="O265" s="594"/>
      <c r="P265" s="2684">
        <f>AN267</f>
        <v>0.53589262561987283</v>
      </c>
      <c r="Q265" s="2685"/>
      <c r="R265" s="2685"/>
      <c r="S265" s="2686"/>
      <c r="T265" s="594"/>
      <c r="U265" s="594"/>
      <c r="V265" s="609"/>
      <c r="W265" s="609"/>
      <c r="X265" s="609"/>
      <c r="Y265" s="609"/>
      <c r="Z265" s="594"/>
      <c r="AA265" s="594"/>
      <c r="AB265" s="594"/>
      <c r="AC265" s="594"/>
      <c r="AD265" s="604"/>
      <c r="AE265" s="593"/>
      <c r="AI265" s="480" t="s">
        <v>534</v>
      </c>
      <c r="AJ265" s="480" t="s">
        <v>535</v>
      </c>
      <c r="AK265" s="480" t="s">
        <v>536</v>
      </c>
      <c r="AL265" s="480" t="s">
        <v>537</v>
      </c>
      <c r="AM265" s="480" t="s">
        <v>542</v>
      </c>
      <c r="AN265" s="480" t="s">
        <v>538</v>
      </c>
      <c r="AO265" s="480" t="s">
        <v>539</v>
      </c>
      <c r="AP265" s="480" t="s">
        <v>540</v>
      </c>
      <c r="AQ265" s="480" t="s">
        <v>541</v>
      </c>
      <c r="AR265" s="480" t="s">
        <v>543</v>
      </c>
    </row>
    <row r="266" spans="1:44" ht="12.75" thickBot="1">
      <c r="A266" s="593"/>
      <c r="B266" s="603"/>
      <c r="C266" s="594"/>
      <c r="D266" s="594"/>
      <c r="E266" s="594"/>
      <c r="F266" s="594"/>
      <c r="G266" s="594"/>
      <c r="H266" s="594"/>
      <c r="I266" s="594"/>
      <c r="J266" s="2684">
        <f>AL267</f>
        <v>0.57288433494459345</v>
      </c>
      <c r="K266" s="2685"/>
      <c r="L266" s="2685"/>
      <c r="M266" s="2686"/>
      <c r="N266" s="594"/>
      <c r="O266" s="594"/>
      <c r="P266" s="594"/>
      <c r="Q266" s="594"/>
      <c r="R266" s="594"/>
      <c r="S266" s="594"/>
      <c r="T266" s="594"/>
      <c r="U266" s="594"/>
      <c r="V266" s="2669" t="s">
        <v>672</v>
      </c>
      <c r="W266" s="2670"/>
      <c r="X266" s="2670"/>
      <c r="Y266" s="2671"/>
      <c r="Z266" s="594"/>
      <c r="AA266" s="594"/>
      <c r="AB266" s="594"/>
      <c r="AC266" s="594"/>
      <c r="AD266" s="604"/>
      <c r="AE266" s="593"/>
      <c r="AH266" s="610" t="str">
        <f>AH259</f>
        <v>金 属 く ず</v>
      </c>
      <c r="AI266" s="491">
        <f>AI259</f>
        <v>8646.7284071553895</v>
      </c>
      <c r="AJ266" s="491">
        <f>AJ259</f>
        <v>3655.9190717036927</v>
      </c>
      <c r="AK266" s="491">
        <f>AK259</f>
        <v>37.234082471957031</v>
      </c>
      <c r="AL266" s="491">
        <f>AL259</f>
        <v>4953.5752529797392</v>
      </c>
      <c r="AM266" s="491">
        <f>AQ259</f>
        <v>319.85726384729696</v>
      </c>
      <c r="AN266" s="491">
        <f t="shared" ref="AN266:AQ267" si="12">AM259</f>
        <v>4633.7179891324422</v>
      </c>
      <c r="AO266" s="491">
        <f t="shared" si="12"/>
        <v>4519.2899361065683</v>
      </c>
      <c r="AP266" s="491">
        <f t="shared" si="12"/>
        <v>114.42805302587644</v>
      </c>
      <c r="AQ266" s="491">
        <f t="shared" si="12"/>
        <v>8175.209007810261</v>
      </c>
      <c r="AR266" s="491">
        <f>AR259</f>
        <v>151.66213549783348</v>
      </c>
    </row>
    <row r="267" spans="1:44" ht="12.75" thickTop="1">
      <c r="A267" s="593"/>
      <c r="B267" s="603"/>
      <c r="C267" s="594"/>
      <c r="D267" s="594"/>
      <c r="E267" s="594"/>
      <c r="F267" s="594"/>
      <c r="G267" s="594"/>
      <c r="H267" s="594"/>
      <c r="I267" s="594"/>
      <c r="J267" s="594"/>
      <c r="K267" s="594"/>
      <c r="L267" s="594"/>
      <c r="M267" s="594"/>
      <c r="N267" s="594"/>
      <c r="O267" s="594"/>
      <c r="P267" s="2672" t="s">
        <v>512</v>
      </c>
      <c r="Q267" s="2673"/>
      <c r="R267" s="2673"/>
      <c r="S267" s="2674"/>
      <c r="T267" s="594"/>
      <c r="U267" s="594"/>
      <c r="V267" s="2675">
        <f>AP266</f>
        <v>114.42805302587644</v>
      </c>
      <c r="W267" s="2676"/>
      <c r="X267" s="2676"/>
      <c r="Y267" s="2677"/>
      <c r="Z267" s="594"/>
      <c r="AA267" s="594"/>
      <c r="AB267" s="594"/>
      <c r="AC267" s="594"/>
      <c r="AD267" s="604"/>
      <c r="AE267" s="593"/>
      <c r="AH267" s="363" t="s">
        <v>655</v>
      </c>
      <c r="AJ267" s="480">
        <f>AJ260</f>
        <v>0.42280951818474211</v>
      </c>
      <c r="AK267" s="480">
        <f>AK260</f>
        <v>4.3061468706643855E-3</v>
      </c>
      <c r="AL267" s="480">
        <f>AL260</f>
        <v>0.57288433494459345</v>
      </c>
      <c r="AM267" s="480">
        <f>AQ260</f>
        <v>3.6991709324720422E-2</v>
      </c>
      <c r="AN267" s="480">
        <f t="shared" si="12"/>
        <v>0.53589262561987283</v>
      </c>
      <c r="AO267" s="480">
        <f t="shared" si="12"/>
        <v>0.52265894374185962</v>
      </c>
      <c r="AP267" s="480">
        <f t="shared" si="12"/>
        <v>1.3233681878013456E-2</v>
      </c>
      <c r="AQ267" s="480">
        <f t="shared" si="12"/>
        <v>0.94546846192660194</v>
      </c>
      <c r="AR267" s="480">
        <f>AR260</f>
        <v>1.7539828748677846E-2</v>
      </c>
    </row>
    <row r="268" spans="1:44">
      <c r="A268" s="593"/>
      <c r="B268" s="603"/>
      <c r="C268" s="594"/>
      <c r="D268" s="594"/>
      <c r="E268" s="594"/>
      <c r="F268" s="594"/>
      <c r="G268" s="594"/>
      <c r="H268" s="594"/>
      <c r="I268" s="594"/>
      <c r="J268" s="594"/>
      <c r="K268" s="594"/>
      <c r="L268" s="594"/>
      <c r="M268" s="594"/>
      <c r="N268" s="594"/>
      <c r="O268" s="594"/>
      <c r="P268" s="2678">
        <f>AM266</f>
        <v>319.85726384729696</v>
      </c>
      <c r="Q268" s="2679"/>
      <c r="R268" s="2679"/>
      <c r="S268" s="2680"/>
      <c r="T268" s="594"/>
      <c r="U268" s="594"/>
      <c r="V268" s="2684">
        <f>AP267</f>
        <v>1.3233681878013456E-2</v>
      </c>
      <c r="W268" s="2685"/>
      <c r="X268" s="2685"/>
      <c r="Y268" s="2686"/>
      <c r="Z268" s="594"/>
      <c r="AA268" s="594"/>
      <c r="AB268" s="594"/>
      <c r="AC268" s="594"/>
      <c r="AD268" s="604"/>
      <c r="AE268" s="593"/>
    </row>
    <row r="269" spans="1:44" ht="12.75" thickBot="1">
      <c r="A269" s="593"/>
      <c r="B269" s="603"/>
      <c r="C269" s="594"/>
      <c r="D269" s="594"/>
      <c r="E269" s="594"/>
      <c r="F269" s="594"/>
      <c r="G269" s="594"/>
      <c r="H269" s="594"/>
      <c r="I269" s="594"/>
      <c r="J269" s="602"/>
      <c r="K269" s="602"/>
      <c r="L269" s="602"/>
      <c r="M269" s="602"/>
      <c r="N269" s="594"/>
      <c r="O269" s="594"/>
      <c r="P269" s="2687">
        <f>AM267</f>
        <v>3.6991709324720422E-2</v>
      </c>
      <c r="Q269" s="2688"/>
      <c r="R269" s="2688"/>
      <c r="S269" s="2689"/>
      <c r="T269" s="594"/>
      <c r="U269" s="594"/>
      <c r="V269" s="602"/>
      <c r="W269" s="602"/>
      <c r="X269" s="602"/>
      <c r="Y269" s="602"/>
      <c r="Z269" s="594"/>
      <c r="AA269" s="594"/>
      <c r="AB269" s="594"/>
      <c r="AC269" s="594"/>
      <c r="AD269" s="604"/>
      <c r="AE269" s="593"/>
    </row>
    <row r="270" spans="1:44" ht="12.75" thickTop="1">
      <c r="A270" s="593"/>
      <c r="B270" s="603"/>
      <c r="C270" s="594"/>
      <c r="D270" s="594"/>
      <c r="E270" s="594"/>
      <c r="F270" s="594"/>
      <c r="G270" s="594"/>
      <c r="H270" s="594"/>
      <c r="I270" s="594"/>
      <c r="J270" s="2669" t="s">
        <v>673</v>
      </c>
      <c r="K270" s="2670"/>
      <c r="L270" s="2670"/>
      <c r="M270" s="2671"/>
      <c r="N270" s="594"/>
      <c r="O270" s="594"/>
      <c r="P270" s="594"/>
      <c r="Q270" s="594"/>
      <c r="R270" s="594"/>
      <c r="S270" s="594"/>
      <c r="T270" s="594"/>
      <c r="U270" s="594"/>
      <c r="V270" s="602"/>
      <c r="W270" s="602"/>
      <c r="X270" s="602"/>
      <c r="Y270" s="602"/>
      <c r="Z270" s="2672" t="s">
        <v>674</v>
      </c>
      <c r="AA270" s="2673"/>
      <c r="AB270" s="2673"/>
      <c r="AC270" s="2674"/>
      <c r="AD270" s="604"/>
      <c r="AE270" s="593"/>
      <c r="AI270" s="491"/>
      <c r="AJ270" s="491"/>
      <c r="AK270" s="491"/>
      <c r="AL270" s="491"/>
      <c r="AM270" s="491"/>
      <c r="AN270" s="491"/>
      <c r="AO270" s="491"/>
      <c r="AP270" s="491"/>
      <c r="AQ270" s="491"/>
      <c r="AR270" s="491"/>
    </row>
    <row r="271" spans="1:44">
      <c r="A271" s="593"/>
      <c r="B271" s="603"/>
      <c r="C271" s="594"/>
      <c r="D271" s="594"/>
      <c r="E271" s="594"/>
      <c r="F271" s="594"/>
      <c r="G271" s="594"/>
      <c r="H271" s="594"/>
      <c r="I271" s="594"/>
      <c r="J271" s="2682">
        <f>AK266</f>
        <v>37.234082471957031</v>
      </c>
      <c r="K271" s="2679"/>
      <c r="L271" s="2679"/>
      <c r="M271" s="2683"/>
      <c r="N271" s="594"/>
      <c r="O271" s="594"/>
      <c r="P271" s="602"/>
      <c r="Q271" s="602"/>
      <c r="R271" s="602"/>
      <c r="S271" s="602"/>
      <c r="T271" s="594"/>
      <c r="U271" s="594"/>
      <c r="V271" s="602"/>
      <c r="W271" s="602"/>
      <c r="X271" s="602"/>
      <c r="Y271" s="602"/>
      <c r="Z271" s="2692">
        <f>AR266</f>
        <v>151.66213549783348</v>
      </c>
      <c r="AA271" s="2676"/>
      <c r="AB271" s="2676"/>
      <c r="AC271" s="2693"/>
      <c r="AD271" s="604"/>
      <c r="AE271" s="593"/>
    </row>
    <row r="272" spans="1:44" ht="12.75" thickBot="1">
      <c r="A272" s="593"/>
      <c r="B272" s="603"/>
      <c r="C272" s="594"/>
      <c r="D272" s="594"/>
      <c r="E272" s="594"/>
      <c r="F272" s="594"/>
      <c r="G272" s="594"/>
      <c r="H272" s="594"/>
      <c r="I272" s="594"/>
      <c r="J272" s="2684">
        <f>AK267</f>
        <v>4.3061468706643855E-3</v>
      </c>
      <c r="K272" s="2685"/>
      <c r="L272" s="2685"/>
      <c r="M272" s="2686"/>
      <c r="N272" s="594"/>
      <c r="O272" s="594"/>
      <c r="P272" s="602"/>
      <c r="Q272" s="602"/>
      <c r="R272" s="602"/>
      <c r="S272" s="602"/>
      <c r="T272" s="594"/>
      <c r="U272" s="594"/>
      <c r="V272" s="594"/>
      <c r="W272" s="594"/>
      <c r="X272" s="594"/>
      <c r="Y272" s="594"/>
      <c r="Z272" s="2687">
        <f>AR267</f>
        <v>1.7539828748677846E-2</v>
      </c>
      <c r="AA272" s="2688"/>
      <c r="AB272" s="2688"/>
      <c r="AC272" s="2689"/>
      <c r="AD272" s="604"/>
      <c r="AE272" s="593"/>
    </row>
    <row r="273" spans="1:44" ht="12.75" thickTop="1">
      <c r="A273" s="593"/>
      <c r="B273" s="603"/>
      <c r="C273" s="594"/>
      <c r="D273" s="594"/>
      <c r="E273" s="594"/>
      <c r="F273" s="594"/>
      <c r="G273" s="594"/>
      <c r="H273" s="594"/>
      <c r="I273" s="594"/>
      <c r="J273" s="594"/>
      <c r="K273" s="594"/>
      <c r="L273" s="594"/>
      <c r="M273" s="594"/>
      <c r="N273" s="594"/>
      <c r="O273" s="594"/>
      <c r="P273" s="602"/>
      <c r="Q273" s="602"/>
      <c r="R273" s="602"/>
      <c r="S273" s="602"/>
      <c r="T273" s="594"/>
      <c r="U273" s="594"/>
      <c r="V273" s="594"/>
      <c r="W273" s="594"/>
      <c r="X273" s="594"/>
      <c r="Y273" s="594"/>
      <c r="Z273" s="594"/>
      <c r="AA273" s="594"/>
      <c r="AB273" s="594"/>
      <c r="AC273" s="594"/>
      <c r="AD273" s="604"/>
      <c r="AE273" s="593"/>
    </row>
    <row r="274" spans="1:44">
      <c r="A274" s="593"/>
      <c r="B274" s="611"/>
      <c r="C274" s="612"/>
      <c r="D274" s="612"/>
      <c r="E274" s="612"/>
      <c r="F274" s="612"/>
      <c r="G274" s="612"/>
      <c r="H274" s="612"/>
      <c r="I274" s="612"/>
      <c r="J274" s="612"/>
      <c r="K274" s="612"/>
      <c r="L274" s="612"/>
      <c r="M274" s="612"/>
      <c r="N274" s="612"/>
      <c r="O274" s="612"/>
      <c r="P274" s="612"/>
      <c r="Q274" s="612"/>
      <c r="R274" s="612"/>
      <c r="S274" s="612"/>
      <c r="T274" s="612"/>
      <c r="U274" s="612"/>
      <c r="V274" s="612"/>
      <c r="W274" s="612"/>
      <c r="X274" s="612"/>
      <c r="Y274" s="612"/>
      <c r="Z274" s="612"/>
      <c r="AA274" s="612"/>
      <c r="AB274" s="612"/>
      <c r="AC274" s="612"/>
      <c r="AD274" s="613"/>
      <c r="AE274" s="593"/>
    </row>
    <row r="275" spans="1:44">
      <c r="A275" s="593"/>
      <c r="B275" s="594"/>
      <c r="C275" s="594"/>
      <c r="D275" s="594"/>
      <c r="E275" s="594"/>
      <c r="F275" s="594"/>
      <c r="G275" s="594"/>
      <c r="H275" s="594"/>
      <c r="I275" s="594"/>
      <c r="J275" s="594"/>
      <c r="K275" s="594"/>
      <c r="L275" s="594"/>
      <c r="M275" s="594"/>
      <c r="N275" s="594"/>
      <c r="O275" s="594"/>
      <c r="P275" s="2691"/>
      <c r="Q275" s="2691"/>
      <c r="R275" s="2691"/>
      <c r="S275" s="2691"/>
      <c r="T275" s="594"/>
      <c r="U275" s="594"/>
      <c r="V275" s="594"/>
      <c r="W275" s="594"/>
      <c r="X275" s="594"/>
      <c r="Y275" s="594"/>
      <c r="Z275" s="594"/>
      <c r="AA275" s="594"/>
      <c r="AB275" s="594"/>
      <c r="AC275" s="594"/>
      <c r="AD275" s="594"/>
      <c r="AE275" s="593"/>
    </row>
    <row r="276" spans="1:44">
      <c r="A276" s="593"/>
      <c r="B276" s="594"/>
      <c r="C276" s="595" t="s">
        <v>686</v>
      </c>
      <c r="D276" s="596" t="str">
        <f>AH287</f>
        <v>ガラスくず、コンクリートくず
及び陶磁器くず</v>
      </c>
      <c r="E276" s="594"/>
      <c r="F276" s="594"/>
      <c r="G276" s="594"/>
      <c r="H276" s="594"/>
      <c r="I276" s="594"/>
      <c r="J276" s="594"/>
      <c r="K276" s="594"/>
      <c r="L276" s="594"/>
      <c r="M276" s="594"/>
      <c r="N276" s="594"/>
      <c r="O276" s="594"/>
      <c r="P276" s="594"/>
      <c r="Q276" s="594"/>
      <c r="R276" s="594"/>
      <c r="S276" s="594"/>
      <c r="T276" s="594"/>
      <c r="U276" s="594"/>
      <c r="V276" s="594"/>
      <c r="W276" s="594"/>
      <c r="X276" s="594"/>
      <c r="Y276" s="594"/>
      <c r="Z276" s="594"/>
      <c r="AA276" s="594"/>
      <c r="AB276" s="594"/>
      <c r="AC276" s="594"/>
      <c r="AD276" s="594"/>
      <c r="AE276" s="593"/>
    </row>
    <row r="277" spans="1:44">
      <c r="A277" s="593"/>
      <c r="B277" s="597"/>
      <c r="C277" s="598"/>
      <c r="D277" s="598"/>
      <c r="E277" s="598"/>
      <c r="F277" s="598"/>
      <c r="G277" s="598"/>
      <c r="H277" s="598"/>
      <c r="I277" s="598"/>
      <c r="J277" s="598"/>
      <c r="K277" s="598"/>
      <c r="L277" s="598"/>
      <c r="M277" s="598"/>
      <c r="N277" s="598"/>
      <c r="O277" s="598"/>
      <c r="P277" s="598"/>
      <c r="Q277" s="598"/>
      <c r="R277" s="598"/>
      <c r="S277" s="598"/>
      <c r="T277" s="598"/>
      <c r="U277" s="598"/>
      <c r="V277" s="599"/>
      <c r="W277" s="599"/>
      <c r="X277" s="598"/>
      <c r="Y277" s="600"/>
      <c r="Z277" s="598"/>
      <c r="AA277" s="598"/>
      <c r="AB277" s="598"/>
      <c r="AC277" s="598"/>
      <c r="AD277" s="601"/>
      <c r="AE277" s="593"/>
      <c r="AH277" s="2667"/>
      <c r="AI277" s="602" t="s">
        <v>507</v>
      </c>
      <c r="AJ277" s="602" t="s">
        <v>508</v>
      </c>
      <c r="AK277" s="602" t="s">
        <v>509</v>
      </c>
      <c r="AL277" s="2668" t="s">
        <v>510</v>
      </c>
      <c r="AM277" s="2668"/>
      <c r="AN277" s="2668"/>
      <c r="AO277" s="2668"/>
      <c r="AP277" s="602" t="s">
        <v>511</v>
      </c>
      <c r="AQ277" s="602" t="s">
        <v>512</v>
      </c>
      <c r="AR277" s="602" t="s">
        <v>513</v>
      </c>
    </row>
    <row r="278" spans="1:44" ht="12.75" thickBot="1">
      <c r="A278" s="593"/>
      <c r="B278" s="603"/>
      <c r="C278" s="594"/>
      <c r="D278" s="594"/>
      <c r="E278" s="594"/>
      <c r="F278" s="594"/>
      <c r="G278" s="594"/>
      <c r="H278" s="594"/>
      <c r="I278" s="594"/>
      <c r="J278" s="594"/>
      <c r="K278" s="594"/>
      <c r="L278" s="594"/>
      <c r="M278" s="594"/>
      <c r="N278" s="594"/>
      <c r="O278" s="594"/>
      <c r="P278" s="594"/>
      <c r="Q278" s="594"/>
      <c r="R278" s="594"/>
      <c r="S278" s="594"/>
      <c r="T278" s="594"/>
      <c r="U278" s="594"/>
      <c r="V278" s="594"/>
      <c r="W278" s="594"/>
      <c r="X278" s="594"/>
      <c r="Y278" s="594"/>
      <c r="Z278" s="594"/>
      <c r="AA278" s="594"/>
      <c r="AB278" s="594"/>
      <c r="AC278" s="594"/>
      <c r="AD278" s="604"/>
      <c r="AE278" s="593"/>
      <c r="AH278" s="2667"/>
      <c r="AI278" s="602"/>
      <c r="AJ278" s="602"/>
      <c r="AK278" s="602"/>
      <c r="AL278" s="602" t="s">
        <v>514</v>
      </c>
      <c r="AM278" s="602" t="s">
        <v>515</v>
      </c>
      <c r="AN278" s="602" t="s">
        <v>516</v>
      </c>
      <c r="AO278" s="602" t="s">
        <v>517</v>
      </c>
      <c r="AP278" s="602"/>
      <c r="AQ278" s="602"/>
      <c r="AR278" s="602"/>
    </row>
    <row r="279" spans="1:44" ht="13.5" thickTop="1" thickBot="1">
      <c r="A279" s="593"/>
      <c r="B279" s="603"/>
      <c r="C279" s="594"/>
      <c r="D279" s="594"/>
      <c r="E279" s="594"/>
      <c r="F279" s="594"/>
      <c r="G279" s="594"/>
      <c r="H279" s="594"/>
      <c r="I279" s="594"/>
      <c r="J279" s="2669" t="s">
        <v>669</v>
      </c>
      <c r="K279" s="2670"/>
      <c r="L279" s="2670"/>
      <c r="M279" s="2671"/>
      <c r="N279" s="594"/>
      <c r="O279" s="594"/>
      <c r="P279" s="594"/>
      <c r="Q279" s="594"/>
      <c r="R279" s="594"/>
      <c r="S279" s="594"/>
      <c r="T279" s="594"/>
      <c r="U279" s="594"/>
      <c r="V279" s="594"/>
      <c r="W279" s="594"/>
      <c r="X279" s="594"/>
      <c r="Y279" s="594"/>
      <c r="Z279" s="2672" t="s">
        <v>516</v>
      </c>
      <c r="AA279" s="2673"/>
      <c r="AB279" s="2673"/>
      <c r="AC279" s="2674"/>
      <c r="AD279" s="604"/>
      <c r="AE279" s="593"/>
      <c r="AH279" s="2667"/>
      <c r="AI279" s="602" t="s">
        <v>520</v>
      </c>
      <c r="AJ279" s="602" t="s">
        <v>521</v>
      </c>
      <c r="AK279" s="602" t="s">
        <v>522</v>
      </c>
      <c r="AL279" s="602" t="s">
        <v>523</v>
      </c>
      <c r="AM279" s="602" t="s">
        <v>524</v>
      </c>
      <c r="AN279" s="602" t="s">
        <v>525</v>
      </c>
      <c r="AO279" s="602" t="s">
        <v>526</v>
      </c>
      <c r="AP279" s="602" t="s">
        <v>527</v>
      </c>
      <c r="AQ279" s="602" t="s">
        <v>528</v>
      </c>
      <c r="AR279" s="602" t="s">
        <v>529</v>
      </c>
    </row>
    <row r="280" spans="1:44" ht="12.75" thickTop="1">
      <c r="A280" s="593"/>
      <c r="B280" s="603"/>
      <c r="C280" s="2672" t="s">
        <v>670</v>
      </c>
      <c r="D280" s="2673"/>
      <c r="E280" s="2673"/>
      <c r="F280" s="2674"/>
      <c r="G280" s="594"/>
      <c r="H280" s="594"/>
      <c r="I280" s="594"/>
      <c r="J280" s="2675">
        <f>AJ287</f>
        <v>183.03404052191081</v>
      </c>
      <c r="K280" s="2676"/>
      <c r="L280" s="2676"/>
      <c r="M280" s="2677"/>
      <c r="N280" s="594"/>
      <c r="O280" s="594"/>
      <c r="P280" s="594"/>
      <c r="Q280" s="594"/>
      <c r="R280" s="594"/>
      <c r="S280" s="594"/>
      <c r="T280" s="594"/>
      <c r="U280" s="594"/>
      <c r="V280" s="594"/>
      <c r="W280" s="594"/>
      <c r="X280" s="594"/>
      <c r="Y280" s="594"/>
      <c r="Z280" s="2678">
        <f>AQ287</f>
        <v>5420.8867622080943</v>
      </c>
      <c r="AA280" s="2679"/>
      <c r="AB280" s="2679"/>
      <c r="AC280" s="2680"/>
      <c r="AD280" s="604"/>
      <c r="AE280" s="593"/>
      <c r="AH280" s="616" t="s">
        <v>659</v>
      </c>
      <c r="AI280" s="606">
        <f>'表Ⅲ・9　180116再'!C$31</f>
        <v>7348.4179149899519</v>
      </c>
      <c r="AJ280" s="606">
        <f>'表Ⅲ・9　180116再'!D$31</f>
        <v>183.03404052191081</v>
      </c>
      <c r="AK280" s="606">
        <f>'表Ⅲ・9　180116再'!E$31</f>
        <v>552.58810425329762</v>
      </c>
      <c r="AL280" s="606">
        <f>'表Ⅲ・9　180116再'!F$31</f>
        <v>6612.7957702147451</v>
      </c>
      <c r="AM280" s="606">
        <f>'表Ⅲ・9　180116再'!G$31</f>
        <v>5958.8602021701918</v>
      </c>
      <c r="AN280" s="606">
        <f>'表Ⅲ・9　180116再'!H$31</f>
        <v>5237.852721686183</v>
      </c>
      <c r="AO280" s="606">
        <f>'表Ⅲ・9　180116再'!I$31</f>
        <v>721.0074804840076</v>
      </c>
      <c r="AP280" s="606">
        <f>$AJ280+$AN280</f>
        <v>5420.8867622080943</v>
      </c>
      <c r="AQ280" s="606">
        <f>$AL280-$AM280</f>
        <v>653.93556804455329</v>
      </c>
      <c r="AR280" s="606">
        <f>$AK280+$AO280</f>
        <v>1273.5955847373052</v>
      </c>
    </row>
    <row r="281" spans="1:44" ht="12.75" thickBot="1">
      <c r="A281" s="593"/>
      <c r="B281" s="603"/>
      <c r="C281" s="2678">
        <f>AI287</f>
        <v>7348.4179149899519</v>
      </c>
      <c r="D281" s="2679"/>
      <c r="E281" s="2679"/>
      <c r="F281" s="2680"/>
      <c r="G281" s="594"/>
      <c r="H281" s="594"/>
      <c r="I281" s="594"/>
      <c r="J281" s="2684">
        <f>AJ288</f>
        <v>2.490795197542342E-2</v>
      </c>
      <c r="K281" s="2685"/>
      <c r="L281" s="2685"/>
      <c r="M281" s="2686"/>
      <c r="N281" s="594"/>
      <c r="O281" s="594"/>
      <c r="P281" s="594"/>
      <c r="Q281" s="594"/>
      <c r="R281" s="594"/>
      <c r="S281" s="594"/>
      <c r="T281" s="594"/>
      <c r="U281" s="594"/>
      <c r="V281" s="594"/>
      <c r="W281" s="594"/>
      <c r="X281" s="594"/>
      <c r="Y281" s="594"/>
      <c r="Z281" s="2687">
        <f>AQ288</f>
        <v>0.73769440237606665</v>
      </c>
      <c r="AA281" s="2688"/>
      <c r="AB281" s="2688"/>
      <c r="AC281" s="2689"/>
      <c r="AD281" s="604"/>
      <c r="AE281" s="593"/>
      <c r="AH281" s="607" t="s">
        <v>655</v>
      </c>
      <c r="AI281" s="606"/>
      <c r="AJ281" s="608">
        <f>'表Ⅲ・9　180116再'!D$32</f>
        <v>2.490795197542342E-2</v>
      </c>
      <c r="AK281" s="608">
        <f>'表Ⅲ・9　180116再'!E$32</f>
        <v>7.5198241396434412E-2</v>
      </c>
      <c r="AL281" s="608">
        <f>'表Ⅲ・9　180116再'!F$32</f>
        <v>0.89989380662814245</v>
      </c>
      <c r="AM281" s="608">
        <f>'表Ⅲ・9　180116再'!G$32</f>
        <v>0.81090382598066213</v>
      </c>
      <c r="AN281" s="608">
        <f>'表Ⅲ・9　180116再'!H$32</f>
        <v>0.71278645040064315</v>
      </c>
      <c r="AO281" s="608">
        <f>'表Ⅲ・9　180116再'!I$32</f>
        <v>9.8117375580018776E-2</v>
      </c>
      <c r="AP281" s="608">
        <f>'表Ⅲ・9　180116再'!J$32</f>
        <v>0.73769440237606665</v>
      </c>
      <c r="AQ281" s="608">
        <f>'表Ⅲ・9　180116再'!K$32</f>
        <v>8.8989980647480482E-2</v>
      </c>
      <c r="AR281" s="608">
        <f>'表Ⅲ・9　180116再'!L$32</f>
        <v>0.1733156169764532</v>
      </c>
    </row>
    <row r="282" spans="1:44" ht="13.5" thickTop="1" thickBot="1">
      <c r="A282" s="593"/>
      <c r="B282" s="603"/>
      <c r="C282" s="2687">
        <v>1</v>
      </c>
      <c r="D282" s="2688"/>
      <c r="E282" s="2688"/>
      <c r="F282" s="2689"/>
      <c r="G282" s="594"/>
      <c r="H282" s="594"/>
      <c r="I282" s="594"/>
      <c r="J282" s="594"/>
      <c r="K282" s="594"/>
      <c r="L282" s="594"/>
      <c r="M282" s="594"/>
      <c r="N282" s="594"/>
      <c r="O282" s="594"/>
      <c r="P282" s="594"/>
      <c r="Q282" s="594"/>
      <c r="R282" s="594"/>
      <c r="S282" s="594"/>
      <c r="T282" s="594"/>
      <c r="U282" s="594"/>
      <c r="V282" s="594"/>
      <c r="W282" s="594"/>
      <c r="X282" s="594"/>
      <c r="Y282" s="594"/>
      <c r="Z282" s="594"/>
      <c r="AA282" s="594"/>
      <c r="AB282" s="594"/>
      <c r="AC282" s="594"/>
      <c r="AD282" s="604"/>
      <c r="AE282" s="593"/>
    </row>
    <row r="283" spans="1:44" ht="12.75" thickTop="1">
      <c r="A283" s="593"/>
      <c r="B283" s="603"/>
      <c r="C283" s="594"/>
      <c r="D283" s="594"/>
      <c r="E283" s="594"/>
      <c r="F283" s="594"/>
      <c r="G283" s="594"/>
      <c r="H283" s="594"/>
      <c r="I283" s="594"/>
      <c r="J283" s="594"/>
      <c r="K283" s="594"/>
      <c r="L283" s="594"/>
      <c r="M283" s="594"/>
      <c r="N283" s="594"/>
      <c r="O283" s="594"/>
      <c r="P283" s="594"/>
      <c r="Q283" s="594"/>
      <c r="R283" s="594"/>
      <c r="S283" s="594"/>
      <c r="T283" s="594"/>
      <c r="U283" s="594"/>
      <c r="V283" s="2669" t="s">
        <v>671</v>
      </c>
      <c r="W283" s="2670"/>
      <c r="X283" s="2670"/>
      <c r="Y283" s="2671"/>
      <c r="Z283" s="2690"/>
      <c r="AA283" s="2690"/>
      <c r="AB283" s="2690"/>
      <c r="AC283" s="2690"/>
      <c r="AD283" s="604"/>
      <c r="AE283" s="593"/>
    </row>
    <row r="284" spans="1:44">
      <c r="A284" s="593"/>
      <c r="B284" s="603"/>
      <c r="C284" s="2690"/>
      <c r="D284" s="2690"/>
      <c r="E284" s="2690"/>
      <c r="F284" s="2690"/>
      <c r="G284" s="594"/>
      <c r="H284" s="594"/>
      <c r="I284" s="594"/>
      <c r="J284" s="594"/>
      <c r="K284" s="594"/>
      <c r="L284" s="594"/>
      <c r="M284" s="594"/>
      <c r="N284" s="594"/>
      <c r="O284" s="594"/>
      <c r="P284" s="2669" t="s">
        <v>515</v>
      </c>
      <c r="Q284" s="2670"/>
      <c r="R284" s="2670"/>
      <c r="S284" s="2671"/>
      <c r="T284" s="594"/>
      <c r="U284" s="594"/>
      <c r="V284" s="2675">
        <f>AO287</f>
        <v>5237.852721686183</v>
      </c>
      <c r="W284" s="2676"/>
      <c r="X284" s="2676"/>
      <c r="Y284" s="2677"/>
      <c r="Z284" s="2681"/>
      <c r="AA284" s="2681"/>
      <c r="AB284" s="2681"/>
      <c r="AC284" s="2681"/>
      <c r="AD284" s="604"/>
      <c r="AE284" s="593"/>
    </row>
    <row r="285" spans="1:44">
      <c r="A285" s="593"/>
      <c r="B285" s="603"/>
      <c r="C285" s="2681"/>
      <c r="D285" s="2681"/>
      <c r="E285" s="2681"/>
      <c r="F285" s="2681"/>
      <c r="G285" s="594"/>
      <c r="H285" s="594"/>
      <c r="I285" s="594"/>
      <c r="J285" s="2669" t="s">
        <v>514</v>
      </c>
      <c r="K285" s="2670"/>
      <c r="L285" s="2670"/>
      <c r="M285" s="2671"/>
      <c r="N285" s="594"/>
      <c r="O285" s="594"/>
      <c r="P285" s="2682">
        <f>AN287</f>
        <v>5958.8602021701918</v>
      </c>
      <c r="Q285" s="2679"/>
      <c r="R285" s="2679"/>
      <c r="S285" s="2683"/>
      <c r="T285" s="594"/>
      <c r="U285" s="594"/>
      <c r="V285" s="2684">
        <f>AO288</f>
        <v>0.71278645040064315</v>
      </c>
      <c r="W285" s="2685"/>
      <c r="X285" s="2685"/>
      <c r="Y285" s="2686"/>
      <c r="Z285" s="594"/>
      <c r="AA285" s="594"/>
      <c r="AB285" s="594"/>
      <c r="AC285" s="594"/>
      <c r="AD285" s="604"/>
      <c r="AE285" s="593"/>
    </row>
    <row r="286" spans="1:44">
      <c r="A286" s="593"/>
      <c r="B286" s="603"/>
      <c r="C286" s="594"/>
      <c r="D286" s="594"/>
      <c r="E286" s="594"/>
      <c r="F286" s="594"/>
      <c r="G286" s="594"/>
      <c r="H286" s="594"/>
      <c r="I286" s="594"/>
      <c r="J286" s="2682">
        <f>AL287</f>
        <v>6612.7957702147451</v>
      </c>
      <c r="K286" s="2679"/>
      <c r="L286" s="2679"/>
      <c r="M286" s="2683"/>
      <c r="N286" s="594"/>
      <c r="O286" s="594"/>
      <c r="P286" s="2684">
        <f>AN288</f>
        <v>0.81090382598066213</v>
      </c>
      <c r="Q286" s="2685"/>
      <c r="R286" s="2685"/>
      <c r="S286" s="2686"/>
      <c r="T286" s="594"/>
      <c r="U286" s="594"/>
      <c r="V286" s="609"/>
      <c r="W286" s="609"/>
      <c r="X286" s="609"/>
      <c r="Y286" s="609"/>
      <c r="Z286" s="594"/>
      <c r="AA286" s="594"/>
      <c r="AB286" s="594"/>
      <c r="AC286" s="594"/>
      <c r="AD286" s="604"/>
      <c r="AE286" s="593"/>
      <c r="AI286" s="480" t="s">
        <v>534</v>
      </c>
      <c r="AJ286" s="480" t="s">
        <v>535</v>
      </c>
      <c r="AK286" s="480" t="s">
        <v>536</v>
      </c>
      <c r="AL286" s="480" t="s">
        <v>537</v>
      </c>
      <c r="AM286" s="480" t="s">
        <v>542</v>
      </c>
      <c r="AN286" s="480" t="s">
        <v>538</v>
      </c>
      <c r="AO286" s="480" t="s">
        <v>539</v>
      </c>
      <c r="AP286" s="480" t="s">
        <v>540</v>
      </c>
      <c r="AQ286" s="480" t="s">
        <v>541</v>
      </c>
      <c r="AR286" s="480" t="s">
        <v>543</v>
      </c>
    </row>
    <row r="287" spans="1:44" ht="12.75" thickBot="1">
      <c r="A287" s="593"/>
      <c r="B287" s="603"/>
      <c r="C287" s="594"/>
      <c r="D287" s="594"/>
      <c r="E287" s="594"/>
      <c r="F287" s="594"/>
      <c r="G287" s="594"/>
      <c r="H287" s="594"/>
      <c r="I287" s="594"/>
      <c r="J287" s="2684">
        <f>AL288</f>
        <v>0.89989380662814245</v>
      </c>
      <c r="K287" s="2685"/>
      <c r="L287" s="2685"/>
      <c r="M287" s="2686"/>
      <c r="N287" s="594"/>
      <c r="O287" s="594"/>
      <c r="P287" s="594"/>
      <c r="Q287" s="594"/>
      <c r="R287" s="594"/>
      <c r="S287" s="594"/>
      <c r="T287" s="594"/>
      <c r="U287" s="594"/>
      <c r="V287" s="2669" t="s">
        <v>672</v>
      </c>
      <c r="W287" s="2670"/>
      <c r="X287" s="2670"/>
      <c r="Y287" s="2671"/>
      <c r="Z287" s="594"/>
      <c r="AA287" s="594"/>
      <c r="AB287" s="594"/>
      <c r="AC287" s="594"/>
      <c r="AD287" s="604"/>
      <c r="AE287" s="593"/>
      <c r="AH287" s="610" t="str">
        <f>AH280</f>
        <v>ガラスくず、コンクリートくず
及び陶磁器くず</v>
      </c>
      <c r="AI287" s="491">
        <f>AI280</f>
        <v>7348.4179149899519</v>
      </c>
      <c r="AJ287" s="491">
        <f>AJ280</f>
        <v>183.03404052191081</v>
      </c>
      <c r="AK287" s="491">
        <f>AK280</f>
        <v>552.58810425329762</v>
      </c>
      <c r="AL287" s="491">
        <f>AL280</f>
        <v>6612.7957702147451</v>
      </c>
      <c r="AM287" s="491">
        <f>AQ280</f>
        <v>653.93556804455329</v>
      </c>
      <c r="AN287" s="491">
        <f t="shared" ref="AN287:AQ288" si="13">AM280</f>
        <v>5958.8602021701918</v>
      </c>
      <c r="AO287" s="491">
        <f t="shared" si="13"/>
        <v>5237.852721686183</v>
      </c>
      <c r="AP287" s="491">
        <f t="shared" si="13"/>
        <v>721.0074804840076</v>
      </c>
      <c r="AQ287" s="491">
        <f t="shared" si="13"/>
        <v>5420.8867622080943</v>
      </c>
      <c r="AR287" s="491">
        <f>AR280</f>
        <v>1273.5955847373052</v>
      </c>
    </row>
    <row r="288" spans="1:44" ht="12.75" thickTop="1">
      <c r="A288" s="593"/>
      <c r="B288" s="603"/>
      <c r="C288" s="594"/>
      <c r="D288" s="594"/>
      <c r="E288" s="594"/>
      <c r="F288" s="594"/>
      <c r="G288" s="594"/>
      <c r="H288" s="594"/>
      <c r="I288" s="594"/>
      <c r="J288" s="594"/>
      <c r="K288" s="594"/>
      <c r="L288" s="594"/>
      <c r="M288" s="594"/>
      <c r="N288" s="594"/>
      <c r="O288" s="594"/>
      <c r="P288" s="2672" t="s">
        <v>512</v>
      </c>
      <c r="Q288" s="2673"/>
      <c r="R288" s="2673"/>
      <c r="S288" s="2674"/>
      <c r="T288" s="594"/>
      <c r="U288" s="594"/>
      <c r="V288" s="2675">
        <f>AP287</f>
        <v>721.0074804840076</v>
      </c>
      <c r="W288" s="2676"/>
      <c r="X288" s="2676"/>
      <c r="Y288" s="2677"/>
      <c r="Z288" s="594"/>
      <c r="AA288" s="594"/>
      <c r="AB288" s="594"/>
      <c r="AC288" s="594"/>
      <c r="AD288" s="604"/>
      <c r="AE288" s="593"/>
      <c r="AH288" s="363" t="s">
        <v>655</v>
      </c>
      <c r="AJ288" s="480">
        <f>AJ281</f>
        <v>2.490795197542342E-2</v>
      </c>
      <c r="AK288" s="480">
        <f>AK281</f>
        <v>7.5198241396434412E-2</v>
      </c>
      <c r="AL288" s="480">
        <f>AL281</f>
        <v>0.89989380662814245</v>
      </c>
      <c r="AM288" s="480">
        <f>AQ281</f>
        <v>8.8989980647480482E-2</v>
      </c>
      <c r="AN288" s="480">
        <f t="shared" si="13"/>
        <v>0.81090382598066213</v>
      </c>
      <c r="AO288" s="480">
        <f t="shared" si="13"/>
        <v>0.71278645040064315</v>
      </c>
      <c r="AP288" s="480">
        <f t="shared" si="13"/>
        <v>9.8117375580018776E-2</v>
      </c>
      <c r="AQ288" s="480">
        <f t="shared" si="13"/>
        <v>0.73769440237606665</v>
      </c>
      <c r="AR288" s="480">
        <f>AR281</f>
        <v>0.1733156169764532</v>
      </c>
    </row>
    <row r="289" spans="1:44">
      <c r="A289" s="593"/>
      <c r="B289" s="603"/>
      <c r="C289" s="594"/>
      <c r="D289" s="594"/>
      <c r="E289" s="594"/>
      <c r="F289" s="594"/>
      <c r="G289" s="594"/>
      <c r="H289" s="594"/>
      <c r="I289" s="594"/>
      <c r="J289" s="594"/>
      <c r="K289" s="594"/>
      <c r="L289" s="594"/>
      <c r="M289" s="594"/>
      <c r="N289" s="594"/>
      <c r="O289" s="594"/>
      <c r="P289" s="2678">
        <f>AM287</f>
        <v>653.93556804455329</v>
      </c>
      <c r="Q289" s="2679"/>
      <c r="R289" s="2679"/>
      <c r="S289" s="2680"/>
      <c r="T289" s="594"/>
      <c r="U289" s="594"/>
      <c r="V289" s="2684">
        <f>AP288</f>
        <v>9.8117375580018776E-2</v>
      </c>
      <c r="W289" s="2685"/>
      <c r="X289" s="2685"/>
      <c r="Y289" s="2686"/>
      <c r="Z289" s="594"/>
      <c r="AA289" s="594"/>
      <c r="AB289" s="594"/>
      <c r="AC289" s="594"/>
      <c r="AD289" s="604"/>
      <c r="AE289" s="593"/>
    </row>
    <row r="290" spans="1:44" ht="12.75" thickBot="1">
      <c r="A290" s="593"/>
      <c r="B290" s="603"/>
      <c r="C290" s="594"/>
      <c r="D290" s="594"/>
      <c r="E290" s="594"/>
      <c r="F290" s="594"/>
      <c r="G290" s="594"/>
      <c r="H290" s="594"/>
      <c r="I290" s="594"/>
      <c r="J290" s="602"/>
      <c r="K290" s="602"/>
      <c r="L290" s="602"/>
      <c r="M290" s="602"/>
      <c r="N290" s="594"/>
      <c r="O290" s="594"/>
      <c r="P290" s="2687">
        <f>AM288</f>
        <v>8.8989980647480482E-2</v>
      </c>
      <c r="Q290" s="2688"/>
      <c r="R290" s="2688"/>
      <c r="S290" s="2689"/>
      <c r="T290" s="594"/>
      <c r="U290" s="594"/>
      <c r="V290" s="602"/>
      <c r="W290" s="602"/>
      <c r="X290" s="602"/>
      <c r="Y290" s="602"/>
      <c r="Z290" s="594"/>
      <c r="AA290" s="594"/>
      <c r="AB290" s="594"/>
      <c r="AC290" s="594"/>
      <c r="AD290" s="604"/>
      <c r="AE290" s="593"/>
    </row>
    <row r="291" spans="1:44" ht="12.75" thickTop="1">
      <c r="A291" s="593"/>
      <c r="B291" s="603"/>
      <c r="C291" s="594"/>
      <c r="D291" s="594"/>
      <c r="E291" s="594"/>
      <c r="F291" s="594"/>
      <c r="G291" s="594"/>
      <c r="H291" s="594"/>
      <c r="I291" s="594"/>
      <c r="J291" s="2669" t="s">
        <v>673</v>
      </c>
      <c r="K291" s="2670"/>
      <c r="L291" s="2670"/>
      <c r="M291" s="2671"/>
      <c r="N291" s="594"/>
      <c r="O291" s="594"/>
      <c r="P291" s="594"/>
      <c r="Q291" s="594"/>
      <c r="R291" s="594"/>
      <c r="S291" s="594"/>
      <c r="T291" s="594"/>
      <c r="U291" s="594"/>
      <c r="V291" s="602"/>
      <c r="W291" s="602"/>
      <c r="X291" s="602"/>
      <c r="Y291" s="602"/>
      <c r="Z291" s="2672" t="s">
        <v>674</v>
      </c>
      <c r="AA291" s="2673"/>
      <c r="AB291" s="2673"/>
      <c r="AC291" s="2674"/>
      <c r="AD291" s="604"/>
      <c r="AE291" s="593"/>
      <c r="AI291" s="491"/>
      <c r="AJ291" s="491"/>
      <c r="AK291" s="491"/>
      <c r="AL291" s="491"/>
      <c r="AM291" s="491"/>
      <c r="AN291" s="491"/>
      <c r="AO291" s="491"/>
      <c r="AP291" s="491"/>
      <c r="AQ291" s="491"/>
      <c r="AR291" s="491"/>
    </row>
    <row r="292" spans="1:44">
      <c r="A292" s="593"/>
      <c r="B292" s="603"/>
      <c r="C292" s="594"/>
      <c r="D292" s="594"/>
      <c r="E292" s="594"/>
      <c r="F292" s="594"/>
      <c r="G292" s="594"/>
      <c r="H292" s="594"/>
      <c r="I292" s="594"/>
      <c r="J292" s="2682">
        <f>AK287</f>
        <v>552.58810425329762</v>
      </c>
      <c r="K292" s="2679"/>
      <c r="L292" s="2679"/>
      <c r="M292" s="2683"/>
      <c r="N292" s="594"/>
      <c r="O292" s="594"/>
      <c r="P292" s="602"/>
      <c r="Q292" s="602"/>
      <c r="R292" s="602"/>
      <c r="S292" s="602"/>
      <c r="T292" s="594"/>
      <c r="U292" s="594"/>
      <c r="V292" s="602"/>
      <c r="W292" s="602"/>
      <c r="X292" s="602"/>
      <c r="Y292" s="602"/>
      <c r="Z292" s="2692">
        <f>AR287</f>
        <v>1273.5955847373052</v>
      </c>
      <c r="AA292" s="2676"/>
      <c r="AB292" s="2676"/>
      <c r="AC292" s="2693"/>
      <c r="AD292" s="604"/>
      <c r="AE292" s="593"/>
    </row>
    <row r="293" spans="1:44" ht="12.75" thickBot="1">
      <c r="A293" s="593"/>
      <c r="B293" s="603"/>
      <c r="C293" s="594"/>
      <c r="D293" s="594"/>
      <c r="E293" s="594"/>
      <c r="F293" s="594"/>
      <c r="G293" s="594"/>
      <c r="H293" s="594"/>
      <c r="I293" s="594"/>
      <c r="J293" s="2684">
        <f>AK288</f>
        <v>7.5198241396434412E-2</v>
      </c>
      <c r="K293" s="2685"/>
      <c r="L293" s="2685"/>
      <c r="M293" s="2686"/>
      <c r="N293" s="594"/>
      <c r="O293" s="594"/>
      <c r="P293" s="602"/>
      <c r="Q293" s="602"/>
      <c r="R293" s="602"/>
      <c r="S293" s="602"/>
      <c r="T293" s="594"/>
      <c r="U293" s="594"/>
      <c r="V293" s="594"/>
      <c r="W293" s="594"/>
      <c r="X293" s="594"/>
      <c r="Y293" s="594"/>
      <c r="Z293" s="2687">
        <f>AR288</f>
        <v>0.1733156169764532</v>
      </c>
      <c r="AA293" s="2688"/>
      <c r="AB293" s="2688"/>
      <c r="AC293" s="2689"/>
      <c r="AD293" s="604"/>
      <c r="AE293" s="593"/>
    </row>
    <row r="294" spans="1:44" ht="12.75" thickTop="1">
      <c r="A294" s="593"/>
      <c r="B294" s="603"/>
      <c r="C294" s="594"/>
      <c r="D294" s="594"/>
      <c r="E294" s="594"/>
      <c r="F294" s="594"/>
      <c r="G294" s="594"/>
      <c r="H294" s="594"/>
      <c r="I294" s="594"/>
      <c r="J294" s="594"/>
      <c r="K294" s="594"/>
      <c r="L294" s="594"/>
      <c r="M294" s="594"/>
      <c r="N294" s="594"/>
      <c r="O294" s="594"/>
      <c r="P294" s="602"/>
      <c r="Q294" s="602"/>
      <c r="R294" s="602"/>
      <c r="S294" s="602"/>
      <c r="T294" s="594"/>
      <c r="U294" s="594"/>
      <c r="V294" s="594"/>
      <c r="W294" s="594"/>
      <c r="X294" s="594"/>
      <c r="Y294" s="594"/>
      <c r="Z294" s="594"/>
      <c r="AA294" s="594"/>
      <c r="AB294" s="594"/>
      <c r="AC294" s="594"/>
      <c r="AD294" s="604"/>
      <c r="AE294" s="593"/>
    </row>
    <row r="295" spans="1:44">
      <c r="A295" s="593"/>
      <c r="B295" s="611"/>
      <c r="C295" s="612"/>
      <c r="D295" s="612"/>
      <c r="E295" s="612"/>
      <c r="F295" s="612"/>
      <c r="G295" s="612"/>
      <c r="H295" s="612"/>
      <c r="I295" s="612"/>
      <c r="J295" s="612"/>
      <c r="K295" s="612"/>
      <c r="L295" s="612"/>
      <c r="M295" s="612"/>
      <c r="N295" s="612"/>
      <c r="O295" s="612"/>
      <c r="P295" s="612"/>
      <c r="Q295" s="612"/>
      <c r="R295" s="612"/>
      <c r="S295" s="612"/>
      <c r="T295" s="612"/>
      <c r="U295" s="612"/>
      <c r="V295" s="612"/>
      <c r="W295" s="612"/>
      <c r="X295" s="612"/>
      <c r="Y295" s="612"/>
      <c r="Z295" s="612"/>
      <c r="AA295" s="612"/>
      <c r="AB295" s="612"/>
      <c r="AC295" s="612"/>
      <c r="AD295" s="613"/>
      <c r="AE295" s="593"/>
    </row>
    <row r="296" spans="1:44">
      <c r="A296" s="593"/>
      <c r="B296" s="594"/>
      <c r="C296" s="594"/>
      <c r="D296" s="594"/>
      <c r="E296" s="594"/>
      <c r="F296" s="594"/>
      <c r="G296" s="594"/>
      <c r="H296" s="594"/>
      <c r="I296" s="594"/>
      <c r="J296" s="594"/>
      <c r="K296" s="594"/>
      <c r="L296" s="594"/>
      <c r="M296" s="594"/>
      <c r="N296" s="594"/>
      <c r="O296" s="594"/>
      <c r="P296" s="2691"/>
      <c r="Q296" s="2691"/>
      <c r="R296" s="2691"/>
      <c r="S296" s="2691"/>
      <c r="T296" s="594"/>
      <c r="U296" s="594"/>
      <c r="V296" s="594"/>
      <c r="W296" s="594"/>
      <c r="X296" s="594"/>
      <c r="Y296" s="594"/>
      <c r="Z296" s="594"/>
      <c r="AA296" s="594"/>
      <c r="AB296" s="594"/>
      <c r="AC296" s="594"/>
      <c r="AD296" s="594"/>
      <c r="AE296" s="593"/>
    </row>
    <row r="297" spans="1:44">
      <c r="A297" s="593"/>
      <c r="B297" s="594"/>
      <c r="C297" s="595" t="s">
        <v>687</v>
      </c>
      <c r="D297" s="596" t="str">
        <f>AH308</f>
        <v>鉱 さ い</v>
      </c>
      <c r="E297" s="594"/>
      <c r="F297" s="594"/>
      <c r="G297" s="594"/>
      <c r="H297" s="594"/>
      <c r="I297" s="594"/>
      <c r="J297" s="594"/>
      <c r="K297" s="594"/>
      <c r="L297" s="594"/>
      <c r="M297" s="594"/>
      <c r="N297" s="594"/>
      <c r="O297" s="594"/>
      <c r="P297" s="594"/>
      <c r="Q297" s="594"/>
      <c r="R297" s="594"/>
      <c r="S297" s="594"/>
      <c r="T297" s="594"/>
      <c r="U297" s="594"/>
      <c r="V297" s="594"/>
      <c r="W297" s="594"/>
      <c r="X297" s="594"/>
      <c r="Y297" s="594"/>
      <c r="Z297" s="594"/>
      <c r="AA297" s="594"/>
      <c r="AB297" s="594"/>
      <c r="AC297" s="594"/>
      <c r="AD297" s="594"/>
      <c r="AE297" s="593"/>
    </row>
    <row r="298" spans="1:44">
      <c r="A298" s="593"/>
      <c r="B298" s="597"/>
      <c r="C298" s="598"/>
      <c r="D298" s="598"/>
      <c r="E298" s="598"/>
      <c r="F298" s="598"/>
      <c r="G298" s="598"/>
      <c r="H298" s="598"/>
      <c r="I298" s="598"/>
      <c r="J298" s="598"/>
      <c r="K298" s="598"/>
      <c r="L298" s="598"/>
      <c r="M298" s="598"/>
      <c r="N298" s="598"/>
      <c r="O298" s="598"/>
      <c r="P298" s="598"/>
      <c r="Q298" s="598"/>
      <c r="R298" s="598"/>
      <c r="S298" s="598"/>
      <c r="T298" s="598"/>
      <c r="U298" s="598"/>
      <c r="V298" s="599"/>
      <c r="W298" s="599"/>
      <c r="X298" s="598"/>
      <c r="Y298" s="600"/>
      <c r="Z298" s="598"/>
      <c r="AA298" s="598"/>
      <c r="AB298" s="598"/>
      <c r="AC298" s="598"/>
      <c r="AD298" s="601"/>
      <c r="AE298" s="593"/>
      <c r="AH298" s="2667"/>
      <c r="AI298" s="602" t="s">
        <v>507</v>
      </c>
      <c r="AJ298" s="602" t="s">
        <v>508</v>
      </c>
      <c r="AK298" s="602" t="s">
        <v>509</v>
      </c>
      <c r="AL298" s="2668" t="s">
        <v>510</v>
      </c>
      <c r="AM298" s="2668"/>
      <c r="AN298" s="2668"/>
      <c r="AO298" s="2668"/>
      <c r="AP298" s="602" t="s">
        <v>511</v>
      </c>
      <c r="AQ298" s="602" t="s">
        <v>512</v>
      </c>
      <c r="AR298" s="602" t="s">
        <v>513</v>
      </c>
    </row>
    <row r="299" spans="1:44" ht="12.75" thickBot="1">
      <c r="A299" s="593"/>
      <c r="B299" s="603"/>
      <c r="C299" s="594"/>
      <c r="D299" s="594"/>
      <c r="E299" s="594"/>
      <c r="F299" s="594"/>
      <c r="G299" s="594"/>
      <c r="H299" s="594"/>
      <c r="I299" s="594"/>
      <c r="J299" s="594"/>
      <c r="K299" s="594"/>
      <c r="L299" s="594"/>
      <c r="M299" s="594"/>
      <c r="N299" s="594"/>
      <c r="O299" s="594"/>
      <c r="P299" s="594"/>
      <c r="Q299" s="594"/>
      <c r="R299" s="594"/>
      <c r="S299" s="594"/>
      <c r="T299" s="594"/>
      <c r="U299" s="594"/>
      <c r="V299" s="594"/>
      <c r="W299" s="594"/>
      <c r="X299" s="594"/>
      <c r="Y299" s="594"/>
      <c r="Z299" s="594"/>
      <c r="AA299" s="594"/>
      <c r="AB299" s="594"/>
      <c r="AC299" s="594"/>
      <c r="AD299" s="604"/>
      <c r="AE299" s="593"/>
      <c r="AH299" s="2667"/>
      <c r="AI299" s="602"/>
      <c r="AJ299" s="602"/>
      <c r="AK299" s="602"/>
      <c r="AL299" s="602" t="s">
        <v>514</v>
      </c>
      <c r="AM299" s="602" t="s">
        <v>515</v>
      </c>
      <c r="AN299" s="602" t="s">
        <v>516</v>
      </c>
      <c r="AO299" s="602" t="s">
        <v>517</v>
      </c>
      <c r="AP299" s="602"/>
      <c r="AQ299" s="602"/>
      <c r="AR299" s="602"/>
    </row>
    <row r="300" spans="1:44" ht="13.5" thickTop="1" thickBot="1">
      <c r="A300" s="593"/>
      <c r="B300" s="603"/>
      <c r="C300" s="594"/>
      <c r="D300" s="594"/>
      <c r="E300" s="594"/>
      <c r="F300" s="594"/>
      <c r="G300" s="594"/>
      <c r="H300" s="594"/>
      <c r="I300" s="594"/>
      <c r="J300" s="2669" t="s">
        <v>669</v>
      </c>
      <c r="K300" s="2670"/>
      <c r="L300" s="2670"/>
      <c r="M300" s="2671"/>
      <c r="N300" s="594"/>
      <c r="O300" s="594"/>
      <c r="P300" s="594"/>
      <c r="Q300" s="594"/>
      <c r="R300" s="594"/>
      <c r="S300" s="594"/>
      <c r="T300" s="594"/>
      <c r="U300" s="594"/>
      <c r="V300" s="594"/>
      <c r="W300" s="594"/>
      <c r="X300" s="594"/>
      <c r="Y300" s="594"/>
      <c r="Z300" s="2672" t="s">
        <v>516</v>
      </c>
      <c r="AA300" s="2673"/>
      <c r="AB300" s="2673"/>
      <c r="AC300" s="2674"/>
      <c r="AD300" s="604"/>
      <c r="AE300" s="593"/>
      <c r="AH300" s="2667"/>
      <c r="AI300" s="602" t="s">
        <v>520</v>
      </c>
      <c r="AJ300" s="602" t="s">
        <v>521</v>
      </c>
      <c r="AK300" s="602" t="s">
        <v>522</v>
      </c>
      <c r="AL300" s="602" t="s">
        <v>523</v>
      </c>
      <c r="AM300" s="602" t="s">
        <v>524</v>
      </c>
      <c r="AN300" s="602" t="s">
        <v>525</v>
      </c>
      <c r="AO300" s="602" t="s">
        <v>526</v>
      </c>
      <c r="AP300" s="602" t="s">
        <v>527</v>
      </c>
      <c r="AQ300" s="602" t="s">
        <v>528</v>
      </c>
      <c r="AR300" s="602" t="s">
        <v>529</v>
      </c>
    </row>
    <row r="301" spans="1:44" ht="12.75" thickTop="1">
      <c r="A301" s="593"/>
      <c r="B301" s="603"/>
      <c r="C301" s="2672" t="s">
        <v>670</v>
      </c>
      <c r="D301" s="2673"/>
      <c r="E301" s="2673"/>
      <c r="F301" s="2674"/>
      <c r="G301" s="594"/>
      <c r="H301" s="594"/>
      <c r="I301" s="594"/>
      <c r="J301" s="2675">
        <f>AJ308</f>
        <v>2237.0332339850361</v>
      </c>
      <c r="K301" s="2676"/>
      <c r="L301" s="2676"/>
      <c r="M301" s="2677"/>
      <c r="N301" s="594"/>
      <c r="O301" s="594"/>
      <c r="P301" s="594"/>
      <c r="Q301" s="594"/>
      <c r="R301" s="594"/>
      <c r="S301" s="594"/>
      <c r="T301" s="594"/>
      <c r="U301" s="594"/>
      <c r="V301" s="594"/>
      <c r="W301" s="594"/>
      <c r="X301" s="594"/>
      <c r="Y301" s="594"/>
      <c r="Z301" s="2678">
        <f>AQ308</f>
        <v>14118.145218506867</v>
      </c>
      <c r="AA301" s="2679"/>
      <c r="AB301" s="2679"/>
      <c r="AC301" s="2680"/>
      <c r="AD301" s="604"/>
      <c r="AE301" s="593"/>
      <c r="AH301" s="605" t="s">
        <v>573</v>
      </c>
      <c r="AI301" s="606">
        <f>'表Ⅲ・9　180116再'!C$33</f>
        <v>15161.455952007609</v>
      </c>
      <c r="AJ301" s="606">
        <f>'表Ⅲ・9　180116再'!D$33</f>
        <v>2237.0332339850361</v>
      </c>
      <c r="AK301" s="606">
        <f>'表Ⅲ・9　180116再'!E$33</f>
        <v>592.95698480516387</v>
      </c>
      <c r="AL301" s="606">
        <f>'表Ⅲ・9　180116再'!F$33</f>
        <v>12331.465733217407</v>
      </c>
      <c r="AM301" s="606">
        <f>'表Ⅲ・9　180116再'!G$33</f>
        <v>12137.19932825159</v>
      </c>
      <c r="AN301" s="606">
        <f>'表Ⅲ・9　180116再'!H$33</f>
        <v>11881.111984521831</v>
      </c>
      <c r="AO301" s="606">
        <f>'表Ⅲ・9　180116再'!I$33</f>
        <v>256.08734372975812</v>
      </c>
      <c r="AP301" s="606">
        <f>$AJ301+$AN301</f>
        <v>14118.145218506867</v>
      </c>
      <c r="AQ301" s="606">
        <f>$AL301-$AM301</f>
        <v>194.26640496581604</v>
      </c>
      <c r="AR301" s="606">
        <f>$AK301+$AO301</f>
        <v>849.04432853492199</v>
      </c>
    </row>
    <row r="302" spans="1:44" ht="12.75" thickBot="1">
      <c r="A302" s="593"/>
      <c r="B302" s="603"/>
      <c r="C302" s="2678">
        <f>AI308</f>
        <v>15161.455952007609</v>
      </c>
      <c r="D302" s="2679"/>
      <c r="E302" s="2679"/>
      <c r="F302" s="2680"/>
      <c r="G302" s="594"/>
      <c r="H302" s="594"/>
      <c r="I302" s="594"/>
      <c r="J302" s="2684">
        <f>AJ309</f>
        <v>0.14754738865885889</v>
      </c>
      <c r="K302" s="2685"/>
      <c r="L302" s="2685"/>
      <c r="M302" s="2686"/>
      <c r="N302" s="594"/>
      <c r="O302" s="594"/>
      <c r="P302" s="594"/>
      <c r="Q302" s="594"/>
      <c r="R302" s="594"/>
      <c r="S302" s="594"/>
      <c r="T302" s="594"/>
      <c r="U302" s="594"/>
      <c r="V302" s="594"/>
      <c r="W302" s="594"/>
      <c r="X302" s="594"/>
      <c r="Y302" s="594"/>
      <c r="Z302" s="2687">
        <f>AQ309</f>
        <v>0.93118663954152825</v>
      </c>
      <c r="AA302" s="2688"/>
      <c r="AB302" s="2688"/>
      <c r="AC302" s="2689"/>
      <c r="AD302" s="604"/>
      <c r="AE302" s="593"/>
      <c r="AH302" s="607" t="s">
        <v>655</v>
      </c>
      <c r="AI302" s="606"/>
      <c r="AJ302" s="608">
        <f>'表Ⅲ・9　180116再'!D$34</f>
        <v>0.14754738865885889</v>
      </c>
      <c r="AK302" s="608">
        <f>'表Ⅲ・9　180116再'!E$34</f>
        <v>3.9109501533501949E-2</v>
      </c>
      <c r="AL302" s="608">
        <f>'表Ⅲ・9　180116再'!F$34</f>
        <v>0.81334310980763902</v>
      </c>
      <c r="AM302" s="608">
        <f>'表Ⅲ・9　180116再'!G$34</f>
        <v>0.80052993371289249</v>
      </c>
      <c r="AN302" s="608">
        <f>'表Ⅲ・9　180116再'!H$34</f>
        <v>0.78363925088266928</v>
      </c>
      <c r="AO302" s="608">
        <f>'表Ⅲ・9　180116再'!I$34</f>
        <v>1.6890682830223058E-2</v>
      </c>
      <c r="AP302" s="608">
        <f>'表Ⅲ・9　180116再'!J$34</f>
        <v>0.93118663954152825</v>
      </c>
      <c r="AQ302" s="608">
        <f>'表Ⅲ・9　180116再'!K$34</f>
        <v>1.2813176094746758E-2</v>
      </c>
      <c r="AR302" s="608">
        <f>'表Ⅲ・9　180116再'!L$34</f>
        <v>5.6000184363725003E-2</v>
      </c>
    </row>
    <row r="303" spans="1:44" ht="13.5" thickTop="1" thickBot="1">
      <c r="A303" s="593"/>
      <c r="B303" s="603"/>
      <c r="C303" s="2687">
        <v>1</v>
      </c>
      <c r="D303" s="2688"/>
      <c r="E303" s="2688"/>
      <c r="F303" s="2689"/>
      <c r="G303" s="594"/>
      <c r="H303" s="594"/>
      <c r="I303" s="594"/>
      <c r="J303" s="594"/>
      <c r="K303" s="594"/>
      <c r="L303" s="594"/>
      <c r="M303" s="594"/>
      <c r="N303" s="594"/>
      <c r="O303" s="594"/>
      <c r="P303" s="594"/>
      <c r="Q303" s="594"/>
      <c r="R303" s="594"/>
      <c r="S303" s="594"/>
      <c r="T303" s="594"/>
      <c r="U303" s="594"/>
      <c r="V303" s="594"/>
      <c r="W303" s="594"/>
      <c r="X303" s="594"/>
      <c r="Y303" s="594"/>
      <c r="Z303" s="594"/>
      <c r="AA303" s="594"/>
      <c r="AB303" s="594"/>
      <c r="AC303" s="594"/>
      <c r="AD303" s="604"/>
      <c r="AE303" s="593"/>
    </row>
    <row r="304" spans="1:44" ht="12.75" thickTop="1">
      <c r="A304" s="593"/>
      <c r="B304" s="603"/>
      <c r="C304" s="594"/>
      <c r="D304" s="594"/>
      <c r="E304" s="594"/>
      <c r="F304" s="594"/>
      <c r="G304" s="594"/>
      <c r="H304" s="594"/>
      <c r="I304" s="594"/>
      <c r="J304" s="594"/>
      <c r="K304" s="594"/>
      <c r="L304" s="594"/>
      <c r="M304" s="594"/>
      <c r="N304" s="594"/>
      <c r="O304" s="594"/>
      <c r="P304" s="594"/>
      <c r="Q304" s="594"/>
      <c r="R304" s="594"/>
      <c r="S304" s="594"/>
      <c r="T304" s="594"/>
      <c r="U304" s="594"/>
      <c r="V304" s="2669" t="s">
        <v>671</v>
      </c>
      <c r="W304" s="2670"/>
      <c r="X304" s="2670"/>
      <c r="Y304" s="2671"/>
      <c r="Z304" s="2690"/>
      <c r="AA304" s="2690"/>
      <c r="AB304" s="2690"/>
      <c r="AC304" s="2690"/>
      <c r="AD304" s="604"/>
      <c r="AE304" s="593"/>
    </row>
    <row r="305" spans="1:44">
      <c r="A305" s="593"/>
      <c r="B305" s="603"/>
      <c r="C305" s="2690"/>
      <c r="D305" s="2690"/>
      <c r="E305" s="2690"/>
      <c r="F305" s="2690"/>
      <c r="G305" s="594"/>
      <c r="H305" s="594"/>
      <c r="I305" s="594"/>
      <c r="J305" s="594"/>
      <c r="K305" s="594"/>
      <c r="L305" s="594"/>
      <c r="M305" s="594"/>
      <c r="N305" s="594"/>
      <c r="O305" s="594"/>
      <c r="P305" s="2669" t="s">
        <v>515</v>
      </c>
      <c r="Q305" s="2670"/>
      <c r="R305" s="2670"/>
      <c r="S305" s="2671"/>
      <c r="T305" s="594"/>
      <c r="U305" s="594"/>
      <c r="V305" s="2675">
        <f>AO308</f>
        <v>11881.111984521831</v>
      </c>
      <c r="W305" s="2676"/>
      <c r="X305" s="2676"/>
      <c r="Y305" s="2677"/>
      <c r="Z305" s="2681"/>
      <c r="AA305" s="2681"/>
      <c r="AB305" s="2681"/>
      <c r="AC305" s="2681"/>
      <c r="AD305" s="604"/>
      <c r="AE305" s="593"/>
    </row>
    <row r="306" spans="1:44">
      <c r="A306" s="593"/>
      <c r="B306" s="603"/>
      <c r="C306" s="2681"/>
      <c r="D306" s="2681"/>
      <c r="E306" s="2681"/>
      <c r="F306" s="2681"/>
      <c r="G306" s="594"/>
      <c r="H306" s="594"/>
      <c r="I306" s="594"/>
      <c r="J306" s="2669" t="s">
        <v>514</v>
      </c>
      <c r="K306" s="2670"/>
      <c r="L306" s="2670"/>
      <c r="M306" s="2671"/>
      <c r="N306" s="594"/>
      <c r="O306" s="594"/>
      <c r="P306" s="2682">
        <f>AN308</f>
        <v>12137.19932825159</v>
      </c>
      <c r="Q306" s="2679"/>
      <c r="R306" s="2679"/>
      <c r="S306" s="2683"/>
      <c r="T306" s="594"/>
      <c r="U306" s="594"/>
      <c r="V306" s="2684">
        <f>AO309</f>
        <v>0.78363925088266928</v>
      </c>
      <c r="W306" s="2685"/>
      <c r="X306" s="2685"/>
      <c r="Y306" s="2686"/>
      <c r="Z306" s="594"/>
      <c r="AA306" s="594"/>
      <c r="AB306" s="594"/>
      <c r="AC306" s="594"/>
      <c r="AD306" s="604"/>
      <c r="AE306" s="593"/>
    </row>
    <row r="307" spans="1:44">
      <c r="A307" s="593"/>
      <c r="B307" s="603"/>
      <c r="C307" s="594"/>
      <c r="D307" s="594"/>
      <c r="E307" s="594"/>
      <c r="F307" s="594"/>
      <c r="G307" s="594"/>
      <c r="H307" s="594"/>
      <c r="I307" s="594"/>
      <c r="J307" s="2682">
        <f>AL308</f>
        <v>12331.465733217407</v>
      </c>
      <c r="K307" s="2679"/>
      <c r="L307" s="2679"/>
      <c r="M307" s="2683"/>
      <c r="N307" s="594"/>
      <c r="O307" s="594"/>
      <c r="P307" s="2684">
        <f>AN309</f>
        <v>0.80052993371289249</v>
      </c>
      <c r="Q307" s="2685"/>
      <c r="R307" s="2685"/>
      <c r="S307" s="2686"/>
      <c r="T307" s="594"/>
      <c r="U307" s="594"/>
      <c r="V307" s="609"/>
      <c r="W307" s="609"/>
      <c r="X307" s="609"/>
      <c r="Y307" s="609"/>
      <c r="Z307" s="594"/>
      <c r="AA307" s="594"/>
      <c r="AB307" s="594"/>
      <c r="AC307" s="594"/>
      <c r="AD307" s="604"/>
      <c r="AE307" s="593"/>
      <c r="AI307" s="480" t="s">
        <v>534</v>
      </c>
      <c r="AJ307" s="480" t="s">
        <v>535</v>
      </c>
      <c r="AK307" s="480" t="s">
        <v>536</v>
      </c>
      <c r="AL307" s="480" t="s">
        <v>537</v>
      </c>
      <c r="AM307" s="480" t="s">
        <v>542</v>
      </c>
      <c r="AN307" s="480" t="s">
        <v>538</v>
      </c>
      <c r="AO307" s="480" t="s">
        <v>539</v>
      </c>
      <c r="AP307" s="480" t="s">
        <v>540</v>
      </c>
      <c r="AQ307" s="480" t="s">
        <v>541</v>
      </c>
      <c r="AR307" s="480" t="s">
        <v>543</v>
      </c>
    </row>
    <row r="308" spans="1:44" ht="12.75" thickBot="1">
      <c r="A308" s="593"/>
      <c r="B308" s="603"/>
      <c r="C308" s="594"/>
      <c r="D308" s="594"/>
      <c r="E308" s="594"/>
      <c r="F308" s="594"/>
      <c r="G308" s="594"/>
      <c r="H308" s="594"/>
      <c r="I308" s="594"/>
      <c r="J308" s="2684">
        <f>AL309</f>
        <v>0.81334310980763902</v>
      </c>
      <c r="K308" s="2685"/>
      <c r="L308" s="2685"/>
      <c r="M308" s="2686"/>
      <c r="N308" s="594"/>
      <c r="O308" s="594"/>
      <c r="P308" s="594"/>
      <c r="Q308" s="594"/>
      <c r="R308" s="594"/>
      <c r="S308" s="594"/>
      <c r="T308" s="594"/>
      <c r="U308" s="594"/>
      <c r="V308" s="2669" t="s">
        <v>672</v>
      </c>
      <c r="W308" s="2670"/>
      <c r="X308" s="2670"/>
      <c r="Y308" s="2671"/>
      <c r="Z308" s="594"/>
      <c r="AA308" s="594"/>
      <c r="AB308" s="594"/>
      <c r="AC308" s="594"/>
      <c r="AD308" s="604"/>
      <c r="AE308" s="593"/>
      <c r="AH308" s="610" t="str">
        <f>AH301</f>
        <v>鉱 さ い</v>
      </c>
      <c r="AI308" s="491">
        <f>AI301</f>
        <v>15161.455952007609</v>
      </c>
      <c r="AJ308" s="491">
        <f>AJ301</f>
        <v>2237.0332339850361</v>
      </c>
      <c r="AK308" s="491">
        <f>AK301</f>
        <v>592.95698480516387</v>
      </c>
      <c r="AL308" s="491">
        <f>AL301</f>
        <v>12331.465733217407</v>
      </c>
      <c r="AM308" s="491">
        <f>AQ301</f>
        <v>194.26640496581604</v>
      </c>
      <c r="AN308" s="491">
        <f t="shared" ref="AN308:AQ309" si="14">AM301</f>
        <v>12137.19932825159</v>
      </c>
      <c r="AO308" s="491">
        <f t="shared" si="14"/>
        <v>11881.111984521831</v>
      </c>
      <c r="AP308" s="491">
        <f t="shared" si="14"/>
        <v>256.08734372975812</v>
      </c>
      <c r="AQ308" s="491">
        <f t="shared" si="14"/>
        <v>14118.145218506867</v>
      </c>
      <c r="AR308" s="491">
        <f>AR301</f>
        <v>849.04432853492199</v>
      </c>
    </row>
    <row r="309" spans="1:44" ht="12.75" thickTop="1">
      <c r="A309" s="593"/>
      <c r="B309" s="603"/>
      <c r="C309" s="594"/>
      <c r="D309" s="594"/>
      <c r="E309" s="594"/>
      <c r="F309" s="594"/>
      <c r="G309" s="594"/>
      <c r="H309" s="594"/>
      <c r="I309" s="594"/>
      <c r="J309" s="594"/>
      <c r="K309" s="594"/>
      <c r="L309" s="594"/>
      <c r="M309" s="594"/>
      <c r="N309" s="594"/>
      <c r="O309" s="594"/>
      <c r="P309" s="2672" t="s">
        <v>512</v>
      </c>
      <c r="Q309" s="2673"/>
      <c r="R309" s="2673"/>
      <c r="S309" s="2674"/>
      <c r="T309" s="594"/>
      <c r="U309" s="594"/>
      <c r="V309" s="2675">
        <f>AP308</f>
        <v>256.08734372975812</v>
      </c>
      <c r="W309" s="2676"/>
      <c r="X309" s="2676"/>
      <c r="Y309" s="2677"/>
      <c r="Z309" s="594"/>
      <c r="AA309" s="594"/>
      <c r="AB309" s="594"/>
      <c r="AC309" s="594"/>
      <c r="AD309" s="604"/>
      <c r="AE309" s="593"/>
      <c r="AH309" s="363" t="s">
        <v>655</v>
      </c>
      <c r="AJ309" s="480">
        <f>AJ302</f>
        <v>0.14754738865885889</v>
      </c>
      <c r="AK309" s="480">
        <f>AK302</f>
        <v>3.9109501533501949E-2</v>
      </c>
      <c r="AL309" s="480">
        <f>AL302</f>
        <v>0.81334310980763902</v>
      </c>
      <c r="AM309" s="480">
        <f>AQ302</f>
        <v>1.2813176094746758E-2</v>
      </c>
      <c r="AN309" s="480">
        <f t="shared" si="14"/>
        <v>0.80052993371289249</v>
      </c>
      <c r="AO309" s="480">
        <f t="shared" si="14"/>
        <v>0.78363925088266928</v>
      </c>
      <c r="AP309" s="480">
        <f t="shared" si="14"/>
        <v>1.6890682830223058E-2</v>
      </c>
      <c r="AQ309" s="480">
        <f t="shared" si="14"/>
        <v>0.93118663954152825</v>
      </c>
      <c r="AR309" s="480">
        <f>AR302</f>
        <v>5.6000184363725003E-2</v>
      </c>
    </row>
    <row r="310" spans="1:44">
      <c r="A310" s="593"/>
      <c r="B310" s="603"/>
      <c r="C310" s="594"/>
      <c r="D310" s="594"/>
      <c r="E310" s="594"/>
      <c r="F310" s="594"/>
      <c r="G310" s="594"/>
      <c r="H310" s="594"/>
      <c r="I310" s="594"/>
      <c r="J310" s="594"/>
      <c r="K310" s="594"/>
      <c r="L310" s="594"/>
      <c r="M310" s="594"/>
      <c r="N310" s="594"/>
      <c r="O310" s="594"/>
      <c r="P310" s="2678">
        <f>AM308</f>
        <v>194.26640496581604</v>
      </c>
      <c r="Q310" s="2679"/>
      <c r="R310" s="2679"/>
      <c r="S310" s="2680"/>
      <c r="T310" s="594"/>
      <c r="U310" s="594"/>
      <c r="V310" s="2684">
        <f>AP309</f>
        <v>1.6890682830223058E-2</v>
      </c>
      <c r="W310" s="2685"/>
      <c r="X310" s="2685"/>
      <c r="Y310" s="2686"/>
      <c r="Z310" s="594"/>
      <c r="AA310" s="594"/>
      <c r="AB310" s="594"/>
      <c r="AC310" s="594"/>
      <c r="AD310" s="604"/>
      <c r="AE310" s="593"/>
    </row>
    <row r="311" spans="1:44" ht="12.75" thickBot="1">
      <c r="A311" s="593"/>
      <c r="B311" s="603"/>
      <c r="C311" s="594"/>
      <c r="D311" s="594"/>
      <c r="E311" s="594"/>
      <c r="F311" s="594"/>
      <c r="G311" s="594"/>
      <c r="H311" s="594"/>
      <c r="I311" s="594"/>
      <c r="J311" s="602"/>
      <c r="K311" s="602"/>
      <c r="L311" s="602"/>
      <c r="M311" s="602"/>
      <c r="N311" s="594"/>
      <c r="O311" s="594"/>
      <c r="P311" s="2687">
        <f>AM309</f>
        <v>1.2813176094746758E-2</v>
      </c>
      <c r="Q311" s="2688"/>
      <c r="R311" s="2688"/>
      <c r="S311" s="2689"/>
      <c r="T311" s="594"/>
      <c r="U311" s="594"/>
      <c r="V311" s="602"/>
      <c r="W311" s="602"/>
      <c r="X311" s="602"/>
      <c r="Y311" s="602"/>
      <c r="Z311" s="594"/>
      <c r="AA311" s="594"/>
      <c r="AB311" s="594"/>
      <c r="AC311" s="594"/>
      <c r="AD311" s="604"/>
      <c r="AE311" s="593"/>
    </row>
    <row r="312" spans="1:44" ht="12.75" thickTop="1">
      <c r="A312" s="593"/>
      <c r="B312" s="603"/>
      <c r="C312" s="594"/>
      <c r="D312" s="594"/>
      <c r="E312" s="594"/>
      <c r="F312" s="594"/>
      <c r="G312" s="594"/>
      <c r="H312" s="594"/>
      <c r="I312" s="594"/>
      <c r="J312" s="2669" t="s">
        <v>673</v>
      </c>
      <c r="K312" s="2670"/>
      <c r="L312" s="2670"/>
      <c r="M312" s="2671"/>
      <c r="N312" s="594"/>
      <c r="O312" s="594"/>
      <c r="P312" s="594"/>
      <c r="Q312" s="594"/>
      <c r="R312" s="594"/>
      <c r="S312" s="594"/>
      <c r="T312" s="594"/>
      <c r="U312" s="594"/>
      <c r="V312" s="602"/>
      <c r="W312" s="602"/>
      <c r="X312" s="602"/>
      <c r="Y312" s="602"/>
      <c r="Z312" s="2672" t="s">
        <v>674</v>
      </c>
      <c r="AA312" s="2673"/>
      <c r="AB312" s="2673"/>
      <c r="AC312" s="2674"/>
      <c r="AD312" s="604"/>
      <c r="AE312" s="593"/>
      <c r="AI312" s="491"/>
      <c r="AJ312" s="491"/>
      <c r="AK312" s="491"/>
      <c r="AL312" s="491"/>
      <c r="AM312" s="491"/>
      <c r="AN312" s="491"/>
      <c r="AO312" s="491"/>
      <c r="AP312" s="491"/>
      <c r="AQ312" s="491"/>
      <c r="AR312" s="491"/>
    </row>
    <row r="313" spans="1:44">
      <c r="A313" s="593"/>
      <c r="B313" s="603"/>
      <c r="C313" s="594"/>
      <c r="D313" s="594"/>
      <c r="E313" s="594"/>
      <c r="F313" s="594"/>
      <c r="G313" s="594"/>
      <c r="H313" s="594"/>
      <c r="I313" s="594"/>
      <c r="J313" s="2682">
        <f>AK308</f>
        <v>592.95698480516387</v>
      </c>
      <c r="K313" s="2679"/>
      <c r="L313" s="2679"/>
      <c r="M313" s="2683"/>
      <c r="N313" s="594"/>
      <c r="O313" s="594"/>
      <c r="P313" s="602"/>
      <c r="Q313" s="602"/>
      <c r="R313" s="602"/>
      <c r="S313" s="602"/>
      <c r="T313" s="594"/>
      <c r="U313" s="594"/>
      <c r="V313" s="602"/>
      <c r="W313" s="602"/>
      <c r="X313" s="602"/>
      <c r="Y313" s="602"/>
      <c r="Z313" s="2692">
        <f>AR308</f>
        <v>849.04432853492199</v>
      </c>
      <c r="AA313" s="2676"/>
      <c r="AB313" s="2676"/>
      <c r="AC313" s="2693"/>
      <c r="AD313" s="604"/>
      <c r="AE313" s="593"/>
    </row>
    <row r="314" spans="1:44" ht="12.75" thickBot="1">
      <c r="A314" s="593"/>
      <c r="B314" s="603"/>
      <c r="C314" s="594"/>
      <c r="D314" s="594"/>
      <c r="E314" s="594"/>
      <c r="F314" s="594"/>
      <c r="G314" s="594"/>
      <c r="H314" s="594"/>
      <c r="I314" s="594"/>
      <c r="J314" s="2684">
        <f>AK309</f>
        <v>3.9109501533501949E-2</v>
      </c>
      <c r="K314" s="2685"/>
      <c r="L314" s="2685"/>
      <c r="M314" s="2686"/>
      <c r="N314" s="594"/>
      <c r="O314" s="594"/>
      <c r="P314" s="602"/>
      <c r="Q314" s="602"/>
      <c r="R314" s="602"/>
      <c r="S314" s="602"/>
      <c r="T314" s="594"/>
      <c r="U314" s="594"/>
      <c r="V314" s="594"/>
      <c r="W314" s="594"/>
      <c r="X314" s="594"/>
      <c r="Y314" s="594"/>
      <c r="Z314" s="2687">
        <f>AR309</f>
        <v>5.6000184363725003E-2</v>
      </c>
      <c r="AA314" s="2688"/>
      <c r="AB314" s="2688"/>
      <c r="AC314" s="2689"/>
      <c r="AD314" s="604"/>
      <c r="AE314" s="593"/>
    </row>
    <row r="315" spans="1:44" ht="12.75" thickTop="1">
      <c r="A315" s="593"/>
      <c r="B315" s="603"/>
      <c r="C315" s="594"/>
      <c r="D315" s="594"/>
      <c r="E315" s="594"/>
      <c r="F315" s="594"/>
      <c r="G315" s="594"/>
      <c r="H315" s="594"/>
      <c r="I315" s="594"/>
      <c r="J315" s="594"/>
      <c r="K315" s="594"/>
      <c r="L315" s="594"/>
      <c r="M315" s="594"/>
      <c r="N315" s="594"/>
      <c r="O315" s="594"/>
      <c r="P315" s="602"/>
      <c r="Q315" s="602"/>
      <c r="R315" s="602"/>
      <c r="S315" s="602"/>
      <c r="T315" s="594"/>
      <c r="U315" s="594"/>
      <c r="V315" s="594"/>
      <c r="W315" s="594"/>
      <c r="X315" s="594"/>
      <c r="Y315" s="594"/>
      <c r="Z315" s="594"/>
      <c r="AA315" s="594"/>
      <c r="AB315" s="594"/>
      <c r="AC315" s="594"/>
      <c r="AD315" s="604"/>
      <c r="AE315" s="593"/>
    </row>
    <row r="316" spans="1:44">
      <c r="A316" s="593"/>
      <c r="B316" s="611"/>
      <c r="C316" s="612"/>
      <c r="D316" s="612"/>
      <c r="E316" s="612"/>
      <c r="F316" s="612"/>
      <c r="G316" s="612"/>
      <c r="H316" s="612"/>
      <c r="I316" s="612"/>
      <c r="J316" s="612"/>
      <c r="K316" s="612"/>
      <c r="L316" s="612"/>
      <c r="M316" s="612"/>
      <c r="N316" s="612"/>
      <c r="O316" s="612"/>
      <c r="P316" s="612"/>
      <c r="Q316" s="612"/>
      <c r="R316" s="612"/>
      <c r="S316" s="612"/>
      <c r="T316" s="612"/>
      <c r="U316" s="612"/>
      <c r="V316" s="612"/>
      <c r="W316" s="612"/>
      <c r="X316" s="612"/>
      <c r="Y316" s="612"/>
      <c r="Z316" s="612"/>
      <c r="AA316" s="612"/>
      <c r="AB316" s="612"/>
      <c r="AC316" s="612"/>
      <c r="AD316" s="613"/>
      <c r="AE316" s="593"/>
    </row>
    <row r="317" spans="1:44">
      <c r="A317" s="593"/>
      <c r="B317" s="594"/>
      <c r="C317" s="594"/>
      <c r="D317" s="594"/>
      <c r="E317" s="594"/>
      <c r="F317" s="594"/>
      <c r="G317" s="594"/>
      <c r="H317" s="594"/>
      <c r="I317" s="594"/>
      <c r="J317" s="594"/>
      <c r="K317" s="594"/>
      <c r="L317" s="594"/>
      <c r="M317" s="594"/>
      <c r="N317" s="594"/>
      <c r="O317" s="594"/>
      <c r="P317" s="614"/>
      <c r="Q317" s="614"/>
      <c r="R317" s="614"/>
      <c r="S317" s="614"/>
      <c r="T317" s="594"/>
      <c r="U317" s="594"/>
      <c r="V317" s="594"/>
      <c r="W317" s="594"/>
      <c r="X317" s="594"/>
      <c r="Y317" s="594"/>
      <c r="Z317" s="594"/>
      <c r="AA317" s="594"/>
      <c r="AB317" s="594"/>
      <c r="AC317" s="594"/>
      <c r="AD317" s="594"/>
      <c r="AE317" s="593"/>
    </row>
    <row r="318" spans="1:44">
      <c r="A318" s="593"/>
      <c r="B318" s="594"/>
      <c r="C318" s="595" t="s">
        <v>688</v>
      </c>
      <c r="D318" s="596" t="str">
        <f>AH329</f>
        <v>がれき類</v>
      </c>
      <c r="E318" s="594"/>
      <c r="F318" s="594"/>
      <c r="G318" s="594"/>
      <c r="H318" s="594"/>
      <c r="I318" s="594"/>
      <c r="J318" s="594"/>
      <c r="K318" s="594"/>
      <c r="L318" s="594"/>
      <c r="M318" s="594"/>
      <c r="N318" s="594"/>
      <c r="O318" s="594"/>
      <c r="P318" s="594"/>
      <c r="Q318" s="594"/>
      <c r="R318" s="594"/>
      <c r="S318" s="594"/>
      <c r="T318" s="594"/>
      <c r="U318" s="594"/>
      <c r="V318" s="594"/>
      <c r="W318" s="594"/>
      <c r="X318" s="594"/>
      <c r="Y318" s="594"/>
      <c r="Z318" s="594"/>
      <c r="AA318" s="594"/>
      <c r="AB318" s="594"/>
      <c r="AC318" s="594"/>
      <c r="AD318" s="594"/>
      <c r="AE318" s="593"/>
    </row>
    <row r="319" spans="1:44">
      <c r="A319" s="593"/>
      <c r="B319" s="597"/>
      <c r="C319" s="598"/>
      <c r="D319" s="598"/>
      <c r="E319" s="598"/>
      <c r="F319" s="598"/>
      <c r="G319" s="598"/>
      <c r="H319" s="598"/>
      <c r="I319" s="598"/>
      <c r="J319" s="598"/>
      <c r="K319" s="598"/>
      <c r="L319" s="598"/>
      <c r="M319" s="598"/>
      <c r="N319" s="598"/>
      <c r="O319" s="598"/>
      <c r="P319" s="598"/>
      <c r="Q319" s="598"/>
      <c r="R319" s="598"/>
      <c r="S319" s="598"/>
      <c r="T319" s="598"/>
      <c r="U319" s="598"/>
      <c r="V319" s="599"/>
      <c r="W319" s="599"/>
      <c r="X319" s="598"/>
      <c r="Y319" s="600"/>
      <c r="Z319" s="598"/>
      <c r="AA319" s="598"/>
      <c r="AB319" s="598"/>
      <c r="AC319" s="598"/>
      <c r="AD319" s="601"/>
      <c r="AE319" s="593"/>
      <c r="AH319" s="2667"/>
      <c r="AI319" s="602" t="s">
        <v>507</v>
      </c>
      <c r="AJ319" s="602" t="s">
        <v>508</v>
      </c>
      <c r="AK319" s="602" t="s">
        <v>509</v>
      </c>
      <c r="AL319" s="2668" t="s">
        <v>510</v>
      </c>
      <c r="AM319" s="2668"/>
      <c r="AN319" s="2668"/>
      <c r="AO319" s="2668"/>
      <c r="AP319" s="602" t="s">
        <v>511</v>
      </c>
      <c r="AQ319" s="602" t="s">
        <v>512</v>
      </c>
      <c r="AR319" s="602" t="s">
        <v>513</v>
      </c>
    </row>
    <row r="320" spans="1:44" ht="12.75" thickBot="1">
      <c r="A320" s="593"/>
      <c r="B320" s="603"/>
      <c r="C320" s="594"/>
      <c r="D320" s="594"/>
      <c r="E320" s="594"/>
      <c r="F320" s="594"/>
      <c r="G320" s="594"/>
      <c r="H320" s="594"/>
      <c r="I320" s="594"/>
      <c r="J320" s="594"/>
      <c r="K320" s="594"/>
      <c r="L320" s="594"/>
      <c r="M320" s="594"/>
      <c r="N320" s="594"/>
      <c r="O320" s="594"/>
      <c r="P320" s="594"/>
      <c r="Q320" s="594"/>
      <c r="R320" s="594"/>
      <c r="S320" s="594"/>
      <c r="T320" s="594"/>
      <c r="U320" s="594"/>
      <c r="V320" s="594"/>
      <c r="W320" s="594"/>
      <c r="X320" s="594"/>
      <c r="Y320" s="594"/>
      <c r="Z320" s="594"/>
      <c r="AA320" s="594"/>
      <c r="AB320" s="594"/>
      <c r="AC320" s="594"/>
      <c r="AD320" s="604"/>
      <c r="AE320" s="593"/>
      <c r="AH320" s="2667"/>
      <c r="AI320" s="602"/>
      <c r="AJ320" s="602"/>
      <c r="AK320" s="602"/>
      <c r="AL320" s="602" t="s">
        <v>514</v>
      </c>
      <c r="AM320" s="602" t="s">
        <v>515</v>
      </c>
      <c r="AN320" s="602" t="s">
        <v>516</v>
      </c>
      <c r="AO320" s="602" t="s">
        <v>517</v>
      </c>
      <c r="AP320" s="602"/>
      <c r="AQ320" s="602"/>
      <c r="AR320" s="602"/>
    </row>
    <row r="321" spans="1:44" ht="13.5" thickTop="1" thickBot="1">
      <c r="A321" s="593"/>
      <c r="B321" s="603"/>
      <c r="C321" s="594"/>
      <c r="D321" s="594"/>
      <c r="E321" s="594"/>
      <c r="F321" s="594"/>
      <c r="G321" s="594"/>
      <c r="H321" s="594"/>
      <c r="I321" s="594"/>
      <c r="J321" s="2669" t="s">
        <v>669</v>
      </c>
      <c r="K321" s="2670"/>
      <c r="L321" s="2670"/>
      <c r="M321" s="2671"/>
      <c r="N321" s="594"/>
      <c r="O321" s="594"/>
      <c r="P321" s="594"/>
      <c r="Q321" s="594"/>
      <c r="R321" s="594"/>
      <c r="S321" s="594"/>
      <c r="T321" s="594"/>
      <c r="U321" s="594"/>
      <c r="V321" s="594"/>
      <c r="W321" s="594"/>
      <c r="X321" s="594"/>
      <c r="Y321" s="594"/>
      <c r="Z321" s="2672" t="s">
        <v>516</v>
      </c>
      <c r="AA321" s="2673"/>
      <c r="AB321" s="2673"/>
      <c r="AC321" s="2674"/>
      <c r="AD321" s="604"/>
      <c r="AE321" s="593"/>
      <c r="AH321" s="2667"/>
      <c r="AI321" s="602" t="s">
        <v>520</v>
      </c>
      <c r="AJ321" s="602" t="s">
        <v>521</v>
      </c>
      <c r="AK321" s="602" t="s">
        <v>522</v>
      </c>
      <c r="AL321" s="602" t="s">
        <v>523</v>
      </c>
      <c r="AM321" s="602" t="s">
        <v>524</v>
      </c>
      <c r="AN321" s="602" t="s">
        <v>525</v>
      </c>
      <c r="AO321" s="602" t="s">
        <v>526</v>
      </c>
      <c r="AP321" s="602" t="s">
        <v>527</v>
      </c>
      <c r="AQ321" s="602" t="s">
        <v>528</v>
      </c>
      <c r="AR321" s="602" t="s">
        <v>529</v>
      </c>
    </row>
    <row r="322" spans="1:44" ht="12.75" thickTop="1">
      <c r="A322" s="593"/>
      <c r="B322" s="603"/>
      <c r="C322" s="2672" t="s">
        <v>670</v>
      </c>
      <c r="D322" s="2673"/>
      <c r="E322" s="2673"/>
      <c r="F322" s="2674"/>
      <c r="G322" s="594"/>
      <c r="H322" s="594"/>
      <c r="I322" s="594"/>
      <c r="J322" s="2675">
        <f>AJ329</f>
        <v>598.03281681218596</v>
      </c>
      <c r="K322" s="2676"/>
      <c r="L322" s="2676"/>
      <c r="M322" s="2677"/>
      <c r="N322" s="594"/>
      <c r="O322" s="594"/>
      <c r="P322" s="594"/>
      <c r="Q322" s="594"/>
      <c r="R322" s="594"/>
      <c r="S322" s="594"/>
      <c r="T322" s="594"/>
      <c r="U322" s="594"/>
      <c r="V322" s="594"/>
      <c r="W322" s="594"/>
      <c r="X322" s="594"/>
      <c r="Y322" s="594"/>
      <c r="Z322" s="2678">
        <f>AQ329</f>
        <v>61690.827781621985</v>
      </c>
      <c r="AA322" s="2679"/>
      <c r="AB322" s="2679"/>
      <c r="AC322" s="2680"/>
      <c r="AD322" s="604"/>
      <c r="AE322" s="593"/>
      <c r="AH322" s="616" t="s">
        <v>221</v>
      </c>
      <c r="AI322" s="606">
        <f>'表Ⅲ・9　180116再'!C$35</f>
        <v>64212.460625369757</v>
      </c>
      <c r="AJ322" s="606">
        <f>'表Ⅲ・9　180116再'!D$35</f>
        <v>598.03281681218596</v>
      </c>
      <c r="AK322" s="606">
        <f>'表Ⅲ・9　180116再'!E$35</f>
        <v>631.03374133027478</v>
      </c>
      <c r="AL322" s="606">
        <f>'表Ⅲ・9　180116再'!F$35</f>
        <v>62983.394067227287</v>
      </c>
      <c r="AM322" s="606">
        <f>'表Ⅲ・9　180116再'!G$35</f>
        <v>62006.170014998715</v>
      </c>
      <c r="AN322" s="606">
        <f>'表Ⅲ・9　180116再'!H$35</f>
        <v>61092.7949648098</v>
      </c>
      <c r="AO322" s="606">
        <f>'表Ⅲ・9　180116再'!I$35</f>
        <v>913.3750501889217</v>
      </c>
      <c r="AP322" s="606">
        <f>$AJ322+$AN322</f>
        <v>61690.827781621985</v>
      </c>
      <c r="AQ322" s="606">
        <f>$AL322-$AM322</f>
        <v>977.22405222857196</v>
      </c>
      <c r="AR322" s="606">
        <f>$AK322+$AO322</f>
        <v>1544.4087915191965</v>
      </c>
    </row>
    <row r="323" spans="1:44" ht="12.75" thickBot="1">
      <c r="A323" s="593"/>
      <c r="B323" s="603"/>
      <c r="C323" s="2678">
        <f>AI329</f>
        <v>64212.460625369757</v>
      </c>
      <c r="D323" s="2679"/>
      <c r="E323" s="2679"/>
      <c r="F323" s="2680"/>
      <c r="G323" s="594"/>
      <c r="H323" s="594"/>
      <c r="I323" s="594"/>
      <c r="J323" s="2684">
        <f>AJ330</f>
        <v>9.3133452757907347E-3</v>
      </c>
      <c r="K323" s="2685"/>
      <c r="L323" s="2685"/>
      <c r="M323" s="2686"/>
      <c r="N323" s="594"/>
      <c r="O323" s="594"/>
      <c r="P323" s="594"/>
      <c r="Q323" s="594"/>
      <c r="R323" s="594"/>
      <c r="S323" s="594"/>
      <c r="T323" s="594"/>
      <c r="U323" s="594"/>
      <c r="V323" s="594"/>
      <c r="W323" s="594"/>
      <c r="X323" s="594"/>
      <c r="Y323" s="594"/>
      <c r="Z323" s="2687">
        <f>AQ330</f>
        <v>0.96072985182020132</v>
      </c>
      <c r="AA323" s="2688"/>
      <c r="AB323" s="2688"/>
      <c r="AC323" s="2689"/>
      <c r="AD323" s="604"/>
      <c r="AE323" s="593"/>
      <c r="AH323" s="607" t="s">
        <v>655</v>
      </c>
      <c r="AI323" s="606"/>
      <c r="AJ323" s="608">
        <f>'表Ⅲ・9　180116再'!D$36</f>
        <v>9.3133452757907347E-3</v>
      </c>
      <c r="AK323" s="608">
        <f>'表Ⅲ・9　180116再'!E$36</f>
        <v>9.8272786182711565E-3</v>
      </c>
      <c r="AL323" s="608">
        <f>'表Ⅲ・9　180116再'!F$36</f>
        <v>0.98085937610593799</v>
      </c>
      <c r="AM323" s="608">
        <f>'表Ⅲ・9　180116再'!G$36</f>
        <v>0.96564077145021665</v>
      </c>
      <c r="AN323" s="608">
        <f>'表Ⅲ・9　180116再'!H$36</f>
        <v>0.95141650654441035</v>
      </c>
      <c r="AO323" s="608">
        <f>'表Ⅲ・9　180116再'!I$36</f>
        <v>1.422426490580639E-2</v>
      </c>
      <c r="AP323" s="608">
        <f>'表Ⅲ・9　180116再'!J$36</f>
        <v>0.96072985182020132</v>
      </c>
      <c r="AQ323" s="608">
        <f>'表Ⅲ・9　180116再'!K$36</f>
        <v>1.521860465572117E-2</v>
      </c>
      <c r="AR323" s="608">
        <f>'表Ⅲ・9　180116再'!L$36</f>
        <v>2.4051543524077536E-2</v>
      </c>
    </row>
    <row r="324" spans="1:44" ht="13.5" thickTop="1" thickBot="1">
      <c r="A324" s="593"/>
      <c r="B324" s="603"/>
      <c r="C324" s="2687">
        <v>1</v>
      </c>
      <c r="D324" s="2688"/>
      <c r="E324" s="2688"/>
      <c r="F324" s="2689"/>
      <c r="G324" s="594"/>
      <c r="H324" s="594"/>
      <c r="I324" s="594"/>
      <c r="J324" s="594"/>
      <c r="K324" s="594"/>
      <c r="L324" s="594"/>
      <c r="M324" s="594"/>
      <c r="N324" s="594"/>
      <c r="O324" s="594"/>
      <c r="P324" s="594"/>
      <c r="Q324" s="594"/>
      <c r="R324" s="594"/>
      <c r="S324" s="594"/>
      <c r="T324" s="594"/>
      <c r="U324" s="594"/>
      <c r="V324" s="594"/>
      <c r="W324" s="594"/>
      <c r="X324" s="594"/>
      <c r="Y324" s="594"/>
      <c r="Z324" s="594"/>
      <c r="AA324" s="594"/>
      <c r="AB324" s="594"/>
      <c r="AC324" s="594"/>
      <c r="AD324" s="604"/>
      <c r="AE324" s="593"/>
    </row>
    <row r="325" spans="1:44" ht="12.75" thickTop="1">
      <c r="A325" s="593"/>
      <c r="B325" s="603"/>
      <c r="C325" s="594"/>
      <c r="D325" s="594"/>
      <c r="E325" s="594"/>
      <c r="F325" s="594"/>
      <c r="G325" s="594"/>
      <c r="H325" s="594"/>
      <c r="I325" s="594"/>
      <c r="J325" s="594"/>
      <c r="K325" s="594"/>
      <c r="L325" s="594"/>
      <c r="M325" s="594"/>
      <c r="N325" s="594"/>
      <c r="O325" s="594"/>
      <c r="P325" s="594"/>
      <c r="Q325" s="594"/>
      <c r="R325" s="594"/>
      <c r="S325" s="594"/>
      <c r="T325" s="594"/>
      <c r="U325" s="594"/>
      <c r="V325" s="2669" t="s">
        <v>671</v>
      </c>
      <c r="W325" s="2670"/>
      <c r="X325" s="2670"/>
      <c r="Y325" s="2671"/>
      <c r="Z325" s="2690"/>
      <c r="AA325" s="2690"/>
      <c r="AB325" s="2690"/>
      <c r="AC325" s="2690"/>
      <c r="AD325" s="604"/>
      <c r="AE325" s="593"/>
    </row>
    <row r="326" spans="1:44">
      <c r="A326" s="593"/>
      <c r="B326" s="603"/>
      <c r="C326" s="2690"/>
      <c r="D326" s="2690"/>
      <c r="E326" s="2690"/>
      <c r="F326" s="2690"/>
      <c r="G326" s="594"/>
      <c r="H326" s="594"/>
      <c r="I326" s="594"/>
      <c r="J326" s="594"/>
      <c r="K326" s="594"/>
      <c r="L326" s="594"/>
      <c r="M326" s="594"/>
      <c r="N326" s="594"/>
      <c r="O326" s="594"/>
      <c r="P326" s="2669" t="s">
        <v>515</v>
      </c>
      <c r="Q326" s="2670"/>
      <c r="R326" s="2670"/>
      <c r="S326" s="2671"/>
      <c r="T326" s="594"/>
      <c r="U326" s="594"/>
      <c r="V326" s="2675">
        <f>AO329</f>
        <v>61092.7949648098</v>
      </c>
      <c r="W326" s="2676"/>
      <c r="X326" s="2676"/>
      <c r="Y326" s="2677"/>
      <c r="Z326" s="2681"/>
      <c r="AA326" s="2681"/>
      <c r="AB326" s="2681"/>
      <c r="AC326" s="2681"/>
      <c r="AD326" s="604"/>
      <c r="AE326" s="593"/>
    </row>
    <row r="327" spans="1:44">
      <c r="A327" s="593"/>
      <c r="B327" s="603"/>
      <c r="C327" s="2681"/>
      <c r="D327" s="2681"/>
      <c r="E327" s="2681"/>
      <c r="F327" s="2681"/>
      <c r="G327" s="594"/>
      <c r="H327" s="594"/>
      <c r="I327" s="594"/>
      <c r="J327" s="2669" t="s">
        <v>514</v>
      </c>
      <c r="K327" s="2670"/>
      <c r="L327" s="2670"/>
      <c r="M327" s="2671"/>
      <c r="N327" s="594"/>
      <c r="O327" s="594"/>
      <c r="P327" s="2682">
        <f>AN329</f>
        <v>62006.170014998715</v>
      </c>
      <c r="Q327" s="2679"/>
      <c r="R327" s="2679"/>
      <c r="S327" s="2683"/>
      <c r="T327" s="594"/>
      <c r="U327" s="594"/>
      <c r="V327" s="2684">
        <f>AO330</f>
        <v>0.95141650654441035</v>
      </c>
      <c r="W327" s="2685"/>
      <c r="X327" s="2685"/>
      <c r="Y327" s="2686"/>
      <c r="Z327" s="594"/>
      <c r="AA327" s="594"/>
      <c r="AB327" s="594"/>
      <c r="AC327" s="594"/>
      <c r="AD327" s="604"/>
      <c r="AE327" s="593"/>
    </row>
    <row r="328" spans="1:44">
      <c r="A328" s="593"/>
      <c r="B328" s="603"/>
      <c r="C328" s="594"/>
      <c r="D328" s="594"/>
      <c r="E328" s="594"/>
      <c r="F328" s="594"/>
      <c r="G328" s="594"/>
      <c r="H328" s="594"/>
      <c r="I328" s="594"/>
      <c r="J328" s="2682">
        <f>AL329</f>
        <v>62983.394067227287</v>
      </c>
      <c r="K328" s="2679"/>
      <c r="L328" s="2679"/>
      <c r="M328" s="2683"/>
      <c r="N328" s="594"/>
      <c r="O328" s="594"/>
      <c r="P328" s="2684">
        <f>AN330</f>
        <v>0.96564077145021665</v>
      </c>
      <c r="Q328" s="2685"/>
      <c r="R328" s="2685"/>
      <c r="S328" s="2686"/>
      <c r="T328" s="594"/>
      <c r="U328" s="594"/>
      <c r="V328" s="609"/>
      <c r="W328" s="609"/>
      <c r="X328" s="609"/>
      <c r="Y328" s="609"/>
      <c r="Z328" s="594"/>
      <c r="AA328" s="594"/>
      <c r="AB328" s="594"/>
      <c r="AC328" s="594"/>
      <c r="AD328" s="604"/>
      <c r="AE328" s="593"/>
      <c r="AI328" s="480" t="s">
        <v>534</v>
      </c>
      <c r="AJ328" s="480" t="s">
        <v>535</v>
      </c>
      <c r="AK328" s="480" t="s">
        <v>536</v>
      </c>
      <c r="AL328" s="480" t="s">
        <v>537</v>
      </c>
      <c r="AM328" s="480" t="s">
        <v>542</v>
      </c>
      <c r="AN328" s="480" t="s">
        <v>538</v>
      </c>
      <c r="AO328" s="480" t="s">
        <v>539</v>
      </c>
      <c r="AP328" s="480" t="s">
        <v>540</v>
      </c>
      <c r="AQ328" s="480" t="s">
        <v>541</v>
      </c>
      <c r="AR328" s="480" t="s">
        <v>543</v>
      </c>
    </row>
    <row r="329" spans="1:44" ht="12.75" thickBot="1">
      <c r="A329" s="593"/>
      <c r="B329" s="603"/>
      <c r="C329" s="594"/>
      <c r="D329" s="594"/>
      <c r="E329" s="594"/>
      <c r="F329" s="594"/>
      <c r="G329" s="594"/>
      <c r="H329" s="594"/>
      <c r="I329" s="594"/>
      <c r="J329" s="2684">
        <f>AL330</f>
        <v>0.98085937610593799</v>
      </c>
      <c r="K329" s="2685"/>
      <c r="L329" s="2685"/>
      <c r="M329" s="2686"/>
      <c r="N329" s="594"/>
      <c r="O329" s="594"/>
      <c r="P329" s="594"/>
      <c r="Q329" s="594"/>
      <c r="R329" s="594"/>
      <c r="S329" s="594"/>
      <c r="T329" s="594"/>
      <c r="U329" s="594"/>
      <c r="V329" s="2669" t="s">
        <v>672</v>
      </c>
      <c r="W329" s="2670"/>
      <c r="X329" s="2670"/>
      <c r="Y329" s="2671"/>
      <c r="Z329" s="594"/>
      <c r="AA329" s="594"/>
      <c r="AB329" s="594"/>
      <c r="AC329" s="594"/>
      <c r="AD329" s="604"/>
      <c r="AE329" s="593"/>
      <c r="AH329" s="610" t="str">
        <f>AH322</f>
        <v>がれき類</v>
      </c>
      <c r="AI329" s="491">
        <f>AI322</f>
        <v>64212.460625369757</v>
      </c>
      <c r="AJ329" s="491">
        <f>AJ322</f>
        <v>598.03281681218596</v>
      </c>
      <c r="AK329" s="491">
        <f>AK322</f>
        <v>631.03374133027478</v>
      </c>
      <c r="AL329" s="491">
        <f>AL322</f>
        <v>62983.394067227287</v>
      </c>
      <c r="AM329" s="491">
        <f>AQ322</f>
        <v>977.22405222857196</v>
      </c>
      <c r="AN329" s="491">
        <f t="shared" ref="AN329:AQ330" si="15">AM322</f>
        <v>62006.170014998715</v>
      </c>
      <c r="AO329" s="491">
        <f t="shared" si="15"/>
        <v>61092.7949648098</v>
      </c>
      <c r="AP329" s="491">
        <f t="shared" si="15"/>
        <v>913.3750501889217</v>
      </c>
      <c r="AQ329" s="491">
        <f t="shared" si="15"/>
        <v>61690.827781621985</v>
      </c>
      <c r="AR329" s="491">
        <f>AR322</f>
        <v>1544.4087915191965</v>
      </c>
    </row>
    <row r="330" spans="1:44" ht="12.75" thickTop="1">
      <c r="A330" s="593"/>
      <c r="B330" s="603"/>
      <c r="C330" s="594"/>
      <c r="D330" s="594"/>
      <c r="E330" s="594"/>
      <c r="F330" s="594"/>
      <c r="G330" s="594"/>
      <c r="H330" s="594"/>
      <c r="I330" s="594"/>
      <c r="J330" s="594"/>
      <c r="K330" s="594"/>
      <c r="L330" s="594"/>
      <c r="M330" s="594"/>
      <c r="N330" s="594"/>
      <c r="O330" s="594"/>
      <c r="P330" s="2672" t="s">
        <v>512</v>
      </c>
      <c r="Q330" s="2673"/>
      <c r="R330" s="2673"/>
      <c r="S330" s="2674"/>
      <c r="T330" s="594"/>
      <c r="U330" s="594"/>
      <c r="V330" s="2675">
        <f>AP329</f>
        <v>913.3750501889217</v>
      </c>
      <c r="W330" s="2676"/>
      <c r="X330" s="2676"/>
      <c r="Y330" s="2677"/>
      <c r="Z330" s="594"/>
      <c r="AA330" s="594"/>
      <c r="AB330" s="594"/>
      <c r="AC330" s="594"/>
      <c r="AD330" s="604"/>
      <c r="AE330" s="593"/>
      <c r="AH330" s="363" t="s">
        <v>655</v>
      </c>
      <c r="AJ330" s="480">
        <f>AJ323</f>
        <v>9.3133452757907347E-3</v>
      </c>
      <c r="AK330" s="480">
        <f>AK323</f>
        <v>9.8272786182711565E-3</v>
      </c>
      <c r="AL330" s="480">
        <f>AL323</f>
        <v>0.98085937610593799</v>
      </c>
      <c r="AM330" s="480">
        <f>AQ323</f>
        <v>1.521860465572117E-2</v>
      </c>
      <c r="AN330" s="480">
        <f t="shared" si="15"/>
        <v>0.96564077145021665</v>
      </c>
      <c r="AO330" s="480">
        <f t="shared" si="15"/>
        <v>0.95141650654441035</v>
      </c>
      <c r="AP330" s="480">
        <f t="shared" si="15"/>
        <v>1.422426490580639E-2</v>
      </c>
      <c r="AQ330" s="480">
        <f t="shared" si="15"/>
        <v>0.96072985182020132</v>
      </c>
      <c r="AR330" s="480">
        <f>AR323</f>
        <v>2.4051543524077536E-2</v>
      </c>
    </row>
    <row r="331" spans="1:44">
      <c r="A331" s="593"/>
      <c r="B331" s="603"/>
      <c r="C331" s="594"/>
      <c r="D331" s="594"/>
      <c r="E331" s="594"/>
      <c r="F331" s="594"/>
      <c r="G331" s="594"/>
      <c r="H331" s="594"/>
      <c r="I331" s="594"/>
      <c r="J331" s="594"/>
      <c r="K331" s="594"/>
      <c r="L331" s="594"/>
      <c r="M331" s="594"/>
      <c r="N331" s="594"/>
      <c r="O331" s="594"/>
      <c r="P331" s="2678">
        <f>AM329</f>
        <v>977.22405222857196</v>
      </c>
      <c r="Q331" s="2679"/>
      <c r="R331" s="2679"/>
      <c r="S331" s="2680"/>
      <c r="T331" s="594"/>
      <c r="U331" s="594"/>
      <c r="V331" s="2684">
        <f>AP330</f>
        <v>1.422426490580639E-2</v>
      </c>
      <c r="W331" s="2685"/>
      <c r="X331" s="2685"/>
      <c r="Y331" s="2686"/>
      <c r="Z331" s="594"/>
      <c r="AA331" s="594"/>
      <c r="AB331" s="594"/>
      <c r="AC331" s="594"/>
      <c r="AD331" s="604"/>
      <c r="AE331" s="593"/>
    </row>
    <row r="332" spans="1:44" ht="12.75" thickBot="1">
      <c r="A332" s="593"/>
      <c r="B332" s="603"/>
      <c r="C332" s="594"/>
      <c r="D332" s="594"/>
      <c r="E332" s="594"/>
      <c r="F332" s="594"/>
      <c r="G332" s="594"/>
      <c r="H332" s="594"/>
      <c r="I332" s="594"/>
      <c r="J332" s="602"/>
      <c r="K332" s="602"/>
      <c r="L332" s="602"/>
      <c r="M332" s="602"/>
      <c r="N332" s="594"/>
      <c r="O332" s="594"/>
      <c r="P332" s="2687">
        <f>AM330</f>
        <v>1.521860465572117E-2</v>
      </c>
      <c r="Q332" s="2688"/>
      <c r="R332" s="2688"/>
      <c r="S332" s="2689"/>
      <c r="T332" s="594"/>
      <c r="U332" s="594"/>
      <c r="V332" s="602"/>
      <c r="W332" s="602"/>
      <c r="X332" s="602"/>
      <c r="Y332" s="602"/>
      <c r="Z332" s="594"/>
      <c r="AA332" s="594"/>
      <c r="AB332" s="594"/>
      <c r="AC332" s="594"/>
      <c r="AD332" s="604"/>
      <c r="AE332" s="593"/>
    </row>
    <row r="333" spans="1:44" ht="12.75" thickTop="1">
      <c r="A333" s="593"/>
      <c r="B333" s="603"/>
      <c r="C333" s="594"/>
      <c r="D333" s="594"/>
      <c r="E333" s="594"/>
      <c r="F333" s="594"/>
      <c r="G333" s="594"/>
      <c r="H333" s="594"/>
      <c r="I333" s="594"/>
      <c r="J333" s="2669" t="s">
        <v>673</v>
      </c>
      <c r="K333" s="2670"/>
      <c r="L333" s="2670"/>
      <c r="M333" s="2671"/>
      <c r="N333" s="594"/>
      <c r="O333" s="594"/>
      <c r="P333" s="594"/>
      <c r="Q333" s="594"/>
      <c r="R333" s="594"/>
      <c r="S333" s="594"/>
      <c r="T333" s="594"/>
      <c r="U333" s="594"/>
      <c r="V333" s="602"/>
      <c r="W333" s="602"/>
      <c r="X333" s="602"/>
      <c r="Y333" s="602"/>
      <c r="Z333" s="2672" t="s">
        <v>674</v>
      </c>
      <c r="AA333" s="2673"/>
      <c r="AB333" s="2673"/>
      <c r="AC333" s="2674"/>
      <c r="AD333" s="604"/>
      <c r="AE333" s="593"/>
      <c r="AI333" s="491"/>
      <c r="AJ333" s="491"/>
      <c r="AK333" s="491"/>
      <c r="AL333" s="491"/>
      <c r="AM333" s="491"/>
      <c r="AN333" s="491"/>
      <c r="AO333" s="491"/>
      <c r="AP333" s="491"/>
      <c r="AQ333" s="491"/>
      <c r="AR333" s="491"/>
    </row>
    <row r="334" spans="1:44">
      <c r="A334" s="593"/>
      <c r="B334" s="603"/>
      <c r="C334" s="594"/>
      <c r="D334" s="594"/>
      <c r="E334" s="594"/>
      <c r="F334" s="594"/>
      <c r="G334" s="594"/>
      <c r="H334" s="594"/>
      <c r="I334" s="594"/>
      <c r="J334" s="2682">
        <f>AK329</f>
        <v>631.03374133027478</v>
      </c>
      <c r="K334" s="2679"/>
      <c r="L334" s="2679"/>
      <c r="M334" s="2683"/>
      <c r="N334" s="594"/>
      <c r="O334" s="594"/>
      <c r="P334" s="602"/>
      <c r="Q334" s="602"/>
      <c r="R334" s="602"/>
      <c r="S334" s="602"/>
      <c r="T334" s="594"/>
      <c r="U334" s="594"/>
      <c r="V334" s="602"/>
      <c r="W334" s="602"/>
      <c r="X334" s="602"/>
      <c r="Y334" s="602"/>
      <c r="Z334" s="2692">
        <f>AR329</f>
        <v>1544.4087915191965</v>
      </c>
      <c r="AA334" s="2676"/>
      <c r="AB334" s="2676"/>
      <c r="AC334" s="2693"/>
      <c r="AD334" s="604"/>
      <c r="AE334" s="593"/>
    </row>
    <row r="335" spans="1:44" ht="12.75" thickBot="1">
      <c r="A335" s="593"/>
      <c r="B335" s="603"/>
      <c r="C335" s="594"/>
      <c r="D335" s="594"/>
      <c r="E335" s="594"/>
      <c r="F335" s="594"/>
      <c r="G335" s="594"/>
      <c r="H335" s="594"/>
      <c r="I335" s="594"/>
      <c r="J335" s="2684">
        <f>AK330</f>
        <v>9.8272786182711565E-3</v>
      </c>
      <c r="K335" s="2685"/>
      <c r="L335" s="2685"/>
      <c r="M335" s="2686"/>
      <c r="N335" s="594"/>
      <c r="O335" s="594"/>
      <c r="P335" s="602"/>
      <c r="Q335" s="602"/>
      <c r="R335" s="602"/>
      <c r="S335" s="602"/>
      <c r="T335" s="594"/>
      <c r="U335" s="594"/>
      <c r="V335" s="594"/>
      <c r="W335" s="594"/>
      <c r="X335" s="594"/>
      <c r="Y335" s="594"/>
      <c r="Z335" s="2687">
        <f>AR330</f>
        <v>2.4051543524077536E-2</v>
      </c>
      <c r="AA335" s="2688"/>
      <c r="AB335" s="2688"/>
      <c r="AC335" s="2689"/>
      <c r="AD335" s="604"/>
      <c r="AE335" s="593"/>
    </row>
    <row r="336" spans="1:44" ht="12.75" thickTop="1">
      <c r="A336" s="593"/>
      <c r="B336" s="603"/>
      <c r="C336" s="594"/>
      <c r="D336" s="594"/>
      <c r="E336" s="594"/>
      <c r="F336" s="594"/>
      <c r="G336" s="594"/>
      <c r="H336" s="594"/>
      <c r="I336" s="594"/>
      <c r="J336" s="594"/>
      <c r="K336" s="594"/>
      <c r="L336" s="594"/>
      <c r="M336" s="594"/>
      <c r="N336" s="594"/>
      <c r="O336" s="594"/>
      <c r="P336" s="602"/>
      <c r="Q336" s="602"/>
      <c r="R336" s="602"/>
      <c r="S336" s="602"/>
      <c r="T336" s="594"/>
      <c r="U336" s="594"/>
      <c r="V336" s="594"/>
      <c r="W336" s="594"/>
      <c r="X336" s="594"/>
      <c r="Y336" s="594"/>
      <c r="Z336" s="594"/>
      <c r="AA336" s="594"/>
      <c r="AB336" s="594"/>
      <c r="AC336" s="594"/>
      <c r="AD336" s="604"/>
      <c r="AE336" s="593"/>
    </row>
    <row r="337" spans="1:44">
      <c r="A337" s="593"/>
      <c r="B337" s="611"/>
      <c r="C337" s="612"/>
      <c r="D337" s="612"/>
      <c r="E337" s="612"/>
      <c r="F337" s="612"/>
      <c r="G337" s="612"/>
      <c r="H337" s="612"/>
      <c r="I337" s="612"/>
      <c r="J337" s="612"/>
      <c r="K337" s="612"/>
      <c r="L337" s="612"/>
      <c r="M337" s="612"/>
      <c r="N337" s="612"/>
      <c r="O337" s="612"/>
      <c r="P337" s="612"/>
      <c r="Q337" s="612"/>
      <c r="R337" s="612"/>
      <c r="S337" s="612"/>
      <c r="T337" s="612"/>
      <c r="U337" s="612"/>
      <c r="V337" s="612"/>
      <c r="W337" s="612"/>
      <c r="X337" s="612"/>
      <c r="Y337" s="612"/>
      <c r="Z337" s="612"/>
      <c r="AA337" s="612"/>
      <c r="AB337" s="612"/>
      <c r="AC337" s="612"/>
      <c r="AD337" s="613"/>
      <c r="AE337" s="593"/>
    </row>
    <row r="338" spans="1:44">
      <c r="A338" s="593"/>
      <c r="B338" s="594" t="s">
        <v>550</v>
      </c>
      <c r="C338" s="594"/>
      <c r="D338" s="594"/>
      <c r="E338" s="594"/>
      <c r="F338" s="594"/>
      <c r="G338" s="594"/>
      <c r="H338" s="594"/>
      <c r="I338" s="594"/>
      <c r="J338" s="594"/>
      <c r="K338" s="594"/>
      <c r="L338" s="594"/>
      <c r="M338" s="594"/>
      <c r="N338" s="594"/>
      <c r="O338" s="594"/>
      <c r="P338" s="615"/>
      <c r="Q338" s="615"/>
      <c r="R338" s="615"/>
      <c r="S338" s="615"/>
      <c r="T338" s="594"/>
      <c r="U338" s="594"/>
      <c r="V338" s="594"/>
      <c r="W338" s="594"/>
      <c r="X338" s="594"/>
      <c r="Y338" s="594"/>
      <c r="Z338" s="594"/>
      <c r="AA338" s="594"/>
      <c r="AB338" s="594"/>
      <c r="AC338" s="594"/>
      <c r="AD338" s="594"/>
      <c r="AE338" s="593"/>
    </row>
    <row r="339" spans="1:44">
      <c r="A339" s="593"/>
      <c r="B339" s="594"/>
      <c r="C339" s="595" t="s">
        <v>689</v>
      </c>
      <c r="D339" s="596" t="str">
        <f>AH350</f>
        <v>動物のふん尿</v>
      </c>
      <c r="E339" s="594"/>
      <c r="F339" s="594"/>
      <c r="G339" s="594"/>
      <c r="H339" s="594"/>
      <c r="I339" s="594"/>
      <c r="J339" s="594"/>
      <c r="K339" s="594"/>
      <c r="L339" s="594"/>
      <c r="M339" s="594"/>
      <c r="N339" s="594"/>
      <c r="O339" s="594"/>
      <c r="P339" s="594"/>
      <c r="Q339" s="594"/>
      <c r="R339" s="594"/>
      <c r="S339" s="594"/>
      <c r="T339" s="594"/>
      <c r="U339" s="594"/>
      <c r="V339" s="594"/>
      <c r="W339" s="594"/>
      <c r="X339" s="594"/>
      <c r="Y339" s="594"/>
      <c r="Z339" s="594"/>
      <c r="AA339" s="594"/>
      <c r="AB339" s="594"/>
      <c r="AC339" s="594"/>
      <c r="AD339" s="594"/>
      <c r="AE339" s="593"/>
    </row>
    <row r="340" spans="1:44">
      <c r="A340" s="593"/>
      <c r="B340" s="597"/>
      <c r="C340" s="598"/>
      <c r="D340" s="598"/>
      <c r="E340" s="598"/>
      <c r="F340" s="598"/>
      <c r="G340" s="598"/>
      <c r="H340" s="598"/>
      <c r="I340" s="598"/>
      <c r="J340" s="598"/>
      <c r="K340" s="598"/>
      <c r="L340" s="598"/>
      <c r="M340" s="598"/>
      <c r="N340" s="598"/>
      <c r="O340" s="598"/>
      <c r="P340" s="598"/>
      <c r="Q340" s="598"/>
      <c r="R340" s="598"/>
      <c r="S340" s="598"/>
      <c r="T340" s="598"/>
      <c r="U340" s="598"/>
      <c r="V340" s="599"/>
      <c r="W340" s="599"/>
      <c r="X340" s="598"/>
      <c r="Y340" s="600"/>
      <c r="Z340" s="598"/>
      <c r="AA340" s="598"/>
      <c r="AB340" s="598"/>
      <c r="AC340" s="598"/>
      <c r="AD340" s="601"/>
      <c r="AE340" s="593"/>
      <c r="AH340" s="2667"/>
      <c r="AI340" s="602" t="s">
        <v>507</v>
      </c>
      <c r="AJ340" s="602" t="s">
        <v>508</v>
      </c>
      <c r="AK340" s="602" t="s">
        <v>509</v>
      </c>
      <c r="AL340" s="2668" t="s">
        <v>510</v>
      </c>
      <c r="AM340" s="2668"/>
      <c r="AN340" s="2668"/>
      <c r="AO340" s="2668"/>
      <c r="AP340" s="602" t="s">
        <v>511</v>
      </c>
      <c r="AQ340" s="602" t="s">
        <v>512</v>
      </c>
      <c r="AR340" s="602" t="s">
        <v>513</v>
      </c>
    </row>
    <row r="341" spans="1:44" ht="12.75" thickBot="1">
      <c r="A341" s="593"/>
      <c r="B341" s="603"/>
      <c r="C341" s="594"/>
      <c r="D341" s="594"/>
      <c r="E341" s="594"/>
      <c r="F341" s="594"/>
      <c r="G341" s="594"/>
      <c r="H341" s="594"/>
      <c r="I341" s="594"/>
      <c r="J341" s="594"/>
      <c r="K341" s="594"/>
      <c r="L341" s="594"/>
      <c r="M341" s="594"/>
      <c r="N341" s="594"/>
      <c r="O341" s="594"/>
      <c r="P341" s="594"/>
      <c r="Q341" s="594"/>
      <c r="R341" s="594"/>
      <c r="S341" s="594"/>
      <c r="T341" s="594"/>
      <c r="U341" s="594"/>
      <c r="V341" s="594"/>
      <c r="W341" s="594"/>
      <c r="X341" s="594"/>
      <c r="Y341" s="594"/>
      <c r="Z341" s="594"/>
      <c r="AA341" s="594"/>
      <c r="AB341" s="594"/>
      <c r="AC341" s="594"/>
      <c r="AD341" s="604"/>
      <c r="AE341" s="593"/>
      <c r="AH341" s="2667"/>
      <c r="AI341" s="602"/>
      <c r="AJ341" s="602"/>
      <c r="AK341" s="602"/>
      <c r="AL341" s="602" t="s">
        <v>514</v>
      </c>
      <c r="AM341" s="602" t="s">
        <v>515</v>
      </c>
      <c r="AN341" s="602" t="s">
        <v>516</v>
      </c>
      <c r="AO341" s="602" t="s">
        <v>517</v>
      </c>
      <c r="AP341" s="602"/>
      <c r="AQ341" s="602"/>
      <c r="AR341" s="602"/>
    </row>
    <row r="342" spans="1:44" ht="13.5" thickTop="1" thickBot="1">
      <c r="A342" s="593"/>
      <c r="B342" s="603"/>
      <c r="C342" s="594"/>
      <c r="D342" s="594"/>
      <c r="E342" s="594"/>
      <c r="F342" s="594"/>
      <c r="G342" s="594"/>
      <c r="H342" s="594"/>
      <c r="I342" s="594"/>
      <c r="J342" s="2669" t="s">
        <v>669</v>
      </c>
      <c r="K342" s="2670"/>
      <c r="L342" s="2670"/>
      <c r="M342" s="2671"/>
      <c r="N342" s="594"/>
      <c r="O342" s="594"/>
      <c r="P342" s="594"/>
      <c r="Q342" s="594"/>
      <c r="R342" s="594"/>
      <c r="S342" s="594"/>
      <c r="T342" s="594"/>
      <c r="U342" s="594"/>
      <c r="V342" s="594"/>
      <c r="W342" s="594"/>
      <c r="X342" s="594"/>
      <c r="Y342" s="594"/>
      <c r="Z342" s="2672" t="s">
        <v>516</v>
      </c>
      <c r="AA342" s="2673"/>
      <c r="AB342" s="2673"/>
      <c r="AC342" s="2674"/>
      <c r="AD342" s="604"/>
      <c r="AE342" s="593"/>
      <c r="AH342" s="2667"/>
      <c r="AI342" s="602" t="s">
        <v>520</v>
      </c>
      <c r="AJ342" s="602" t="s">
        <v>521</v>
      </c>
      <c r="AK342" s="602" t="s">
        <v>522</v>
      </c>
      <c r="AL342" s="602" t="s">
        <v>523</v>
      </c>
      <c r="AM342" s="602" t="s">
        <v>524</v>
      </c>
      <c r="AN342" s="602" t="s">
        <v>525</v>
      </c>
      <c r="AO342" s="602" t="s">
        <v>526</v>
      </c>
      <c r="AP342" s="602" t="s">
        <v>527</v>
      </c>
      <c r="AQ342" s="602" t="s">
        <v>528</v>
      </c>
      <c r="AR342" s="602" t="s">
        <v>529</v>
      </c>
    </row>
    <row r="343" spans="1:44" ht="12.75" thickTop="1">
      <c r="A343" s="593"/>
      <c r="B343" s="603"/>
      <c r="C343" s="2672" t="s">
        <v>670</v>
      </c>
      <c r="D343" s="2673"/>
      <c r="E343" s="2673"/>
      <c r="F343" s="2674"/>
      <c r="G343" s="594"/>
      <c r="H343" s="594"/>
      <c r="I343" s="594"/>
      <c r="J343" s="2675">
        <f>AJ350</f>
        <v>66203.560282114559</v>
      </c>
      <c r="K343" s="2676"/>
      <c r="L343" s="2676"/>
      <c r="M343" s="2677"/>
      <c r="N343" s="594"/>
      <c r="O343" s="594"/>
      <c r="P343" s="594"/>
      <c r="Q343" s="594"/>
      <c r="R343" s="594"/>
      <c r="S343" s="594"/>
      <c r="T343" s="594"/>
      <c r="U343" s="594"/>
      <c r="V343" s="594"/>
      <c r="W343" s="594"/>
      <c r="X343" s="594"/>
      <c r="Y343" s="594"/>
      <c r="Z343" s="2678">
        <f>AQ350</f>
        <v>76554.396159483644</v>
      </c>
      <c r="AA343" s="2679"/>
      <c r="AB343" s="2679"/>
      <c r="AC343" s="2680"/>
      <c r="AD343" s="604"/>
      <c r="AE343" s="593"/>
      <c r="AH343" s="605" t="s">
        <v>226</v>
      </c>
      <c r="AI343" s="606">
        <f>'表Ⅲ・9　180116再'!C$37</f>
        <v>80512.450705454554</v>
      </c>
      <c r="AJ343" s="606">
        <f>'表Ⅲ・9　180116再'!D$37</f>
        <v>66203.560282114559</v>
      </c>
      <c r="AK343" s="606">
        <f>'表Ⅲ・9　180116再'!E$37</f>
        <v>0</v>
      </c>
      <c r="AL343" s="606">
        <f>'表Ⅲ・9　180116再'!F$37</f>
        <v>14308.890423340001</v>
      </c>
      <c r="AM343" s="606">
        <f>'表Ⅲ・9　180116再'!G$37</f>
        <v>10393.268324157638</v>
      </c>
      <c r="AN343" s="606">
        <f>'表Ⅲ・9　180116再'!H$37</f>
        <v>10350.835877369085</v>
      </c>
      <c r="AO343" s="606">
        <f>'表Ⅲ・9　180116再'!I$37</f>
        <v>42.432446788545462</v>
      </c>
      <c r="AP343" s="606">
        <f>$AJ343+$AN343</f>
        <v>76554.396159483644</v>
      </c>
      <c r="AQ343" s="606">
        <f>$AL343-$AM343</f>
        <v>3915.6220991823629</v>
      </c>
      <c r="AR343" s="606">
        <f>$AK343+$AO343</f>
        <v>42.432446788545462</v>
      </c>
    </row>
    <row r="344" spans="1:44" ht="12.75" thickBot="1">
      <c r="A344" s="593"/>
      <c r="B344" s="603"/>
      <c r="C344" s="2678">
        <f>AI350</f>
        <v>80512.450705454554</v>
      </c>
      <c r="D344" s="2679"/>
      <c r="E344" s="2679"/>
      <c r="F344" s="2680"/>
      <c r="G344" s="594"/>
      <c r="H344" s="594"/>
      <c r="I344" s="594"/>
      <c r="J344" s="2684">
        <f>AJ351</f>
        <v>0.82227729626952473</v>
      </c>
      <c r="K344" s="2685"/>
      <c r="L344" s="2685"/>
      <c r="M344" s="2686"/>
      <c r="N344" s="594"/>
      <c r="O344" s="594"/>
      <c r="P344" s="594"/>
      <c r="Q344" s="594"/>
      <c r="R344" s="594"/>
      <c r="S344" s="594"/>
      <c r="T344" s="594"/>
      <c r="U344" s="594"/>
      <c r="V344" s="594"/>
      <c r="W344" s="594"/>
      <c r="X344" s="594"/>
      <c r="Y344" s="594"/>
      <c r="Z344" s="2687">
        <f>AQ351</f>
        <v>0.95083922410397126</v>
      </c>
      <c r="AA344" s="2688"/>
      <c r="AB344" s="2688"/>
      <c r="AC344" s="2689"/>
      <c r="AD344" s="604"/>
      <c r="AE344" s="593"/>
      <c r="AH344" s="607" t="s">
        <v>655</v>
      </c>
      <c r="AI344" s="606"/>
      <c r="AJ344" s="608">
        <f>'表Ⅲ・9　180116再'!D$38</f>
        <v>0.82227729626952473</v>
      </c>
      <c r="AK344" s="608">
        <f>'表Ⅲ・9　180116再'!E$38</f>
        <v>0</v>
      </c>
      <c r="AL344" s="608">
        <f>'表Ⅲ・9　180116再'!F$38</f>
        <v>0.17772270373047536</v>
      </c>
      <c r="AM344" s="608">
        <f>'表Ⅲ・9　180116再'!G$38</f>
        <v>0.12908895746050761</v>
      </c>
      <c r="AN344" s="608">
        <f>'表Ⅲ・9　180116再'!H$38</f>
        <v>0.12856192783444656</v>
      </c>
      <c r="AO344" s="608">
        <f>'表Ⅲ・9　180116再'!I$38</f>
        <v>5.2702962606093859E-4</v>
      </c>
      <c r="AP344" s="608">
        <f>'表Ⅲ・9　180116再'!J$38</f>
        <v>0.95083922410397126</v>
      </c>
      <c r="AQ344" s="608">
        <f>'表Ⅲ・9　180116再'!K$38</f>
        <v>4.8633746269967762E-2</v>
      </c>
      <c r="AR344" s="608">
        <f>'表Ⅲ・9　180116再'!L$38</f>
        <v>5.2702962606093859E-4</v>
      </c>
    </row>
    <row r="345" spans="1:44" ht="13.5" thickTop="1" thickBot="1">
      <c r="A345" s="593"/>
      <c r="B345" s="603"/>
      <c r="C345" s="2687">
        <v>1</v>
      </c>
      <c r="D345" s="2688"/>
      <c r="E345" s="2688"/>
      <c r="F345" s="2689"/>
      <c r="G345" s="594"/>
      <c r="H345" s="594"/>
      <c r="I345" s="594"/>
      <c r="J345" s="594"/>
      <c r="K345" s="594"/>
      <c r="L345" s="594"/>
      <c r="M345" s="594"/>
      <c r="N345" s="594"/>
      <c r="O345" s="594"/>
      <c r="P345" s="594"/>
      <c r="Q345" s="594"/>
      <c r="R345" s="594"/>
      <c r="S345" s="594"/>
      <c r="T345" s="594"/>
      <c r="U345" s="594"/>
      <c r="V345" s="594"/>
      <c r="W345" s="594"/>
      <c r="X345" s="594"/>
      <c r="Y345" s="594"/>
      <c r="Z345" s="594"/>
      <c r="AA345" s="594"/>
      <c r="AB345" s="594"/>
      <c r="AC345" s="594"/>
      <c r="AD345" s="604"/>
      <c r="AE345" s="593"/>
    </row>
    <row r="346" spans="1:44" ht="12.75" thickTop="1">
      <c r="A346" s="593"/>
      <c r="B346" s="603"/>
      <c r="C346" s="594"/>
      <c r="D346" s="594"/>
      <c r="E346" s="594"/>
      <c r="F346" s="594"/>
      <c r="G346" s="594"/>
      <c r="H346" s="594"/>
      <c r="I346" s="594"/>
      <c r="J346" s="594"/>
      <c r="K346" s="594"/>
      <c r="L346" s="594"/>
      <c r="M346" s="594"/>
      <c r="N346" s="594"/>
      <c r="O346" s="594"/>
      <c r="P346" s="594"/>
      <c r="Q346" s="594"/>
      <c r="R346" s="594"/>
      <c r="S346" s="594"/>
      <c r="T346" s="594"/>
      <c r="U346" s="594"/>
      <c r="V346" s="2669" t="s">
        <v>671</v>
      </c>
      <c r="W346" s="2670"/>
      <c r="X346" s="2670"/>
      <c r="Y346" s="2671"/>
      <c r="Z346" s="2690"/>
      <c r="AA346" s="2690"/>
      <c r="AB346" s="2690"/>
      <c r="AC346" s="2690"/>
      <c r="AD346" s="604"/>
      <c r="AE346" s="593"/>
    </row>
    <row r="347" spans="1:44">
      <c r="A347" s="593"/>
      <c r="B347" s="603"/>
      <c r="C347" s="2690"/>
      <c r="D347" s="2690"/>
      <c r="E347" s="2690"/>
      <c r="F347" s="2690"/>
      <c r="G347" s="594"/>
      <c r="H347" s="594"/>
      <c r="I347" s="594"/>
      <c r="J347" s="594"/>
      <c r="K347" s="594"/>
      <c r="L347" s="594"/>
      <c r="M347" s="594"/>
      <c r="N347" s="594"/>
      <c r="O347" s="594"/>
      <c r="P347" s="2669" t="s">
        <v>515</v>
      </c>
      <c r="Q347" s="2670"/>
      <c r="R347" s="2670"/>
      <c r="S347" s="2671"/>
      <c r="T347" s="594"/>
      <c r="U347" s="594"/>
      <c r="V347" s="2675">
        <f>AO350</f>
        <v>10350.835877369085</v>
      </c>
      <c r="W347" s="2676"/>
      <c r="X347" s="2676"/>
      <c r="Y347" s="2677"/>
      <c r="Z347" s="2681"/>
      <c r="AA347" s="2681"/>
      <c r="AB347" s="2681"/>
      <c r="AC347" s="2681"/>
      <c r="AD347" s="604"/>
      <c r="AE347" s="593"/>
    </row>
    <row r="348" spans="1:44">
      <c r="A348" s="593"/>
      <c r="B348" s="603"/>
      <c r="C348" s="2681"/>
      <c r="D348" s="2681"/>
      <c r="E348" s="2681"/>
      <c r="F348" s="2681"/>
      <c r="G348" s="594"/>
      <c r="H348" s="594"/>
      <c r="I348" s="594"/>
      <c r="J348" s="2669" t="s">
        <v>514</v>
      </c>
      <c r="K348" s="2670"/>
      <c r="L348" s="2670"/>
      <c r="M348" s="2671"/>
      <c r="N348" s="594"/>
      <c r="O348" s="594"/>
      <c r="P348" s="2682">
        <f>AN350</f>
        <v>10393.268324157638</v>
      </c>
      <c r="Q348" s="2679"/>
      <c r="R348" s="2679"/>
      <c r="S348" s="2683"/>
      <c r="T348" s="594"/>
      <c r="U348" s="594"/>
      <c r="V348" s="2684">
        <f>AO351</f>
        <v>0.12856192783444656</v>
      </c>
      <c r="W348" s="2685"/>
      <c r="X348" s="2685"/>
      <c r="Y348" s="2686"/>
      <c r="Z348" s="594"/>
      <c r="AA348" s="594"/>
      <c r="AB348" s="594"/>
      <c r="AC348" s="594"/>
      <c r="AD348" s="604"/>
      <c r="AE348" s="593"/>
    </row>
    <row r="349" spans="1:44">
      <c r="A349" s="593"/>
      <c r="B349" s="603"/>
      <c r="C349" s="594"/>
      <c r="D349" s="594"/>
      <c r="E349" s="594"/>
      <c r="F349" s="594"/>
      <c r="G349" s="594"/>
      <c r="H349" s="594"/>
      <c r="I349" s="594"/>
      <c r="J349" s="2682">
        <f>AL350</f>
        <v>14308.890423340001</v>
      </c>
      <c r="K349" s="2679"/>
      <c r="L349" s="2679"/>
      <c r="M349" s="2683"/>
      <c r="N349" s="594"/>
      <c r="O349" s="594"/>
      <c r="P349" s="2684">
        <f>AN351</f>
        <v>0.12908895746050761</v>
      </c>
      <c r="Q349" s="2685"/>
      <c r="R349" s="2685"/>
      <c r="S349" s="2686"/>
      <c r="T349" s="594"/>
      <c r="U349" s="594"/>
      <c r="V349" s="609"/>
      <c r="W349" s="609"/>
      <c r="X349" s="609"/>
      <c r="Y349" s="609"/>
      <c r="Z349" s="594"/>
      <c r="AA349" s="594"/>
      <c r="AB349" s="594"/>
      <c r="AC349" s="594"/>
      <c r="AD349" s="604"/>
      <c r="AE349" s="593"/>
      <c r="AI349" s="480" t="s">
        <v>534</v>
      </c>
      <c r="AJ349" s="480" t="s">
        <v>535</v>
      </c>
      <c r="AK349" s="480" t="s">
        <v>536</v>
      </c>
      <c r="AL349" s="480" t="s">
        <v>537</v>
      </c>
      <c r="AM349" s="480" t="s">
        <v>542</v>
      </c>
      <c r="AN349" s="480" t="s">
        <v>538</v>
      </c>
      <c r="AO349" s="480" t="s">
        <v>539</v>
      </c>
      <c r="AP349" s="480" t="s">
        <v>540</v>
      </c>
      <c r="AQ349" s="480" t="s">
        <v>541</v>
      </c>
      <c r="AR349" s="480" t="s">
        <v>543</v>
      </c>
    </row>
    <row r="350" spans="1:44" ht="12.75" thickBot="1">
      <c r="A350" s="593"/>
      <c r="B350" s="603"/>
      <c r="C350" s="594"/>
      <c r="D350" s="594"/>
      <c r="E350" s="594"/>
      <c r="F350" s="594"/>
      <c r="G350" s="594"/>
      <c r="H350" s="594"/>
      <c r="I350" s="594"/>
      <c r="J350" s="2684">
        <f>AL351</f>
        <v>0.17772270373047536</v>
      </c>
      <c r="K350" s="2685"/>
      <c r="L350" s="2685"/>
      <c r="M350" s="2686"/>
      <c r="N350" s="594"/>
      <c r="O350" s="594"/>
      <c r="P350" s="594"/>
      <c r="Q350" s="594"/>
      <c r="R350" s="594"/>
      <c r="S350" s="594"/>
      <c r="T350" s="594"/>
      <c r="U350" s="594"/>
      <c r="V350" s="2669" t="s">
        <v>672</v>
      </c>
      <c r="W350" s="2670"/>
      <c r="X350" s="2670"/>
      <c r="Y350" s="2671"/>
      <c r="Z350" s="594"/>
      <c r="AA350" s="594"/>
      <c r="AB350" s="594"/>
      <c r="AC350" s="594"/>
      <c r="AD350" s="604"/>
      <c r="AE350" s="593"/>
      <c r="AH350" s="610" t="str">
        <f>AH343</f>
        <v>動物のふん尿</v>
      </c>
      <c r="AI350" s="491">
        <f>AI343</f>
        <v>80512.450705454554</v>
      </c>
      <c r="AJ350" s="491">
        <f>AJ343</f>
        <v>66203.560282114559</v>
      </c>
      <c r="AK350" s="491">
        <f>AK343</f>
        <v>0</v>
      </c>
      <c r="AL350" s="491">
        <f>AL343</f>
        <v>14308.890423340001</v>
      </c>
      <c r="AM350" s="491">
        <f>AQ343</f>
        <v>3915.6220991823629</v>
      </c>
      <c r="AN350" s="491">
        <f t="shared" ref="AN350:AQ351" si="16">AM343</f>
        <v>10393.268324157638</v>
      </c>
      <c r="AO350" s="491">
        <f t="shared" si="16"/>
        <v>10350.835877369085</v>
      </c>
      <c r="AP350" s="491">
        <f t="shared" si="16"/>
        <v>42.432446788545462</v>
      </c>
      <c r="AQ350" s="491">
        <f t="shared" si="16"/>
        <v>76554.396159483644</v>
      </c>
      <c r="AR350" s="491">
        <f>AR343</f>
        <v>42.432446788545462</v>
      </c>
    </row>
    <row r="351" spans="1:44" ht="12.75" thickTop="1">
      <c r="A351" s="593"/>
      <c r="B351" s="603"/>
      <c r="C351" s="594"/>
      <c r="D351" s="594"/>
      <c r="E351" s="594"/>
      <c r="F351" s="594"/>
      <c r="G351" s="594"/>
      <c r="H351" s="594"/>
      <c r="I351" s="594"/>
      <c r="J351" s="594"/>
      <c r="K351" s="594"/>
      <c r="L351" s="594"/>
      <c r="M351" s="594"/>
      <c r="N351" s="594"/>
      <c r="O351" s="594"/>
      <c r="P351" s="2672" t="s">
        <v>512</v>
      </c>
      <c r="Q351" s="2673"/>
      <c r="R351" s="2673"/>
      <c r="S351" s="2674"/>
      <c r="T351" s="594"/>
      <c r="U351" s="594"/>
      <c r="V351" s="2675">
        <f>AP350</f>
        <v>42.432446788545462</v>
      </c>
      <c r="W351" s="2676"/>
      <c r="X351" s="2676"/>
      <c r="Y351" s="2677"/>
      <c r="Z351" s="594"/>
      <c r="AA351" s="594"/>
      <c r="AB351" s="594"/>
      <c r="AC351" s="594"/>
      <c r="AD351" s="604"/>
      <c r="AE351" s="593"/>
      <c r="AH351" s="363" t="s">
        <v>655</v>
      </c>
      <c r="AJ351" s="480">
        <f>AJ344</f>
        <v>0.82227729626952473</v>
      </c>
      <c r="AK351" s="480">
        <f>AK344</f>
        <v>0</v>
      </c>
      <c r="AL351" s="480">
        <f>AL344</f>
        <v>0.17772270373047536</v>
      </c>
      <c r="AM351" s="480">
        <f>AQ344</f>
        <v>4.8633746269967762E-2</v>
      </c>
      <c r="AN351" s="480">
        <f t="shared" si="16"/>
        <v>0.12908895746050761</v>
      </c>
      <c r="AO351" s="480">
        <f t="shared" si="16"/>
        <v>0.12856192783444656</v>
      </c>
      <c r="AP351" s="480">
        <f t="shared" si="16"/>
        <v>5.2702962606093859E-4</v>
      </c>
      <c r="AQ351" s="480">
        <f t="shared" si="16"/>
        <v>0.95083922410397126</v>
      </c>
      <c r="AR351" s="480">
        <f>AR344</f>
        <v>5.2702962606093859E-4</v>
      </c>
    </row>
    <row r="352" spans="1:44">
      <c r="A352" s="593"/>
      <c r="B352" s="603"/>
      <c r="C352" s="594"/>
      <c r="D352" s="594"/>
      <c r="E352" s="594"/>
      <c r="F352" s="594"/>
      <c r="G352" s="594"/>
      <c r="H352" s="594"/>
      <c r="I352" s="594"/>
      <c r="J352" s="594"/>
      <c r="K352" s="594"/>
      <c r="L352" s="594"/>
      <c r="M352" s="594"/>
      <c r="N352" s="594"/>
      <c r="O352" s="594"/>
      <c r="P352" s="2678">
        <f>AM350</f>
        <v>3915.6220991823629</v>
      </c>
      <c r="Q352" s="2679"/>
      <c r="R352" s="2679"/>
      <c r="S352" s="2680"/>
      <c r="T352" s="594"/>
      <c r="U352" s="594"/>
      <c r="V352" s="2684">
        <f>AP351</f>
        <v>5.2702962606093859E-4</v>
      </c>
      <c r="W352" s="2685"/>
      <c r="X352" s="2685"/>
      <c r="Y352" s="2686"/>
      <c r="Z352" s="594"/>
      <c r="AA352" s="594"/>
      <c r="AB352" s="594"/>
      <c r="AC352" s="594"/>
      <c r="AD352" s="604"/>
      <c r="AE352" s="593"/>
    </row>
    <row r="353" spans="1:44" ht="12.75" thickBot="1">
      <c r="A353" s="593"/>
      <c r="B353" s="603"/>
      <c r="C353" s="594"/>
      <c r="D353" s="594"/>
      <c r="E353" s="594"/>
      <c r="F353" s="594"/>
      <c r="G353" s="594"/>
      <c r="H353" s="594"/>
      <c r="I353" s="594"/>
      <c r="J353" s="602"/>
      <c r="K353" s="602"/>
      <c r="L353" s="602"/>
      <c r="M353" s="602"/>
      <c r="N353" s="594"/>
      <c r="O353" s="594"/>
      <c r="P353" s="2687">
        <f>AM351</f>
        <v>4.8633746269967762E-2</v>
      </c>
      <c r="Q353" s="2688"/>
      <c r="R353" s="2688"/>
      <c r="S353" s="2689"/>
      <c r="T353" s="594"/>
      <c r="U353" s="594"/>
      <c r="V353" s="602"/>
      <c r="W353" s="602"/>
      <c r="X353" s="602"/>
      <c r="Y353" s="602"/>
      <c r="Z353" s="594"/>
      <c r="AA353" s="594"/>
      <c r="AB353" s="594"/>
      <c r="AC353" s="594"/>
      <c r="AD353" s="604"/>
      <c r="AE353" s="593"/>
    </row>
    <row r="354" spans="1:44" ht="12.75" thickTop="1">
      <c r="A354" s="593"/>
      <c r="B354" s="603"/>
      <c r="C354" s="594"/>
      <c r="D354" s="594"/>
      <c r="E354" s="594"/>
      <c r="F354" s="594"/>
      <c r="G354" s="594"/>
      <c r="H354" s="594"/>
      <c r="I354" s="594"/>
      <c r="J354" s="2669" t="s">
        <v>673</v>
      </c>
      <c r="K354" s="2670"/>
      <c r="L354" s="2670"/>
      <c r="M354" s="2671"/>
      <c r="N354" s="594"/>
      <c r="O354" s="594"/>
      <c r="P354" s="594"/>
      <c r="Q354" s="594"/>
      <c r="R354" s="594"/>
      <c r="S354" s="594"/>
      <c r="T354" s="594"/>
      <c r="U354" s="594"/>
      <c r="V354" s="602"/>
      <c r="W354" s="602"/>
      <c r="X354" s="602"/>
      <c r="Y354" s="602"/>
      <c r="Z354" s="2672" t="s">
        <v>674</v>
      </c>
      <c r="AA354" s="2673"/>
      <c r="AB354" s="2673"/>
      <c r="AC354" s="2674"/>
      <c r="AD354" s="604"/>
      <c r="AE354" s="593"/>
      <c r="AI354" s="491"/>
      <c r="AJ354" s="491"/>
      <c r="AK354" s="491"/>
      <c r="AL354" s="491"/>
      <c r="AM354" s="491"/>
      <c r="AN354" s="491"/>
      <c r="AO354" s="491"/>
      <c r="AP354" s="491"/>
      <c r="AQ354" s="491"/>
      <c r="AR354" s="491"/>
    </row>
    <row r="355" spans="1:44">
      <c r="A355" s="593"/>
      <c r="B355" s="603"/>
      <c r="C355" s="594"/>
      <c r="D355" s="594"/>
      <c r="E355" s="594"/>
      <c r="F355" s="594"/>
      <c r="G355" s="594"/>
      <c r="H355" s="594"/>
      <c r="I355" s="594"/>
      <c r="J355" s="2682">
        <f>AK350</f>
        <v>0</v>
      </c>
      <c r="K355" s="2679"/>
      <c r="L355" s="2679"/>
      <c r="M355" s="2683"/>
      <c r="N355" s="594"/>
      <c r="O355" s="594"/>
      <c r="P355" s="602"/>
      <c r="Q355" s="602"/>
      <c r="R355" s="602"/>
      <c r="S355" s="602"/>
      <c r="T355" s="594"/>
      <c r="U355" s="594"/>
      <c r="V355" s="602"/>
      <c r="W355" s="602"/>
      <c r="X355" s="602"/>
      <c r="Y355" s="602"/>
      <c r="Z355" s="2692">
        <f>AR350</f>
        <v>42.432446788545462</v>
      </c>
      <c r="AA355" s="2676"/>
      <c r="AB355" s="2676"/>
      <c r="AC355" s="2693"/>
      <c r="AD355" s="604"/>
      <c r="AE355" s="593"/>
    </row>
    <row r="356" spans="1:44" ht="12.75" thickBot="1">
      <c r="A356" s="593"/>
      <c r="B356" s="603"/>
      <c r="C356" s="594"/>
      <c r="D356" s="594"/>
      <c r="E356" s="594"/>
      <c r="F356" s="594"/>
      <c r="G356" s="594"/>
      <c r="H356" s="594"/>
      <c r="I356" s="594"/>
      <c r="J356" s="2684">
        <f>AK351</f>
        <v>0</v>
      </c>
      <c r="K356" s="2685"/>
      <c r="L356" s="2685"/>
      <c r="M356" s="2686"/>
      <c r="N356" s="594"/>
      <c r="O356" s="594"/>
      <c r="P356" s="602"/>
      <c r="Q356" s="602"/>
      <c r="R356" s="602"/>
      <c r="S356" s="602"/>
      <c r="T356" s="594"/>
      <c r="U356" s="594"/>
      <c r="V356" s="594"/>
      <c r="W356" s="594"/>
      <c r="X356" s="594"/>
      <c r="Y356" s="594"/>
      <c r="Z356" s="2687">
        <f>AR351</f>
        <v>5.2702962606093859E-4</v>
      </c>
      <c r="AA356" s="2688"/>
      <c r="AB356" s="2688"/>
      <c r="AC356" s="2689"/>
      <c r="AD356" s="604"/>
      <c r="AE356" s="593"/>
    </row>
    <row r="357" spans="1:44" ht="12.75" thickTop="1">
      <c r="A357" s="593"/>
      <c r="B357" s="603"/>
      <c r="C357" s="594"/>
      <c r="D357" s="594"/>
      <c r="E357" s="594"/>
      <c r="F357" s="594"/>
      <c r="G357" s="594"/>
      <c r="H357" s="594"/>
      <c r="I357" s="594"/>
      <c r="J357" s="594"/>
      <c r="K357" s="594"/>
      <c r="L357" s="594"/>
      <c r="M357" s="594"/>
      <c r="N357" s="594"/>
      <c r="O357" s="594"/>
      <c r="P357" s="602"/>
      <c r="Q357" s="602"/>
      <c r="R357" s="602"/>
      <c r="S357" s="602"/>
      <c r="T357" s="594"/>
      <c r="U357" s="594"/>
      <c r="V357" s="594"/>
      <c r="W357" s="594"/>
      <c r="X357" s="594"/>
      <c r="Y357" s="594"/>
      <c r="Z357" s="594"/>
      <c r="AA357" s="594"/>
      <c r="AB357" s="594"/>
      <c r="AC357" s="594"/>
      <c r="AD357" s="604"/>
      <c r="AE357" s="593"/>
    </row>
    <row r="358" spans="1:44">
      <c r="A358" s="593"/>
      <c r="B358" s="611"/>
      <c r="C358" s="612"/>
      <c r="D358" s="612"/>
      <c r="E358" s="612"/>
      <c r="F358" s="612"/>
      <c r="G358" s="612"/>
      <c r="H358" s="612"/>
      <c r="I358" s="612"/>
      <c r="J358" s="612"/>
      <c r="K358" s="612"/>
      <c r="L358" s="612"/>
      <c r="M358" s="612"/>
      <c r="N358" s="612"/>
      <c r="O358" s="612"/>
      <c r="P358" s="612"/>
      <c r="Q358" s="612"/>
      <c r="R358" s="612"/>
      <c r="S358" s="612"/>
      <c r="T358" s="612"/>
      <c r="U358" s="612"/>
      <c r="V358" s="612"/>
      <c r="W358" s="612"/>
      <c r="X358" s="612"/>
      <c r="Y358" s="612"/>
      <c r="Z358" s="612"/>
      <c r="AA358" s="612"/>
      <c r="AB358" s="612"/>
      <c r="AC358" s="612"/>
      <c r="AD358" s="613"/>
      <c r="AE358" s="593"/>
    </row>
    <row r="359" spans="1:44">
      <c r="A359" s="593"/>
      <c r="B359" s="594"/>
      <c r="C359" s="594"/>
      <c r="D359" s="594"/>
      <c r="E359" s="594"/>
      <c r="F359" s="594"/>
      <c r="G359" s="594"/>
      <c r="H359" s="594"/>
      <c r="I359" s="594"/>
      <c r="J359" s="594"/>
      <c r="K359" s="594"/>
      <c r="L359" s="594"/>
      <c r="M359" s="594"/>
      <c r="N359" s="594"/>
      <c r="O359" s="594"/>
      <c r="P359" s="2691"/>
      <c r="Q359" s="2691"/>
      <c r="R359" s="2691"/>
      <c r="S359" s="2691"/>
      <c r="T359" s="594"/>
      <c r="U359" s="594"/>
      <c r="V359" s="594"/>
      <c r="W359" s="594"/>
      <c r="X359" s="594"/>
      <c r="Y359" s="594"/>
      <c r="Z359" s="594"/>
      <c r="AA359" s="594"/>
      <c r="AB359" s="594"/>
      <c r="AC359" s="594"/>
      <c r="AD359" s="594"/>
      <c r="AE359" s="593"/>
    </row>
    <row r="360" spans="1:44">
      <c r="A360" s="593"/>
      <c r="B360" s="594"/>
      <c r="C360" s="595" t="s">
        <v>690</v>
      </c>
      <c r="D360" s="596" t="str">
        <f>AH371</f>
        <v>動物の死体</v>
      </c>
      <c r="E360" s="594"/>
      <c r="F360" s="594"/>
      <c r="G360" s="594"/>
      <c r="H360" s="594"/>
      <c r="I360" s="594"/>
      <c r="J360" s="594"/>
      <c r="K360" s="594"/>
      <c r="L360" s="594"/>
      <c r="M360" s="594"/>
      <c r="N360" s="594"/>
      <c r="O360" s="594"/>
      <c r="P360" s="594"/>
      <c r="Q360" s="594"/>
      <c r="R360" s="594"/>
      <c r="S360" s="594"/>
      <c r="T360" s="594"/>
      <c r="U360" s="594"/>
      <c r="V360" s="594"/>
      <c r="W360" s="594"/>
      <c r="X360" s="594"/>
      <c r="Y360" s="594"/>
      <c r="Z360" s="594"/>
      <c r="AA360" s="594"/>
      <c r="AB360" s="594"/>
      <c r="AC360" s="594"/>
      <c r="AD360" s="594"/>
      <c r="AE360" s="593"/>
    </row>
    <row r="361" spans="1:44">
      <c r="A361" s="593"/>
      <c r="B361" s="597"/>
      <c r="C361" s="598"/>
      <c r="D361" s="598"/>
      <c r="E361" s="598"/>
      <c r="F361" s="598"/>
      <c r="G361" s="598"/>
      <c r="H361" s="598"/>
      <c r="I361" s="598"/>
      <c r="J361" s="598"/>
      <c r="K361" s="598"/>
      <c r="L361" s="598"/>
      <c r="M361" s="598"/>
      <c r="N361" s="598"/>
      <c r="O361" s="598"/>
      <c r="P361" s="598"/>
      <c r="Q361" s="598"/>
      <c r="R361" s="598"/>
      <c r="S361" s="598"/>
      <c r="T361" s="598"/>
      <c r="U361" s="598"/>
      <c r="V361" s="599"/>
      <c r="W361" s="599"/>
      <c r="X361" s="598"/>
      <c r="Y361" s="600"/>
      <c r="Z361" s="598"/>
      <c r="AA361" s="598"/>
      <c r="AB361" s="598"/>
      <c r="AC361" s="598"/>
      <c r="AD361" s="601"/>
      <c r="AE361" s="593"/>
      <c r="AH361" s="2667"/>
      <c r="AI361" s="602" t="s">
        <v>507</v>
      </c>
      <c r="AJ361" s="602" t="s">
        <v>508</v>
      </c>
      <c r="AK361" s="602" t="s">
        <v>509</v>
      </c>
      <c r="AL361" s="2668" t="s">
        <v>510</v>
      </c>
      <c r="AM361" s="2668"/>
      <c r="AN361" s="2668"/>
      <c r="AO361" s="2668"/>
      <c r="AP361" s="602" t="s">
        <v>511</v>
      </c>
      <c r="AQ361" s="602" t="s">
        <v>512</v>
      </c>
      <c r="AR361" s="602" t="s">
        <v>513</v>
      </c>
    </row>
    <row r="362" spans="1:44" ht="12.75" thickBot="1">
      <c r="A362" s="593"/>
      <c r="B362" s="603"/>
      <c r="C362" s="594"/>
      <c r="D362" s="594"/>
      <c r="E362" s="594"/>
      <c r="F362" s="594"/>
      <c r="G362" s="594"/>
      <c r="H362" s="594"/>
      <c r="I362" s="594"/>
      <c r="J362" s="594"/>
      <c r="K362" s="594"/>
      <c r="L362" s="594"/>
      <c r="M362" s="594"/>
      <c r="N362" s="594"/>
      <c r="O362" s="594"/>
      <c r="P362" s="594"/>
      <c r="Q362" s="594"/>
      <c r="R362" s="594"/>
      <c r="S362" s="594"/>
      <c r="T362" s="594"/>
      <c r="U362" s="594"/>
      <c r="V362" s="594"/>
      <c r="W362" s="594"/>
      <c r="X362" s="594"/>
      <c r="Y362" s="594"/>
      <c r="Z362" s="594"/>
      <c r="AA362" s="594"/>
      <c r="AB362" s="594"/>
      <c r="AC362" s="594"/>
      <c r="AD362" s="604"/>
      <c r="AE362" s="593"/>
      <c r="AH362" s="2667"/>
      <c r="AI362" s="602"/>
      <c r="AJ362" s="602"/>
      <c r="AK362" s="602"/>
      <c r="AL362" s="602" t="s">
        <v>514</v>
      </c>
      <c r="AM362" s="602" t="s">
        <v>515</v>
      </c>
      <c r="AN362" s="602" t="s">
        <v>516</v>
      </c>
      <c r="AO362" s="602" t="s">
        <v>517</v>
      </c>
      <c r="AP362" s="602"/>
      <c r="AQ362" s="602"/>
      <c r="AR362" s="602"/>
    </row>
    <row r="363" spans="1:44" ht="13.5" thickTop="1" thickBot="1">
      <c r="A363" s="593"/>
      <c r="B363" s="603"/>
      <c r="C363" s="594"/>
      <c r="D363" s="594"/>
      <c r="E363" s="594"/>
      <c r="F363" s="594"/>
      <c r="G363" s="594"/>
      <c r="H363" s="594"/>
      <c r="I363" s="594"/>
      <c r="J363" s="2669" t="s">
        <v>669</v>
      </c>
      <c r="K363" s="2670"/>
      <c r="L363" s="2670"/>
      <c r="M363" s="2671"/>
      <c r="N363" s="594"/>
      <c r="O363" s="594"/>
      <c r="P363" s="594"/>
      <c r="Q363" s="594"/>
      <c r="R363" s="594"/>
      <c r="S363" s="594"/>
      <c r="T363" s="594"/>
      <c r="U363" s="594"/>
      <c r="V363" s="594"/>
      <c r="W363" s="594"/>
      <c r="X363" s="594"/>
      <c r="Y363" s="594"/>
      <c r="Z363" s="2672" t="s">
        <v>516</v>
      </c>
      <c r="AA363" s="2673"/>
      <c r="AB363" s="2673"/>
      <c r="AC363" s="2674"/>
      <c r="AD363" s="604"/>
      <c r="AE363" s="593"/>
      <c r="AH363" s="2667"/>
      <c r="AI363" s="602" t="s">
        <v>520</v>
      </c>
      <c r="AJ363" s="602" t="s">
        <v>521</v>
      </c>
      <c r="AK363" s="602" t="s">
        <v>522</v>
      </c>
      <c r="AL363" s="602" t="s">
        <v>523</v>
      </c>
      <c r="AM363" s="602" t="s">
        <v>524</v>
      </c>
      <c r="AN363" s="602" t="s">
        <v>525</v>
      </c>
      <c r="AO363" s="602" t="s">
        <v>526</v>
      </c>
      <c r="AP363" s="602" t="s">
        <v>527</v>
      </c>
      <c r="AQ363" s="602" t="s">
        <v>528</v>
      </c>
      <c r="AR363" s="602" t="s">
        <v>529</v>
      </c>
    </row>
    <row r="364" spans="1:44" ht="12.75" thickTop="1">
      <c r="A364" s="593"/>
      <c r="B364" s="603"/>
      <c r="C364" s="2672" t="s">
        <v>670</v>
      </c>
      <c r="D364" s="2673"/>
      <c r="E364" s="2673"/>
      <c r="F364" s="2674"/>
      <c r="G364" s="594"/>
      <c r="H364" s="594"/>
      <c r="I364" s="594"/>
      <c r="J364" s="2675">
        <f>AJ371</f>
        <v>12.598512021480815</v>
      </c>
      <c r="K364" s="2676"/>
      <c r="L364" s="2676"/>
      <c r="M364" s="2677"/>
      <c r="N364" s="594"/>
      <c r="O364" s="594"/>
      <c r="P364" s="594"/>
      <c r="Q364" s="594"/>
      <c r="R364" s="594"/>
      <c r="S364" s="594"/>
      <c r="T364" s="594"/>
      <c r="U364" s="594"/>
      <c r="V364" s="594"/>
      <c r="W364" s="594"/>
      <c r="X364" s="594"/>
      <c r="Y364" s="594"/>
      <c r="Z364" s="2678">
        <f>AQ371</f>
        <v>40.211317966603332</v>
      </c>
      <c r="AA364" s="2679"/>
      <c r="AB364" s="2679"/>
      <c r="AC364" s="2680"/>
      <c r="AD364" s="604"/>
      <c r="AE364" s="593"/>
      <c r="AH364" s="616" t="s">
        <v>223</v>
      </c>
      <c r="AI364" s="606">
        <f>'表Ⅲ・9　180116再'!C$39</f>
        <v>112.41830827101489</v>
      </c>
      <c r="AJ364" s="606">
        <f>'表Ⅲ・9　180116再'!D$39</f>
        <v>12.598512021480815</v>
      </c>
      <c r="AK364" s="606">
        <f>'表Ⅲ・9　180116再'!E$39</f>
        <v>0.16584142100614924</v>
      </c>
      <c r="AL364" s="606">
        <f>'表Ⅲ・9　180116再'!F$39</f>
        <v>99.653954828527915</v>
      </c>
      <c r="AM364" s="606">
        <f>'表Ⅲ・9　180116再'!G$39</f>
        <v>28.621057176384998</v>
      </c>
      <c r="AN364" s="606">
        <f>'表Ⅲ・9　180116再'!H$39</f>
        <v>27.612805945122517</v>
      </c>
      <c r="AO364" s="606">
        <f>'表Ⅲ・9　180116再'!I$39</f>
        <v>1.0082512312624963</v>
      </c>
      <c r="AP364" s="606">
        <f>$AJ364+$AN364</f>
        <v>40.211317966603332</v>
      </c>
      <c r="AQ364" s="606">
        <f>$AL364-$AM364</f>
        <v>71.032897652142921</v>
      </c>
      <c r="AR364" s="606">
        <f>$AK364+$AO364</f>
        <v>1.1740926522686455</v>
      </c>
    </row>
    <row r="365" spans="1:44" ht="12.75" thickBot="1">
      <c r="A365" s="593"/>
      <c r="B365" s="603"/>
      <c r="C365" s="2678">
        <f>AI371</f>
        <v>112.41830827101489</v>
      </c>
      <c r="D365" s="2679"/>
      <c r="E365" s="2679"/>
      <c r="F365" s="2680"/>
      <c r="G365" s="594"/>
      <c r="H365" s="594"/>
      <c r="I365" s="594"/>
      <c r="J365" s="2684">
        <f>AJ372</f>
        <v>0.11206815166715262</v>
      </c>
      <c r="K365" s="2685"/>
      <c r="L365" s="2685"/>
      <c r="M365" s="2686"/>
      <c r="N365" s="594"/>
      <c r="O365" s="594"/>
      <c r="P365" s="594"/>
      <c r="Q365" s="594"/>
      <c r="R365" s="594"/>
      <c r="S365" s="594"/>
      <c r="T365" s="594"/>
      <c r="U365" s="594"/>
      <c r="V365" s="594"/>
      <c r="W365" s="594"/>
      <c r="X365" s="594"/>
      <c r="Y365" s="594"/>
      <c r="Z365" s="2687">
        <f>AQ372</f>
        <v>0.35769367627969467</v>
      </c>
      <c r="AA365" s="2688"/>
      <c r="AB365" s="2688"/>
      <c r="AC365" s="2689"/>
      <c r="AD365" s="604"/>
      <c r="AE365" s="593"/>
      <c r="AH365" s="607" t="s">
        <v>655</v>
      </c>
      <c r="AI365" s="606"/>
      <c r="AJ365" s="608">
        <f>'表Ⅲ・9　180116再'!D$40</f>
        <v>0.11206815166715262</v>
      </c>
      <c r="AK365" s="608">
        <f>'表Ⅲ・9　180116再'!E$40</f>
        <v>1.4752171915480476E-3</v>
      </c>
      <c r="AL365" s="608">
        <f>'表Ⅲ・9　180116再'!F$40</f>
        <v>0.88645663114129924</v>
      </c>
      <c r="AM365" s="608">
        <f>'表Ⅲ・9　180116再'!G$40</f>
        <v>0.25459427042244898</v>
      </c>
      <c r="AN365" s="608">
        <f>'表Ⅲ・9　180116再'!H$40</f>
        <v>0.24562552461254214</v>
      </c>
      <c r="AO365" s="608">
        <f>'表Ⅲ・9　180116再'!I$40</f>
        <v>8.9687458099069819E-3</v>
      </c>
      <c r="AP365" s="608">
        <f>'表Ⅲ・9　180116再'!J$40</f>
        <v>0.35769367627969467</v>
      </c>
      <c r="AQ365" s="608">
        <f>'表Ⅲ・9　180116再'!K$40</f>
        <v>0.63186236071884994</v>
      </c>
      <c r="AR365" s="608">
        <f>'表Ⅲ・9　180116再'!L$40</f>
        <v>1.0443963001455029E-2</v>
      </c>
    </row>
    <row r="366" spans="1:44" ht="13.5" thickTop="1" thickBot="1">
      <c r="A366" s="593"/>
      <c r="B366" s="603"/>
      <c r="C366" s="2687">
        <v>1</v>
      </c>
      <c r="D366" s="2688"/>
      <c r="E366" s="2688"/>
      <c r="F366" s="2689"/>
      <c r="G366" s="594"/>
      <c r="H366" s="594"/>
      <c r="I366" s="594"/>
      <c r="J366" s="594"/>
      <c r="K366" s="594"/>
      <c r="L366" s="594"/>
      <c r="M366" s="594"/>
      <c r="N366" s="594"/>
      <c r="O366" s="594"/>
      <c r="P366" s="594"/>
      <c r="Q366" s="594"/>
      <c r="R366" s="594"/>
      <c r="S366" s="594"/>
      <c r="T366" s="594"/>
      <c r="U366" s="594"/>
      <c r="V366" s="594"/>
      <c r="W366" s="594"/>
      <c r="X366" s="594"/>
      <c r="Y366" s="594"/>
      <c r="Z366" s="594"/>
      <c r="AA366" s="594"/>
      <c r="AB366" s="594"/>
      <c r="AC366" s="594"/>
      <c r="AD366" s="604"/>
      <c r="AE366" s="593"/>
    </row>
    <row r="367" spans="1:44" ht="12.75" thickTop="1">
      <c r="A367" s="593"/>
      <c r="B367" s="603"/>
      <c r="C367" s="594"/>
      <c r="D367" s="594"/>
      <c r="E367" s="594"/>
      <c r="F367" s="594"/>
      <c r="G367" s="594"/>
      <c r="H367" s="594"/>
      <c r="I367" s="594"/>
      <c r="J367" s="594"/>
      <c r="K367" s="594"/>
      <c r="L367" s="594"/>
      <c r="M367" s="594"/>
      <c r="N367" s="594"/>
      <c r="O367" s="594"/>
      <c r="P367" s="594"/>
      <c r="Q367" s="594"/>
      <c r="R367" s="594"/>
      <c r="S367" s="594"/>
      <c r="T367" s="594"/>
      <c r="U367" s="594"/>
      <c r="V367" s="2669" t="s">
        <v>671</v>
      </c>
      <c r="W367" s="2670"/>
      <c r="X367" s="2670"/>
      <c r="Y367" s="2671"/>
      <c r="Z367" s="2690"/>
      <c r="AA367" s="2690"/>
      <c r="AB367" s="2690"/>
      <c r="AC367" s="2690"/>
      <c r="AD367" s="604"/>
      <c r="AE367" s="593"/>
    </row>
    <row r="368" spans="1:44">
      <c r="A368" s="593"/>
      <c r="B368" s="603"/>
      <c r="C368" s="2690"/>
      <c r="D368" s="2690"/>
      <c r="E368" s="2690"/>
      <c r="F368" s="2690"/>
      <c r="G368" s="594"/>
      <c r="H368" s="594"/>
      <c r="I368" s="594"/>
      <c r="J368" s="594"/>
      <c r="K368" s="594"/>
      <c r="L368" s="594"/>
      <c r="M368" s="594"/>
      <c r="N368" s="594"/>
      <c r="O368" s="594"/>
      <c r="P368" s="2669" t="s">
        <v>515</v>
      </c>
      <c r="Q368" s="2670"/>
      <c r="R368" s="2670"/>
      <c r="S368" s="2671"/>
      <c r="T368" s="594"/>
      <c r="U368" s="594"/>
      <c r="V368" s="2675">
        <f>AO371</f>
        <v>27.612805945122517</v>
      </c>
      <c r="W368" s="2676"/>
      <c r="X368" s="2676"/>
      <c r="Y368" s="2677"/>
      <c r="Z368" s="2681"/>
      <c r="AA368" s="2681"/>
      <c r="AB368" s="2681"/>
      <c r="AC368" s="2681"/>
      <c r="AD368" s="604"/>
      <c r="AE368" s="593"/>
    </row>
    <row r="369" spans="1:44">
      <c r="A369" s="593"/>
      <c r="B369" s="603"/>
      <c r="C369" s="2681"/>
      <c r="D369" s="2681"/>
      <c r="E369" s="2681"/>
      <c r="F369" s="2681"/>
      <c r="G369" s="594"/>
      <c r="H369" s="594"/>
      <c r="I369" s="594"/>
      <c r="J369" s="2669" t="s">
        <v>514</v>
      </c>
      <c r="K369" s="2670"/>
      <c r="L369" s="2670"/>
      <c r="M369" s="2671"/>
      <c r="N369" s="594"/>
      <c r="O369" s="594"/>
      <c r="P369" s="2682">
        <f>AN371</f>
        <v>28.621057176384998</v>
      </c>
      <c r="Q369" s="2679"/>
      <c r="R369" s="2679"/>
      <c r="S369" s="2683"/>
      <c r="T369" s="594"/>
      <c r="U369" s="594"/>
      <c r="V369" s="2684">
        <f>AO372</f>
        <v>0.24562552461254214</v>
      </c>
      <c r="W369" s="2685"/>
      <c r="X369" s="2685"/>
      <c r="Y369" s="2686"/>
      <c r="Z369" s="594"/>
      <c r="AA369" s="594"/>
      <c r="AB369" s="594"/>
      <c r="AC369" s="594"/>
      <c r="AD369" s="604"/>
      <c r="AE369" s="593"/>
    </row>
    <row r="370" spans="1:44">
      <c r="A370" s="593"/>
      <c r="B370" s="603"/>
      <c r="C370" s="594"/>
      <c r="D370" s="594"/>
      <c r="E370" s="594"/>
      <c r="F370" s="594"/>
      <c r="G370" s="594"/>
      <c r="H370" s="594"/>
      <c r="I370" s="594"/>
      <c r="J370" s="2682">
        <f>AL371</f>
        <v>99.653954828527915</v>
      </c>
      <c r="K370" s="2679"/>
      <c r="L370" s="2679"/>
      <c r="M370" s="2683"/>
      <c r="N370" s="594"/>
      <c r="O370" s="594"/>
      <c r="P370" s="2684">
        <f>AN372</f>
        <v>0.25459427042244898</v>
      </c>
      <c r="Q370" s="2685"/>
      <c r="R370" s="2685"/>
      <c r="S370" s="2686"/>
      <c r="T370" s="594"/>
      <c r="U370" s="594"/>
      <c r="V370" s="609"/>
      <c r="W370" s="609"/>
      <c r="X370" s="609"/>
      <c r="Y370" s="609"/>
      <c r="Z370" s="594"/>
      <c r="AA370" s="594"/>
      <c r="AB370" s="594"/>
      <c r="AC370" s="594"/>
      <c r="AD370" s="604"/>
      <c r="AE370" s="593"/>
      <c r="AI370" s="480" t="s">
        <v>534</v>
      </c>
      <c r="AJ370" s="480" t="s">
        <v>535</v>
      </c>
      <c r="AK370" s="480" t="s">
        <v>536</v>
      </c>
      <c r="AL370" s="480" t="s">
        <v>537</v>
      </c>
      <c r="AM370" s="480" t="s">
        <v>542</v>
      </c>
      <c r="AN370" s="480" t="s">
        <v>538</v>
      </c>
      <c r="AO370" s="480" t="s">
        <v>539</v>
      </c>
      <c r="AP370" s="480" t="s">
        <v>540</v>
      </c>
      <c r="AQ370" s="480" t="s">
        <v>541</v>
      </c>
      <c r="AR370" s="480" t="s">
        <v>543</v>
      </c>
    </row>
    <row r="371" spans="1:44" ht="12.75" thickBot="1">
      <c r="A371" s="593"/>
      <c r="B371" s="603"/>
      <c r="C371" s="594"/>
      <c r="D371" s="594"/>
      <c r="E371" s="594"/>
      <c r="F371" s="594"/>
      <c r="G371" s="594"/>
      <c r="H371" s="594"/>
      <c r="I371" s="594"/>
      <c r="J371" s="2684">
        <f>AL372</f>
        <v>0.88645663114129924</v>
      </c>
      <c r="K371" s="2685"/>
      <c r="L371" s="2685"/>
      <c r="M371" s="2686"/>
      <c r="N371" s="594"/>
      <c r="O371" s="594"/>
      <c r="P371" s="594"/>
      <c r="Q371" s="594"/>
      <c r="R371" s="594"/>
      <c r="S371" s="594"/>
      <c r="T371" s="594"/>
      <c r="U371" s="594"/>
      <c r="V371" s="2669" t="s">
        <v>672</v>
      </c>
      <c r="W371" s="2670"/>
      <c r="X371" s="2670"/>
      <c r="Y371" s="2671"/>
      <c r="Z371" s="594"/>
      <c r="AA371" s="594"/>
      <c r="AB371" s="594"/>
      <c r="AC371" s="594"/>
      <c r="AD371" s="604"/>
      <c r="AE371" s="593"/>
      <c r="AH371" s="610" t="str">
        <f>AH364</f>
        <v>動物の死体</v>
      </c>
      <c r="AI371" s="491">
        <f>AI364</f>
        <v>112.41830827101489</v>
      </c>
      <c r="AJ371" s="491">
        <f>AJ364</f>
        <v>12.598512021480815</v>
      </c>
      <c r="AK371" s="491">
        <f>AK364</f>
        <v>0.16584142100614924</v>
      </c>
      <c r="AL371" s="491">
        <f>AL364</f>
        <v>99.653954828527915</v>
      </c>
      <c r="AM371" s="491">
        <f>AQ364</f>
        <v>71.032897652142921</v>
      </c>
      <c r="AN371" s="491">
        <f t="shared" ref="AN371:AQ372" si="17">AM364</f>
        <v>28.621057176384998</v>
      </c>
      <c r="AO371" s="491">
        <f t="shared" si="17"/>
        <v>27.612805945122517</v>
      </c>
      <c r="AP371" s="491">
        <f t="shared" si="17"/>
        <v>1.0082512312624963</v>
      </c>
      <c r="AQ371" s="491">
        <f t="shared" si="17"/>
        <v>40.211317966603332</v>
      </c>
      <c r="AR371" s="491">
        <f>AR364</f>
        <v>1.1740926522686455</v>
      </c>
    </row>
    <row r="372" spans="1:44" ht="12.75" thickTop="1">
      <c r="A372" s="593"/>
      <c r="B372" s="603"/>
      <c r="C372" s="594"/>
      <c r="D372" s="594"/>
      <c r="E372" s="594"/>
      <c r="F372" s="594"/>
      <c r="G372" s="594"/>
      <c r="H372" s="594"/>
      <c r="I372" s="594"/>
      <c r="J372" s="594"/>
      <c r="K372" s="594"/>
      <c r="L372" s="594"/>
      <c r="M372" s="594"/>
      <c r="N372" s="594"/>
      <c r="O372" s="594"/>
      <c r="P372" s="2672" t="s">
        <v>512</v>
      </c>
      <c r="Q372" s="2673"/>
      <c r="R372" s="2673"/>
      <c r="S372" s="2674"/>
      <c r="T372" s="594"/>
      <c r="U372" s="594"/>
      <c r="V372" s="2675">
        <f>AP371</f>
        <v>1.0082512312624963</v>
      </c>
      <c r="W372" s="2676"/>
      <c r="X372" s="2676"/>
      <c r="Y372" s="2677"/>
      <c r="Z372" s="594"/>
      <c r="AA372" s="594"/>
      <c r="AB372" s="594"/>
      <c r="AC372" s="594"/>
      <c r="AD372" s="604"/>
      <c r="AE372" s="593"/>
      <c r="AH372" s="363" t="s">
        <v>655</v>
      </c>
      <c r="AJ372" s="480">
        <f>AJ365</f>
        <v>0.11206815166715262</v>
      </c>
      <c r="AK372" s="480">
        <f>AK365</f>
        <v>1.4752171915480476E-3</v>
      </c>
      <c r="AL372" s="480">
        <f>AL365</f>
        <v>0.88645663114129924</v>
      </c>
      <c r="AM372" s="480">
        <f>AQ365</f>
        <v>0.63186236071884994</v>
      </c>
      <c r="AN372" s="480">
        <f t="shared" si="17"/>
        <v>0.25459427042244898</v>
      </c>
      <c r="AO372" s="480">
        <f t="shared" si="17"/>
        <v>0.24562552461254214</v>
      </c>
      <c r="AP372" s="480">
        <f t="shared" si="17"/>
        <v>8.9687458099069819E-3</v>
      </c>
      <c r="AQ372" s="480">
        <f t="shared" si="17"/>
        <v>0.35769367627969467</v>
      </c>
      <c r="AR372" s="480">
        <f>AR365</f>
        <v>1.0443963001455029E-2</v>
      </c>
    </row>
    <row r="373" spans="1:44">
      <c r="A373" s="593"/>
      <c r="B373" s="603"/>
      <c r="C373" s="594"/>
      <c r="D373" s="594"/>
      <c r="E373" s="594"/>
      <c r="F373" s="594"/>
      <c r="G373" s="594"/>
      <c r="H373" s="594"/>
      <c r="I373" s="594"/>
      <c r="J373" s="594"/>
      <c r="K373" s="594"/>
      <c r="L373" s="594"/>
      <c r="M373" s="594"/>
      <c r="N373" s="594"/>
      <c r="O373" s="594"/>
      <c r="P373" s="2678">
        <f>AM371</f>
        <v>71.032897652142921</v>
      </c>
      <c r="Q373" s="2679"/>
      <c r="R373" s="2679"/>
      <c r="S373" s="2680"/>
      <c r="T373" s="594"/>
      <c r="U373" s="594"/>
      <c r="V373" s="2684">
        <f>AP372</f>
        <v>8.9687458099069819E-3</v>
      </c>
      <c r="W373" s="2685"/>
      <c r="X373" s="2685"/>
      <c r="Y373" s="2686"/>
      <c r="Z373" s="594"/>
      <c r="AA373" s="594"/>
      <c r="AB373" s="594"/>
      <c r="AC373" s="594"/>
      <c r="AD373" s="604"/>
      <c r="AE373" s="593"/>
    </row>
    <row r="374" spans="1:44" ht="12.75" thickBot="1">
      <c r="A374" s="593"/>
      <c r="B374" s="603"/>
      <c r="C374" s="594"/>
      <c r="D374" s="594"/>
      <c r="E374" s="594"/>
      <c r="F374" s="594"/>
      <c r="G374" s="594"/>
      <c r="H374" s="594"/>
      <c r="I374" s="594"/>
      <c r="J374" s="602"/>
      <c r="K374" s="602"/>
      <c r="L374" s="602"/>
      <c r="M374" s="602"/>
      <c r="N374" s="594"/>
      <c r="O374" s="594"/>
      <c r="P374" s="2687">
        <f>AM372</f>
        <v>0.63186236071884994</v>
      </c>
      <c r="Q374" s="2688"/>
      <c r="R374" s="2688"/>
      <c r="S374" s="2689"/>
      <c r="T374" s="594"/>
      <c r="U374" s="594"/>
      <c r="V374" s="602"/>
      <c r="W374" s="602"/>
      <c r="X374" s="602"/>
      <c r="Y374" s="602"/>
      <c r="Z374" s="594"/>
      <c r="AA374" s="594"/>
      <c r="AB374" s="594"/>
      <c r="AC374" s="594"/>
      <c r="AD374" s="604"/>
      <c r="AE374" s="593"/>
    </row>
    <row r="375" spans="1:44" ht="12.75" thickTop="1">
      <c r="A375" s="593"/>
      <c r="B375" s="603"/>
      <c r="C375" s="594"/>
      <c r="D375" s="594"/>
      <c r="E375" s="594"/>
      <c r="F375" s="594"/>
      <c r="G375" s="594"/>
      <c r="H375" s="594"/>
      <c r="I375" s="594"/>
      <c r="J375" s="2669" t="s">
        <v>673</v>
      </c>
      <c r="K375" s="2670"/>
      <c r="L375" s="2670"/>
      <c r="M375" s="2671"/>
      <c r="N375" s="594"/>
      <c r="O375" s="594"/>
      <c r="P375" s="594"/>
      <c r="Q375" s="594"/>
      <c r="R375" s="594"/>
      <c r="S375" s="594"/>
      <c r="T375" s="594"/>
      <c r="U375" s="594"/>
      <c r="V375" s="602"/>
      <c r="W375" s="602"/>
      <c r="X375" s="602"/>
      <c r="Y375" s="602"/>
      <c r="Z375" s="2672" t="s">
        <v>674</v>
      </c>
      <c r="AA375" s="2673"/>
      <c r="AB375" s="2673"/>
      <c r="AC375" s="2674"/>
      <c r="AD375" s="604"/>
      <c r="AE375" s="593"/>
      <c r="AI375" s="491"/>
      <c r="AJ375" s="491"/>
      <c r="AK375" s="491"/>
      <c r="AL375" s="491"/>
      <c r="AM375" s="491"/>
      <c r="AN375" s="491"/>
      <c r="AO375" s="491"/>
      <c r="AP375" s="491"/>
      <c r="AQ375" s="491"/>
      <c r="AR375" s="491"/>
    </row>
    <row r="376" spans="1:44">
      <c r="A376" s="593"/>
      <c r="B376" s="603"/>
      <c r="C376" s="594"/>
      <c r="D376" s="594"/>
      <c r="E376" s="594"/>
      <c r="F376" s="594"/>
      <c r="G376" s="594"/>
      <c r="H376" s="594"/>
      <c r="I376" s="594"/>
      <c r="J376" s="2682">
        <f>AK371</f>
        <v>0.16584142100614924</v>
      </c>
      <c r="K376" s="2679"/>
      <c r="L376" s="2679"/>
      <c r="M376" s="2683"/>
      <c r="N376" s="594"/>
      <c r="O376" s="594"/>
      <c r="P376" s="602"/>
      <c r="Q376" s="602"/>
      <c r="R376" s="602"/>
      <c r="S376" s="602"/>
      <c r="T376" s="594"/>
      <c r="U376" s="594"/>
      <c r="V376" s="602"/>
      <c r="W376" s="602"/>
      <c r="X376" s="602"/>
      <c r="Y376" s="602"/>
      <c r="Z376" s="2692">
        <f>AR371</f>
        <v>1.1740926522686455</v>
      </c>
      <c r="AA376" s="2676"/>
      <c r="AB376" s="2676"/>
      <c r="AC376" s="2693"/>
      <c r="AD376" s="604"/>
      <c r="AE376" s="593"/>
    </row>
    <row r="377" spans="1:44" ht="12.75" thickBot="1">
      <c r="A377" s="593"/>
      <c r="B377" s="603"/>
      <c r="C377" s="594"/>
      <c r="D377" s="594"/>
      <c r="E377" s="594"/>
      <c r="F377" s="594"/>
      <c r="G377" s="594"/>
      <c r="H377" s="594"/>
      <c r="I377" s="594"/>
      <c r="J377" s="2684">
        <f>AK372</f>
        <v>1.4752171915480476E-3</v>
      </c>
      <c r="K377" s="2685"/>
      <c r="L377" s="2685"/>
      <c r="M377" s="2686"/>
      <c r="N377" s="594"/>
      <c r="O377" s="594"/>
      <c r="P377" s="602"/>
      <c r="Q377" s="602"/>
      <c r="R377" s="602"/>
      <c r="S377" s="602"/>
      <c r="T377" s="594"/>
      <c r="U377" s="594"/>
      <c r="V377" s="594"/>
      <c r="W377" s="594"/>
      <c r="X377" s="594"/>
      <c r="Y377" s="594"/>
      <c r="Z377" s="2687">
        <f>AR372</f>
        <v>1.0443963001455029E-2</v>
      </c>
      <c r="AA377" s="2688"/>
      <c r="AB377" s="2688"/>
      <c r="AC377" s="2689"/>
      <c r="AD377" s="604"/>
      <c r="AE377" s="593"/>
    </row>
    <row r="378" spans="1:44" ht="12.75" thickTop="1">
      <c r="A378" s="593"/>
      <c r="B378" s="603"/>
      <c r="C378" s="594"/>
      <c r="D378" s="594"/>
      <c r="E378" s="594"/>
      <c r="F378" s="594"/>
      <c r="G378" s="594"/>
      <c r="H378" s="594"/>
      <c r="I378" s="594"/>
      <c r="J378" s="594"/>
      <c r="K378" s="594"/>
      <c r="L378" s="594"/>
      <c r="M378" s="594"/>
      <c r="N378" s="594"/>
      <c r="O378" s="594"/>
      <c r="P378" s="602"/>
      <c r="Q378" s="602"/>
      <c r="R378" s="602"/>
      <c r="S378" s="602"/>
      <c r="T378" s="594"/>
      <c r="U378" s="594"/>
      <c r="V378" s="594"/>
      <c r="W378" s="594"/>
      <c r="X378" s="594"/>
      <c r="Y378" s="594"/>
      <c r="Z378" s="594"/>
      <c r="AA378" s="594"/>
      <c r="AB378" s="594"/>
      <c r="AC378" s="594"/>
      <c r="AD378" s="604"/>
      <c r="AE378" s="593"/>
    </row>
    <row r="379" spans="1:44">
      <c r="A379" s="593"/>
      <c r="B379" s="611"/>
      <c r="C379" s="612"/>
      <c r="D379" s="612"/>
      <c r="E379" s="612"/>
      <c r="F379" s="612"/>
      <c r="G379" s="612"/>
      <c r="H379" s="612"/>
      <c r="I379" s="612"/>
      <c r="J379" s="612"/>
      <c r="K379" s="612"/>
      <c r="L379" s="612"/>
      <c r="M379" s="612"/>
      <c r="N379" s="612"/>
      <c r="O379" s="612"/>
      <c r="P379" s="612"/>
      <c r="Q379" s="612"/>
      <c r="R379" s="612"/>
      <c r="S379" s="612"/>
      <c r="T379" s="612"/>
      <c r="U379" s="612"/>
      <c r="V379" s="612"/>
      <c r="W379" s="612"/>
      <c r="X379" s="612"/>
      <c r="Y379" s="612"/>
      <c r="Z379" s="612"/>
      <c r="AA379" s="612"/>
      <c r="AB379" s="612"/>
      <c r="AC379" s="612"/>
      <c r="AD379" s="613"/>
      <c r="AE379" s="593"/>
    </row>
    <row r="380" spans="1:44">
      <c r="A380" s="593"/>
      <c r="B380" s="594"/>
      <c r="C380" s="594"/>
      <c r="D380" s="594"/>
      <c r="E380" s="594"/>
      <c r="F380" s="594"/>
      <c r="G380" s="594"/>
      <c r="H380" s="594"/>
      <c r="I380" s="594"/>
      <c r="J380" s="594"/>
      <c r="K380" s="594"/>
      <c r="L380" s="594"/>
      <c r="M380" s="594"/>
      <c r="N380" s="594"/>
      <c r="O380" s="594"/>
      <c r="P380" s="2691"/>
      <c r="Q380" s="2691"/>
      <c r="R380" s="2691"/>
      <c r="S380" s="2691"/>
      <c r="T380" s="594"/>
      <c r="U380" s="594"/>
      <c r="V380" s="594"/>
      <c r="W380" s="594"/>
      <c r="X380" s="594"/>
      <c r="Y380" s="594"/>
      <c r="Z380" s="594"/>
      <c r="AA380" s="594"/>
      <c r="AB380" s="594"/>
      <c r="AC380" s="594"/>
      <c r="AD380" s="594"/>
      <c r="AE380" s="593"/>
    </row>
    <row r="381" spans="1:44">
      <c r="A381" s="593"/>
      <c r="B381" s="594"/>
      <c r="C381" s="595" t="s">
        <v>691</v>
      </c>
      <c r="D381" s="596" t="str">
        <f>AH392</f>
        <v>ば い じ ん</v>
      </c>
      <c r="E381" s="594"/>
      <c r="F381" s="594"/>
      <c r="G381" s="594"/>
      <c r="H381" s="594"/>
      <c r="I381" s="594"/>
      <c r="J381" s="594"/>
      <c r="K381" s="594"/>
      <c r="L381" s="594"/>
      <c r="M381" s="594"/>
      <c r="N381" s="594"/>
      <c r="O381" s="594"/>
      <c r="P381" s="594"/>
      <c r="Q381" s="594"/>
      <c r="R381" s="594"/>
      <c r="S381" s="594"/>
      <c r="T381" s="594"/>
      <c r="U381" s="594"/>
      <c r="V381" s="594"/>
      <c r="W381" s="594"/>
      <c r="X381" s="594"/>
      <c r="Y381" s="594"/>
      <c r="Z381" s="594"/>
      <c r="AA381" s="594"/>
      <c r="AB381" s="594"/>
      <c r="AC381" s="594"/>
      <c r="AD381" s="594"/>
      <c r="AE381" s="593"/>
    </row>
    <row r="382" spans="1:44">
      <c r="A382" s="593"/>
      <c r="B382" s="597"/>
      <c r="C382" s="598"/>
      <c r="D382" s="598"/>
      <c r="E382" s="598"/>
      <c r="F382" s="598"/>
      <c r="G382" s="598"/>
      <c r="H382" s="598"/>
      <c r="I382" s="598"/>
      <c r="J382" s="598"/>
      <c r="K382" s="598"/>
      <c r="L382" s="598"/>
      <c r="M382" s="598"/>
      <c r="N382" s="598"/>
      <c r="O382" s="598"/>
      <c r="P382" s="598"/>
      <c r="Q382" s="598"/>
      <c r="R382" s="598"/>
      <c r="S382" s="598"/>
      <c r="T382" s="598"/>
      <c r="U382" s="598"/>
      <c r="V382" s="599"/>
      <c r="W382" s="599"/>
      <c r="X382" s="598"/>
      <c r="Y382" s="600"/>
      <c r="Z382" s="598"/>
      <c r="AA382" s="598"/>
      <c r="AB382" s="598"/>
      <c r="AC382" s="598"/>
      <c r="AD382" s="601"/>
      <c r="AE382" s="593"/>
      <c r="AH382" s="2667"/>
      <c r="AI382" s="602" t="s">
        <v>507</v>
      </c>
      <c r="AJ382" s="602" t="s">
        <v>508</v>
      </c>
      <c r="AK382" s="602" t="s">
        <v>509</v>
      </c>
      <c r="AL382" s="2668" t="s">
        <v>510</v>
      </c>
      <c r="AM382" s="2668"/>
      <c r="AN382" s="2668"/>
      <c r="AO382" s="2668"/>
      <c r="AP382" s="602" t="s">
        <v>511</v>
      </c>
      <c r="AQ382" s="602" t="s">
        <v>512</v>
      </c>
      <c r="AR382" s="602" t="s">
        <v>513</v>
      </c>
    </row>
    <row r="383" spans="1:44" ht="12.75" thickBot="1">
      <c r="A383" s="593"/>
      <c r="B383" s="603"/>
      <c r="C383" s="594"/>
      <c r="D383" s="594"/>
      <c r="E383" s="594"/>
      <c r="F383" s="594"/>
      <c r="G383" s="594"/>
      <c r="H383" s="594"/>
      <c r="I383" s="594"/>
      <c r="J383" s="594"/>
      <c r="K383" s="594"/>
      <c r="L383" s="594"/>
      <c r="M383" s="594"/>
      <c r="N383" s="594"/>
      <c r="O383" s="594"/>
      <c r="P383" s="594"/>
      <c r="Q383" s="594"/>
      <c r="R383" s="594"/>
      <c r="S383" s="594"/>
      <c r="T383" s="594"/>
      <c r="U383" s="594"/>
      <c r="V383" s="594"/>
      <c r="W383" s="594"/>
      <c r="X383" s="594"/>
      <c r="Y383" s="594"/>
      <c r="Z383" s="594"/>
      <c r="AA383" s="594"/>
      <c r="AB383" s="594"/>
      <c r="AC383" s="594"/>
      <c r="AD383" s="604"/>
      <c r="AE383" s="593"/>
      <c r="AH383" s="2667"/>
      <c r="AI383" s="602"/>
      <c r="AJ383" s="602"/>
      <c r="AK383" s="602"/>
      <c r="AL383" s="602" t="s">
        <v>514</v>
      </c>
      <c r="AM383" s="602" t="s">
        <v>515</v>
      </c>
      <c r="AN383" s="602" t="s">
        <v>516</v>
      </c>
      <c r="AO383" s="602" t="s">
        <v>517</v>
      </c>
      <c r="AP383" s="602"/>
      <c r="AQ383" s="602"/>
      <c r="AR383" s="602"/>
    </row>
    <row r="384" spans="1:44" ht="13.5" thickTop="1" thickBot="1">
      <c r="A384" s="593"/>
      <c r="B384" s="603"/>
      <c r="C384" s="594"/>
      <c r="D384" s="594"/>
      <c r="E384" s="594"/>
      <c r="F384" s="594"/>
      <c r="G384" s="594"/>
      <c r="H384" s="594"/>
      <c r="I384" s="594"/>
      <c r="J384" s="2669" t="s">
        <v>669</v>
      </c>
      <c r="K384" s="2670"/>
      <c r="L384" s="2670"/>
      <c r="M384" s="2671"/>
      <c r="N384" s="594"/>
      <c r="O384" s="594"/>
      <c r="P384" s="594"/>
      <c r="Q384" s="594"/>
      <c r="R384" s="594"/>
      <c r="S384" s="594"/>
      <c r="T384" s="594"/>
      <c r="U384" s="594"/>
      <c r="V384" s="594"/>
      <c r="W384" s="594"/>
      <c r="X384" s="594"/>
      <c r="Y384" s="594"/>
      <c r="Z384" s="2672" t="s">
        <v>516</v>
      </c>
      <c r="AA384" s="2673"/>
      <c r="AB384" s="2673"/>
      <c r="AC384" s="2674"/>
      <c r="AD384" s="604"/>
      <c r="AE384" s="593"/>
      <c r="AH384" s="2667"/>
      <c r="AI384" s="602" t="s">
        <v>520</v>
      </c>
      <c r="AJ384" s="602" t="s">
        <v>521</v>
      </c>
      <c r="AK384" s="602" t="s">
        <v>522</v>
      </c>
      <c r="AL384" s="602" t="s">
        <v>523</v>
      </c>
      <c r="AM384" s="602" t="s">
        <v>524</v>
      </c>
      <c r="AN384" s="602" t="s">
        <v>525</v>
      </c>
      <c r="AO384" s="602" t="s">
        <v>526</v>
      </c>
      <c r="AP384" s="602" t="s">
        <v>527</v>
      </c>
      <c r="AQ384" s="602" t="s">
        <v>528</v>
      </c>
      <c r="AR384" s="602" t="s">
        <v>529</v>
      </c>
    </row>
    <row r="385" spans="1:44" ht="12.75" thickTop="1">
      <c r="A385" s="593"/>
      <c r="B385" s="603"/>
      <c r="C385" s="2672" t="s">
        <v>670</v>
      </c>
      <c r="D385" s="2673"/>
      <c r="E385" s="2673"/>
      <c r="F385" s="2674"/>
      <c r="G385" s="594"/>
      <c r="H385" s="594"/>
      <c r="I385" s="594"/>
      <c r="J385" s="2675">
        <f>AJ392</f>
        <v>2042.678114376406</v>
      </c>
      <c r="K385" s="2676"/>
      <c r="L385" s="2676"/>
      <c r="M385" s="2677"/>
      <c r="N385" s="594"/>
      <c r="O385" s="594"/>
      <c r="P385" s="594"/>
      <c r="Q385" s="594"/>
      <c r="R385" s="594"/>
      <c r="S385" s="594"/>
      <c r="T385" s="594"/>
      <c r="U385" s="594"/>
      <c r="V385" s="594"/>
      <c r="W385" s="594"/>
      <c r="X385" s="594"/>
      <c r="Y385" s="594"/>
      <c r="Z385" s="2678">
        <f>AQ392</f>
        <v>13470.722582641634</v>
      </c>
      <c r="AA385" s="2679"/>
      <c r="AB385" s="2679"/>
      <c r="AC385" s="2680"/>
      <c r="AD385" s="604"/>
      <c r="AE385" s="593"/>
      <c r="AH385" s="616" t="s">
        <v>574</v>
      </c>
      <c r="AI385" s="606">
        <f>'表Ⅲ・9　180116再'!C$41</f>
        <v>17736.07217953054</v>
      </c>
      <c r="AJ385" s="606">
        <f>'表Ⅲ・9　180116再'!D$41</f>
        <v>2042.678114376406</v>
      </c>
      <c r="AK385" s="606">
        <f>'表Ⅲ・9　180116再'!E$41</f>
        <v>1600.4573788291771</v>
      </c>
      <c r="AL385" s="606">
        <f>'表Ⅲ・9　180116再'!F$41</f>
        <v>14092.936686324954</v>
      </c>
      <c r="AM385" s="606">
        <f>'表Ⅲ・9　180116再'!G$41</f>
        <v>11511.379728335931</v>
      </c>
      <c r="AN385" s="606">
        <f>'表Ⅲ・9　180116再'!H$41</f>
        <v>11428.044468265229</v>
      </c>
      <c r="AO385" s="606">
        <f>'表Ⅲ・9　180116再'!I$41</f>
        <v>83.335260070699178</v>
      </c>
      <c r="AP385" s="606">
        <f>$AJ385+$AN385</f>
        <v>13470.722582641634</v>
      </c>
      <c r="AQ385" s="606">
        <f>$AL385-$AM385</f>
        <v>2581.5569579890234</v>
      </c>
      <c r="AR385" s="606">
        <f>$AK385+$AO385</f>
        <v>1683.7926388998762</v>
      </c>
    </row>
    <row r="386" spans="1:44" ht="12.75" thickBot="1">
      <c r="A386" s="593"/>
      <c r="B386" s="603"/>
      <c r="C386" s="2678">
        <f>AI392</f>
        <v>17736.07217953054</v>
      </c>
      <c r="D386" s="2679"/>
      <c r="E386" s="2679"/>
      <c r="F386" s="2680"/>
      <c r="G386" s="594"/>
      <c r="H386" s="594"/>
      <c r="I386" s="594"/>
      <c r="J386" s="2684">
        <f>AJ393</f>
        <v>0.11517082777402601</v>
      </c>
      <c r="K386" s="2685"/>
      <c r="L386" s="2685"/>
      <c r="M386" s="2686"/>
      <c r="N386" s="594"/>
      <c r="O386" s="594"/>
      <c r="P386" s="594"/>
      <c r="Q386" s="594"/>
      <c r="R386" s="594"/>
      <c r="S386" s="594"/>
      <c r="T386" s="594"/>
      <c r="U386" s="594"/>
      <c r="V386" s="594"/>
      <c r="W386" s="594"/>
      <c r="X386" s="594"/>
      <c r="Y386" s="594"/>
      <c r="Z386" s="2687">
        <f>AQ393</f>
        <v>0.75950990987668587</v>
      </c>
      <c r="AA386" s="2688"/>
      <c r="AB386" s="2688"/>
      <c r="AC386" s="2689"/>
      <c r="AD386" s="604"/>
      <c r="AE386" s="593"/>
      <c r="AH386" s="607" t="s">
        <v>655</v>
      </c>
      <c r="AI386" s="606"/>
      <c r="AJ386" s="608">
        <f>'表Ⅲ・9　180116再'!D$42</f>
        <v>0.11517082777402601</v>
      </c>
      <c r="AK386" s="608">
        <f>'表Ⅲ・9　180116再'!E$42</f>
        <v>9.0237419121257767E-2</v>
      </c>
      <c r="AL386" s="608">
        <f>'表Ⅲ・9　180116再'!F$42</f>
        <v>0.79459175310471608</v>
      </c>
      <c r="AM386" s="608">
        <f>'表Ⅲ・9　180116再'!G$42</f>
        <v>0.64903771318778136</v>
      </c>
      <c r="AN386" s="608">
        <f>'表Ⅲ・9　180116再'!H$42</f>
        <v>0.64433908210265978</v>
      </c>
      <c r="AO386" s="608">
        <f>'表Ⅲ・9　180116再'!I$42</f>
        <v>4.6986310851214073E-3</v>
      </c>
      <c r="AP386" s="608">
        <f>'表Ⅲ・9　180116再'!J$42</f>
        <v>0.75950990987668587</v>
      </c>
      <c r="AQ386" s="608">
        <f>'表Ⅲ・9　180116再'!K$42</f>
        <v>0.14555403991693511</v>
      </c>
      <c r="AR386" s="608">
        <f>'表Ⅲ・9　180116再'!L$42</f>
        <v>9.493605020637913E-2</v>
      </c>
    </row>
    <row r="387" spans="1:44" ht="13.5" thickTop="1" thickBot="1">
      <c r="A387" s="593"/>
      <c r="B387" s="603"/>
      <c r="C387" s="2687">
        <v>1</v>
      </c>
      <c r="D387" s="2688"/>
      <c r="E387" s="2688"/>
      <c r="F387" s="2689"/>
      <c r="G387" s="594"/>
      <c r="H387" s="594"/>
      <c r="I387" s="594"/>
      <c r="J387" s="594"/>
      <c r="K387" s="594"/>
      <c r="L387" s="594"/>
      <c r="M387" s="594"/>
      <c r="N387" s="594"/>
      <c r="O387" s="594"/>
      <c r="P387" s="594"/>
      <c r="Q387" s="594"/>
      <c r="R387" s="594"/>
      <c r="S387" s="594"/>
      <c r="T387" s="594"/>
      <c r="U387" s="594"/>
      <c r="V387" s="594"/>
      <c r="W387" s="594"/>
      <c r="X387" s="594"/>
      <c r="Y387" s="594"/>
      <c r="Z387" s="594"/>
      <c r="AA387" s="594"/>
      <c r="AB387" s="594"/>
      <c r="AC387" s="594"/>
      <c r="AD387" s="604"/>
      <c r="AE387" s="593"/>
    </row>
    <row r="388" spans="1:44" ht="12.75" thickTop="1">
      <c r="A388" s="593"/>
      <c r="B388" s="603"/>
      <c r="C388" s="594"/>
      <c r="D388" s="594"/>
      <c r="E388" s="594"/>
      <c r="F388" s="594"/>
      <c r="G388" s="594"/>
      <c r="H388" s="594"/>
      <c r="I388" s="594"/>
      <c r="J388" s="594"/>
      <c r="K388" s="594"/>
      <c r="L388" s="594"/>
      <c r="M388" s="594"/>
      <c r="N388" s="594"/>
      <c r="O388" s="594"/>
      <c r="P388" s="594"/>
      <c r="Q388" s="594"/>
      <c r="R388" s="594"/>
      <c r="S388" s="594"/>
      <c r="T388" s="594"/>
      <c r="U388" s="594"/>
      <c r="V388" s="2669" t="s">
        <v>671</v>
      </c>
      <c r="W388" s="2670"/>
      <c r="X388" s="2670"/>
      <c r="Y388" s="2671"/>
      <c r="Z388" s="2690"/>
      <c r="AA388" s="2690"/>
      <c r="AB388" s="2690"/>
      <c r="AC388" s="2690"/>
      <c r="AD388" s="604"/>
      <c r="AE388" s="593"/>
    </row>
    <row r="389" spans="1:44">
      <c r="A389" s="593"/>
      <c r="B389" s="603"/>
      <c r="C389" s="2690"/>
      <c r="D389" s="2690"/>
      <c r="E389" s="2690"/>
      <c r="F389" s="2690"/>
      <c r="G389" s="594"/>
      <c r="H389" s="594"/>
      <c r="I389" s="594"/>
      <c r="J389" s="594"/>
      <c r="K389" s="594"/>
      <c r="L389" s="594"/>
      <c r="M389" s="594"/>
      <c r="N389" s="594"/>
      <c r="O389" s="594"/>
      <c r="P389" s="2669" t="s">
        <v>515</v>
      </c>
      <c r="Q389" s="2670"/>
      <c r="R389" s="2670"/>
      <c r="S389" s="2671"/>
      <c r="T389" s="594"/>
      <c r="U389" s="594"/>
      <c r="V389" s="2675">
        <f>AO392</f>
        <v>11428.044468265229</v>
      </c>
      <c r="W389" s="2676"/>
      <c r="X389" s="2676"/>
      <c r="Y389" s="2677"/>
      <c r="Z389" s="2681"/>
      <c r="AA389" s="2681"/>
      <c r="AB389" s="2681"/>
      <c r="AC389" s="2681"/>
      <c r="AD389" s="604"/>
      <c r="AE389" s="593"/>
    </row>
    <row r="390" spans="1:44">
      <c r="A390" s="593"/>
      <c r="B390" s="603"/>
      <c r="C390" s="2681"/>
      <c r="D390" s="2681"/>
      <c r="E390" s="2681"/>
      <c r="F390" s="2681"/>
      <c r="G390" s="594"/>
      <c r="H390" s="594"/>
      <c r="I390" s="594"/>
      <c r="J390" s="2669" t="s">
        <v>514</v>
      </c>
      <c r="K390" s="2670"/>
      <c r="L390" s="2670"/>
      <c r="M390" s="2671"/>
      <c r="N390" s="594"/>
      <c r="O390" s="594"/>
      <c r="P390" s="2682">
        <f>AN392</f>
        <v>11511.379728335931</v>
      </c>
      <c r="Q390" s="2679"/>
      <c r="R390" s="2679"/>
      <c r="S390" s="2683"/>
      <c r="T390" s="594"/>
      <c r="U390" s="594"/>
      <c r="V390" s="2684">
        <f>AO393</f>
        <v>0.64433908210265978</v>
      </c>
      <c r="W390" s="2685"/>
      <c r="X390" s="2685"/>
      <c r="Y390" s="2686"/>
      <c r="Z390" s="594"/>
      <c r="AA390" s="594"/>
      <c r="AB390" s="594"/>
      <c r="AC390" s="594"/>
      <c r="AD390" s="604"/>
      <c r="AE390" s="593"/>
    </row>
    <row r="391" spans="1:44">
      <c r="A391" s="593"/>
      <c r="B391" s="603"/>
      <c r="C391" s="594"/>
      <c r="D391" s="594"/>
      <c r="E391" s="594"/>
      <c r="F391" s="594"/>
      <c r="G391" s="594"/>
      <c r="H391" s="594"/>
      <c r="I391" s="594"/>
      <c r="J391" s="2682">
        <f>AL392</f>
        <v>14092.936686324954</v>
      </c>
      <c r="K391" s="2679"/>
      <c r="L391" s="2679"/>
      <c r="M391" s="2683"/>
      <c r="N391" s="594"/>
      <c r="O391" s="594"/>
      <c r="P391" s="2684">
        <f>AN393</f>
        <v>0.64903771318778136</v>
      </c>
      <c r="Q391" s="2685"/>
      <c r="R391" s="2685"/>
      <c r="S391" s="2686"/>
      <c r="T391" s="594"/>
      <c r="U391" s="594"/>
      <c r="V391" s="609"/>
      <c r="W391" s="609"/>
      <c r="X391" s="609"/>
      <c r="Y391" s="609"/>
      <c r="Z391" s="594"/>
      <c r="AA391" s="594"/>
      <c r="AB391" s="594"/>
      <c r="AC391" s="594"/>
      <c r="AD391" s="604"/>
      <c r="AE391" s="593"/>
      <c r="AI391" s="480" t="s">
        <v>534</v>
      </c>
      <c r="AJ391" s="480" t="s">
        <v>535</v>
      </c>
      <c r="AK391" s="480" t="s">
        <v>536</v>
      </c>
      <c r="AL391" s="480" t="s">
        <v>537</v>
      </c>
      <c r="AM391" s="480" t="s">
        <v>542</v>
      </c>
      <c r="AN391" s="480" t="s">
        <v>538</v>
      </c>
      <c r="AO391" s="480" t="s">
        <v>539</v>
      </c>
      <c r="AP391" s="480" t="s">
        <v>540</v>
      </c>
      <c r="AQ391" s="480" t="s">
        <v>541</v>
      </c>
      <c r="AR391" s="480" t="s">
        <v>543</v>
      </c>
    </row>
    <row r="392" spans="1:44" ht="12.75" thickBot="1">
      <c r="A392" s="593"/>
      <c r="B392" s="603"/>
      <c r="C392" s="594"/>
      <c r="D392" s="594"/>
      <c r="E392" s="594"/>
      <c r="F392" s="594"/>
      <c r="G392" s="594"/>
      <c r="H392" s="594"/>
      <c r="I392" s="594"/>
      <c r="J392" s="2684">
        <f>AL393</f>
        <v>0.79459175310471608</v>
      </c>
      <c r="K392" s="2685"/>
      <c r="L392" s="2685"/>
      <c r="M392" s="2686"/>
      <c r="N392" s="594"/>
      <c r="O392" s="594"/>
      <c r="P392" s="594"/>
      <c r="Q392" s="594"/>
      <c r="R392" s="594"/>
      <c r="S392" s="594"/>
      <c r="T392" s="594"/>
      <c r="U392" s="594"/>
      <c r="V392" s="2669" t="s">
        <v>672</v>
      </c>
      <c r="W392" s="2670"/>
      <c r="X392" s="2670"/>
      <c r="Y392" s="2671"/>
      <c r="Z392" s="594"/>
      <c r="AA392" s="594"/>
      <c r="AB392" s="594"/>
      <c r="AC392" s="594"/>
      <c r="AD392" s="604"/>
      <c r="AE392" s="593"/>
      <c r="AH392" s="610" t="str">
        <f>AH385</f>
        <v>ば い じ ん</v>
      </c>
      <c r="AI392" s="491">
        <f>AI385</f>
        <v>17736.07217953054</v>
      </c>
      <c r="AJ392" s="491">
        <f>AJ385</f>
        <v>2042.678114376406</v>
      </c>
      <c r="AK392" s="491">
        <f>AK385</f>
        <v>1600.4573788291771</v>
      </c>
      <c r="AL392" s="491">
        <f>AL385</f>
        <v>14092.936686324954</v>
      </c>
      <c r="AM392" s="491">
        <f>AQ385</f>
        <v>2581.5569579890234</v>
      </c>
      <c r="AN392" s="491">
        <f t="shared" ref="AN392:AQ393" si="18">AM385</f>
        <v>11511.379728335931</v>
      </c>
      <c r="AO392" s="491">
        <f t="shared" si="18"/>
        <v>11428.044468265229</v>
      </c>
      <c r="AP392" s="491">
        <f t="shared" si="18"/>
        <v>83.335260070699178</v>
      </c>
      <c r="AQ392" s="491">
        <f t="shared" si="18"/>
        <v>13470.722582641634</v>
      </c>
      <c r="AR392" s="491">
        <f>AR385</f>
        <v>1683.7926388998762</v>
      </c>
    </row>
    <row r="393" spans="1:44" ht="12.75" thickTop="1">
      <c r="A393" s="593"/>
      <c r="B393" s="603"/>
      <c r="C393" s="594"/>
      <c r="D393" s="594"/>
      <c r="E393" s="594"/>
      <c r="F393" s="594"/>
      <c r="G393" s="594"/>
      <c r="H393" s="594"/>
      <c r="I393" s="594"/>
      <c r="J393" s="594"/>
      <c r="K393" s="594"/>
      <c r="L393" s="594"/>
      <c r="M393" s="594"/>
      <c r="N393" s="594"/>
      <c r="O393" s="594"/>
      <c r="P393" s="2672" t="s">
        <v>512</v>
      </c>
      <c r="Q393" s="2673"/>
      <c r="R393" s="2673"/>
      <c r="S393" s="2674"/>
      <c r="T393" s="594"/>
      <c r="U393" s="594"/>
      <c r="V393" s="2675">
        <f>AP392</f>
        <v>83.335260070699178</v>
      </c>
      <c r="W393" s="2676"/>
      <c r="X393" s="2676"/>
      <c r="Y393" s="2677"/>
      <c r="Z393" s="594"/>
      <c r="AA393" s="594"/>
      <c r="AB393" s="594"/>
      <c r="AC393" s="594"/>
      <c r="AD393" s="604"/>
      <c r="AE393" s="593"/>
      <c r="AH393" s="363" t="s">
        <v>655</v>
      </c>
      <c r="AJ393" s="480">
        <f>AJ386</f>
        <v>0.11517082777402601</v>
      </c>
      <c r="AK393" s="480">
        <f>AK386</f>
        <v>9.0237419121257767E-2</v>
      </c>
      <c r="AL393" s="480">
        <f>AL386</f>
        <v>0.79459175310471608</v>
      </c>
      <c r="AM393" s="480">
        <f>AQ386</f>
        <v>0.14555403991693511</v>
      </c>
      <c r="AN393" s="480">
        <f t="shared" si="18"/>
        <v>0.64903771318778136</v>
      </c>
      <c r="AO393" s="480">
        <f t="shared" si="18"/>
        <v>0.64433908210265978</v>
      </c>
      <c r="AP393" s="480">
        <f t="shared" si="18"/>
        <v>4.6986310851214073E-3</v>
      </c>
      <c r="AQ393" s="480">
        <f t="shared" si="18"/>
        <v>0.75950990987668587</v>
      </c>
      <c r="AR393" s="480">
        <f>AR386</f>
        <v>9.493605020637913E-2</v>
      </c>
    </row>
    <row r="394" spans="1:44">
      <c r="A394" s="593"/>
      <c r="B394" s="603"/>
      <c r="C394" s="594"/>
      <c r="D394" s="594"/>
      <c r="E394" s="594"/>
      <c r="F394" s="594"/>
      <c r="G394" s="594"/>
      <c r="H394" s="594"/>
      <c r="I394" s="594"/>
      <c r="J394" s="594"/>
      <c r="K394" s="594"/>
      <c r="L394" s="594"/>
      <c r="M394" s="594"/>
      <c r="N394" s="594"/>
      <c r="O394" s="594"/>
      <c r="P394" s="2678">
        <f>AM392</f>
        <v>2581.5569579890234</v>
      </c>
      <c r="Q394" s="2679"/>
      <c r="R394" s="2679"/>
      <c r="S394" s="2680"/>
      <c r="T394" s="594"/>
      <c r="U394" s="594"/>
      <c r="V394" s="2684">
        <f>AP393</f>
        <v>4.6986310851214073E-3</v>
      </c>
      <c r="W394" s="2685"/>
      <c r="X394" s="2685"/>
      <c r="Y394" s="2686"/>
      <c r="Z394" s="594"/>
      <c r="AA394" s="594"/>
      <c r="AB394" s="594"/>
      <c r="AC394" s="594"/>
      <c r="AD394" s="604"/>
      <c r="AE394" s="593"/>
    </row>
    <row r="395" spans="1:44" ht="12.75" thickBot="1">
      <c r="A395" s="593"/>
      <c r="B395" s="603"/>
      <c r="C395" s="594"/>
      <c r="D395" s="594"/>
      <c r="E395" s="594"/>
      <c r="F395" s="594"/>
      <c r="G395" s="594"/>
      <c r="H395" s="594"/>
      <c r="I395" s="594"/>
      <c r="J395" s="602"/>
      <c r="K395" s="602"/>
      <c r="L395" s="602"/>
      <c r="M395" s="602"/>
      <c r="N395" s="594"/>
      <c r="O395" s="594"/>
      <c r="P395" s="2687">
        <f>AM393</f>
        <v>0.14555403991693511</v>
      </c>
      <c r="Q395" s="2688"/>
      <c r="R395" s="2688"/>
      <c r="S395" s="2689"/>
      <c r="T395" s="594"/>
      <c r="U395" s="594"/>
      <c r="V395" s="602"/>
      <c r="W395" s="602"/>
      <c r="X395" s="602"/>
      <c r="Y395" s="602"/>
      <c r="Z395" s="594"/>
      <c r="AA395" s="594"/>
      <c r="AB395" s="594"/>
      <c r="AC395" s="594"/>
      <c r="AD395" s="604"/>
      <c r="AE395" s="593"/>
    </row>
    <row r="396" spans="1:44" ht="12.75" thickTop="1">
      <c r="A396" s="593"/>
      <c r="B396" s="603"/>
      <c r="C396" s="594"/>
      <c r="D396" s="594"/>
      <c r="E396" s="594"/>
      <c r="F396" s="594"/>
      <c r="G396" s="594"/>
      <c r="H396" s="594"/>
      <c r="I396" s="594"/>
      <c r="J396" s="2669" t="s">
        <v>673</v>
      </c>
      <c r="K396" s="2670"/>
      <c r="L396" s="2670"/>
      <c r="M396" s="2671"/>
      <c r="N396" s="594"/>
      <c r="O396" s="594"/>
      <c r="P396" s="594"/>
      <c r="Q396" s="594"/>
      <c r="R396" s="594"/>
      <c r="S396" s="594"/>
      <c r="T396" s="594"/>
      <c r="U396" s="594"/>
      <c r="V396" s="602"/>
      <c r="W396" s="602"/>
      <c r="X396" s="602"/>
      <c r="Y396" s="602"/>
      <c r="Z396" s="2672" t="s">
        <v>674</v>
      </c>
      <c r="AA396" s="2673"/>
      <c r="AB396" s="2673"/>
      <c r="AC396" s="2674"/>
      <c r="AD396" s="604"/>
      <c r="AE396" s="593"/>
      <c r="AI396" s="491"/>
      <c r="AJ396" s="491"/>
      <c r="AK396" s="491"/>
      <c r="AL396" s="491"/>
      <c r="AM396" s="491"/>
      <c r="AN396" s="491"/>
      <c r="AO396" s="491"/>
      <c r="AP396" s="491"/>
      <c r="AQ396" s="491"/>
      <c r="AR396" s="491"/>
    </row>
    <row r="397" spans="1:44">
      <c r="A397" s="593"/>
      <c r="B397" s="603"/>
      <c r="C397" s="594"/>
      <c r="D397" s="594"/>
      <c r="E397" s="594"/>
      <c r="F397" s="594"/>
      <c r="G397" s="594"/>
      <c r="H397" s="594"/>
      <c r="I397" s="594"/>
      <c r="J397" s="2682">
        <f>AK392</f>
        <v>1600.4573788291771</v>
      </c>
      <c r="K397" s="2679"/>
      <c r="L397" s="2679"/>
      <c r="M397" s="2683"/>
      <c r="N397" s="594"/>
      <c r="O397" s="594"/>
      <c r="P397" s="602"/>
      <c r="Q397" s="602"/>
      <c r="R397" s="602"/>
      <c r="S397" s="602"/>
      <c r="T397" s="594"/>
      <c r="U397" s="594"/>
      <c r="V397" s="602"/>
      <c r="W397" s="602"/>
      <c r="X397" s="602"/>
      <c r="Y397" s="602"/>
      <c r="Z397" s="2692">
        <f>AR392</f>
        <v>1683.7926388998762</v>
      </c>
      <c r="AA397" s="2676"/>
      <c r="AB397" s="2676"/>
      <c r="AC397" s="2693"/>
      <c r="AD397" s="604"/>
      <c r="AE397" s="593"/>
    </row>
    <row r="398" spans="1:44" ht="12.75" thickBot="1">
      <c r="A398" s="593"/>
      <c r="B398" s="603"/>
      <c r="C398" s="594"/>
      <c r="D398" s="594"/>
      <c r="E398" s="594"/>
      <c r="F398" s="594"/>
      <c r="G398" s="594"/>
      <c r="H398" s="594"/>
      <c r="I398" s="594"/>
      <c r="J398" s="2684">
        <f>AK393</f>
        <v>9.0237419121257767E-2</v>
      </c>
      <c r="K398" s="2685"/>
      <c r="L398" s="2685"/>
      <c r="M398" s="2686"/>
      <c r="N398" s="594"/>
      <c r="O398" s="594"/>
      <c r="P398" s="602"/>
      <c r="Q398" s="602"/>
      <c r="R398" s="602"/>
      <c r="S398" s="602"/>
      <c r="T398" s="594"/>
      <c r="U398" s="594"/>
      <c r="V398" s="594"/>
      <c r="W398" s="594"/>
      <c r="X398" s="594"/>
      <c r="Y398" s="594"/>
      <c r="Z398" s="2687">
        <f>AR393</f>
        <v>9.493605020637913E-2</v>
      </c>
      <c r="AA398" s="2688"/>
      <c r="AB398" s="2688"/>
      <c r="AC398" s="2689"/>
      <c r="AD398" s="604"/>
      <c r="AE398" s="593"/>
    </row>
    <row r="399" spans="1:44" ht="12.75" thickTop="1">
      <c r="A399" s="593"/>
      <c r="B399" s="603"/>
      <c r="C399" s="594"/>
      <c r="D399" s="594"/>
      <c r="E399" s="594"/>
      <c r="F399" s="594"/>
      <c r="G399" s="594"/>
      <c r="H399" s="594"/>
      <c r="I399" s="594"/>
      <c r="J399" s="594"/>
      <c r="K399" s="594"/>
      <c r="L399" s="594"/>
      <c r="M399" s="594"/>
      <c r="N399" s="594"/>
      <c r="O399" s="594"/>
      <c r="P399" s="602"/>
      <c r="Q399" s="602"/>
      <c r="R399" s="602"/>
      <c r="S399" s="602"/>
      <c r="T399" s="594"/>
      <c r="U399" s="594"/>
      <c r="V399" s="594"/>
      <c r="W399" s="594"/>
      <c r="X399" s="594"/>
      <c r="Y399" s="594"/>
      <c r="Z399" s="594"/>
      <c r="AA399" s="594"/>
      <c r="AB399" s="594"/>
      <c r="AC399" s="594"/>
      <c r="AD399" s="604"/>
      <c r="AE399" s="593"/>
    </row>
    <row r="400" spans="1:44">
      <c r="A400" s="593"/>
      <c r="B400" s="611"/>
      <c r="C400" s="612"/>
      <c r="D400" s="612"/>
      <c r="E400" s="612"/>
      <c r="F400" s="612"/>
      <c r="G400" s="612"/>
      <c r="H400" s="612"/>
      <c r="I400" s="612"/>
      <c r="J400" s="612"/>
      <c r="K400" s="612"/>
      <c r="L400" s="612"/>
      <c r="M400" s="612"/>
      <c r="N400" s="612"/>
      <c r="O400" s="612"/>
      <c r="P400" s="612"/>
      <c r="Q400" s="612"/>
      <c r="R400" s="612"/>
      <c r="S400" s="612"/>
      <c r="T400" s="612"/>
      <c r="U400" s="612"/>
      <c r="V400" s="612"/>
      <c r="W400" s="612"/>
      <c r="X400" s="612"/>
      <c r="Y400" s="612"/>
      <c r="Z400" s="612"/>
      <c r="AA400" s="612"/>
      <c r="AB400" s="612"/>
      <c r="AC400" s="612"/>
      <c r="AD400" s="613"/>
      <c r="AE400" s="593"/>
    </row>
    <row r="401" spans="1:31">
      <c r="A401" s="593"/>
      <c r="B401" s="594" t="s">
        <v>550</v>
      </c>
      <c r="C401" s="594"/>
      <c r="D401" s="594"/>
      <c r="E401" s="594"/>
      <c r="F401" s="594"/>
      <c r="G401" s="594"/>
      <c r="H401" s="594"/>
      <c r="I401" s="594"/>
      <c r="J401" s="594"/>
      <c r="K401" s="594"/>
      <c r="L401" s="594"/>
      <c r="M401" s="594"/>
      <c r="N401" s="594"/>
      <c r="O401" s="594"/>
      <c r="P401" s="614"/>
      <c r="Q401" s="614"/>
      <c r="R401" s="614"/>
      <c r="S401" s="614"/>
      <c r="T401" s="594"/>
      <c r="U401" s="594"/>
      <c r="V401" s="594"/>
      <c r="W401" s="594"/>
      <c r="X401" s="594"/>
      <c r="Y401" s="594"/>
      <c r="Z401" s="594"/>
      <c r="AA401" s="594"/>
      <c r="AB401" s="594"/>
      <c r="AC401" s="594"/>
      <c r="AD401" s="594"/>
      <c r="AE401" s="593"/>
    </row>
    <row r="402" spans="1:31">
      <c r="A402" s="593"/>
      <c r="B402" s="594"/>
      <c r="C402" s="594"/>
      <c r="D402" s="594"/>
      <c r="E402" s="594"/>
      <c r="F402" s="594"/>
      <c r="G402" s="594"/>
      <c r="H402" s="594"/>
      <c r="I402" s="594"/>
      <c r="J402" s="594"/>
      <c r="K402" s="594"/>
      <c r="L402" s="594"/>
      <c r="M402" s="594"/>
      <c r="N402" s="594"/>
      <c r="O402" s="594"/>
      <c r="P402" s="2691"/>
      <c r="Q402" s="2691"/>
      <c r="R402" s="2691"/>
      <c r="S402" s="2691"/>
      <c r="T402" s="594"/>
      <c r="U402" s="594"/>
      <c r="V402" s="594"/>
      <c r="W402" s="594"/>
      <c r="X402" s="594"/>
      <c r="Y402" s="594"/>
      <c r="Z402" s="594"/>
      <c r="AA402" s="594"/>
      <c r="AB402" s="594"/>
      <c r="AC402" s="594"/>
      <c r="AD402" s="594"/>
      <c r="AE402" s="593"/>
    </row>
  </sheetData>
  <mergeCells count="696">
    <mergeCell ref="J398:M398"/>
    <mergeCell ref="Z398:AC398"/>
    <mergeCell ref="P402:S402"/>
    <mergeCell ref="P394:S394"/>
    <mergeCell ref="V394:Y394"/>
    <mergeCell ref="P395:S395"/>
    <mergeCell ref="J396:M396"/>
    <mergeCell ref="Z396:AC396"/>
    <mergeCell ref="J397:M397"/>
    <mergeCell ref="Z397:AC397"/>
    <mergeCell ref="J391:M391"/>
    <mergeCell ref="P391:S391"/>
    <mergeCell ref="J392:M392"/>
    <mergeCell ref="V392:Y392"/>
    <mergeCell ref="P393:S393"/>
    <mergeCell ref="V393:Y393"/>
    <mergeCell ref="C389:F389"/>
    <mergeCell ref="P389:S389"/>
    <mergeCell ref="V389:Y389"/>
    <mergeCell ref="Z389:AC389"/>
    <mergeCell ref="C390:F390"/>
    <mergeCell ref="J390:M390"/>
    <mergeCell ref="P390:S390"/>
    <mergeCell ref="V390:Y390"/>
    <mergeCell ref="C386:F386"/>
    <mergeCell ref="J386:M386"/>
    <mergeCell ref="Z386:AC386"/>
    <mergeCell ref="C387:F387"/>
    <mergeCell ref="V388:Y388"/>
    <mergeCell ref="Z388:AC388"/>
    <mergeCell ref="P380:S380"/>
    <mergeCell ref="AH382:AH384"/>
    <mergeCell ref="AL382:AO382"/>
    <mergeCell ref="J384:M384"/>
    <mergeCell ref="Z384:AC384"/>
    <mergeCell ref="C385:F385"/>
    <mergeCell ref="J385:M385"/>
    <mergeCell ref="Z385:AC385"/>
    <mergeCell ref="P374:S374"/>
    <mergeCell ref="J375:M375"/>
    <mergeCell ref="Z375:AC375"/>
    <mergeCell ref="J376:M376"/>
    <mergeCell ref="Z376:AC376"/>
    <mergeCell ref="J377:M377"/>
    <mergeCell ref="Z377:AC377"/>
    <mergeCell ref="J371:M371"/>
    <mergeCell ref="V371:Y371"/>
    <mergeCell ref="P372:S372"/>
    <mergeCell ref="V372:Y372"/>
    <mergeCell ref="P373:S373"/>
    <mergeCell ref="V373:Y373"/>
    <mergeCell ref="C369:F369"/>
    <mergeCell ref="J369:M369"/>
    <mergeCell ref="P369:S369"/>
    <mergeCell ref="V369:Y369"/>
    <mergeCell ref="J370:M370"/>
    <mergeCell ref="P370:S370"/>
    <mergeCell ref="C366:F366"/>
    <mergeCell ref="V367:Y367"/>
    <mergeCell ref="Z367:AC367"/>
    <mergeCell ref="C368:F368"/>
    <mergeCell ref="P368:S368"/>
    <mergeCell ref="V368:Y368"/>
    <mergeCell ref="Z368:AC368"/>
    <mergeCell ref="C364:F364"/>
    <mergeCell ref="J364:M364"/>
    <mergeCell ref="Z364:AC364"/>
    <mergeCell ref="C365:F365"/>
    <mergeCell ref="J365:M365"/>
    <mergeCell ref="Z365:AC365"/>
    <mergeCell ref="J356:M356"/>
    <mergeCell ref="Z356:AC356"/>
    <mergeCell ref="P359:S359"/>
    <mergeCell ref="AH361:AH363"/>
    <mergeCell ref="AL361:AO361"/>
    <mergeCell ref="J363:M363"/>
    <mergeCell ref="Z363:AC363"/>
    <mergeCell ref="P352:S352"/>
    <mergeCell ref="V352:Y352"/>
    <mergeCell ref="P353:S353"/>
    <mergeCell ref="J354:M354"/>
    <mergeCell ref="Z354:AC354"/>
    <mergeCell ref="J355:M355"/>
    <mergeCell ref="Z355:AC355"/>
    <mergeCell ref="J349:M349"/>
    <mergeCell ref="P349:S349"/>
    <mergeCell ref="J350:M350"/>
    <mergeCell ref="V350:Y350"/>
    <mergeCell ref="P351:S351"/>
    <mergeCell ref="V351:Y351"/>
    <mergeCell ref="C347:F347"/>
    <mergeCell ref="P347:S347"/>
    <mergeCell ref="V347:Y347"/>
    <mergeCell ref="Z347:AC347"/>
    <mergeCell ref="C348:F348"/>
    <mergeCell ref="J348:M348"/>
    <mergeCell ref="P348:S348"/>
    <mergeCell ref="V348:Y348"/>
    <mergeCell ref="C344:F344"/>
    <mergeCell ref="J344:M344"/>
    <mergeCell ref="Z344:AC344"/>
    <mergeCell ref="C345:F345"/>
    <mergeCell ref="V346:Y346"/>
    <mergeCell ref="Z346:AC346"/>
    <mergeCell ref="AH340:AH342"/>
    <mergeCell ref="AL340:AO340"/>
    <mergeCell ref="J342:M342"/>
    <mergeCell ref="Z342:AC342"/>
    <mergeCell ref="C343:F343"/>
    <mergeCell ref="J343:M343"/>
    <mergeCell ref="Z343:AC343"/>
    <mergeCell ref="P332:S332"/>
    <mergeCell ref="J333:M333"/>
    <mergeCell ref="Z333:AC333"/>
    <mergeCell ref="J334:M334"/>
    <mergeCell ref="Z334:AC334"/>
    <mergeCell ref="J335:M335"/>
    <mergeCell ref="Z335:AC335"/>
    <mergeCell ref="J329:M329"/>
    <mergeCell ref="V329:Y329"/>
    <mergeCell ref="P330:S330"/>
    <mergeCell ref="V330:Y330"/>
    <mergeCell ref="P331:S331"/>
    <mergeCell ref="V331:Y331"/>
    <mergeCell ref="C327:F327"/>
    <mergeCell ref="J327:M327"/>
    <mergeCell ref="P327:S327"/>
    <mergeCell ref="V327:Y327"/>
    <mergeCell ref="J328:M328"/>
    <mergeCell ref="P328:S328"/>
    <mergeCell ref="C324:F324"/>
    <mergeCell ref="V325:Y325"/>
    <mergeCell ref="Z325:AC325"/>
    <mergeCell ref="C326:F326"/>
    <mergeCell ref="P326:S326"/>
    <mergeCell ref="V326:Y326"/>
    <mergeCell ref="Z326:AC326"/>
    <mergeCell ref="C322:F322"/>
    <mergeCell ref="J322:M322"/>
    <mergeCell ref="Z322:AC322"/>
    <mergeCell ref="C323:F323"/>
    <mergeCell ref="J323:M323"/>
    <mergeCell ref="Z323:AC323"/>
    <mergeCell ref="J314:M314"/>
    <mergeCell ref="Z314:AC314"/>
    <mergeCell ref="AH319:AH321"/>
    <mergeCell ref="AL319:AO319"/>
    <mergeCell ref="J321:M321"/>
    <mergeCell ref="Z321:AC321"/>
    <mergeCell ref="P310:S310"/>
    <mergeCell ref="V310:Y310"/>
    <mergeCell ref="P311:S311"/>
    <mergeCell ref="J312:M312"/>
    <mergeCell ref="Z312:AC312"/>
    <mergeCell ref="J313:M313"/>
    <mergeCell ref="Z313:AC313"/>
    <mergeCell ref="J307:M307"/>
    <mergeCell ref="P307:S307"/>
    <mergeCell ref="J308:M308"/>
    <mergeCell ref="V308:Y308"/>
    <mergeCell ref="P309:S309"/>
    <mergeCell ref="V309:Y309"/>
    <mergeCell ref="C305:F305"/>
    <mergeCell ref="P305:S305"/>
    <mergeCell ref="V305:Y305"/>
    <mergeCell ref="Z305:AC305"/>
    <mergeCell ref="C306:F306"/>
    <mergeCell ref="J306:M306"/>
    <mergeCell ref="P306:S306"/>
    <mergeCell ref="V306:Y306"/>
    <mergeCell ref="C302:F302"/>
    <mergeCell ref="J302:M302"/>
    <mergeCell ref="Z302:AC302"/>
    <mergeCell ref="C303:F303"/>
    <mergeCell ref="V304:Y304"/>
    <mergeCell ref="Z304:AC304"/>
    <mergeCell ref="P296:S296"/>
    <mergeCell ref="AH298:AH300"/>
    <mergeCell ref="AL298:AO298"/>
    <mergeCell ref="J300:M300"/>
    <mergeCell ref="Z300:AC300"/>
    <mergeCell ref="C301:F301"/>
    <mergeCell ref="J301:M301"/>
    <mergeCell ref="Z301:AC301"/>
    <mergeCell ref="P290:S290"/>
    <mergeCell ref="J291:M291"/>
    <mergeCell ref="Z291:AC291"/>
    <mergeCell ref="J292:M292"/>
    <mergeCell ref="Z292:AC292"/>
    <mergeCell ref="J293:M293"/>
    <mergeCell ref="Z293:AC293"/>
    <mergeCell ref="J287:M287"/>
    <mergeCell ref="V287:Y287"/>
    <mergeCell ref="P288:S288"/>
    <mergeCell ref="V288:Y288"/>
    <mergeCell ref="P289:S289"/>
    <mergeCell ref="V289:Y289"/>
    <mergeCell ref="C285:F285"/>
    <mergeCell ref="J285:M285"/>
    <mergeCell ref="P285:S285"/>
    <mergeCell ref="V285:Y285"/>
    <mergeCell ref="J286:M286"/>
    <mergeCell ref="P286:S286"/>
    <mergeCell ref="C282:F282"/>
    <mergeCell ref="V283:Y283"/>
    <mergeCell ref="Z283:AC283"/>
    <mergeCell ref="C284:F284"/>
    <mergeCell ref="P284:S284"/>
    <mergeCell ref="V284:Y284"/>
    <mergeCell ref="Z284:AC284"/>
    <mergeCell ref="C280:F280"/>
    <mergeCell ref="J280:M280"/>
    <mergeCell ref="Z280:AC280"/>
    <mergeCell ref="C281:F281"/>
    <mergeCell ref="J281:M281"/>
    <mergeCell ref="Z281:AC281"/>
    <mergeCell ref="J272:M272"/>
    <mergeCell ref="Z272:AC272"/>
    <mergeCell ref="P275:S275"/>
    <mergeCell ref="AH277:AH279"/>
    <mergeCell ref="AL277:AO277"/>
    <mergeCell ref="J279:M279"/>
    <mergeCell ref="Z279:AC279"/>
    <mergeCell ref="P268:S268"/>
    <mergeCell ref="V268:Y268"/>
    <mergeCell ref="P269:S269"/>
    <mergeCell ref="J270:M270"/>
    <mergeCell ref="Z270:AC270"/>
    <mergeCell ref="J271:M271"/>
    <mergeCell ref="Z271:AC271"/>
    <mergeCell ref="J265:M265"/>
    <mergeCell ref="P265:S265"/>
    <mergeCell ref="J266:M266"/>
    <mergeCell ref="V266:Y266"/>
    <mergeCell ref="P267:S267"/>
    <mergeCell ref="V267:Y267"/>
    <mergeCell ref="C263:F263"/>
    <mergeCell ref="P263:S263"/>
    <mergeCell ref="V263:Y263"/>
    <mergeCell ref="Z263:AC263"/>
    <mergeCell ref="C264:F264"/>
    <mergeCell ref="J264:M264"/>
    <mergeCell ref="P264:S264"/>
    <mergeCell ref="V264:Y264"/>
    <mergeCell ref="C260:F260"/>
    <mergeCell ref="J260:M260"/>
    <mergeCell ref="Z260:AC260"/>
    <mergeCell ref="C261:F261"/>
    <mergeCell ref="V262:Y262"/>
    <mergeCell ref="Z262:AC262"/>
    <mergeCell ref="AH256:AH258"/>
    <mergeCell ref="AL256:AO256"/>
    <mergeCell ref="J258:M258"/>
    <mergeCell ref="Z258:AC258"/>
    <mergeCell ref="C259:F259"/>
    <mergeCell ref="J259:M259"/>
    <mergeCell ref="Z259:AC259"/>
    <mergeCell ref="P248:S248"/>
    <mergeCell ref="J249:M249"/>
    <mergeCell ref="Z249:AC249"/>
    <mergeCell ref="J250:M250"/>
    <mergeCell ref="Z250:AC250"/>
    <mergeCell ref="J251:M251"/>
    <mergeCell ref="Z251:AC251"/>
    <mergeCell ref="J245:M245"/>
    <mergeCell ref="V245:Y245"/>
    <mergeCell ref="P246:S246"/>
    <mergeCell ref="V246:Y246"/>
    <mergeCell ref="P247:S247"/>
    <mergeCell ref="V247:Y247"/>
    <mergeCell ref="C243:F243"/>
    <mergeCell ref="J243:M243"/>
    <mergeCell ref="P243:S243"/>
    <mergeCell ref="V243:Y243"/>
    <mergeCell ref="J244:M244"/>
    <mergeCell ref="P244:S244"/>
    <mergeCell ref="C240:F240"/>
    <mergeCell ref="V241:Y241"/>
    <mergeCell ref="Z241:AC241"/>
    <mergeCell ref="C242:F242"/>
    <mergeCell ref="P242:S242"/>
    <mergeCell ref="V242:Y242"/>
    <mergeCell ref="Z242:AC242"/>
    <mergeCell ref="C238:F238"/>
    <mergeCell ref="J238:M238"/>
    <mergeCell ref="Z238:AC238"/>
    <mergeCell ref="C239:F239"/>
    <mergeCell ref="J239:M239"/>
    <mergeCell ref="Z239:AC239"/>
    <mergeCell ref="J230:M230"/>
    <mergeCell ref="Z230:AC230"/>
    <mergeCell ref="P233:S233"/>
    <mergeCell ref="AH235:AH237"/>
    <mergeCell ref="AL235:AO235"/>
    <mergeCell ref="J237:M237"/>
    <mergeCell ref="Z237:AC237"/>
    <mergeCell ref="P226:S226"/>
    <mergeCell ref="V226:Y226"/>
    <mergeCell ref="P227:S227"/>
    <mergeCell ref="J228:M228"/>
    <mergeCell ref="Z228:AC228"/>
    <mergeCell ref="J229:M229"/>
    <mergeCell ref="Z229:AC229"/>
    <mergeCell ref="J223:M223"/>
    <mergeCell ref="P223:S223"/>
    <mergeCell ref="J224:M224"/>
    <mergeCell ref="V224:Y224"/>
    <mergeCell ref="P225:S225"/>
    <mergeCell ref="V225:Y225"/>
    <mergeCell ref="C221:F221"/>
    <mergeCell ref="P221:S221"/>
    <mergeCell ref="V221:Y221"/>
    <mergeCell ref="Z221:AC221"/>
    <mergeCell ref="C222:F222"/>
    <mergeCell ref="J222:M222"/>
    <mergeCell ref="P222:S222"/>
    <mergeCell ref="V222:Y222"/>
    <mergeCell ref="C218:F218"/>
    <mergeCell ref="J218:M218"/>
    <mergeCell ref="Z218:AC218"/>
    <mergeCell ref="C219:F219"/>
    <mergeCell ref="V220:Y220"/>
    <mergeCell ref="Z220:AC220"/>
    <mergeCell ref="AH214:AH216"/>
    <mergeCell ref="AL214:AO214"/>
    <mergeCell ref="J216:M216"/>
    <mergeCell ref="Z216:AC216"/>
    <mergeCell ref="C217:F217"/>
    <mergeCell ref="J217:M217"/>
    <mergeCell ref="Z217:AC217"/>
    <mergeCell ref="P206:S206"/>
    <mergeCell ref="J207:M207"/>
    <mergeCell ref="Z207:AC207"/>
    <mergeCell ref="J208:M208"/>
    <mergeCell ref="Z208:AC208"/>
    <mergeCell ref="J209:M209"/>
    <mergeCell ref="Z209:AC209"/>
    <mergeCell ref="J203:M203"/>
    <mergeCell ref="V203:Y203"/>
    <mergeCell ref="P204:S204"/>
    <mergeCell ref="V204:Y204"/>
    <mergeCell ref="P205:S205"/>
    <mergeCell ref="V205:Y205"/>
    <mergeCell ref="C201:F201"/>
    <mergeCell ref="J201:M201"/>
    <mergeCell ref="P201:S201"/>
    <mergeCell ref="V201:Y201"/>
    <mergeCell ref="J202:M202"/>
    <mergeCell ref="P202:S202"/>
    <mergeCell ref="C198:F198"/>
    <mergeCell ref="V199:Y199"/>
    <mergeCell ref="Z199:AC199"/>
    <mergeCell ref="C200:F200"/>
    <mergeCell ref="P200:S200"/>
    <mergeCell ref="V200:Y200"/>
    <mergeCell ref="Z200:AC200"/>
    <mergeCell ref="C196:F196"/>
    <mergeCell ref="J196:M196"/>
    <mergeCell ref="Z196:AC196"/>
    <mergeCell ref="C197:F197"/>
    <mergeCell ref="J197:M197"/>
    <mergeCell ref="Z197:AC197"/>
    <mergeCell ref="J188:M188"/>
    <mergeCell ref="Z188:AC188"/>
    <mergeCell ref="P191:S191"/>
    <mergeCell ref="AH193:AH195"/>
    <mergeCell ref="AL193:AO193"/>
    <mergeCell ref="J195:M195"/>
    <mergeCell ref="Z195:AC195"/>
    <mergeCell ref="P184:S184"/>
    <mergeCell ref="V184:Y184"/>
    <mergeCell ref="P185:S185"/>
    <mergeCell ref="J186:M186"/>
    <mergeCell ref="Z186:AC186"/>
    <mergeCell ref="J187:M187"/>
    <mergeCell ref="Z187:AC187"/>
    <mergeCell ref="J181:M181"/>
    <mergeCell ref="P181:S181"/>
    <mergeCell ref="J182:M182"/>
    <mergeCell ref="V182:Y182"/>
    <mergeCell ref="P183:S183"/>
    <mergeCell ref="V183:Y183"/>
    <mergeCell ref="C179:F179"/>
    <mergeCell ref="P179:S179"/>
    <mergeCell ref="V179:Y179"/>
    <mergeCell ref="Z179:AC179"/>
    <mergeCell ref="C180:F180"/>
    <mergeCell ref="J180:M180"/>
    <mergeCell ref="P180:S180"/>
    <mergeCell ref="V180:Y180"/>
    <mergeCell ref="C176:F176"/>
    <mergeCell ref="J176:M176"/>
    <mergeCell ref="Z176:AC176"/>
    <mergeCell ref="C177:F177"/>
    <mergeCell ref="V178:Y178"/>
    <mergeCell ref="Z178:AC178"/>
    <mergeCell ref="AH172:AH174"/>
    <mergeCell ref="AL172:AO172"/>
    <mergeCell ref="J174:M174"/>
    <mergeCell ref="Z174:AC174"/>
    <mergeCell ref="C175:F175"/>
    <mergeCell ref="J175:M175"/>
    <mergeCell ref="Z175:AC175"/>
    <mergeCell ref="P164:S164"/>
    <mergeCell ref="J165:M165"/>
    <mergeCell ref="Z165:AC165"/>
    <mergeCell ref="J166:M166"/>
    <mergeCell ref="Z166:AC166"/>
    <mergeCell ref="J167:M167"/>
    <mergeCell ref="Z167:AC167"/>
    <mergeCell ref="J161:M161"/>
    <mergeCell ref="V161:Y161"/>
    <mergeCell ref="P162:S162"/>
    <mergeCell ref="V162:Y162"/>
    <mergeCell ref="P163:S163"/>
    <mergeCell ref="V163:Y163"/>
    <mergeCell ref="C159:F159"/>
    <mergeCell ref="J159:M159"/>
    <mergeCell ref="P159:S159"/>
    <mergeCell ref="V159:Y159"/>
    <mergeCell ref="J160:M160"/>
    <mergeCell ref="P160:S160"/>
    <mergeCell ref="C156:F156"/>
    <mergeCell ref="V157:Y157"/>
    <mergeCell ref="Z157:AC157"/>
    <mergeCell ref="C158:F158"/>
    <mergeCell ref="P158:S158"/>
    <mergeCell ref="V158:Y158"/>
    <mergeCell ref="Z158:AC158"/>
    <mergeCell ref="C154:F154"/>
    <mergeCell ref="J154:M154"/>
    <mergeCell ref="Z154:AC154"/>
    <mergeCell ref="C155:F155"/>
    <mergeCell ref="J155:M155"/>
    <mergeCell ref="Z155:AC155"/>
    <mergeCell ref="J146:M146"/>
    <mergeCell ref="Z146:AC146"/>
    <mergeCell ref="P149:S149"/>
    <mergeCell ref="AH151:AH153"/>
    <mergeCell ref="AL151:AO151"/>
    <mergeCell ref="J153:M153"/>
    <mergeCell ref="Z153:AC153"/>
    <mergeCell ref="P142:S142"/>
    <mergeCell ref="V142:Y142"/>
    <mergeCell ref="P143:S143"/>
    <mergeCell ref="J144:M144"/>
    <mergeCell ref="Z144:AC144"/>
    <mergeCell ref="J145:M145"/>
    <mergeCell ref="Z145:AC145"/>
    <mergeCell ref="J139:M139"/>
    <mergeCell ref="P139:S139"/>
    <mergeCell ref="J140:M140"/>
    <mergeCell ref="V140:Y140"/>
    <mergeCell ref="P141:S141"/>
    <mergeCell ref="V141:Y141"/>
    <mergeCell ref="C137:F137"/>
    <mergeCell ref="P137:S137"/>
    <mergeCell ref="V137:Y137"/>
    <mergeCell ref="Z137:AC137"/>
    <mergeCell ref="C138:F138"/>
    <mergeCell ref="J138:M138"/>
    <mergeCell ref="P138:S138"/>
    <mergeCell ref="V138:Y138"/>
    <mergeCell ref="C134:F134"/>
    <mergeCell ref="J134:M134"/>
    <mergeCell ref="Z134:AC134"/>
    <mergeCell ref="C135:F135"/>
    <mergeCell ref="V136:Y136"/>
    <mergeCell ref="Z136:AC136"/>
    <mergeCell ref="P128:S128"/>
    <mergeCell ref="AH130:AH132"/>
    <mergeCell ref="AL130:AO130"/>
    <mergeCell ref="J132:M132"/>
    <mergeCell ref="Z132:AC132"/>
    <mergeCell ref="C133:F133"/>
    <mergeCell ref="J133:M133"/>
    <mergeCell ref="Z133:AC133"/>
    <mergeCell ref="P122:S122"/>
    <mergeCell ref="J123:M123"/>
    <mergeCell ref="Z123:AC123"/>
    <mergeCell ref="J124:M124"/>
    <mergeCell ref="Z124:AC124"/>
    <mergeCell ref="J125:M125"/>
    <mergeCell ref="Z125:AC125"/>
    <mergeCell ref="J119:M119"/>
    <mergeCell ref="V119:Y119"/>
    <mergeCell ref="P120:S120"/>
    <mergeCell ref="V120:Y120"/>
    <mergeCell ref="P121:S121"/>
    <mergeCell ref="V121:Y121"/>
    <mergeCell ref="C117:F117"/>
    <mergeCell ref="J117:M117"/>
    <mergeCell ref="P117:S117"/>
    <mergeCell ref="V117:Y117"/>
    <mergeCell ref="J118:M118"/>
    <mergeCell ref="P118:S118"/>
    <mergeCell ref="C114:F114"/>
    <mergeCell ref="V115:Y115"/>
    <mergeCell ref="Z115:AC115"/>
    <mergeCell ref="C116:F116"/>
    <mergeCell ref="P116:S116"/>
    <mergeCell ref="V116:Y116"/>
    <mergeCell ref="Z116:AC116"/>
    <mergeCell ref="C112:F112"/>
    <mergeCell ref="J112:M112"/>
    <mergeCell ref="Z112:AC112"/>
    <mergeCell ref="C113:F113"/>
    <mergeCell ref="J113:M113"/>
    <mergeCell ref="Z113:AC113"/>
    <mergeCell ref="J104:M104"/>
    <mergeCell ref="Z104:AC104"/>
    <mergeCell ref="AH109:AH111"/>
    <mergeCell ref="AL109:AO109"/>
    <mergeCell ref="J111:M111"/>
    <mergeCell ref="Z111:AC111"/>
    <mergeCell ref="P100:S100"/>
    <mergeCell ref="V100:Y100"/>
    <mergeCell ref="P101:S101"/>
    <mergeCell ref="J102:M102"/>
    <mergeCell ref="Z102:AC102"/>
    <mergeCell ref="J103:M103"/>
    <mergeCell ref="Z103:AC103"/>
    <mergeCell ref="J97:M97"/>
    <mergeCell ref="P97:S97"/>
    <mergeCell ref="J98:M98"/>
    <mergeCell ref="V98:Y98"/>
    <mergeCell ref="P99:S99"/>
    <mergeCell ref="V99:Y99"/>
    <mergeCell ref="C95:F95"/>
    <mergeCell ref="P95:S95"/>
    <mergeCell ref="V95:Y95"/>
    <mergeCell ref="Z95:AC95"/>
    <mergeCell ref="C96:F96"/>
    <mergeCell ref="J96:M96"/>
    <mergeCell ref="P96:S96"/>
    <mergeCell ref="V96:Y96"/>
    <mergeCell ref="C92:F92"/>
    <mergeCell ref="J92:M92"/>
    <mergeCell ref="Z92:AC92"/>
    <mergeCell ref="C93:F93"/>
    <mergeCell ref="V94:Y94"/>
    <mergeCell ref="Z94:AC94"/>
    <mergeCell ref="AH88:AH90"/>
    <mergeCell ref="AL88:AO88"/>
    <mergeCell ref="J90:M90"/>
    <mergeCell ref="Z90:AC90"/>
    <mergeCell ref="C91:F91"/>
    <mergeCell ref="J91:M91"/>
    <mergeCell ref="Z91:AC91"/>
    <mergeCell ref="P80:S80"/>
    <mergeCell ref="J81:M81"/>
    <mergeCell ref="Z81:AC81"/>
    <mergeCell ref="J82:M82"/>
    <mergeCell ref="Z82:AC82"/>
    <mergeCell ref="J83:M83"/>
    <mergeCell ref="Z83:AC83"/>
    <mergeCell ref="J77:M77"/>
    <mergeCell ref="V77:Y77"/>
    <mergeCell ref="P78:S78"/>
    <mergeCell ref="V78:Y78"/>
    <mergeCell ref="P79:S79"/>
    <mergeCell ref="V79:Y79"/>
    <mergeCell ref="C75:F75"/>
    <mergeCell ref="J75:M75"/>
    <mergeCell ref="P75:S75"/>
    <mergeCell ref="V75:Y75"/>
    <mergeCell ref="J76:M76"/>
    <mergeCell ref="P76:S76"/>
    <mergeCell ref="C72:F72"/>
    <mergeCell ref="V73:Y73"/>
    <mergeCell ref="Z73:AC73"/>
    <mergeCell ref="C74:F74"/>
    <mergeCell ref="P74:S74"/>
    <mergeCell ref="V74:Y74"/>
    <mergeCell ref="Z74:AC74"/>
    <mergeCell ref="C70:F70"/>
    <mergeCell ref="J70:M70"/>
    <mergeCell ref="Z70:AC70"/>
    <mergeCell ref="C71:F71"/>
    <mergeCell ref="J71:M71"/>
    <mergeCell ref="Z71:AC71"/>
    <mergeCell ref="J62:M62"/>
    <mergeCell ref="Z62:AC62"/>
    <mergeCell ref="P65:S65"/>
    <mergeCell ref="AH67:AH69"/>
    <mergeCell ref="AL67:AO67"/>
    <mergeCell ref="J69:M69"/>
    <mergeCell ref="Z69:AC69"/>
    <mergeCell ref="P58:S58"/>
    <mergeCell ref="V58:Y58"/>
    <mergeCell ref="P59:S59"/>
    <mergeCell ref="J60:M60"/>
    <mergeCell ref="Z60:AC60"/>
    <mergeCell ref="J61:M61"/>
    <mergeCell ref="Z61:AC61"/>
    <mergeCell ref="J55:M55"/>
    <mergeCell ref="P55:S55"/>
    <mergeCell ref="J56:M56"/>
    <mergeCell ref="V56:Y56"/>
    <mergeCell ref="P57:S57"/>
    <mergeCell ref="V57:Y57"/>
    <mergeCell ref="C53:F53"/>
    <mergeCell ref="P53:S53"/>
    <mergeCell ref="V53:Y53"/>
    <mergeCell ref="Z53:AC53"/>
    <mergeCell ref="C54:F54"/>
    <mergeCell ref="J54:M54"/>
    <mergeCell ref="P54:S54"/>
    <mergeCell ref="V54:Y54"/>
    <mergeCell ref="C50:F50"/>
    <mergeCell ref="J50:M50"/>
    <mergeCell ref="Z50:AC50"/>
    <mergeCell ref="C51:F51"/>
    <mergeCell ref="V52:Y52"/>
    <mergeCell ref="Z52:AC52"/>
    <mergeCell ref="P44:S44"/>
    <mergeCell ref="AH46:AH48"/>
    <mergeCell ref="AL46:AO46"/>
    <mergeCell ref="J48:M48"/>
    <mergeCell ref="Z48:AC48"/>
    <mergeCell ref="C49:F49"/>
    <mergeCell ref="J49:M49"/>
    <mergeCell ref="Z49:AC49"/>
    <mergeCell ref="P38:S38"/>
    <mergeCell ref="J39:M39"/>
    <mergeCell ref="Z39:AC39"/>
    <mergeCell ref="J40:M40"/>
    <mergeCell ref="Z40:AC40"/>
    <mergeCell ref="J41:M41"/>
    <mergeCell ref="Z41:AC41"/>
    <mergeCell ref="J35:M35"/>
    <mergeCell ref="V35:Y35"/>
    <mergeCell ref="P36:S36"/>
    <mergeCell ref="V36:Y36"/>
    <mergeCell ref="P37:S37"/>
    <mergeCell ref="V37:Y37"/>
    <mergeCell ref="C33:F33"/>
    <mergeCell ref="J33:M33"/>
    <mergeCell ref="P33:S33"/>
    <mergeCell ref="V33:Y33"/>
    <mergeCell ref="J34:M34"/>
    <mergeCell ref="P34:S34"/>
    <mergeCell ref="C30:F30"/>
    <mergeCell ref="V31:Y31"/>
    <mergeCell ref="Z31:AC31"/>
    <mergeCell ref="C32:F32"/>
    <mergeCell ref="P32:S32"/>
    <mergeCell ref="V32:Y32"/>
    <mergeCell ref="Z32:AC32"/>
    <mergeCell ref="C28:F28"/>
    <mergeCell ref="J28:M28"/>
    <mergeCell ref="Z28:AC28"/>
    <mergeCell ref="C29:F29"/>
    <mergeCell ref="J29:M29"/>
    <mergeCell ref="Z29:AC29"/>
    <mergeCell ref="J20:M20"/>
    <mergeCell ref="Z20:AC20"/>
    <mergeCell ref="P23:S23"/>
    <mergeCell ref="AH25:AH27"/>
    <mergeCell ref="AL25:AO25"/>
    <mergeCell ref="J27:M27"/>
    <mergeCell ref="Z27:AC27"/>
    <mergeCell ref="P16:S16"/>
    <mergeCell ref="V16:Y16"/>
    <mergeCell ref="P17:S17"/>
    <mergeCell ref="J18:M18"/>
    <mergeCell ref="Z18:AC18"/>
    <mergeCell ref="J19:M19"/>
    <mergeCell ref="Z19:AC19"/>
    <mergeCell ref="J13:M13"/>
    <mergeCell ref="P13:S13"/>
    <mergeCell ref="J14:M14"/>
    <mergeCell ref="V14:Y14"/>
    <mergeCell ref="P15:S15"/>
    <mergeCell ref="V15:Y15"/>
    <mergeCell ref="C11:F11"/>
    <mergeCell ref="P11:S11"/>
    <mergeCell ref="V11:Y11"/>
    <mergeCell ref="AH4:AH6"/>
    <mergeCell ref="AL4:AO4"/>
    <mergeCell ref="J6:M6"/>
    <mergeCell ref="Z6:AC6"/>
    <mergeCell ref="C7:F7"/>
    <mergeCell ref="J7:M7"/>
    <mergeCell ref="Z7:AC7"/>
    <mergeCell ref="Z11:AC11"/>
    <mergeCell ref="C12:F12"/>
    <mergeCell ref="J12:M12"/>
    <mergeCell ref="P12:S12"/>
    <mergeCell ref="V12:Y12"/>
    <mergeCell ref="C8:F8"/>
    <mergeCell ref="J8:M8"/>
    <mergeCell ref="Z8:AC8"/>
    <mergeCell ref="C9:F9"/>
    <mergeCell ref="V10:Y10"/>
    <mergeCell ref="Z10:AC10"/>
  </mergeCells>
  <phoneticPr fontId="15"/>
  <pageMargins left="0.7" right="0.7" top="0.75" bottom="0.75" header="0.3" footer="0.3"/>
  <pageSetup paperSize="9" orientation="portrait" r:id="rId1"/>
  <ignoredErrors>
    <ignoredError sqref="C3 C24 C45 C66 C87" numberStoredAsText="1"/>
  </ignoredErrors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9"/>
    <pageSetUpPr fitToPage="1"/>
  </sheetPr>
  <dimension ref="A2:L59"/>
  <sheetViews>
    <sheetView showGridLines="0" topLeftCell="A28" zoomScaleNormal="100" zoomScaleSheetLayoutView="100" workbookViewId="0">
      <selection activeCell="K45" sqref="K45"/>
    </sheetView>
  </sheetViews>
  <sheetFormatPr defaultColWidth="9" defaultRowHeight="11.25"/>
  <cols>
    <col min="1" max="1" width="5.375" style="14" customWidth="1"/>
    <col min="2" max="2" width="4.125" style="14" customWidth="1"/>
    <col min="3" max="3" width="8.875" style="14" customWidth="1"/>
    <col min="4" max="4" width="8.125" style="14" customWidth="1"/>
    <col min="5" max="11" width="8.75" style="14" customWidth="1"/>
    <col min="12" max="16384" width="9" style="14"/>
  </cols>
  <sheetData>
    <row r="2" spans="1:12">
      <c r="C2" s="14" t="s">
        <v>495</v>
      </c>
    </row>
    <row r="3" spans="1:12">
      <c r="C3" s="14" t="s">
        <v>1359</v>
      </c>
    </row>
    <row r="5" spans="1:12" ht="12" thickBot="1"/>
    <row r="6" spans="1:12" ht="15" customHeight="1">
      <c r="A6" s="15"/>
      <c r="B6" s="2700" t="s">
        <v>49</v>
      </c>
      <c r="C6" s="2701"/>
      <c r="D6" s="2704" t="s">
        <v>50</v>
      </c>
      <c r="E6" s="2694" t="s">
        <v>51</v>
      </c>
      <c r="F6" s="2695"/>
      <c r="G6" s="2695"/>
      <c r="H6" s="2695"/>
      <c r="I6" s="2695"/>
      <c r="J6" s="2695"/>
      <c r="K6" s="2695"/>
      <c r="L6" s="2696"/>
    </row>
    <row r="7" spans="1:12" ht="12" thickBot="1">
      <c r="A7" s="15"/>
      <c r="B7" s="2702"/>
      <c r="C7" s="2703"/>
      <c r="D7" s="2705"/>
      <c r="E7" s="40" t="s">
        <v>52</v>
      </c>
      <c r="F7" s="2226" t="s">
        <v>53</v>
      </c>
      <c r="G7" s="2226" t="s">
        <v>54</v>
      </c>
      <c r="H7" s="2226" t="s">
        <v>55</v>
      </c>
      <c r="I7" s="2226" t="s">
        <v>56</v>
      </c>
      <c r="J7" s="2226" t="s">
        <v>57</v>
      </c>
      <c r="K7" s="2226" t="s">
        <v>1358</v>
      </c>
      <c r="L7" s="32" t="s">
        <v>1443</v>
      </c>
    </row>
    <row r="8" spans="1:12">
      <c r="A8" s="15"/>
      <c r="B8" s="33">
        <v>1</v>
      </c>
      <c r="C8" s="16" t="s">
        <v>58</v>
      </c>
      <c r="D8" s="17" t="s">
        <v>59</v>
      </c>
      <c r="E8" s="1669" t="s">
        <v>72</v>
      </c>
      <c r="F8" s="2227"/>
      <c r="G8" s="2227"/>
      <c r="H8" s="2227"/>
      <c r="I8" s="2227" t="s">
        <v>63</v>
      </c>
      <c r="J8" s="2227" t="s">
        <v>60</v>
      </c>
      <c r="K8" s="2228" t="s">
        <v>1357</v>
      </c>
      <c r="L8" s="2174" t="s">
        <v>64</v>
      </c>
    </row>
    <row r="9" spans="1:12">
      <c r="A9" s="15"/>
      <c r="B9" s="34">
        <v>2</v>
      </c>
      <c r="C9" s="19" t="s">
        <v>62</v>
      </c>
      <c r="D9" s="20" t="s">
        <v>59</v>
      </c>
      <c r="E9" s="18" t="s">
        <v>72</v>
      </c>
      <c r="F9" s="2228"/>
      <c r="G9" s="2228"/>
      <c r="H9" s="2228"/>
      <c r="I9" s="2228"/>
      <c r="J9" s="2228" t="s">
        <v>1479</v>
      </c>
      <c r="K9" s="2228"/>
      <c r="L9" s="21"/>
    </row>
    <row r="10" spans="1:12">
      <c r="A10" s="15"/>
      <c r="B10" s="34">
        <v>3</v>
      </c>
      <c r="C10" s="19" t="s">
        <v>65</v>
      </c>
      <c r="D10" s="20" t="s">
        <v>66</v>
      </c>
      <c r="E10" s="18" t="s">
        <v>63</v>
      </c>
      <c r="F10" s="2228" t="s">
        <v>63</v>
      </c>
      <c r="G10" s="2228" t="s">
        <v>63</v>
      </c>
      <c r="H10" s="2228" t="s">
        <v>60</v>
      </c>
      <c r="I10" s="2228" t="s">
        <v>1357</v>
      </c>
      <c r="J10" s="2228" t="s">
        <v>1357</v>
      </c>
      <c r="K10" s="2228" t="s">
        <v>1357</v>
      </c>
      <c r="L10" s="21" t="s">
        <v>64</v>
      </c>
    </row>
    <row r="11" spans="1:12">
      <c r="A11" s="15"/>
      <c r="B11" s="34">
        <v>4</v>
      </c>
      <c r="C11" s="19" t="s">
        <v>68</v>
      </c>
      <c r="D11" s="20" t="s">
        <v>59</v>
      </c>
      <c r="E11" s="18" t="s">
        <v>63</v>
      </c>
      <c r="F11" s="2228" t="s">
        <v>63</v>
      </c>
      <c r="G11" s="2228" t="s">
        <v>63</v>
      </c>
      <c r="H11" s="2228" t="s">
        <v>60</v>
      </c>
      <c r="I11" s="2228" t="s">
        <v>1360</v>
      </c>
      <c r="J11" s="2228" t="s">
        <v>1357</v>
      </c>
      <c r="K11" s="2228" t="s">
        <v>1357</v>
      </c>
      <c r="L11" s="21" t="s">
        <v>64</v>
      </c>
    </row>
    <row r="12" spans="1:12">
      <c r="A12" s="15"/>
      <c r="B12" s="34">
        <v>5</v>
      </c>
      <c r="C12" s="19" t="s">
        <v>69</v>
      </c>
      <c r="D12" s="20" t="s">
        <v>59</v>
      </c>
      <c r="E12" s="18" t="s">
        <v>63</v>
      </c>
      <c r="F12" s="2228" t="s">
        <v>63</v>
      </c>
      <c r="G12" s="2228" t="s">
        <v>1357</v>
      </c>
      <c r="H12" s="2228" t="s">
        <v>60</v>
      </c>
      <c r="I12" s="2228" t="s">
        <v>1357</v>
      </c>
      <c r="J12" s="2228" t="s">
        <v>60</v>
      </c>
      <c r="K12" s="2228" t="s">
        <v>1357</v>
      </c>
      <c r="L12" s="21" t="s">
        <v>64</v>
      </c>
    </row>
    <row r="13" spans="1:12">
      <c r="A13" s="15"/>
      <c r="B13" s="34">
        <v>6</v>
      </c>
      <c r="C13" s="19" t="s">
        <v>71</v>
      </c>
      <c r="D13" s="20" t="s">
        <v>59</v>
      </c>
      <c r="E13" s="18" t="s">
        <v>63</v>
      </c>
      <c r="F13" s="2228" t="s">
        <v>60</v>
      </c>
      <c r="G13" s="2228"/>
      <c r="H13" s="2228"/>
      <c r="I13" s="2228"/>
      <c r="J13" s="2228"/>
      <c r="K13" s="2228" t="s">
        <v>64</v>
      </c>
      <c r="L13" s="21"/>
    </row>
    <row r="14" spans="1:12">
      <c r="A14" s="15"/>
      <c r="B14" s="34">
        <v>7</v>
      </c>
      <c r="C14" s="19" t="s">
        <v>73</v>
      </c>
      <c r="D14" s="20" t="s">
        <v>59</v>
      </c>
      <c r="E14" s="18" t="s">
        <v>63</v>
      </c>
      <c r="F14" s="2228" t="s">
        <v>63</v>
      </c>
      <c r="G14" s="2228" t="s">
        <v>63</v>
      </c>
      <c r="H14" s="2228" t="s">
        <v>60</v>
      </c>
      <c r="I14" s="2228" t="s">
        <v>1357</v>
      </c>
      <c r="J14" s="2228" t="s">
        <v>1357</v>
      </c>
      <c r="K14" s="2228" t="s">
        <v>1357</v>
      </c>
      <c r="L14" s="21" t="s">
        <v>64</v>
      </c>
    </row>
    <row r="15" spans="1:12">
      <c r="A15" s="15"/>
      <c r="B15" s="34">
        <v>8</v>
      </c>
      <c r="C15" s="19" t="s">
        <v>74</v>
      </c>
      <c r="D15" s="20" t="s">
        <v>59</v>
      </c>
      <c r="E15" s="18" t="s">
        <v>63</v>
      </c>
      <c r="F15" s="2228"/>
      <c r="G15" s="2228"/>
      <c r="H15" s="2228"/>
      <c r="I15" s="2228"/>
      <c r="J15" s="2228" t="s">
        <v>1479</v>
      </c>
      <c r="K15" s="2228"/>
      <c r="L15" s="21"/>
    </row>
    <row r="16" spans="1:12">
      <c r="A16" s="15"/>
      <c r="B16" s="34">
        <v>9</v>
      </c>
      <c r="C16" s="19" t="s">
        <v>75</v>
      </c>
      <c r="D16" s="20" t="s">
        <v>59</v>
      </c>
      <c r="E16" s="18" t="s">
        <v>63</v>
      </c>
      <c r="F16" s="2228" t="s">
        <v>63</v>
      </c>
      <c r="G16" s="2228" t="s">
        <v>63</v>
      </c>
      <c r="H16" s="2228" t="s">
        <v>63</v>
      </c>
      <c r="I16" s="2228" t="s">
        <v>63</v>
      </c>
      <c r="J16" s="2228" t="s">
        <v>60</v>
      </c>
      <c r="K16" s="2228" t="s">
        <v>1357</v>
      </c>
      <c r="L16" s="21" t="s">
        <v>64</v>
      </c>
    </row>
    <row r="17" spans="1:12">
      <c r="A17" s="15"/>
      <c r="B17" s="35">
        <v>10</v>
      </c>
      <c r="C17" s="19" t="s">
        <v>76</v>
      </c>
      <c r="D17" s="20" t="s">
        <v>59</v>
      </c>
      <c r="E17" s="18" t="s">
        <v>60</v>
      </c>
      <c r="F17" s="2228" t="s">
        <v>1357</v>
      </c>
      <c r="G17" s="2228" t="s">
        <v>1357</v>
      </c>
      <c r="H17" s="2228" t="s">
        <v>1357</v>
      </c>
      <c r="I17" s="2228" t="s">
        <v>1357</v>
      </c>
      <c r="J17" s="2228" t="s">
        <v>1357</v>
      </c>
      <c r="K17" s="2228" t="s">
        <v>1357</v>
      </c>
      <c r="L17" s="21" t="s">
        <v>64</v>
      </c>
    </row>
    <row r="18" spans="1:12">
      <c r="A18" s="15"/>
      <c r="B18" s="35">
        <v>11</v>
      </c>
      <c r="C18" s="19" t="s">
        <v>77</v>
      </c>
      <c r="D18" s="20" t="s">
        <v>59</v>
      </c>
      <c r="E18" s="18" t="s">
        <v>60</v>
      </c>
      <c r="F18" s="2228"/>
      <c r="G18" s="2228" t="s">
        <v>1357</v>
      </c>
      <c r="H18" s="2228" t="s">
        <v>1357</v>
      </c>
      <c r="I18" s="2228" t="s">
        <v>1357</v>
      </c>
      <c r="J18" s="2228" t="s">
        <v>1357</v>
      </c>
      <c r="K18" s="2228" t="s">
        <v>1357</v>
      </c>
      <c r="L18" s="21" t="s">
        <v>64</v>
      </c>
    </row>
    <row r="19" spans="1:12">
      <c r="A19" s="15"/>
      <c r="B19" s="35">
        <v>12</v>
      </c>
      <c r="C19" s="19" t="s">
        <v>78</v>
      </c>
      <c r="D19" s="20" t="s">
        <v>59</v>
      </c>
      <c r="E19" s="18" t="s">
        <v>63</v>
      </c>
      <c r="F19" s="2228" t="s">
        <v>63</v>
      </c>
      <c r="G19" s="2228" t="s">
        <v>63</v>
      </c>
      <c r="H19" s="2228" t="s">
        <v>63</v>
      </c>
      <c r="I19" s="2228" t="s">
        <v>63</v>
      </c>
      <c r="J19" s="2228" t="s">
        <v>72</v>
      </c>
      <c r="K19" s="2228" t="s">
        <v>60</v>
      </c>
      <c r="L19" s="21" t="s">
        <v>64</v>
      </c>
    </row>
    <row r="20" spans="1:12">
      <c r="A20" s="15"/>
      <c r="B20" s="35">
        <v>13</v>
      </c>
      <c r="C20" s="19" t="s">
        <v>79</v>
      </c>
      <c r="D20" s="20" t="s">
        <v>59</v>
      </c>
      <c r="E20" s="18" t="s">
        <v>1357</v>
      </c>
      <c r="F20" s="2228" t="s">
        <v>1357</v>
      </c>
      <c r="G20" s="2228" t="s">
        <v>1357</v>
      </c>
      <c r="H20" s="2228" t="s">
        <v>1357</v>
      </c>
      <c r="I20" s="2228" t="s">
        <v>1357</v>
      </c>
      <c r="J20" s="2228" t="s">
        <v>1357</v>
      </c>
      <c r="K20" s="2228" t="s">
        <v>1357</v>
      </c>
      <c r="L20" s="21" t="s">
        <v>64</v>
      </c>
    </row>
    <row r="21" spans="1:12">
      <c r="A21" s="15"/>
      <c r="B21" s="35">
        <v>14</v>
      </c>
      <c r="C21" s="19" t="s">
        <v>80</v>
      </c>
      <c r="D21" s="20" t="s">
        <v>59</v>
      </c>
      <c r="E21" s="18" t="s">
        <v>63</v>
      </c>
      <c r="F21" s="2228" t="s">
        <v>60</v>
      </c>
      <c r="G21" s="2228" t="s">
        <v>63</v>
      </c>
      <c r="H21" s="2228" t="s">
        <v>1357</v>
      </c>
      <c r="I21" s="2228" t="s">
        <v>1357</v>
      </c>
      <c r="J21" s="2228" t="s">
        <v>1357</v>
      </c>
      <c r="K21" s="2228" t="s">
        <v>1357</v>
      </c>
      <c r="L21" s="21" t="s">
        <v>64</v>
      </c>
    </row>
    <row r="22" spans="1:12">
      <c r="A22" s="15"/>
      <c r="B22" s="35">
        <v>15</v>
      </c>
      <c r="C22" s="19" t="s">
        <v>81</v>
      </c>
      <c r="D22" s="20" t="s">
        <v>59</v>
      </c>
      <c r="E22" s="18" t="s">
        <v>72</v>
      </c>
      <c r="F22" s="2228"/>
      <c r="G22" s="2228"/>
      <c r="H22" s="2228"/>
      <c r="I22" s="2228"/>
      <c r="J22" s="2228" t="s">
        <v>1479</v>
      </c>
      <c r="K22" s="2228"/>
      <c r="L22" s="21"/>
    </row>
    <row r="23" spans="1:12">
      <c r="A23" s="15"/>
      <c r="B23" s="35">
        <v>16</v>
      </c>
      <c r="C23" s="19" t="s">
        <v>82</v>
      </c>
      <c r="D23" s="20" t="s">
        <v>59</v>
      </c>
      <c r="E23" s="18" t="s">
        <v>63</v>
      </c>
      <c r="F23" s="2228" t="s">
        <v>63</v>
      </c>
      <c r="G23" s="2228" t="s">
        <v>63</v>
      </c>
      <c r="H23" s="2228" t="s">
        <v>60</v>
      </c>
      <c r="I23" s="1670" t="s">
        <v>1357</v>
      </c>
      <c r="J23" s="2228" t="s">
        <v>1357</v>
      </c>
      <c r="K23" s="2470" t="s">
        <v>1357</v>
      </c>
      <c r="L23" s="21" t="s">
        <v>70</v>
      </c>
    </row>
    <row r="24" spans="1:12">
      <c r="A24" s="15"/>
      <c r="B24" s="35">
        <v>17</v>
      </c>
      <c r="C24" s="19" t="s">
        <v>83</v>
      </c>
      <c r="D24" s="20" t="s">
        <v>59</v>
      </c>
      <c r="E24" s="18" t="s">
        <v>63</v>
      </c>
      <c r="F24" s="2228" t="s">
        <v>63</v>
      </c>
      <c r="G24" s="2228" t="s">
        <v>63</v>
      </c>
      <c r="H24" s="2228" t="s">
        <v>72</v>
      </c>
      <c r="I24" s="2228" t="s">
        <v>63</v>
      </c>
      <c r="J24" s="2228" t="s">
        <v>60</v>
      </c>
      <c r="K24" s="2470" t="s">
        <v>1357</v>
      </c>
      <c r="L24" s="21" t="s">
        <v>70</v>
      </c>
    </row>
    <row r="25" spans="1:12">
      <c r="A25" s="15"/>
      <c r="B25" s="35">
        <v>18</v>
      </c>
      <c r="C25" s="19" t="s">
        <v>84</v>
      </c>
      <c r="D25" s="20" t="s">
        <v>59</v>
      </c>
      <c r="E25" s="18" t="s">
        <v>72</v>
      </c>
      <c r="F25" s="2228"/>
      <c r="G25" s="2228"/>
      <c r="H25" s="2228"/>
      <c r="I25" s="2228"/>
      <c r="J25" s="2228" t="s">
        <v>1479</v>
      </c>
      <c r="K25" s="2228"/>
      <c r="L25" s="21"/>
    </row>
    <row r="26" spans="1:12">
      <c r="A26" s="15"/>
      <c r="B26" s="35">
        <v>19</v>
      </c>
      <c r="C26" s="19" t="s">
        <v>85</v>
      </c>
      <c r="D26" s="20" t="s">
        <v>59</v>
      </c>
      <c r="E26" s="18" t="s">
        <v>63</v>
      </c>
      <c r="F26" s="2228" t="s">
        <v>63</v>
      </c>
      <c r="G26" s="2228" t="s">
        <v>63</v>
      </c>
      <c r="H26" s="2228" t="s">
        <v>60</v>
      </c>
      <c r="I26" s="2228" t="s">
        <v>1357</v>
      </c>
      <c r="J26" s="2228" t="s">
        <v>1357</v>
      </c>
      <c r="K26" s="2228" t="s">
        <v>1357</v>
      </c>
      <c r="L26" s="21" t="s">
        <v>70</v>
      </c>
    </row>
    <row r="27" spans="1:12">
      <c r="A27" s="15"/>
      <c r="B27" s="35">
        <v>20</v>
      </c>
      <c r="C27" s="19" t="s">
        <v>86</v>
      </c>
      <c r="D27" s="20" t="s">
        <v>59</v>
      </c>
      <c r="E27" s="18" t="s">
        <v>63</v>
      </c>
      <c r="F27" s="2228"/>
      <c r="G27" s="2228"/>
      <c r="H27" s="2228"/>
      <c r="I27" s="2228"/>
      <c r="J27" s="2228" t="s">
        <v>1479</v>
      </c>
      <c r="K27" s="2228"/>
      <c r="L27" s="21"/>
    </row>
    <row r="28" spans="1:12">
      <c r="A28" s="15"/>
      <c r="B28" s="35">
        <v>21</v>
      </c>
      <c r="C28" s="19" t="s">
        <v>87</v>
      </c>
      <c r="D28" s="20" t="s">
        <v>59</v>
      </c>
      <c r="E28" s="18" t="s">
        <v>60</v>
      </c>
      <c r="F28" s="2228"/>
      <c r="G28" s="2228"/>
      <c r="H28" s="2228"/>
      <c r="I28" s="2228"/>
      <c r="J28" s="2228"/>
      <c r="K28" s="2228" t="s">
        <v>70</v>
      </c>
      <c r="L28" s="21"/>
    </row>
    <row r="29" spans="1:12">
      <c r="A29" s="15"/>
      <c r="B29" s="35">
        <v>22</v>
      </c>
      <c r="C29" s="19" t="s">
        <v>88</v>
      </c>
      <c r="D29" s="20" t="s">
        <v>59</v>
      </c>
      <c r="E29" s="18" t="s">
        <v>63</v>
      </c>
      <c r="F29" s="2228" t="s">
        <v>63</v>
      </c>
      <c r="G29" s="2228" t="s">
        <v>60</v>
      </c>
      <c r="H29" s="2228"/>
      <c r="I29" s="2228" t="s">
        <v>1357</v>
      </c>
      <c r="J29" s="2228" t="s">
        <v>1357</v>
      </c>
      <c r="K29" s="2228" t="s">
        <v>1357</v>
      </c>
      <c r="L29" s="21" t="s">
        <v>70</v>
      </c>
    </row>
    <row r="30" spans="1:12">
      <c r="A30" s="15"/>
      <c r="B30" s="35">
        <v>23</v>
      </c>
      <c r="C30" s="19" t="s">
        <v>89</v>
      </c>
      <c r="D30" s="20" t="s">
        <v>59</v>
      </c>
      <c r="E30" s="18" t="s">
        <v>63</v>
      </c>
      <c r="F30" s="2228" t="s">
        <v>63</v>
      </c>
      <c r="G30" s="2228" t="s">
        <v>60</v>
      </c>
      <c r="H30" s="2228"/>
      <c r="I30" s="2228" t="s">
        <v>1357</v>
      </c>
      <c r="J30" s="2228" t="s">
        <v>1357</v>
      </c>
      <c r="K30" s="2228" t="s">
        <v>1357</v>
      </c>
      <c r="L30" s="21" t="s">
        <v>70</v>
      </c>
    </row>
    <row r="31" spans="1:12">
      <c r="A31" s="15"/>
      <c r="B31" s="35">
        <v>24</v>
      </c>
      <c r="C31" s="19" t="s">
        <v>90</v>
      </c>
      <c r="D31" s="20" t="s">
        <v>59</v>
      </c>
      <c r="E31" s="18" t="s">
        <v>72</v>
      </c>
      <c r="F31" s="2228"/>
      <c r="G31" s="2228"/>
      <c r="H31" s="2228"/>
      <c r="I31" s="2228" t="s">
        <v>1357</v>
      </c>
      <c r="J31" s="2228" t="s">
        <v>60</v>
      </c>
      <c r="K31" s="2228" t="s">
        <v>1357</v>
      </c>
      <c r="L31" s="21" t="s">
        <v>70</v>
      </c>
    </row>
    <row r="32" spans="1:12">
      <c r="A32" s="15"/>
      <c r="B32" s="35">
        <v>25</v>
      </c>
      <c r="C32" s="19" t="s">
        <v>92</v>
      </c>
      <c r="D32" s="20" t="s">
        <v>59</v>
      </c>
      <c r="E32" s="18" t="s">
        <v>63</v>
      </c>
      <c r="F32" s="2228" t="s">
        <v>63</v>
      </c>
      <c r="G32" s="2228" t="s">
        <v>63</v>
      </c>
      <c r="H32" s="2228" t="s">
        <v>60</v>
      </c>
      <c r="I32" s="2228" t="s">
        <v>1357</v>
      </c>
      <c r="J32" s="2228" t="s">
        <v>1357</v>
      </c>
      <c r="K32" s="2228" t="s">
        <v>1357</v>
      </c>
      <c r="L32" s="21" t="s">
        <v>70</v>
      </c>
    </row>
    <row r="33" spans="1:12">
      <c r="A33" s="15"/>
      <c r="B33" s="35">
        <v>26</v>
      </c>
      <c r="C33" s="19" t="s">
        <v>93</v>
      </c>
      <c r="D33" s="1671" t="s">
        <v>59</v>
      </c>
      <c r="E33" s="18" t="s">
        <v>63</v>
      </c>
      <c r="F33" s="2228"/>
      <c r="G33" s="2228" t="s">
        <v>60</v>
      </c>
      <c r="H33" s="2228"/>
      <c r="I33" s="2228"/>
      <c r="J33" s="2228"/>
      <c r="K33" s="2228"/>
      <c r="L33" s="21" t="s">
        <v>70</v>
      </c>
    </row>
    <row r="34" spans="1:12">
      <c r="A34" s="15"/>
      <c r="B34" s="35">
        <v>27</v>
      </c>
      <c r="C34" s="19" t="s">
        <v>95</v>
      </c>
      <c r="D34" s="20" t="s">
        <v>59</v>
      </c>
      <c r="E34" s="18" t="s">
        <v>63</v>
      </c>
      <c r="F34" s="2228"/>
      <c r="G34" s="2228" t="s">
        <v>60</v>
      </c>
      <c r="H34" s="2228"/>
      <c r="I34" s="2228"/>
      <c r="J34" s="2228"/>
      <c r="K34" s="2228" t="s">
        <v>70</v>
      </c>
      <c r="L34" s="21"/>
    </row>
    <row r="35" spans="1:12">
      <c r="A35" s="15"/>
      <c r="B35" s="35">
        <v>28</v>
      </c>
      <c r="C35" s="19" t="s">
        <v>96</v>
      </c>
      <c r="D35" s="20" t="s">
        <v>94</v>
      </c>
      <c r="E35" s="2228" t="s">
        <v>60</v>
      </c>
      <c r="F35" s="2228"/>
      <c r="G35" s="2228"/>
      <c r="H35" s="2228"/>
      <c r="I35" s="2228"/>
      <c r="J35" s="2228"/>
      <c r="K35" s="2228"/>
      <c r="L35" s="21" t="s">
        <v>70</v>
      </c>
    </row>
    <row r="36" spans="1:12">
      <c r="A36" s="15"/>
      <c r="B36" s="35">
        <v>29</v>
      </c>
      <c r="C36" s="19" t="s">
        <v>97</v>
      </c>
      <c r="D36" s="20" t="s">
        <v>59</v>
      </c>
      <c r="E36" s="18" t="s">
        <v>63</v>
      </c>
      <c r="F36" s="2228"/>
      <c r="G36" s="2470" t="s">
        <v>60</v>
      </c>
      <c r="H36" s="2228"/>
      <c r="I36" s="2228"/>
      <c r="J36" s="2228"/>
      <c r="K36" s="2228"/>
      <c r="L36" s="21" t="s">
        <v>70</v>
      </c>
    </row>
    <row r="37" spans="1:12">
      <c r="A37" s="15"/>
      <c r="B37" s="35">
        <v>30</v>
      </c>
      <c r="C37" s="19" t="s">
        <v>98</v>
      </c>
      <c r="D37" s="20" t="s">
        <v>59</v>
      </c>
      <c r="E37" s="18" t="s">
        <v>63</v>
      </c>
      <c r="F37" s="2228" t="s">
        <v>63</v>
      </c>
      <c r="G37" s="2228" t="s">
        <v>63</v>
      </c>
      <c r="H37" s="2228" t="s">
        <v>60</v>
      </c>
      <c r="I37" s="2228" t="s">
        <v>1357</v>
      </c>
      <c r="J37" s="2228" t="s">
        <v>1357</v>
      </c>
      <c r="K37" s="2228" t="s">
        <v>1357</v>
      </c>
      <c r="L37" s="21" t="s">
        <v>70</v>
      </c>
    </row>
    <row r="38" spans="1:12">
      <c r="A38" s="15"/>
      <c r="B38" s="35">
        <v>31</v>
      </c>
      <c r="C38" s="19" t="s">
        <v>99</v>
      </c>
      <c r="D38" s="20" t="s">
        <v>59</v>
      </c>
      <c r="E38" s="18"/>
      <c r="F38" s="2228" t="s">
        <v>63</v>
      </c>
      <c r="G38" s="2228" t="s">
        <v>63</v>
      </c>
      <c r="H38" s="2228" t="s">
        <v>60</v>
      </c>
      <c r="I38" s="2228" t="s">
        <v>1357</v>
      </c>
      <c r="J38" s="2228" t="s">
        <v>1357</v>
      </c>
      <c r="K38" s="2228" t="s">
        <v>1357</v>
      </c>
      <c r="L38" s="21" t="s">
        <v>70</v>
      </c>
    </row>
    <row r="39" spans="1:12">
      <c r="A39" s="15"/>
      <c r="B39" s="35">
        <v>32</v>
      </c>
      <c r="C39" s="19" t="s">
        <v>100</v>
      </c>
      <c r="D39" s="20" t="s">
        <v>66</v>
      </c>
      <c r="E39" s="18" t="s">
        <v>63</v>
      </c>
      <c r="F39" s="2228"/>
      <c r="G39" s="2228"/>
      <c r="H39" s="2228"/>
      <c r="I39" s="2228"/>
      <c r="J39" s="2228" t="s">
        <v>61</v>
      </c>
      <c r="K39" s="2228"/>
      <c r="L39" s="21"/>
    </row>
    <row r="40" spans="1:12">
      <c r="A40" s="15"/>
      <c r="B40" s="35">
        <v>33</v>
      </c>
      <c r="C40" s="19" t="s">
        <v>101</v>
      </c>
      <c r="D40" s="20" t="s">
        <v>59</v>
      </c>
      <c r="E40" s="18" t="s">
        <v>63</v>
      </c>
      <c r="F40" s="2228" t="s">
        <v>63</v>
      </c>
      <c r="G40" s="2228" t="s">
        <v>1357</v>
      </c>
      <c r="H40" s="2228" t="s">
        <v>72</v>
      </c>
      <c r="I40" s="2228" t="s">
        <v>60</v>
      </c>
      <c r="J40" s="2228" t="s">
        <v>1357</v>
      </c>
      <c r="K40" s="2228" t="s">
        <v>1357</v>
      </c>
      <c r="L40" s="21" t="s">
        <v>70</v>
      </c>
    </row>
    <row r="41" spans="1:12">
      <c r="A41" s="15"/>
      <c r="B41" s="35">
        <v>34</v>
      </c>
      <c r="C41" s="19" t="s">
        <v>102</v>
      </c>
      <c r="D41" s="20" t="s">
        <v>59</v>
      </c>
      <c r="E41" s="18" t="s">
        <v>60</v>
      </c>
      <c r="F41" s="2228" t="s">
        <v>1357</v>
      </c>
      <c r="G41" s="2228" t="s">
        <v>1360</v>
      </c>
      <c r="H41" s="2228" t="s">
        <v>1357</v>
      </c>
      <c r="I41" s="2228" t="s">
        <v>1357</v>
      </c>
      <c r="J41" s="2228" t="s">
        <v>1357</v>
      </c>
      <c r="K41" s="2228" t="s">
        <v>1357</v>
      </c>
      <c r="L41" s="21" t="s">
        <v>70</v>
      </c>
    </row>
    <row r="42" spans="1:12">
      <c r="A42" s="15"/>
      <c r="B42" s="35">
        <v>35</v>
      </c>
      <c r="C42" s="19" t="s">
        <v>103</v>
      </c>
      <c r="D42" s="1671" t="s">
        <v>59</v>
      </c>
      <c r="E42" s="18" t="s">
        <v>60</v>
      </c>
      <c r="F42" s="2228"/>
      <c r="G42" s="2228"/>
      <c r="H42" s="2228"/>
      <c r="I42" s="2228"/>
      <c r="J42" s="2228"/>
      <c r="K42" s="2228" t="s">
        <v>70</v>
      </c>
      <c r="L42" s="21"/>
    </row>
    <row r="43" spans="1:12">
      <c r="A43" s="15"/>
      <c r="B43" s="35">
        <v>36</v>
      </c>
      <c r="C43" s="19" t="s">
        <v>104</v>
      </c>
      <c r="D43" s="20" t="s">
        <v>59</v>
      </c>
      <c r="E43" s="18" t="s">
        <v>72</v>
      </c>
      <c r="F43" s="2228"/>
      <c r="G43" s="2228"/>
      <c r="H43" s="2228"/>
      <c r="I43" s="2228"/>
      <c r="J43" s="2228" t="s">
        <v>64</v>
      </c>
      <c r="K43" s="2228"/>
      <c r="L43" s="21"/>
    </row>
    <row r="44" spans="1:12">
      <c r="A44" s="15"/>
      <c r="B44" s="35">
        <v>37</v>
      </c>
      <c r="C44" s="19" t="s">
        <v>105</v>
      </c>
      <c r="D44" s="20" t="s">
        <v>59</v>
      </c>
      <c r="E44" s="18" t="s">
        <v>63</v>
      </c>
      <c r="F44" s="2228" t="s">
        <v>63</v>
      </c>
      <c r="G44" s="2228" t="s">
        <v>72</v>
      </c>
      <c r="H44" s="2228" t="s">
        <v>1357</v>
      </c>
      <c r="I44" s="2228" t="s">
        <v>1357</v>
      </c>
      <c r="J44" s="2228" t="s">
        <v>64</v>
      </c>
      <c r="K44" s="2228"/>
      <c r="L44" s="21"/>
    </row>
    <row r="45" spans="1:12">
      <c r="A45" s="15"/>
      <c r="B45" s="35">
        <v>38</v>
      </c>
      <c r="C45" s="19" t="s">
        <v>106</v>
      </c>
      <c r="D45" s="20" t="s">
        <v>59</v>
      </c>
      <c r="E45" s="18" t="s">
        <v>63</v>
      </c>
      <c r="F45" s="2228" t="s">
        <v>60</v>
      </c>
      <c r="G45" s="2228"/>
      <c r="H45" s="2228"/>
      <c r="I45" s="2228"/>
      <c r="J45" s="2228"/>
      <c r="K45" s="2228" t="s">
        <v>61</v>
      </c>
      <c r="L45" s="21"/>
    </row>
    <row r="46" spans="1:12">
      <c r="A46" s="15"/>
      <c r="B46" s="35">
        <v>39</v>
      </c>
      <c r="C46" s="19" t="s">
        <v>107</v>
      </c>
      <c r="D46" s="20" t="s">
        <v>59</v>
      </c>
      <c r="E46" s="18" t="s">
        <v>61</v>
      </c>
      <c r="F46" s="2228"/>
      <c r="G46" s="2228"/>
      <c r="H46" s="2228"/>
      <c r="I46" s="2228"/>
      <c r="J46" s="2228"/>
      <c r="K46" s="2228"/>
      <c r="L46" s="21"/>
    </row>
    <row r="47" spans="1:12">
      <c r="A47" s="15"/>
      <c r="B47" s="35">
        <v>40</v>
      </c>
      <c r="C47" s="19" t="s">
        <v>108</v>
      </c>
      <c r="D47" s="1671" t="s">
        <v>59</v>
      </c>
      <c r="E47" s="18" t="s">
        <v>63</v>
      </c>
      <c r="F47" s="2228" t="s">
        <v>60</v>
      </c>
      <c r="G47" s="2228"/>
      <c r="H47" s="2228"/>
      <c r="I47" s="2228"/>
      <c r="J47" s="2228" t="s">
        <v>70</v>
      </c>
      <c r="K47" s="2228"/>
      <c r="L47" s="21"/>
    </row>
    <row r="48" spans="1:12">
      <c r="A48" s="15"/>
      <c r="B48" s="35">
        <v>41</v>
      </c>
      <c r="C48" s="19" t="s">
        <v>109</v>
      </c>
      <c r="D48" s="20" t="s">
        <v>59</v>
      </c>
      <c r="E48" s="18" t="s">
        <v>63</v>
      </c>
      <c r="F48" s="2228" t="s">
        <v>63</v>
      </c>
      <c r="G48" s="2228" t="s">
        <v>63</v>
      </c>
      <c r="H48" s="2228" t="s">
        <v>60</v>
      </c>
      <c r="I48" s="2228" t="s">
        <v>1357</v>
      </c>
      <c r="J48" s="2228" t="s">
        <v>1357</v>
      </c>
      <c r="K48" s="2228" t="s">
        <v>1357</v>
      </c>
      <c r="L48" s="21" t="s">
        <v>1478</v>
      </c>
    </row>
    <row r="49" spans="1:12">
      <c r="A49" s="15"/>
      <c r="B49" s="35">
        <v>42</v>
      </c>
      <c r="C49" s="19" t="s">
        <v>110</v>
      </c>
      <c r="D49" s="20" t="s">
        <v>59</v>
      </c>
      <c r="E49" s="18" t="s">
        <v>60</v>
      </c>
      <c r="F49" s="2228"/>
      <c r="G49" s="2228"/>
      <c r="H49" s="2228"/>
      <c r="I49" s="2228"/>
      <c r="J49" s="2228"/>
      <c r="K49" s="2228" t="s">
        <v>70</v>
      </c>
      <c r="L49" s="21"/>
    </row>
    <row r="50" spans="1:12">
      <c r="A50" s="15"/>
      <c r="B50" s="35">
        <v>43</v>
      </c>
      <c r="C50" s="19" t="s">
        <v>111</v>
      </c>
      <c r="D50" s="20" t="s">
        <v>59</v>
      </c>
      <c r="E50" s="18" t="s">
        <v>72</v>
      </c>
      <c r="F50" s="2228"/>
      <c r="G50" s="2228"/>
      <c r="H50" s="2228"/>
      <c r="I50" s="2228"/>
      <c r="J50" s="2228" t="s">
        <v>70</v>
      </c>
      <c r="K50" s="2228"/>
      <c r="L50" s="21"/>
    </row>
    <row r="51" spans="1:12">
      <c r="A51" s="15"/>
      <c r="B51" s="35">
        <v>44</v>
      </c>
      <c r="C51" s="19" t="s">
        <v>112</v>
      </c>
      <c r="D51" s="20" t="s">
        <v>59</v>
      </c>
      <c r="E51" s="18" t="s">
        <v>63</v>
      </c>
      <c r="F51" s="2228" t="s">
        <v>63</v>
      </c>
      <c r="G51" s="2228"/>
      <c r="H51" s="2228" t="s">
        <v>63</v>
      </c>
      <c r="I51" s="2228"/>
      <c r="J51" s="2228" t="s">
        <v>70</v>
      </c>
      <c r="K51" s="2228"/>
      <c r="L51" s="21"/>
    </row>
    <row r="52" spans="1:12">
      <c r="A52" s="15"/>
      <c r="B52" s="35">
        <v>45</v>
      </c>
      <c r="C52" s="19" t="s">
        <v>113</v>
      </c>
      <c r="D52" s="20" t="s">
        <v>59</v>
      </c>
      <c r="E52" s="18" t="s">
        <v>63</v>
      </c>
      <c r="F52" s="2228" t="s">
        <v>63</v>
      </c>
      <c r="G52" s="2228" t="s">
        <v>63</v>
      </c>
      <c r="H52" s="2228" t="s">
        <v>60</v>
      </c>
      <c r="I52" s="2228" t="s">
        <v>1357</v>
      </c>
      <c r="J52" s="2228" t="s">
        <v>1357</v>
      </c>
      <c r="K52" s="2228" t="s">
        <v>1357</v>
      </c>
      <c r="L52" s="21" t="s">
        <v>70</v>
      </c>
    </row>
    <row r="53" spans="1:12">
      <c r="A53" s="15"/>
      <c r="B53" s="35">
        <v>46</v>
      </c>
      <c r="C53" s="19" t="s">
        <v>114</v>
      </c>
      <c r="D53" s="20" t="s">
        <v>94</v>
      </c>
      <c r="E53" s="18" t="s">
        <v>61</v>
      </c>
      <c r="F53" s="2228"/>
      <c r="G53" s="2228"/>
      <c r="H53" s="2228"/>
      <c r="I53" s="2228"/>
      <c r="J53" s="2228"/>
      <c r="K53" s="2228"/>
      <c r="L53" s="21"/>
    </row>
    <row r="54" spans="1:12" ht="12" thickBot="1">
      <c r="A54" s="15"/>
      <c r="B54" s="36">
        <v>47</v>
      </c>
      <c r="C54" s="37" t="s">
        <v>115</v>
      </c>
      <c r="D54" s="39" t="s">
        <v>59</v>
      </c>
      <c r="E54" s="41"/>
      <c r="F54" s="2225" t="s">
        <v>63</v>
      </c>
      <c r="G54" s="2225" t="s">
        <v>72</v>
      </c>
      <c r="H54" s="2225" t="s">
        <v>1357</v>
      </c>
      <c r="I54" s="2225" t="s">
        <v>1357</v>
      </c>
      <c r="J54" s="2225" t="s">
        <v>1357</v>
      </c>
      <c r="K54" s="2225"/>
      <c r="L54" s="22" t="s">
        <v>1478</v>
      </c>
    </row>
    <row r="55" spans="1:12">
      <c r="B55" s="2706" t="s">
        <v>121</v>
      </c>
      <c r="C55" s="2707"/>
      <c r="D55" s="2708"/>
      <c r="E55" s="23">
        <f t="shared" ref="E55:J55" si="0">COUNTIF(E8:E54,"○")+COUNTIF(E8:E54,"○※")</f>
        <v>42</v>
      </c>
      <c r="F55" s="24">
        <f t="shared" si="0"/>
        <v>24</v>
      </c>
      <c r="G55" s="24">
        <f t="shared" si="0"/>
        <v>21</v>
      </c>
      <c r="H55" s="24">
        <f t="shared" si="0"/>
        <v>16</v>
      </c>
      <c r="I55" s="24">
        <f t="shared" si="0"/>
        <v>5</v>
      </c>
      <c r="J55" s="24">
        <f t="shared" si="0"/>
        <v>6</v>
      </c>
      <c r="K55" s="2198">
        <f>COUNTIF(K8:K54,"○")+COUNTIF(K8:K54,"○※")</f>
        <v>1</v>
      </c>
      <c r="L55" s="25">
        <f t="shared" ref="L55" si="1">COUNTIF(L8:L54,"○")+COUNTIF(L8:L54,"○※")</f>
        <v>0</v>
      </c>
    </row>
    <row r="56" spans="1:12">
      <c r="B56" s="2709" t="s">
        <v>116</v>
      </c>
      <c r="C56" s="2710"/>
      <c r="D56" s="2711"/>
      <c r="E56" s="42">
        <f t="shared" ref="E56:H56" si="2">COUNTIF(E8:E54,"●")+COUNTIF(E8:E54,"▲")</f>
        <v>2</v>
      </c>
      <c r="F56" s="30">
        <f t="shared" si="2"/>
        <v>0</v>
      </c>
      <c r="G56" s="30">
        <f t="shared" si="2"/>
        <v>0</v>
      </c>
      <c r="H56" s="30">
        <f t="shared" si="2"/>
        <v>0</v>
      </c>
      <c r="I56" s="30">
        <f>COUNTIF(I8:I54,"●")+COUNTIF(I8:I54,"▲")</f>
        <v>0</v>
      </c>
      <c r="J56" s="30">
        <f>COUNTIF(J8:J54,"●")+COUNTIF(J8:J54,"▲")</f>
        <v>11</v>
      </c>
      <c r="K56" s="2199">
        <f>COUNTIF(K8:K54,"●")+COUNTIF(K8:K54,"▲")</f>
        <v>6</v>
      </c>
      <c r="L56" s="38">
        <f>COUNTIF(L8:L54,"●")+COUNTIF(L8:L54,"▲")</f>
        <v>28</v>
      </c>
    </row>
    <row r="57" spans="1:12" ht="12" thickBot="1">
      <c r="B57" s="2697" t="s">
        <v>117</v>
      </c>
      <c r="C57" s="2698"/>
      <c r="D57" s="2699"/>
      <c r="E57" s="26">
        <f t="shared" ref="E57:J57" si="3">E55+E56</f>
        <v>44</v>
      </c>
      <c r="F57" s="27">
        <f t="shared" si="3"/>
        <v>24</v>
      </c>
      <c r="G57" s="27">
        <f t="shared" si="3"/>
        <v>21</v>
      </c>
      <c r="H57" s="27">
        <f t="shared" si="3"/>
        <v>16</v>
      </c>
      <c r="I57" s="27">
        <f t="shared" si="3"/>
        <v>5</v>
      </c>
      <c r="J57" s="27">
        <f t="shared" si="3"/>
        <v>17</v>
      </c>
      <c r="K57" s="2200">
        <f>K55+K56</f>
        <v>7</v>
      </c>
      <c r="L57" s="28">
        <f>L55+L56</f>
        <v>28</v>
      </c>
    </row>
    <row r="58" spans="1:12">
      <c r="C58" s="29" t="s">
        <v>118</v>
      </c>
      <c r="D58" s="14" t="s">
        <v>119</v>
      </c>
    </row>
    <row r="59" spans="1:12">
      <c r="D59" s="14" t="s">
        <v>120</v>
      </c>
    </row>
  </sheetData>
  <mergeCells count="6">
    <mergeCell ref="E6:L6"/>
    <mergeCell ref="B57:D57"/>
    <mergeCell ref="B6:C7"/>
    <mergeCell ref="D6:D7"/>
    <mergeCell ref="B55:D55"/>
    <mergeCell ref="B56:D56"/>
  </mergeCells>
  <phoneticPr fontId="17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9" tint="0.59999389629810485"/>
  </sheetPr>
  <dimension ref="A1:I62"/>
  <sheetViews>
    <sheetView topLeftCell="C1" workbookViewId="0">
      <selection activeCell="I16" sqref="I16"/>
    </sheetView>
  </sheetViews>
  <sheetFormatPr defaultRowHeight="13.5"/>
  <cols>
    <col min="1" max="1" width="40.5" customWidth="1"/>
    <col min="2" max="2" width="75.75" customWidth="1"/>
    <col min="3" max="3" width="3.375" customWidth="1"/>
    <col min="6" max="6" width="10.75" customWidth="1"/>
    <col min="7" max="7" width="75.5" customWidth="1"/>
    <col min="8" max="8" width="3.375" customWidth="1"/>
  </cols>
  <sheetData>
    <row r="1" spans="1:9">
      <c r="A1" t="s">
        <v>814</v>
      </c>
    </row>
    <row r="2" spans="1:9">
      <c r="A2" t="s">
        <v>815</v>
      </c>
    </row>
    <row r="4" spans="1:9">
      <c r="A4" t="s">
        <v>890</v>
      </c>
    </row>
    <row r="5" spans="1:9">
      <c r="A5" t="s">
        <v>820</v>
      </c>
      <c r="D5" t="s">
        <v>818</v>
      </c>
      <c r="F5" t="s">
        <v>821</v>
      </c>
      <c r="I5" t="s">
        <v>818</v>
      </c>
    </row>
    <row r="6" spans="1:9">
      <c r="A6" t="s">
        <v>835</v>
      </c>
    </row>
    <row r="7" spans="1:9">
      <c r="A7" t="s">
        <v>833</v>
      </c>
    </row>
    <row r="8" spans="1:9">
      <c r="A8" t="s">
        <v>816</v>
      </c>
      <c r="B8" t="s">
        <v>834</v>
      </c>
      <c r="C8" t="s">
        <v>817</v>
      </c>
      <c r="D8" s="825">
        <v>9</v>
      </c>
    </row>
    <row r="10" spans="1:9">
      <c r="A10" t="s">
        <v>836</v>
      </c>
    </row>
    <row r="11" spans="1:9">
      <c r="A11" t="s">
        <v>837</v>
      </c>
    </row>
    <row r="12" spans="1:9">
      <c r="A12" t="s">
        <v>819</v>
      </c>
      <c r="B12" t="s">
        <v>838</v>
      </c>
      <c r="C12" t="s">
        <v>817</v>
      </c>
      <c r="D12" s="825">
        <v>22</v>
      </c>
    </row>
    <row r="13" spans="1:9">
      <c r="A13" t="s">
        <v>823</v>
      </c>
      <c r="B13" t="s">
        <v>839</v>
      </c>
      <c r="C13" t="s">
        <v>817</v>
      </c>
      <c r="D13" s="825">
        <v>24</v>
      </c>
      <c r="F13" t="s">
        <v>822</v>
      </c>
      <c r="G13" t="s">
        <v>842</v>
      </c>
      <c r="H13" t="s">
        <v>817</v>
      </c>
      <c r="I13" s="825">
        <v>23</v>
      </c>
    </row>
    <row r="14" spans="1:9">
      <c r="A14" t="s">
        <v>825</v>
      </c>
      <c r="B14" t="s">
        <v>840</v>
      </c>
      <c r="C14" t="s">
        <v>817</v>
      </c>
      <c r="D14" s="825">
        <v>26</v>
      </c>
      <c r="F14" t="s">
        <v>824</v>
      </c>
      <c r="G14" t="s">
        <v>840</v>
      </c>
      <c r="H14" t="s">
        <v>817</v>
      </c>
      <c r="I14" s="825">
        <v>25</v>
      </c>
    </row>
    <row r="15" spans="1:9">
      <c r="A15" t="s">
        <v>827</v>
      </c>
      <c r="B15" t="s">
        <v>841</v>
      </c>
      <c r="C15" t="s">
        <v>817</v>
      </c>
      <c r="D15" s="825">
        <v>27</v>
      </c>
      <c r="F15" t="s">
        <v>826</v>
      </c>
      <c r="G15" t="s">
        <v>841</v>
      </c>
      <c r="H15" t="s">
        <v>817</v>
      </c>
      <c r="I15" s="825">
        <v>27</v>
      </c>
    </row>
    <row r="16" spans="1:9">
      <c r="A16" t="s">
        <v>828</v>
      </c>
      <c r="B16" t="s">
        <v>1337</v>
      </c>
      <c r="C16" t="s">
        <v>817</v>
      </c>
      <c r="D16" s="825">
        <v>29</v>
      </c>
      <c r="F16" t="s">
        <v>832</v>
      </c>
      <c r="G16" t="s">
        <v>845</v>
      </c>
      <c r="H16" t="s">
        <v>817</v>
      </c>
      <c r="I16" s="825">
        <v>33</v>
      </c>
    </row>
    <row r="17" spans="1:9">
      <c r="A17" t="s">
        <v>829</v>
      </c>
      <c r="B17" t="s">
        <v>843</v>
      </c>
      <c r="C17" t="s">
        <v>817</v>
      </c>
      <c r="D17" s="825">
        <v>30</v>
      </c>
      <c r="F17" t="s">
        <v>846</v>
      </c>
      <c r="G17" t="s">
        <v>847</v>
      </c>
      <c r="H17" t="s">
        <v>817</v>
      </c>
      <c r="I17" s="825">
        <v>34</v>
      </c>
    </row>
    <row r="18" spans="1:9">
      <c r="A18" t="s">
        <v>830</v>
      </c>
      <c r="B18" t="s">
        <v>844</v>
      </c>
      <c r="C18" t="s">
        <v>817</v>
      </c>
      <c r="D18" s="825">
        <v>31</v>
      </c>
      <c r="F18" t="s">
        <v>851</v>
      </c>
      <c r="G18" t="s">
        <v>852</v>
      </c>
      <c r="H18" t="s">
        <v>817</v>
      </c>
      <c r="I18" s="825">
        <v>36</v>
      </c>
    </row>
    <row r="19" spans="1:9">
      <c r="A19" t="s">
        <v>831</v>
      </c>
      <c r="B19" t="s">
        <v>848</v>
      </c>
      <c r="C19" t="s">
        <v>817</v>
      </c>
      <c r="D19" s="825">
        <v>32</v>
      </c>
      <c r="F19" t="s">
        <v>853</v>
      </c>
      <c r="G19" t="s">
        <v>854</v>
      </c>
      <c r="H19" t="s">
        <v>817</v>
      </c>
      <c r="I19" s="825">
        <v>37</v>
      </c>
    </row>
    <row r="20" spans="1:9">
      <c r="A20" t="s">
        <v>849</v>
      </c>
      <c r="B20" t="s">
        <v>850</v>
      </c>
      <c r="C20" t="s">
        <v>817</v>
      </c>
      <c r="D20" s="825">
        <v>35</v>
      </c>
      <c r="F20" t="s">
        <v>855</v>
      </c>
      <c r="G20" t="s">
        <v>856</v>
      </c>
      <c r="H20" t="s">
        <v>817</v>
      </c>
      <c r="I20" s="825">
        <v>38</v>
      </c>
    </row>
    <row r="21" spans="1:9">
      <c r="F21" t="s">
        <v>857</v>
      </c>
      <c r="G21" t="s">
        <v>858</v>
      </c>
      <c r="H21" t="s">
        <v>817</v>
      </c>
      <c r="I21" s="825">
        <v>39</v>
      </c>
    </row>
    <row r="22" spans="1:9">
      <c r="F22" t="s">
        <v>859</v>
      </c>
      <c r="G22" t="s">
        <v>860</v>
      </c>
      <c r="H22" t="s">
        <v>817</v>
      </c>
      <c r="I22" s="825">
        <v>40</v>
      </c>
    </row>
    <row r="23" spans="1:9">
      <c r="F23" t="s">
        <v>861</v>
      </c>
      <c r="G23" t="s">
        <v>862</v>
      </c>
      <c r="H23" t="s">
        <v>817</v>
      </c>
      <c r="I23" s="825">
        <v>41</v>
      </c>
    </row>
    <row r="25" spans="1:9">
      <c r="A25" t="s">
        <v>863</v>
      </c>
    </row>
    <row r="26" spans="1:9">
      <c r="A26" t="s">
        <v>864</v>
      </c>
    </row>
    <row r="27" spans="1:9">
      <c r="F27" t="s">
        <v>865</v>
      </c>
      <c r="G27" t="s">
        <v>866</v>
      </c>
      <c r="H27" t="s">
        <v>817</v>
      </c>
      <c r="I27" s="825">
        <v>42</v>
      </c>
    </row>
    <row r="28" spans="1:9">
      <c r="F28" t="s">
        <v>867</v>
      </c>
      <c r="G28" t="s">
        <v>868</v>
      </c>
      <c r="H28" t="s">
        <v>817</v>
      </c>
      <c r="I28" s="825">
        <v>43</v>
      </c>
    </row>
    <row r="29" spans="1:9">
      <c r="F29" t="s">
        <v>870</v>
      </c>
      <c r="G29" t="s">
        <v>869</v>
      </c>
      <c r="H29" t="s">
        <v>817</v>
      </c>
      <c r="I29" s="825">
        <v>44</v>
      </c>
    </row>
    <row r="30" spans="1:9">
      <c r="F30" t="s">
        <v>871</v>
      </c>
      <c r="G30" t="s">
        <v>872</v>
      </c>
      <c r="H30" t="s">
        <v>817</v>
      </c>
      <c r="I30" s="825">
        <v>45</v>
      </c>
    </row>
    <row r="31" spans="1:9">
      <c r="F31" t="s">
        <v>873</v>
      </c>
      <c r="G31" t="s">
        <v>874</v>
      </c>
      <c r="H31" t="s">
        <v>817</v>
      </c>
      <c r="I31" s="825">
        <v>46</v>
      </c>
    </row>
    <row r="32" spans="1:9">
      <c r="F32" t="s">
        <v>875</v>
      </c>
      <c r="G32" t="s">
        <v>876</v>
      </c>
      <c r="H32" t="s">
        <v>817</v>
      </c>
      <c r="I32" s="825">
        <v>47</v>
      </c>
    </row>
    <row r="34" spans="1:9">
      <c r="A34" t="s">
        <v>877</v>
      </c>
    </row>
    <row r="35" spans="1:9">
      <c r="A35" t="s">
        <v>878</v>
      </c>
      <c r="B35" t="s">
        <v>879</v>
      </c>
      <c r="C35" t="s">
        <v>817</v>
      </c>
      <c r="D35" s="825">
        <v>48</v>
      </c>
      <c r="F35" t="s">
        <v>882</v>
      </c>
      <c r="G35" t="s">
        <v>883</v>
      </c>
      <c r="H35" t="s">
        <v>817</v>
      </c>
      <c r="I35" s="825">
        <v>51</v>
      </c>
    </row>
    <row r="36" spans="1:9">
      <c r="A36" t="s">
        <v>880</v>
      </c>
      <c r="B36" t="s">
        <v>881</v>
      </c>
      <c r="C36" t="s">
        <v>817</v>
      </c>
      <c r="D36" s="825">
        <v>50</v>
      </c>
      <c r="F36" t="s">
        <v>884</v>
      </c>
      <c r="G36" t="s">
        <v>885</v>
      </c>
      <c r="H36" t="s">
        <v>817</v>
      </c>
      <c r="I36" s="825">
        <v>51</v>
      </c>
    </row>
    <row r="37" spans="1:9">
      <c r="A37" t="s">
        <v>886</v>
      </c>
      <c r="B37" t="s">
        <v>887</v>
      </c>
      <c r="C37" t="s">
        <v>817</v>
      </c>
      <c r="D37" s="825">
        <v>52</v>
      </c>
      <c r="F37" t="s">
        <v>888</v>
      </c>
      <c r="G37" t="s">
        <v>887</v>
      </c>
      <c r="H37" t="s">
        <v>817</v>
      </c>
      <c r="I37" s="825">
        <v>52</v>
      </c>
    </row>
    <row r="40" spans="1:9">
      <c r="A40" t="s">
        <v>891</v>
      </c>
    </row>
    <row r="41" spans="1:9">
      <c r="A41" s="826" t="s">
        <v>893</v>
      </c>
      <c r="B41" t="s">
        <v>1040</v>
      </c>
      <c r="C41" t="s">
        <v>817</v>
      </c>
      <c r="D41" s="825">
        <v>69</v>
      </c>
    </row>
    <row r="42" spans="1:9">
      <c r="B42" t="s">
        <v>1041</v>
      </c>
      <c r="C42" t="s">
        <v>817</v>
      </c>
      <c r="D42" s="825">
        <v>70</v>
      </c>
    </row>
    <row r="43" spans="1:9" ht="34.5" customHeight="1">
      <c r="B43" s="951" t="s">
        <v>1335</v>
      </c>
      <c r="C43" t="s">
        <v>817</v>
      </c>
      <c r="D43" s="1092">
        <v>71</v>
      </c>
    </row>
    <row r="44" spans="1:9" ht="33" customHeight="1">
      <c r="B44" s="951" t="s">
        <v>1336</v>
      </c>
      <c r="C44" t="s">
        <v>817</v>
      </c>
      <c r="D44" s="1092">
        <v>72</v>
      </c>
    </row>
    <row r="46" spans="1:9">
      <c r="A46" t="s">
        <v>1183</v>
      </c>
      <c r="B46" t="s">
        <v>1184</v>
      </c>
      <c r="C46" t="s">
        <v>817</v>
      </c>
      <c r="D46" s="1189" t="s">
        <v>1186</v>
      </c>
    </row>
    <row r="48" spans="1:9">
      <c r="A48" s="1190" t="s">
        <v>1187</v>
      </c>
      <c r="B48" s="1191" t="s">
        <v>1188</v>
      </c>
      <c r="C48" t="s">
        <v>817</v>
      </c>
      <c r="D48" s="1189">
        <v>75</v>
      </c>
    </row>
    <row r="49" spans="1:4">
      <c r="B49" s="1455" t="s">
        <v>1222</v>
      </c>
      <c r="C49" t="s">
        <v>817</v>
      </c>
      <c r="D49" s="825">
        <v>76</v>
      </c>
    </row>
    <row r="51" spans="1:4">
      <c r="A51" s="1190" t="s">
        <v>1326</v>
      </c>
      <c r="B51" t="s">
        <v>1223</v>
      </c>
      <c r="C51" t="s">
        <v>817</v>
      </c>
      <c r="D51" s="825">
        <v>207</v>
      </c>
    </row>
    <row r="52" spans="1:4">
      <c r="A52" s="1190"/>
      <c r="B52" t="s">
        <v>1224</v>
      </c>
      <c r="C52" t="s">
        <v>817</v>
      </c>
      <c r="D52" s="825">
        <v>208</v>
      </c>
    </row>
    <row r="53" spans="1:4">
      <c r="A53" s="1190"/>
      <c r="B53" t="s">
        <v>1225</v>
      </c>
      <c r="C53" t="s">
        <v>817</v>
      </c>
      <c r="D53" s="1620">
        <v>209210</v>
      </c>
    </row>
    <row r="54" spans="1:4">
      <c r="A54" s="1190"/>
    </row>
    <row r="55" spans="1:4" ht="14.25">
      <c r="A55" s="1190" t="s">
        <v>1226</v>
      </c>
      <c r="B55" s="1456" t="s">
        <v>1327</v>
      </c>
      <c r="C55" t="s">
        <v>817</v>
      </c>
      <c r="D55" s="825">
        <v>211</v>
      </c>
    </row>
    <row r="56" spans="1:4">
      <c r="A56" s="1190"/>
    </row>
    <row r="58" spans="1:4">
      <c r="A58" t="s">
        <v>892</v>
      </c>
      <c r="C58" t="s">
        <v>817</v>
      </c>
      <c r="D58" s="825">
        <v>213</v>
      </c>
    </row>
    <row r="60" spans="1:4">
      <c r="D60" s="825"/>
    </row>
    <row r="61" spans="1:4">
      <c r="D61" s="825"/>
    </row>
    <row r="62" spans="1:4">
      <c r="D62" s="825"/>
    </row>
  </sheetData>
  <phoneticPr fontId="15"/>
  <hyperlinks>
    <hyperlink ref="D8" location="表Ⅱ・4!B4" display="表Ⅱ・4!B4"/>
    <hyperlink ref="D12" location="表Ⅲ・1!C3" display="表Ⅲ・1!C3"/>
    <hyperlink ref="D13" location="図Ⅲ・1表Ⅲ・2!B1" display="図Ⅲ・1表Ⅲ・2!B1"/>
    <hyperlink ref="D14" location="図Ⅲ・2表Ⅲ・3!B1" display="図Ⅲ・2表Ⅲ・3!B1"/>
    <hyperlink ref="D15" location="図Ⅲ・3表Ⅲ・4!B1" display="図Ⅲ・3表Ⅲ・4!B1"/>
    <hyperlink ref="D16" location="表Ⅲ・5!J1" display="表Ⅲ・5!J1"/>
    <hyperlink ref="D17" location="表Ⅲ・6!J1" display="表Ⅲ・6!J1"/>
    <hyperlink ref="D18" location="表Ⅲ・7!B1" display="表Ⅲ・7!B1"/>
    <hyperlink ref="D19" location="表Ⅲ・8!B1" display="表Ⅲ・8!B1"/>
    <hyperlink ref="D20" location="表Ⅲ・9!B1" display="表Ⅲ・9!B1"/>
    <hyperlink ref="I13" location="図Ⅲ・1表Ⅲ・2!O36" display="図Ⅲ・1表Ⅲ・2!O36"/>
    <hyperlink ref="I14" location="図Ⅲ・2表Ⅲ・3!O18" display="図Ⅲ・2表Ⅲ・3!O18"/>
    <hyperlink ref="I15" location="図Ⅲ・3表Ⅲ・4!I30" display="図Ⅲ・3表Ⅲ・4!I30"/>
    <hyperlink ref="I16" location="図Ⅲ・4!A1" display="図Ⅲ・4!A1"/>
    <hyperlink ref="I17" location="図Ⅲ・5_H25!K2" display="図Ⅲ・5_H25!K2"/>
    <hyperlink ref="I18" location="図Ⅲ6_7_H25!J2" display="図Ⅲ6_7_H25!J2"/>
    <hyperlink ref="I19" location="図Ⅲ6_7_H25!K50" display="図Ⅲ6_7_H25!K50"/>
    <hyperlink ref="I20" location="図Ⅲ8_9_H25!J2" display="図Ⅲ8_9_H25!J2"/>
    <hyperlink ref="I21" location="図Ⅲ8_9_H25!L49" display="図Ⅲ8_9_H25!L49"/>
    <hyperlink ref="I22" location="図Ⅲ10_11_H25!J2" display="図Ⅲ10_11_H25!J2"/>
    <hyperlink ref="I23" location="図Ⅲ10_11_H25!L46" display="図Ⅲ10_11_H25!L46"/>
    <hyperlink ref="I27" location="図Ⅳ5!G2" display="図Ⅳ5!G2"/>
    <hyperlink ref="I28" location="図Ⅲ・1表Ⅲ・2!O36" display="図Ⅲ・1表Ⅲ・2!O36"/>
    <hyperlink ref="I29" location="図Ⅲ・2表Ⅲ・3!Q18" display="図Ⅲ・2表Ⅲ・3!Q18"/>
    <hyperlink ref="I30" location="図Ⅲ・3表Ⅲ・4!I30" display="図Ⅲ・3表Ⅲ・4!I30"/>
    <hyperlink ref="I31" location="図Ⅳ5!G1" display="図Ⅳ5!G1"/>
    <hyperlink ref="I32" location="図Ⅳ6!G1" display="図Ⅳ6!G1"/>
    <hyperlink ref="D35" location="表V1!B4" display="表V1!B4"/>
    <hyperlink ref="D36" location="表V2!B4" display="表V2!B4"/>
    <hyperlink ref="D37" location="表V3図V2!B4" display="表V3図V2!B4"/>
    <hyperlink ref="I35" location="図V1!J2" display="図V1!J2"/>
    <hyperlink ref="I37" location="表V3図V2!H22" display="表V3図V2!H22"/>
    <hyperlink ref="I36" location="図V1!Q2" display="図V1!Q2"/>
    <hyperlink ref="D58" location="資_Ⅸ_種類別処理フロ!C3" display="資_Ⅸ_種類別処理フロ!C3"/>
    <hyperlink ref="D41" location="旧分類!B2" display="旧分類!B2"/>
    <hyperlink ref="D42" location="新分類!B1" display="新分類!B1"/>
    <hyperlink ref="D43" location="H25活動指標!B2" display="H25活動指標!B2"/>
    <hyperlink ref="D44" location="H25活動指標!B2" display="H25活動指標!B2"/>
    <hyperlink ref="D46" location="'２５年度係数'!B2" display="73,74"/>
    <hyperlink ref="D48" location="全国25!B1" display="75,76"/>
    <hyperlink ref="D49" location="'00_全国25'!B1" display="'00_全国25'!B1"/>
    <hyperlink ref="D52" location="表資Ⅶ2!A1" display="表資Ⅶ2!A1"/>
    <hyperlink ref="D51" location="表資Ⅶ1!A1" display="表資Ⅶ1!A1"/>
    <hyperlink ref="D53" location="表資Ⅶ3!A1" display="表資Ⅶ3!A1"/>
    <hyperlink ref="D55" location="濃縮汚泥!C3" display="濃縮汚泥!C3"/>
  </hyperlink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FF0000"/>
  </sheetPr>
  <dimension ref="B3:G25"/>
  <sheetViews>
    <sheetView showGridLines="0" zoomScale="85" zoomScaleNormal="85" workbookViewId="0">
      <selection activeCell="I16" sqref="I16"/>
    </sheetView>
  </sheetViews>
  <sheetFormatPr defaultRowHeight="13.5"/>
  <cols>
    <col min="2" max="2" width="3" customWidth="1"/>
    <col min="3" max="3" width="21.25" customWidth="1"/>
    <col min="4" max="4" width="14.875" customWidth="1"/>
    <col min="5" max="5" width="5.875" customWidth="1"/>
    <col min="6" max="6" width="16.625" customWidth="1"/>
    <col min="7" max="7" width="9.75" customWidth="1"/>
  </cols>
  <sheetData>
    <row r="3" spans="2:7">
      <c r="B3" s="1"/>
    </row>
    <row r="4" spans="2:7">
      <c r="B4" s="2" t="s">
        <v>889</v>
      </c>
    </row>
    <row r="6" spans="2:7" ht="14.25" thickBot="1"/>
    <row r="7" spans="2:7" ht="14.25" thickBot="1">
      <c r="B7" s="2718" t="s">
        <v>0</v>
      </c>
      <c r="C7" s="2719"/>
      <c r="D7" s="6" t="s">
        <v>1</v>
      </c>
      <c r="E7" s="6" t="s">
        <v>2</v>
      </c>
      <c r="F7" s="6" t="s">
        <v>3</v>
      </c>
      <c r="G7" s="7" t="s">
        <v>4</v>
      </c>
    </row>
    <row r="8" spans="2:7" ht="22.5" customHeight="1">
      <c r="B8" s="2720" t="s">
        <v>5</v>
      </c>
      <c r="C8" s="4" t="s">
        <v>6</v>
      </c>
      <c r="D8" s="4" t="s">
        <v>7</v>
      </c>
      <c r="E8" s="5" t="s">
        <v>8</v>
      </c>
      <c r="F8" s="4" t="s">
        <v>41</v>
      </c>
      <c r="G8" s="8" t="s">
        <v>1356</v>
      </c>
    </row>
    <row r="9" spans="2:7" ht="22.5" customHeight="1">
      <c r="B9" s="2721"/>
      <c r="C9" s="3" t="s">
        <v>9</v>
      </c>
      <c r="D9" s="3" t="s">
        <v>37</v>
      </c>
      <c r="E9" s="3" t="s">
        <v>10</v>
      </c>
      <c r="F9" s="3" t="s">
        <v>40</v>
      </c>
      <c r="G9" s="9" t="s">
        <v>489</v>
      </c>
    </row>
    <row r="10" spans="2:7" ht="22.5" customHeight="1">
      <c r="B10" s="2721" t="s">
        <v>46</v>
      </c>
      <c r="C10" s="2717"/>
      <c r="D10" s="3" t="s">
        <v>11</v>
      </c>
      <c r="E10" s="3" t="s">
        <v>12</v>
      </c>
      <c r="F10" s="3" t="s">
        <v>13</v>
      </c>
      <c r="G10" s="9" t="s">
        <v>490</v>
      </c>
    </row>
    <row r="11" spans="2:7" ht="22.5" hidden="1" customHeight="1">
      <c r="B11" s="2721" t="s">
        <v>44</v>
      </c>
      <c r="C11" s="2717"/>
      <c r="D11" s="3" t="s">
        <v>11</v>
      </c>
      <c r="E11" s="3" t="s">
        <v>12</v>
      </c>
      <c r="F11" s="3" t="s">
        <v>13</v>
      </c>
      <c r="G11" s="9" t="s">
        <v>38</v>
      </c>
    </row>
    <row r="12" spans="2:7" ht="22.5" hidden="1" customHeight="1">
      <c r="B12" s="2721" t="s">
        <v>45</v>
      </c>
      <c r="C12" s="2717"/>
      <c r="D12" s="3" t="s">
        <v>11</v>
      </c>
      <c r="E12" s="3" t="s">
        <v>12</v>
      </c>
      <c r="F12" s="3" t="s">
        <v>13</v>
      </c>
      <c r="G12" s="9" t="s">
        <v>38</v>
      </c>
    </row>
    <row r="13" spans="2:7" ht="22.5" customHeight="1">
      <c r="B13" s="2721" t="s">
        <v>14</v>
      </c>
      <c r="C13" s="2717"/>
      <c r="D13" s="3" t="s">
        <v>15</v>
      </c>
      <c r="E13" s="3" t="s">
        <v>16</v>
      </c>
      <c r="F13" s="3" t="s">
        <v>17</v>
      </c>
      <c r="G13" s="9" t="s">
        <v>491</v>
      </c>
    </row>
    <row r="14" spans="2:7" ht="22.5" customHeight="1">
      <c r="B14" s="2721" t="s">
        <v>18</v>
      </c>
      <c r="C14" s="2717"/>
      <c r="D14" s="3" t="s">
        <v>19</v>
      </c>
      <c r="E14" s="3" t="s">
        <v>16</v>
      </c>
      <c r="F14" s="3" t="s">
        <v>20</v>
      </c>
      <c r="G14" s="9" t="s">
        <v>491</v>
      </c>
    </row>
    <row r="15" spans="2:7" ht="22.5" customHeight="1">
      <c r="B15" s="2716" t="s">
        <v>21</v>
      </c>
      <c r="C15" s="2717"/>
      <c r="D15" s="3" t="s">
        <v>11</v>
      </c>
      <c r="E15" s="3" t="s">
        <v>12</v>
      </c>
      <c r="F15" s="3" t="s">
        <v>13</v>
      </c>
      <c r="G15" s="9" t="s">
        <v>490</v>
      </c>
    </row>
    <row r="16" spans="2:7" ht="22.5" customHeight="1">
      <c r="B16" s="10"/>
      <c r="C16" s="3" t="s">
        <v>22</v>
      </c>
      <c r="D16" s="3" t="s">
        <v>23</v>
      </c>
      <c r="E16" s="3" t="s">
        <v>12</v>
      </c>
      <c r="F16" s="3" t="s">
        <v>42</v>
      </c>
      <c r="G16" s="9" t="s">
        <v>491</v>
      </c>
    </row>
    <row r="17" spans="2:7" ht="22.5" customHeight="1">
      <c r="B17" s="11"/>
      <c r="C17" s="3" t="s">
        <v>493</v>
      </c>
      <c r="D17" s="3" t="s">
        <v>24</v>
      </c>
      <c r="E17" s="3" t="s">
        <v>12</v>
      </c>
      <c r="F17" s="3" t="s">
        <v>25</v>
      </c>
      <c r="G17" s="9" t="s">
        <v>491</v>
      </c>
    </row>
    <row r="18" spans="2:7" ht="74.25" customHeight="1">
      <c r="B18" s="2721" t="s">
        <v>48</v>
      </c>
      <c r="C18" s="2717"/>
      <c r="D18" s="3" t="s">
        <v>11</v>
      </c>
      <c r="E18" s="3" t="s">
        <v>12</v>
      </c>
      <c r="F18" s="3" t="s">
        <v>13</v>
      </c>
      <c r="G18" s="9" t="s">
        <v>490</v>
      </c>
    </row>
    <row r="19" spans="2:7" ht="22.5" hidden="1" customHeight="1">
      <c r="B19" s="2721" t="s">
        <v>36</v>
      </c>
      <c r="C19" s="2717"/>
      <c r="D19" s="3" t="s">
        <v>11</v>
      </c>
      <c r="E19" s="3" t="s">
        <v>12</v>
      </c>
      <c r="F19" s="3" t="s">
        <v>13</v>
      </c>
      <c r="G19" s="9" t="s">
        <v>38</v>
      </c>
    </row>
    <row r="20" spans="2:7" ht="22.5" hidden="1" customHeight="1">
      <c r="B20" s="2714" t="s">
        <v>47</v>
      </c>
      <c r="C20" s="2715"/>
      <c r="D20" s="3"/>
      <c r="E20" s="3"/>
      <c r="F20" s="3"/>
      <c r="G20" s="9"/>
    </row>
    <row r="21" spans="2:7" ht="22.5" hidden="1" customHeight="1">
      <c r="B21" s="2714" t="s">
        <v>43</v>
      </c>
      <c r="C21" s="2715"/>
      <c r="D21" s="3"/>
      <c r="E21" s="3"/>
      <c r="F21" s="3"/>
      <c r="G21" s="9"/>
    </row>
    <row r="22" spans="2:7" ht="22.5" customHeight="1">
      <c r="B22" s="2721" t="s">
        <v>26</v>
      </c>
      <c r="C22" s="2717"/>
      <c r="D22" s="3" t="s">
        <v>27</v>
      </c>
      <c r="E22" s="3" t="s">
        <v>28</v>
      </c>
      <c r="F22" s="3" t="s">
        <v>29</v>
      </c>
      <c r="G22" s="9" t="s">
        <v>491</v>
      </c>
    </row>
    <row r="23" spans="2:7" ht="22.5" customHeight="1">
      <c r="B23" s="2716" t="s">
        <v>35</v>
      </c>
      <c r="C23" s="2717"/>
      <c r="D23" s="3" t="s">
        <v>11</v>
      </c>
      <c r="E23" s="3" t="s">
        <v>12</v>
      </c>
      <c r="F23" s="3" t="s">
        <v>13</v>
      </c>
      <c r="G23" s="9" t="s">
        <v>490</v>
      </c>
    </row>
    <row r="24" spans="2:7" ht="22.5" customHeight="1">
      <c r="B24" s="11"/>
      <c r="C24" s="3" t="s">
        <v>34</v>
      </c>
      <c r="D24" s="3" t="s">
        <v>30</v>
      </c>
      <c r="E24" s="3" t="s">
        <v>31</v>
      </c>
      <c r="F24" s="3" t="s">
        <v>32</v>
      </c>
      <c r="G24" s="9" t="s">
        <v>491</v>
      </c>
    </row>
    <row r="25" spans="2:7" ht="22.5" customHeight="1" thickBot="1">
      <c r="B25" s="2712" t="s">
        <v>33</v>
      </c>
      <c r="C25" s="2713"/>
      <c r="D25" s="12" t="s">
        <v>11</v>
      </c>
      <c r="E25" s="12" t="s">
        <v>12</v>
      </c>
      <c r="F25" s="12" t="s">
        <v>39</v>
      </c>
      <c r="G25" s="13" t="s">
        <v>492</v>
      </c>
    </row>
  </sheetData>
  <mergeCells count="15">
    <mergeCell ref="B25:C25"/>
    <mergeCell ref="B21:C21"/>
    <mergeCell ref="B23:C23"/>
    <mergeCell ref="B7:C7"/>
    <mergeCell ref="B8:B9"/>
    <mergeCell ref="B14:C14"/>
    <mergeCell ref="B15:C15"/>
    <mergeCell ref="B19:C19"/>
    <mergeCell ref="B20:C20"/>
    <mergeCell ref="B22:C22"/>
    <mergeCell ref="B18:C18"/>
    <mergeCell ref="B10:C10"/>
    <mergeCell ref="B11:C11"/>
    <mergeCell ref="B12:C12"/>
    <mergeCell ref="B13:C13"/>
  </mergeCells>
  <phoneticPr fontId="15"/>
  <pageMargins left="0.7" right="0.7" top="0.75" bottom="0.75" header="0.3" footer="0.3"/>
  <pageSetup paperSize="9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tabColor theme="9"/>
  </sheetPr>
  <dimension ref="A3:N58"/>
  <sheetViews>
    <sheetView showGridLines="0" zoomScale="85" zoomScaleNormal="85" workbookViewId="0">
      <selection activeCell="L13" sqref="L13"/>
    </sheetView>
  </sheetViews>
  <sheetFormatPr defaultColWidth="9" defaultRowHeight="11.25"/>
  <cols>
    <col min="1" max="1" width="5.375" style="14" customWidth="1"/>
    <col min="2" max="2" width="4.125" style="14" customWidth="1"/>
    <col min="3" max="3" width="8.875" style="14" customWidth="1"/>
    <col min="4" max="4" width="8.125" style="14" customWidth="1"/>
    <col min="5" max="12" width="8.5" style="14" customWidth="1"/>
    <col min="13" max="13" width="9" style="14"/>
    <col min="14" max="14" width="20" style="2183" customWidth="1"/>
    <col min="15" max="16384" width="9" style="14"/>
  </cols>
  <sheetData>
    <row r="3" spans="1:14">
      <c r="B3" s="14" t="s">
        <v>692</v>
      </c>
    </row>
    <row r="4" spans="1:14">
      <c r="B4" s="14" t="s">
        <v>1432</v>
      </c>
    </row>
    <row r="5" spans="1:14" ht="12" thickBot="1"/>
    <row r="6" spans="1:14" ht="15" customHeight="1" thickBot="1">
      <c r="A6" s="15"/>
      <c r="B6" s="2700" t="s">
        <v>49</v>
      </c>
      <c r="C6" s="2701"/>
      <c r="D6" s="2704" t="s">
        <v>50</v>
      </c>
      <c r="E6" s="2722" t="s">
        <v>51</v>
      </c>
      <c r="F6" s="2723"/>
      <c r="G6" s="2723"/>
      <c r="H6" s="2723"/>
      <c r="I6" s="2723"/>
      <c r="J6" s="2723"/>
      <c r="K6" s="2723"/>
      <c r="L6" s="2724"/>
      <c r="N6" s="2182"/>
    </row>
    <row r="7" spans="1:14" ht="12" thickBot="1">
      <c r="A7" s="15"/>
      <c r="B7" s="2702"/>
      <c r="C7" s="2703"/>
      <c r="D7" s="2705"/>
      <c r="E7" s="2180" t="s">
        <v>52</v>
      </c>
      <c r="F7" s="2181" t="s">
        <v>53</v>
      </c>
      <c r="G7" s="2181" t="s">
        <v>54</v>
      </c>
      <c r="H7" s="2181" t="s">
        <v>55</v>
      </c>
      <c r="I7" s="2181" t="s">
        <v>56</v>
      </c>
      <c r="J7" s="2197" t="s">
        <v>57</v>
      </c>
      <c r="K7" s="2475" t="s">
        <v>1358</v>
      </c>
      <c r="L7" s="2196" t="s">
        <v>1443</v>
      </c>
      <c r="N7" s="2190" t="s">
        <v>1407</v>
      </c>
    </row>
    <row r="8" spans="1:14">
      <c r="A8" s="15"/>
      <c r="B8" s="33">
        <v>1</v>
      </c>
      <c r="C8" s="476" t="s">
        <v>58</v>
      </c>
      <c r="D8" s="477" t="s">
        <v>59</v>
      </c>
      <c r="E8" s="1669"/>
      <c r="F8" s="2176"/>
      <c r="G8" s="2176"/>
      <c r="H8" s="2176"/>
      <c r="I8" s="2176"/>
      <c r="J8" s="2177"/>
      <c r="K8" s="2472"/>
      <c r="L8" s="2174"/>
      <c r="N8" s="2191"/>
    </row>
    <row r="9" spans="1:14">
      <c r="A9" s="15"/>
      <c r="B9" s="34">
        <v>2</v>
      </c>
      <c r="C9" s="478" t="s">
        <v>62</v>
      </c>
      <c r="D9" s="479" t="s">
        <v>59</v>
      </c>
      <c r="E9" s="18"/>
      <c r="F9" s="2178"/>
      <c r="G9" s="2178"/>
      <c r="H9" s="2178"/>
      <c r="I9" s="2178"/>
      <c r="J9" s="2179"/>
      <c r="K9" s="2474"/>
      <c r="L9" s="21"/>
      <c r="N9" s="2184"/>
    </row>
    <row r="10" spans="1:14">
      <c r="A10" s="15"/>
      <c r="B10" s="34">
        <v>3</v>
      </c>
      <c r="C10" s="478" t="s">
        <v>65</v>
      </c>
      <c r="D10" s="479" t="s">
        <v>66</v>
      </c>
      <c r="E10" s="18"/>
      <c r="F10" s="2178"/>
      <c r="G10" s="2178"/>
      <c r="H10" s="2178"/>
      <c r="I10" s="2178" t="s">
        <v>693</v>
      </c>
      <c r="J10" s="2178" t="s">
        <v>693</v>
      </c>
      <c r="K10" s="2473" t="s">
        <v>693</v>
      </c>
      <c r="L10" s="21" t="s">
        <v>694</v>
      </c>
      <c r="N10" s="2184" t="s">
        <v>67</v>
      </c>
    </row>
    <row r="11" spans="1:14">
      <c r="A11" s="15"/>
      <c r="B11" s="34">
        <v>4</v>
      </c>
      <c r="C11" s="478" t="s">
        <v>68</v>
      </c>
      <c r="D11" s="479" t="s">
        <v>59</v>
      </c>
      <c r="E11" s="18"/>
      <c r="F11" s="2178"/>
      <c r="G11" s="2178"/>
      <c r="H11" s="2178"/>
      <c r="I11" s="2178"/>
      <c r="J11" s="2179"/>
      <c r="K11" s="2474"/>
      <c r="L11" s="21"/>
      <c r="N11" s="2184" t="s">
        <v>67</v>
      </c>
    </row>
    <row r="12" spans="1:14">
      <c r="A12" s="15"/>
      <c r="B12" s="34">
        <v>5</v>
      </c>
      <c r="C12" s="478" t="s">
        <v>69</v>
      </c>
      <c r="D12" s="479" t="s">
        <v>59</v>
      </c>
      <c r="E12" s="18"/>
      <c r="F12" s="2178"/>
      <c r="G12" s="2178"/>
      <c r="H12" s="2178"/>
      <c r="I12" s="2178"/>
      <c r="J12" s="2179"/>
      <c r="K12" s="2474"/>
      <c r="L12" s="21"/>
      <c r="N12" s="2184" t="s">
        <v>67</v>
      </c>
    </row>
    <row r="13" spans="1:14">
      <c r="A13" s="15"/>
      <c r="B13" s="34">
        <v>6</v>
      </c>
      <c r="C13" s="478" t="s">
        <v>71</v>
      </c>
      <c r="D13" s="479" t="s">
        <v>59</v>
      </c>
      <c r="E13" s="18"/>
      <c r="F13" s="2178"/>
      <c r="G13" s="2178"/>
      <c r="H13" s="2178"/>
      <c r="I13" s="2178"/>
      <c r="J13" s="2179"/>
      <c r="K13" s="2474"/>
      <c r="L13" s="21"/>
      <c r="N13" s="2184"/>
    </row>
    <row r="14" spans="1:14">
      <c r="A14" s="15"/>
      <c r="B14" s="34">
        <v>7</v>
      </c>
      <c r="C14" s="478" t="s">
        <v>73</v>
      </c>
      <c r="D14" s="479" t="s">
        <v>59</v>
      </c>
      <c r="E14" s="18"/>
      <c r="F14" s="2178"/>
      <c r="G14" s="2178" t="s">
        <v>693</v>
      </c>
      <c r="H14" s="2178" t="s">
        <v>695</v>
      </c>
      <c r="I14" s="2178" t="s">
        <v>696</v>
      </c>
      <c r="J14" s="2178" t="s">
        <v>693</v>
      </c>
      <c r="K14" s="2473" t="s">
        <v>693</v>
      </c>
      <c r="L14" s="21" t="s">
        <v>694</v>
      </c>
      <c r="N14" s="2184" t="s">
        <v>67</v>
      </c>
    </row>
    <row r="15" spans="1:14">
      <c r="A15" s="15"/>
      <c r="B15" s="34">
        <v>8</v>
      </c>
      <c r="C15" s="478" t="s">
        <v>74</v>
      </c>
      <c r="D15" s="479" t="s">
        <v>59</v>
      </c>
      <c r="E15" s="18"/>
      <c r="F15" s="2178"/>
      <c r="G15" s="2178"/>
      <c r="H15" s="2178"/>
      <c r="I15" s="2178"/>
      <c r="J15" s="2179"/>
      <c r="K15" s="2474"/>
      <c r="L15" s="21"/>
      <c r="N15" s="2184"/>
    </row>
    <row r="16" spans="1:14">
      <c r="A16" s="15"/>
      <c r="B16" s="34">
        <v>9</v>
      </c>
      <c r="C16" s="478" t="s">
        <v>75</v>
      </c>
      <c r="D16" s="479" t="s">
        <v>59</v>
      </c>
      <c r="E16" s="18"/>
      <c r="F16" s="2178"/>
      <c r="G16" s="2178"/>
      <c r="H16" s="2178" t="s">
        <v>697</v>
      </c>
      <c r="I16" s="2178" t="s">
        <v>697</v>
      </c>
      <c r="J16" s="2179"/>
      <c r="K16" s="2474"/>
      <c r="L16" s="21" t="s">
        <v>694</v>
      </c>
      <c r="N16" s="2184"/>
    </row>
    <row r="17" spans="1:14">
      <c r="A17" s="15"/>
      <c r="B17" s="35">
        <v>10</v>
      </c>
      <c r="C17" s="478" t="s">
        <v>76</v>
      </c>
      <c r="D17" s="479" t="s">
        <v>59</v>
      </c>
      <c r="E17" s="18"/>
      <c r="F17" s="2178"/>
      <c r="G17" s="2178"/>
      <c r="H17" s="2178"/>
      <c r="I17" s="2178"/>
      <c r="J17" s="2179"/>
      <c r="K17" s="2474"/>
      <c r="L17" s="21"/>
      <c r="N17" s="2184" t="s">
        <v>67</v>
      </c>
    </row>
    <row r="18" spans="1:14">
      <c r="A18" s="15"/>
      <c r="B18" s="35">
        <v>11</v>
      </c>
      <c r="C18" s="478" t="s">
        <v>77</v>
      </c>
      <c r="D18" s="479" t="s">
        <v>59</v>
      </c>
      <c r="E18" s="18"/>
      <c r="F18" s="2178"/>
      <c r="G18" s="2178"/>
      <c r="H18" s="2178"/>
      <c r="I18" s="2178"/>
      <c r="J18" s="2179"/>
      <c r="K18" s="2474"/>
      <c r="L18" s="21"/>
      <c r="N18" s="2184" t="s">
        <v>67</v>
      </c>
    </row>
    <row r="19" spans="1:14">
      <c r="A19" s="15"/>
      <c r="B19" s="35">
        <v>12</v>
      </c>
      <c r="C19" s="478" t="s">
        <v>78</v>
      </c>
      <c r="D19" s="479" t="s">
        <v>59</v>
      </c>
      <c r="E19" s="18"/>
      <c r="F19" s="2178"/>
      <c r="G19" s="2178"/>
      <c r="H19" s="2178"/>
      <c r="I19" s="2178"/>
      <c r="J19" s="2178" t="s">
        <v>693</v>
      </c>
      <c r="K19" s="2474"/>
      <c r="L19" s="21"/>
      <c r="N19" s="2184"/>
    </row>
    <row r="20" spans="1:14">
      <c r="A20" s="15"/>
      <c r="B20" s="35">
        <v>13</v>
      </c>
      <c r="C20" s="478" t="s">
        <v>79</v>
      </c>
      <c r="D20" s="479" t="s">
        <v>59</v>
      </c>
      <c r="E20" s="18"/>
      <c r="F20" s="2178"/>
      <c r="G20" s="2178"/>
      <c r="H20" s="2178"/>
      <c r="I20" s="2178"/>
      <c r="J20" s="2178" t="s">
        <v>693</v>
      </c>
      <c r="K20" s="2474"/>
      <c r="L20" s="21"/>
      <c r="N20" s="2184" t="s">
        <v>67</v>
      </c>
    </row>
    <row r="21" spans="1:14">
      <c r="A21" s="15"/>
      <c r="B21" s="35">
        <v>14</v>
      </c>
      <c r="C21" s="478" t="s">
        <v>80</v>
      </c>
      <c r="D21" s="479" t="s">
        <v>59</v>
      </c>
      <c r="E21" s="18"/>
      <c r="F21" s="2178"/>
      <c r="G21" s="2178"/>
      <c r="H21" s="2178"/>
      <c r="I21" s="2178"/>
      <c r="J21" s="2179"/>
      <c r="K21" s="2474"/>
      <c r="L21" s="21"/>
      <c r="N21" s="2184" t="s">
        <v>67</v>
      </c>
    </row>
    <row r="22" spans="1:14">
      <c r="A22" s="15"/>
      <c r="B22" s="35">
        <v>15</v>
      </c>
      <c r="C22" s="478" t="s">
        <v>81</v>
      </c>
      <c r="D22" s="479" t="s">
        <v>59</v>
      </c>
      <c r="E22" s="18"/>
      <c r="F22" s="2178"/>
      <c r="G22" s="2178"/>
      <c r="H22" s="2178"/>
      <c r="I22" s="2178"/>
      <c r="J22" s="2179"/>
      <c r="K22" s="2474"/>
      <c r="L22" s="21"/>
      <c r="N22" s="2184"/>
    </row>
    <row r="23" spans="1:14">
      <c r="A23" s="15"/>
      <c r="B23" s="35">
        <v>16</v>
      </c>
      <c r="C23" s="478" t="s">
        <v>82</v>
      </c>
      <c r="D23" s="479" t="s">
        <v>59</v>
      </c>
      <c r="E23" s="18"/>
      <c r="F23" s="2178"/>
      <c r="G23" s="2178"/>
      <c r="H23" s="2178"/>
      <c r="I23" s="31"/>
      <c r="J23" s="2179"/>
      <c r="K23" s="2474"/>
      <c r="L23" s="21"/>
      <c r="N23" s="2184" t="s">
        <v>67</v>
      </c>
    </row>
    <row r="24" spans="1:14">
      <c r="A24" s="15"/>
      <c r="B24" s="35">
        <v>17</v>
      </c>
      <c r="C24" s="478" t="s">
        <v>83</v>
      </c>
      <c r="D24" s="479" t="s">
        <v>59</v>
      </c>
      <c r="E24" s="18"/>
      <c r="F24" s="2178"/>
      <c r="G24" s="2178"/>
      <c r="H24" s="2178"/>
      <c r="I24" s="2178"/>
      <c r="J24" s="2179"/>
      <c r="K24" s="2474"/>
      <c r="L24" s="21"/>
      <c r="N24" s="2184"/>
    </row>
    <row r="25" spans="1:14">
      <c r="A25" s="15"/>
      <c r="B25" s="35">
        <v>18</v>
      </c>
      <c r="C25" s="478" t="s">
        <v>84</v>
      </c>
      <c r="D25" s="479" t="s">
        <v>59</v>
      </c>
      <c r="E25" s="18"/>
      <c r="F25" s="2178"/>
      <c r="G25" s="2178"/>
      <c r="H25" s="2178"/>
      <c r="I25" s="2178"/>
      <c r="J25" s="2179"/>
      <c r="K25" s="2474"/>
      <c r="L25" s="21"/>
      <c r="N25" s="2184"/>
    </row>
    <row r="26" spans="1:14">
      <c r="A26" s="15"/>
      <c r="B26" s="35">
        <v>19</v>
      </c>
      <c r="C26" s="478" t="s">
        <v>85</v>
      </c>
      <c r="D26" s="479" t="s">
        <v>59</v>
      </c>
      <c r="E26" s="18"/>
      <c r="F26" s="2178"/>
      <c r="G26" s="2178"/>
      <c r="H26" s="2178"/>
      <c r="I26" s="2178"/>
      <c r="J26" s="2179"/>
      <c r="K26" s="2474"/>
      <c r="L26" s="21"/>
      <c r="N26" s="2184" t="s">
        <v>67</v>
      </c>
    </row>
    <row r="27" spans="1:14">
      <c r="A27" s="15"/>
      <c r="B27" s="35">
        <v>20</v>
      </c>
      <c r="C27" s="478" t="s">
        <v>86</v>
      </c>
      <c r="D27" s="479" t="s">
        <v>59</v>
      </c>
      <c r="E27" s="18"/>
      <c r="F27" s="2178"/>
      <c r="G27" s="2178"/>
      <c r="H27" s="2178"/>
      <c r="I27" s="2178"/>
      <c r="J27" s="2179"/>
      <c r="K27" s="2474"/>
      <c r="L27" s="21"/>
      <c r="N27" s="2184"/>
    </row>
    <row r="28" spans="1:14">
      <c r="A28" s="15"/>
      <c r="B28" s="35">
        <v>21</v>
      </c>
      <c r="C28" s="478" t="s">
        <v>87</v>
      </c>
      <c r="D28" s="479" t="s">
        <v>59</v>
      </c>
      <c r="E28" s="18"/>
      <c r="F28" s="2178"/>
      <c r="G28" s="2178"/>
      <c r="H28" s="2178"/>
      <c r="I28" s="2178"/>
      <c r="J28" s="2179"/>
      <c r="K28" s="2474"/>
      <c r="L28" s="21"/>
      <c r="N28" s="2184" t="s">
        <v>67</v>
      </c>
    </row>
    <row r="29" spans="1:14">
      <c r="A29" s="15"/>
      <c r="B29" s="35">
        <v>22</v>
      </c>
      <c r="C29" s="478" t="s">
        <v>88</v>
      </c>
      <c r="D29" s="479" t="s">
        <v>59</v>
      </c>
      <c r="E29" s="18"/>
      <c r="F29" s="2178"/>
      <c r="G29" s="2178" t="s">
        <v>693</v>
      </c>
      <c r="H29" s="2178"/>
      <c r="I29" s="2178" t="s">
        <v>696</v>
      </c>
      <c r="J29" s="2178" t="s">
        <v>693</v>
      </c>
      <c r="K29" s="2473" t="s">
        <v>693</v>
      </c>
      <c r="L29" s="21" t="s">
        <v>694</v>
      </c>
      <c r="N29" s="2184" t="s">
        <v>67</v>
      </c>
    </row>
    <row r="30" spans="1:14">
      <c r="A30" s="15"/>
      <c r="B30" s="35">
        <v>23</v>
      </c>
      <c r="C30" s="478" t="s">
        <v>89</v>
      </c>
      <c r="D30" s="479" t="s">
        <v>59</v>
      </c>
      <c r="E30" s="18"/>
      <c r="F30" s="2178" t="s">
        <v>697</v>
      </c>
      <c r="G30" s="2178" t="s">
        <v>696</v>
      </c>
      <c r="H30" s="2178"/>
      <c r="I30" s="2178" t="s">
        <v>693</v>
      </c>
      <c r="J30" s="2178" t="s">
        <v>693</v>
      </c>
      <c r="K30" s="2474"/>
      <c r="L30" s="21" t="s">
        <v>694</v>
      </c>
      <c r="N30" s="2184"/>
    </row>
    <row r="31" spans="1:14">
      <c r="A31" s="15"/>
      <c r="B31" s="35">
        <v>24</v>
      </c>
      <c r="C31" s="478" t="s">
        <v>90</v>
      </c>
      <c r="D31" s="479" t="s">
        <v>59</v>
      </c>
      <c r="E31" s="18"/>
      <c r="F31" s="2178"/>
      <c r="G31" s="2178"/>
      <c r="H31" s="2178"/>
      <c r="I31" s="2178"/>
      <c r="J31" s="2178" t="s">
        <v>693</v>
      </c>
      <c r="K31" s="2474"/>
      <c r="L31" s="21"/>
      <c r="N31" s="2184" t="s">
        <v>91</v>
      </c>
    </row>
    <row r="32" spans="1:14">
      <c r="A32" s="15"/>
      <c r="B32" s="35">
        <v>25</v>
      </c>
      <c r="C32" s="478" t="s">
        <v>92</v>
      </c>
      <c r="D32" s="479" t="s">
        <v>59</v>
      </c>
      <c r="E32" s="18"/>
      <c r="F32" s="2178"/>
      <c r="G32" s="2178" t="s">
        <v>693</v>
      </c>
      <c r="H32" s="2178" t="s">
        <v>693</v>
      </c>
      <c r="I32" s="2178" t="s">
        <v>697</v>
      </c>
      <c r="J32" s="2178" t="s">
        <v>693</v>
      </c>
      <c r="K32" s="2473" t="s">
        <v>693</v>
      </c>
      <c r="L32" s="21" t="s">
        <v>694</v>
      </c>
      <c r="N32" s="2184" t="s">
        <v>67</v>
      </c>
    </row>
    <row r="33" spans="1:14">
      <c r="A33" s="15"/>
      <c r="B33" s="35">
        <v>26</v>
      </c>
      <c r="C33" s="478" t="s">
        <v>93</v>
      </c>
      <c r="D33" s="479" t="s">
        <v>94</v>
      </c>
      <c r="E33" s="18"/>
      <c r="F33" s="2178"/>
      <c r="G33" s="2178"/>
      <c r="H33" s="2178"/>
      <c r="I33" s="2178"/>
      <c r="J33" s="2179"/>
      <c r="K33" s="2474"/>
      <c r="L33" s="21"/>
      <c r="N33" s="2184"/>
    </row>
    <row r="34" spans="1:14">
      <c r="A34" s="15"/>
      <c r="B34" s="35">
        <v>27</v>
      </c>
      <c r="C34" s="478" t="s">
        <v>95</v>
      </c>
      <c r="D34" s="479" t="s">
        <v>59</v>
      </c>
      <c r="E34" s="18"/>
      <c r="F34" s="2178"/>
      <c r="G34" s="2178" t="s">
        <v>693</v>
      </c>
      <c r="H34" s="2178"/>
      <c r="I34" s="2178"/>
      <c r="J34" s="2179"/>
      <c r="K34" s="2474"/>
      <c r="L34" s="21"/>
      <c r="N34" s="2184"/>
    </row>
    <row r="35" spans="1:14">
      <c r="A35" s="15"/>
      <c r="B35" s="35">
        <v>28</v>
      </c>
      <c r="C35" s="478" t="s">
        <v>698</v>
      </c>
      <c r="D35" s="479" t="s">
        <v>94</v>
      </c>
      <c r="E35" s="18"/>
      <c r="F35" s="2178"/>
      <c r="G35" s="2178"/>
      <c r="H35" s="2178"/>
      <c r="I35" s="2178"/>
      <c r="J35" s="2179"/>
      <c r="K35" s="2474"/>
      <c r="L35" s="21" t="s">
        <v>694</v>
      </c>
      <c r="N35" s="2184"/>
    </row>
    <row r="36" spans="1:14">
      <c r="A36" s="15"/>
      <c r="B36" s="35">
        <v>29</v>
      </c>
      <c r="C36" s="478" t="s">
        <v>97</v>
      </c>
      <c r="D36" s="479" t="s">
        <v>59</v>
      </c>
      <c r="E36" s="18"/>
      <c r="F36" s="2178"/>
      <c r="G36" s="2178"/>
      <c r="H36" s="2178"/>
      <c r="I36" s="2178"/>
      <c r="J36" s="2179"/>
      <c r="K36" s="2474"/>
      <c r="L36" s="21"/>
      <c r="N36" s="2184"/>
    </row>
    <row r="37" spans="1:14">
      <c r="A37" s="15"/>
      <c r="B37" s="35">
        <v>30</v>
      </c>
      <c r="C37" s="478" t="s">
        <v>98</v>
      </c>
      <c r="D37" s="479" t="s">
        <v>59</v>
      </c>
      <c r="E37" s="18"/>
      <c r="F37" s="2178"/>
      <c r="G37" s="2178" t="s">
        <v>696</v>
      </c>
      <c r="H37" s="2178" t="s">
        <v>695</v>
      </c>
      <c r="I37" s="2178" t="s">
        <v>693</v>
      </c>
      <c r="J37" s="2178" t="s">
        <v>693</v>
      </c>
      <c r="K37" s="2473" t="s">
        <v>693</v>
      </c>
      <c r="L37" s="21" t="s">
        <v>694</v>
      </c>
      <c r="N37" s="2184" t="s">
        <v>67</v>
      </c>
    </row>
    <row r="38" spans="1:14">
      <c r="A38" s="15"/>
      <c r="B38" s="35">
        <v>31</v>
      </c>
      <c r="C38" s="478" t="s">
        <v>99</v>
      </c>
      <c r="D38" s="479" t="s">
        <v>59</v>
      </c>
      <c r="E38" s="18"/>
      <c r="F38" s="2178"/>
      <c r="G38" s="2178"/>
      <c r="H38" s="2178"/>
      <c r="I38" s="2178"/>
      <c r="J38" s="2179"/>
      <c r="K38" s="2474"/>
      <c r="L38" s="21"/>
      <c r="N38" s="2184" t="s">
        <v>67</v>
      </c>
    </row>
    <row r="39" spans="1:14">
      <c r="A39" s="15"/>
      <c r="B39" s="35">
        <v>32</v>
      </c>
      <c r="C39" s="478" t="s">
        <v>100</v>
      </c>
      <c r="D39" s="479" t="s">
        <v>66</v>
      </c>
      <c r="E39" s="18"/>
      <c r="F39" s="2178"/>
      <c r="G39" s="2178"/>
      <c r="H39" s="2178"/>
      <c r="I39" s="2178"/>
      <c r="J39" s="2178" t="s">
        <v>693</v>
      </c>
      <c r="K39" s="2474"/>
      <c r="L39" s="21"/>
      <c r="N39" s="2184"/>
    </row>
    <row r="40" spans="1:14">
      <c r="A40" s="15"/>
      <c r="B40" s="35">
        <v>33</v>
      </c>
      <c r="C40" s="478" t="s">
        <v>101</v>
      </c>
      <c r="D40" s="479" t="s">
        <v>59</v>
      </c>
      <c r="E40" s="18"/>
      <c r="F40" s="2178"/>
      <c r="G40" s="2178" t="s">
        <v>693</v>
      </c>
      <c r="H40" s="617"/>
      <c r="I40" s="2178"/>
      <c r="J40" s="2179"/>
      <c r="K40" s="2474"/>
      <c r="L40" s="21"/>
      <c r="N40" s="2184"/>
    </row>
    <row r="41" spans="1:14">
      <c r="A41" s="15"/>
      <c r="B41" s="35">
        <v>34</v>
      </c>
      <c r="C41" s="478" t="s">
        <v>102</v>
      </c>
      <c r="D41" s="479" t="s">
        <v>59</v>
      </c>
      <c r="E41" s="18"/>
      <c r="F41" s="2178"/>
      <c r="G41" s="2178"/>
      <c r="H41" s="2178"/>
      <c r="I41" s="2178"/>
      <c r="J41" s="2179"/>
      <c r="K41" s="2473" t="s">
        <v>693</v>
      </c>
      <c r="L41" s="21"/>
      <c r="N41" s="2184" t="s">
        <v>67</v>
      </c>
    </row>
    <row r="42" spans="1:14">
      <c r="A42" s="15"/>
      <c r="B42" s="35">
        <v>35</v>
      </c>
      <c r="C42" s="478" t="s">
        <v>103</v>
      </c>
      <c r="D42" s="479" t="s">
        <v>94</v>
      </c>
      <c r="E42" s="18"/>
      <c r="F42" s="2178"/>
      <c r="G42" s="2178"/>
      <c r="H42" s="2178"/>
      <c r="I42" s="2178"/>
      <c r="J42" s="2179"/>
      <c r="K42" s="2474"/>
      <c r="L42" s="21"/>
      <c r="N42" s="2184"/>
    </row>
    <row r="43" spans="1:14">
      <c r="A43" s="15"/>
      <c r="B43" s="35">
        <v>36</v>
      </c>
      <c r="C43" s="478" t="s">
        <v>104</v>
      </c>
      <c r="D43" s="479" t="s">
        <v>59</v>
      </c>
      <c r="E43" s="18"/>
      <c r="F43" s="2178"/>
      <c r="G43" s="2178"/>
      <c r="H43" s="2178"/>
      <c r="I43" s="2178"/>
      <c r="J43" s="2178" t="s">
        <v>693</v>
      </c>
      <c r="K43" s="2474"/>
      <c r="L43" s="21"/>
      <c r="N43" s="2184"/>
    </row>
    <row r="44" spans="1:14">
      <c r="A44" s="15"/>
      <c r="B44" s="35">
        <v>37</v>
      </c>
      <c r="C44" s="478" t="s">
        <v>105</v>
      </c>
      <c r="D44" s="479" t="s">
        <v>59</v>
      </c>
      <c r="E44" s="18"/>
      <c r="F44" s="2178"/>
      <c r="G44" s="2178"/>
      <c r="H44" s="2178"/>
      <c r="I44" s="2178"/>
      <c r="J44" s="2178" t="s">
        <v>693</v>
      </c>
      <c r="K44" s="2474"/>
      <c r="L44" s="21"/>
      <c r="N44" s="2184" t="s">
        <v>67</v>
      </c>
    </row>
    <row r="45" spans="1:14">
      <c r="A45" s="15"/>
      <c r="B45" s="35">
        <v>38</v>
      </c>
      <c r="C45" s="478" t="s">
        <v>106</v>
      </c>
      <c r="D45" s="479" t="s">
        <v>59</v>
      </c>
      <c r="E45" s="18"/>
      <c r="F45" s="2178"/>
      <c r="G45" s="2178" t="s">
        <v>695</v>
      </c>
      <c r="H45" s="2178"/>
      <c r="I45" s="2178"/>
      <c r="J45" s="2179"/>
      <c r="K45" s="2474"/>
      <c r="L45" s="21"/>
      <c r="N45" s="2184"/>
    </row>
    <row r="46" spans="1:14">
      <c r="A46" s="15"/>
      <c r="B46" s="35">
        <v>39</v>
      </c>
      <c r="C46" s="478" t="s">
        <v>107</v>
      </c>
      <c r="D46" s="479" t="s">
        <v>59</v>
      </c>
      <c r="E46" s="18"/>
      <c r="F46" s="2178"/>
      <c r="G46" s="2178"/>
      <c r="H46" s="2178"/>
      <c r="I46" s="2178"/>
      <c r="J46" s="2179"/>
      <c r="K46" s="2474"/>
      <c r="L46" s="21"/>
      <c r="N46" s="2184"/>
    </row>
    <row r="47" spans="1:14">
      <c r="A47" s="15"/>
      <c r="B47" s="35">
        <v>40</v>
      </c>
      <c r="C47" s="478" t="s">
        <v>108</v>
      </c>
      <c r="D47" s="479" t="s">
        <v>94</v>
      </c>
      <c r="E47" s="18"/>
      <c r="F47" s="2178"/>
      <c r="G47" s="2178" t="s">
        <v>693</v>
      </c>
      <c r="H47" s="2178"/>
      <c r="I47" s="2178"/>
      <c r="J47" s="2179"/>
      <c r="K47" s="2474"/>
      <c r="L47" s="21"/>
      <c r="N47" s="2184"/>
    </row>
    <row r="48" spans="1:14">
      <c r="A48" s="15"/>
      <c r="B48" s="35">
        <v>41</v>
      </c>
      <c r="C48" s="478" t="s">
        <v>109</v>
      </c>
      <c r="D48" s="479" t="s">
        <v>59</v>
      </c>
      <c r="E48" s="18"/>
      <c r="F48" s="2178"/>
      <c r="G48" s="2178"/>
      <c r="H48" s="2178"/>
      <c r="I48" s="2178"/>
      <c r="J48" s="2179"/>
      <c r="K48" s="2473" t="s">
        <v>693</v>
      </c>
      <c r="L48" s="21"/>
      <c r="N48" s="2184" t="s">
        <v>67</v>
      </c>
    </row>
    <row r="49" spans="1:14">
      <c r="A49" s="15"/>
      <c r="B49" s="35">
        <v>42</v>
      </c>
      <c r="C49" s="478" t="s">
        <v>110</v>
      </c>
      <c r="D49" s="479" t="s">
        <v>59</v>
      </c>
      <c r="E49" s="18"/>
      <c r="F49" s="2178"/>
      <c r="G49" s="2178"/>
      <c r="H49" s="2178"/>
      <c r="I49" s="2178"/>
      <c r="J49" s="2179"/>
      <c r="K49" s="2474"/>
      <c r="L49" s="21"/>
      <c r="N49" s="2184"/>
    </row>
    <row r="50" spans="1:14">
      <c r="A50" s="15"/>
      <c r="B50" s="35">
        <v>43</v>
      </c>
      <c r="C50" s="478" t="s">
        <v>111</v>
      </c>
      <c r="D50" s="479" t="s">
        <v>59</v>
      </c>
      <c r="E50" s="18"/>
      <c r="F50" s="2178"/>
      <c r="G50" s="2178"/>
      <c r="H50" s="2178"/>
      <c r="I50" s="2178"/>
      <c r="J50" s="2179"/>
      <c r="K50" s="2474"/>
      <c r="L50" s="21"/>
      <c r="N50" s="2184"/>
    </row>
    <row r="51" spans="1:14">
      <c r="A51" s="15"/>
      <c r="B51" s="35">
        <v>44</v>
      </c>
      <c r="C51" s="478" t="s">
        <v>112</v>
      </c>
      <c r="D51" s="479" t="s">
        <v>59</v>
      </c>
      <c r="E51" s="18"/>
      <c r="F51" s="2178"/>
      <c r="G51" s="2178"/>
      <c r="H51" s="2178"/>
      <c r="I51" s="2178"/>
      <c r="J51" s="2178" t="s">
        <v>693</v>
      </c>
      <c r="K51" s="2474"/>
      <c r="L51" s="21"/>
      <c r="N51" s="2184"/>
    </row>
    <row r="52" spans="1:14">
      <c r="A52" s="15"/>
      <c r="B52" s="35">
        <v>45</v>
      </c>
      <c r="C52" s="478" t="s">
        <v>113</v>
      </c>
      <c r="D52" s="479" t="s">
        <v>59</v>
      </c>
      <c r="E52" s="18"/>
      <c r="F52" s="2178"/>
      <c r="G52" s="2178"/>
      <c r="H52" s="2178"/>
      <c r="I52" s="2178"/>
      <c r="J52" s="2179"/>
      <c r="K52" s="2474"/>
      <c r="L52" s="21"/>
      <c r="N52" s="2184" t="s">
        <v>67</v>
      </c>
    </row>
    <row r="53" spans="1:14">
      <c r="A53" s="15"/>
      <c r="B53" s="35">
        <v>46</v>
      </c>
      <c r="C53" s="478" t="s">
        <v>114</v>
      </c>
      <c r="D53" s="479" t="s">
        <v>94</v>
      </c>
      <c r="E53" s="18"/>
      <c r="F53" s="2178"/>
      <c r="G53" s="2178"/>
      <c r="H53" s="2178"/>
      <c r="I53" s="2178"/>
      <c r="J53" s="2179"/>
      <c r="K53" s="2474"/>
      <c r="L53" s="21"/>
      <c r="N53" s="2184"/>
    </row>
    <row r="54" spans="1:14" ht="12" thickBot="1">
      <c r="A54" s="15"/>
      <c r="B54" s="36">
        <v>47</v>
      </c>
      <c r="C54" s="474" t="s">
        <v>115</v>
      </c>
      <c r="D54" s="475" t="s">
        <v>59</v>
      </c>
      <c r="E54" s="41"/>
      <c r="F54" s="2175"/>
      <c r="G54" s="2175"/>
      <c r="H54" s="2175"/>
      <c r="I54" s="2175"/>
      <c r="J54" s="2178" t="s">
        <v>693</v>
      </c>
      <c r="K54" s="2471"/>
      <c r="L54" s="22"/>
      <c r="N54" s="2192" t="s">
        <v>67</v>
      </c>
    </row>
    <row r="55" spans="1:14">
      <c r="B55" s="2706" t="s">
        <v>697</v>
      </c>
      <c r="C55" s="2707"/>
      <c r="D55" s="2708"/>
      <c r="E55" s="23">
        <f t="shared" ref="E55:J55" si="0">COUNTIF(E8:E54,"○")</f>
        <v>0</v>
      </c>
      <c r="F55" s="24">
        <f t="shared" si="0"/>
        <v>1</v>
      </c>
      <c r="G55" s="24">
        <f t="shared" si="0"/>
        <v>9</v>
      </c>
      <c r="H55" s="24">
        <f t="shared" si="0"/>
        <v>4</v>
      </c>
      <c r="I55" s="24">
        <f t="shared" si="0"/>
        <v>7</v>
      </c>
      <c r="J55" s="2198">
        <f t="shared" si="0"/>
        <v>14</v>
      </c>
      <c r="K55" s="2198">
        <f>COUNTIF(K8:K54,"○")</f>
        <v>7</v>
      </c>
      <c r="L55" s="25">
        <f>COUNTIF(L8:L54,"○")</f>
        <v>0</v>
      </c>
      <c r="N55" s="2193"/>
    </row>
    <row r="56" spans="1:14">
      <c r="B56" s="2709" t="s">
        <v>699</v>
      </c>
      <c r="C56" s="2710"/>
      <c r="D56" s="2711"/>
      <c r="E56" s="42">
        <f t="shared" ref="E56:J56" si="1">COUNTIF(E8:E54,"●")</f>
        <v>0</v>
      </c>
      <c r="F56" s="30">
        <f t="shared" si="1"/>
        <v>0</v>
      </c>
      <c r="G56" s="30">
        <f t="shared" si="1"/>
        <v>0</v>
      </c>
      <c r="H56" s="30">
        <f t="shared" si="1"/>
        <v>0</v>
      </c>
      <c r="I56" s="30">
        <f t="shared" si="1"/>
        <v>0</v>
      </c>
      <c r="J56" s="2199">
        <f t="shared" si="1"/>
        <v>0</v>
      </c>
      <c r="K56" s="2199">
        <f>COUNTIF(K8:K54,"●")</f>
        <v>0</v>
      </c>
      <c r="L56" s="38">
        <f>COUNTIF(L8:L54,"●")</f>
        <v>8</v>
      </c>
      <c r="N56" s="2194"/>
    </row>
    <row r="57" spans="1:14" ht="12" thickBot="1">
      <c r="B57" s="2697" t="s">
        <v>117</v>
      </c>
      <c r="C57" s="2698"/>
      <c r="D57" s="2699"/>
      <c r="E57" s="26">
        <f t="shared" ref="E57:J57" si="2">E55+E56</f>
        <v>0</v>
      </c>
      <c r="F57" s="27">
        <f t="shared" si="2"/>
        <v>1</v>
      </c>
      <c r="G57" s="27">
        <f t="shared" si="2"/>
        <v>9</v>
      </c>
      <c r="H57" s="27">
        <f t="shared" si="2"/>
        <v>4</v>
      </c>
      <c r="I57" s="27">
        <f t="shared" si="2"/>
        <v>7</v>
      </c>
      <c r="J57" s="2200">
        <f t="shared" si="2"/>
        <v>14</v>
      </c>
      <c r="K57" s="2200">
        <f>K55+K56</f>
        <v>7</v>
      </c>
      <c r="L57" s="28">
        <f>L55+L56</f>
        <v>8</v>
      </c>
      <c r="N57" s="2195"/>
    </row>
    <row r="58" spans="1:14">
      <c r="B58" s="618" t="s">
        <v>700</v>
      </c>
      <c r="C58" s="619" t="s">
        <v>701</v>
      </c>
    </row>
  </sheetData>
  <mergeCells count="6">
    <mergeCell ref="E6:L6"/>
    <mergeCell ref="B57:D57"/>
    <mergeCell ref="B6:C7"/>
    <mergeCell ref="D6:D7"/>
    <mergeCell ref="B55:D55"/>
    <mergeCell ref="B56:D56"/>
  </mergeCells>
  <phoneticPr fontId="15"/>
  <pageMargins left="0.7" right="0.7" top="0.75" bottom="0.75" header="0.3" footer="0.3"/>
  <pageSetup paperSize="9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tabColor theme="9"/>
    <pageSetUpPr fitToPage="1"/>
  </sheetPr>
  <dimension ref="B3:U93"/>
  <sheetViews>
    <sheetView showGridLines="0" showZeros="0" tabSelected="1" topLeftCell="E70" zoomScaleNormal="100" zoomScaleSheetLayoutView="100" workbookViewId="0">
      <selection activeCell="O97" sqref="O97"/>
    </sheetView>
  </sheetViews>
  <sheetFormatPr defaultColWidth="10.625" defaultRowHeight="11.25"/>
  <cols>
    <col min="1" max="1" width="1.625" style="620" customWidth="1"/>
    <col min="2" max="2" width="7.625" style="620" customWidth="1"/>
    <col min="3" max="3" width="2.625" style="620" hidden="1" customWidth="1"/>
    <col min="4" max="4" width="22.625" style="620" customWidth="1"/>
    <col min="5" max="5" width="5.875" style="620" customWidth="1"/>
    <col min="6" max="21" width="10.5" style="620" customWidth="1"/>
    <col min="22" max="22" width="2.375" style="620" customWidth="1"/>
    <col min="23" max="245" width="10.625" style="620"/>
    <col min="246" max="246" width="1.625" style="620" customWidth="1"/>
    <col min="247" max="247" width="7.625" style="620" customWidth="1"/>
    <col min="248" max="248" width="2.625" style="620" customWidth="1"/>
    <col min="249" max="249" width="22.625" style="620" customWidth="1"/>
    <col min="250" max="250" width="5.875" style="620" customWidth="1"/>
    <col min="251" max="271" width="9.625" style="620" customWidth="1"/>
    <col min="272" max="272" width="9.375" style="620" customWidth="1"/>
    <col min="273" max="273" width="10.375" style="620" customWidth="1"/>
    <col min="274" max="274" width="1.625" style="620" customWidth="1"/>
    <col min="275" max="501" width="10.625" style="620"/>
    <col min="502" max="502" width="1.625" style="620" customWidth="1"/>
    <col min="503" max="503" width="7.625" style="620" customWidth="1"/>
    <col min="504" max="504" width="2.625" style="620" customWidth="1"/>
    <col min="505" max="505" width="22.625" style="620" customWidth="1"/>
    <col min="506" max="506" width="5.875" style="620" customWidth="1"/>
    <col min="507" max="527" width="9.625" style="620" customWidth="1"/>
    <col min="528" max="528" width="9.375" style="620" customWidth="1"/>
    <col min="529" max="529" width="10.375" style="620" customWidth="1"/>
    <col min="530" max="530" width="1.625" style="620" customWidth="1"/>
    <col min="531" max="757" width="10.625" style="620"/>
    <col min="758" max="758" width="1.625" style="620" customWidth="1"/>
    <col min="759" max="759" width="7.625" style="620" customWidth="1"/>
    <col min="760" max="760" width="2.625" style="620" customWidth="1"/>
    <col min="761" max="761" width="22.625" style="620" customWidth="1"/>
    <col min="762" max="762" width="5.875" style="620" customWidth="1"/>
    <col min="763" max="783" width="9.625" style="620" customWidth="1"/>
    <col min="784" max="784" width="9.375" style="620" customWidth="1"/>
    <col min="785" max="785" width="10.375" style="620" customWidth="1"/>
    <col min="786" max="786" width="1.625" style="620" customWidth="1"/>
    <col min="787" max="1013" width="10.625" style="620"/>
    <col min="1014" max="1014" width="1.625" style="620" customWidth="1"/>
    <col min="1015" max="1015" width="7.625" style="620" customWidth="1"/>
    <col min="1016" max="1016" width="2.625" style="620" customWidth="1"/>
    <col min="1017" max="1017" width="22.625" style="620" customWidth="1"/>
    <col min="1018" max="1018" width="5.875" style="620" customWidth="1"/>
    <col min="1019" max="1039" width="9.625" style="620" customWidth="1"/>
    <col min="1040" max="1040" width="9.375" style="620" customWidth="1"/>
    <col min="1041" max="1041" width="10.375" style="620" customWidth="1"/>
    <col min="1042" max="1042" width="1.625" style="620" customWidth="1"/>
    <col min="1043" max="1269" width="10.625" style="620"/>
    <col min="1270" max="1270" width="1.625" style="620" customWidth="1"/>
    <col min="1271" max="1271" width="7.625" style="620" customWidth="1"/>
    <col min="1272" max="1272" width="2.625" style="620" customWidth="1"/>
    <col min="1273" max="1273" width="22.625" style="620" customWidth="1"/>
    <col min="1274" max="1274" width="5.875" style="620" customWidth="1"/>
    <col min="1275" max="1295" width="9.625" style="620" customWidth="1"/>
    <col min="1296" max="1296" width="9.375" style="620" customWidth="1"/>
    <col min="1297" max="1297" width="10.375" style="620" customWidth="1"/>
    <col min="1298" max="1298" width="1.625" style="620" customWidth="1"/>
    <col min="1299" max="1525" width="10.625" style="620"/>
    <col min="1526" max="1526" width="1.625" style="620" customWidth="1"/>
    <col min="1527" max="1527" width="7.625" style="620" customWidth="1"/>
    <col min="1528" max="1528" width="2.625" style="620" customWidth="1"/>
    <col min="1529" max="1529" width="22.625" style="620" customWidth="1"/>
    <col min="1530" max="1530" width="5.875" style="620" customWidth="1"/>
    <col min="1531" max="1551" width="9.625" style="620" customWidth="1"/>
    <col min="1552" max="1552" width="9.375" style="620" customWidth="1"/>
    <col min="1553" max="1553" width="10.375" style="620" customWidth="1"/>
    <col min="1554" max="1554" width="1.625" style="620" customWidth="1"/>
    <col min="1555" max="1781" width="10.625" style="620"/>
    <col min="1782" max="1782" width="1.625" style="620" customWidth="1"/>
    <col min="1783" max="1783" width="7.625" style="620" customWidth="1"/>
    <col min="1784" max="1784" width="2.625" style="620" customWidth="1"/>
    <col min="1785" max="1785" width="22.625" style="620" customWidth="1"/>
    <col min="1786" max="1786" width="5.875" style="620" customWidth="1"/>
    <col min="1787" max="1807" width="9.625" style="620" customWidth="1"/>
    <col min="1808" max="1808" width="9.375" style="620" customWidth="1"/>
    <col min="1809" max="1809" width="10.375" style="620" customWidth="1"/>
    <col min="1810" max="1810" width="1.625" style="620" customWidth="1"/>
    <col min="1811" max="2037" width="10.625" style="620"/>
    <col min="2038" max="2038" width="1.625" style="620" customWidth="1"/>
    <col min="2039" max="2039" width="7.625" style="620" customWidth="1"/>
    <col min="2040" max="2040" width="2.625" style="620" customWidth="1"/>
    <col min="2041" max="2041" width="22.625" style="620" customWidth="1"/>
    <col min="2042" max="2042" width="5.875" style="620" customWidth="1"/>
    <col min="2043" max="2063" width="9.625" style="620" customWidth="1"/>
    <col min="2064" max="2064" width="9.375" style="620" customWidth="1"/>
    <col min="2065" max="2065" width="10.375" style="620" customWidth="1"/>
    <col min="2066" max="2066" width="1.625" style="620" customWidth="1"/>
    <col min="2067" max="2293" width="10.625" style="620"/>
    <col min="2294" max="2294" width="1.625" style="620" customWidth="1"/>
    <col min="2295" max="2295" width="7.625" style="620" customWidth="1"/>
    <col min="2296" max="2296" width="2.625" style="620" customWidth="1"/>
    <col min="2297" max="2297" width="22.625" style="620" customWidth="1"/>
    <col min="2298" max="2298" width="5.875" style="620" customWidth="1"/>
    <col min="2299" max="2319" width="9.625" style="620" customWidth="1"/>
    <col min="2320" max="2320" width="9.375" style="620" customWidth="1"/>
    <col min="2321" max="2321" width="10.375" style="620" customWidth="1"/>
    <col min="2322" max="2322" width="1.625" style="620" customWidth="1"/>
    <col min="2323" max="2549" width="10.625" style="620"/>
    <col min="2550" max="2550" width="1.625" style="620" customWidth="1"/>
    <col min="2551" max="2551" width="7.625" style="620" customWidth="1"/>
    <col min="2552" max="2552" width="2.625" style="620" customWidth="1"/>
    <col min="2553" max="2553" width="22.625" style="620" customWidth="1"/>
    <col min="2554" max="2554" width="5.875" style="620" customWidth="1"/>
    <col min="2555" max="2575" width="9.625" style="620" customWidth="1"/>
    <col min="2576" max="2576" width="9.375" style="620" customWidth="1"/>
    <col min="2577" max="2577" width="10.375" style="620" customWidth="1"/>
    <col min="2578" max="2578" width="1.625" style="620" customWidth="1"/>
    <col min="2579" max="2805" width="10.625" style="620"/>
    <col min="2806" max="2806" width="1.625" style="620" customWidth="1"/>
    <col min="2807" max="2807" width="7.625" style="620" customWidth="1"/>
    <col min="2808" max="2808" width="2.625" style="620" customWidth="1"/>
    <col min="2809" max="2809" width="22.625" style="620" customWidth="1"/>
    <col min="2810" max="2810" width="5.875" style="620" customWidth="1"/>
    <col min="2811" max="2831" width="9.625" style="620" customWidth="1"/>
    <col min="2832" max="2832" width="9.375" style="620" customWidth="1"/>
    <col min="2833" max="2833" width="10.375" style="620" customWidth="1"/>
    <col min="2834" max="2834" width="1.625" style="620" customWidth="1"/>
    <col min="2835" max="3061" width="10.625" style="620"/>
    <col min="3062" max="3062" width="1.625" style="620" customWidth="1"/>
    <col min="3063" max="3063" width="7.625" style="620" customWidth="1"/>
    <col min="3064" max="3064" width="2.625" style="620" customWidth="1"/>
    <col min="3065" max="3065" width="22.625" style="620" customWidth="1"/>
    <col min="3066" max="3066" width="5.875" style="620" customWidth="1"/>
    <col min="3067" max="3087" width="9.625" style="620" customWidth="1"/>
    <col min="3088" max="3088" width="9.375" style="620" customWidth="1"/>
    <col min="3089" max="3089" width="10.375" style="620" customWidth="1"/>
    <col min="3090" max="3090" width="1.625" style="620" customWidth="1"/>
    <col min="3091" max="3317" width="10.625" style="620"/>
    <col min="3318" max="3318" width="1.625" style="620" customWidth="1"/>
    <col min="3319" max="3319" width="7.625" style="620" customWidth="1"/>
    <col min="3320" max="3320" width="2.625" style="620" customWidth="1"/>
    <col min="3321" max="3321" width="22.625" style="620" customWidth="1"/>
    <col min="3322" max="3322" width="5.875" style="620" customWidth="1"/>
    <col min="3323" max="3343" width="9.625" style="620" customWidth="1"/>
    <col min="3344" max="3344" width="9.375" style="620" customWidth="1"/>
    <col min="3345" max="3345" width="10.375" style="620" customWidth="1"/>
    <col min="3346" max="3346" width="1.625" style="620" customWidth="1"/>
    <col min="3347" max="3573" width="10.625" style="620"/>
    <col min="3574" max="3574" width="1.625" style="620" customWidth="1"/>
    <col min="3575" max="3575" width="7.625" style="620" customWidth="1"/>
    <col min="3576" max="3576" width="2.625" style="620" customWidth="1"/>
    <col min="3577" max="3577" width="22.625" style="620" customWidth="1"/>
    <col min="3578" max="3578" width="5.875" style="620" customWidth="1"/>
    <col min="3579" max="3599" width="9.625" style="620" customWidth="1"/>
    <col min="3600" max="3600" width="9.375" style="620" customWidth="1"/>
    <col min="3601" max="3601" width="10.375" style="620" customWidth="1"/>
    <col min="3602" max="3602" width="1.625" style="620" customWidth="1"/>
    <col min="3603" max="3829" width="10.625" style="620"/>
    <col min="3830" max="3830" width="1.625" style="620" customWidth="1"/>
    <col min="3831" max="3831" width="7.625" style="620" customWidth="1"/>
    <col min="3832" max="3832" width="2.625" style="620" customWidth="1"/>
    <col min="3833" max="3833" width="22.625" style="620" customWidth="1"/>
    <col min="3834" max="3834" width="5.875" style="620" customWidth="1"/>
    <col min="3835" max="3855" width="9.625" style="620" customWidth="1"/>
    <col min="3856" max="3856" width="9.375" style="620" customWidth="1"/>
    <col min="3857" max="3857" width="10.375" style="620" customWidth="1"/>
    <col min="3858" max="3858" width="1.625" style="620" customWidth="1"/>
    <col min="3859" max="4085" width="10.625" style="620"/>
    <col min="4086" max="4086" width="1.625" style="620" customWidth="1"/>
    <col min="4087" max="4087" width="7.625" style="620" customWidth="1"/>
    <col min="4088" max="4088" width="2.625" style="620" customWidth="1"/>
    <col min="4089" max="4089" width="22.625" style="620" customWidth="1"/>
    <col min="4090" max="4090" width="5.875" style="620" customWidth="1"/>
    <col min="4091" max="4111" width="9.625" style="620" customWidth="1"/>
    <col min="4112" max="4112" width="9.375" style="620" customWidth="1"/>
    <col min="4113" max="4113" width="10.375" style="620" customWidth="1"/>
    <col min="4114" max="4114" width="1.625" style="620" customWidth="1"/>
    <col min="4115" max="4341" width="10.625" style="620"/>
    <col min="4342" max="4342" width="1.625" style="620" customWidth="1"/>
    <col min="4343" max="4343" width="7.625" style="620" customWidth="1"/>
    <col min="4344" max="4344" width="2.625" style="620" customWidth="1"/>
    <col min="4345" max="4345" width="22.625" style="620" customWidth="1"/>
    <col min="4346" max="4346" width="5.875" style="620" customWidth="1"/>
    <col min="4347" max="4367" width="9.625" style="620" customWidth="1"/>
    <col min="4368" max="4368" width="9.375" style="620" customWidth="1"/>
    <col min="4369" max="4369" width="10.375" style="620" customWidth="1"/>
    <col min="4370" max="4370" width="1.625" style="620" customWidth="1"/>
    <col min="4371" max="4597" width="10.625" style="620"/>
    <col min="4598" max="4598" width="1.625" style="620" customWidth="1"/>
    <col min="4599" max="4599" width="7.625" style="620" customWidth="1"/>
    <col min="4600" max="4600" width="2.625" style="620" customWidth="1"/>
    <col min="4601" max="4601" width="22.625" style="620" customWidth="1"/>
    <col min="4602" max="4602" width="5.875" style="620" customWidth="1"/>
    <col min="4603" max="4623" width="9.625" style="620" customWidth="1"/>
    <col min="4624" max="4624" width="9.375" style="620" customWidth="1"/>
    <col min="4625" max="4625" width="10.375" style="620" customWidth="1"/>
    <col min="4626" max="4626" width="1.625" style="620" customWidth="1"/>
    <col min="4627" max="4853" width="10.625" style="620"/>
    <col min="4854" max="4854" width="1.625" style="620" customWidth="1"/>
    <col min="4855" max="4855" width="7.625" style="620" customWidth="1"/>
    <col min="4856" max="4856" width="2.625" style="620" customWidth="1"/>
    <col min="4857" max="4857" width="22.625" style="620" customWidth="1"/>
    <col min="4858" max="4858" width="5.875" style="620" customWidth="1"/>
    <col min="4859" max="4879" width="9.625" style="620" customWidth="1"/>
    <col min="4880" max="4880" width="9.375" style="620" customWidth="1"/>
    <col min="4881" max="4881" width="10.375" style="620" customWidth="1"/>
    <col min="4882" max="4882" width="1.625" style="620" customWidth="1"/>
    <col min="4883" max="5109" width="10.625" style="620"/>
    <col min="5110" max="5110" width="1.625" style="620" customWidth="1"/>
    <col min="5111" max="5111" width="7.625" style="620" customWidth="1"/>
    <col min="5112" max="5112" width="2.625" style="620" customWidth="1"/>
    <col min="5113" max="5113" width="22.625" style="620" customWidth="1"/>
    <col min="5114" max="5114" width="5.875" style="620" customWidth="1"/>
    <col min="5115" max="5135" width="9.625" style="620" customWidth="1"/>
    <col min="5136" max="5136" width="9.375" style="620" customWidth="1"/>
    <col min="5137" max="5137" width="10.375" style="620" customWidth="1"/>
    <col min="5138" max="5138" width="1.625" style="620" customWidth="1"/>
    <col min="5139" max="5365" width="10.625" style="620"/>
    <col min="5366" max="5366" width="1.625" style="620" customWidth="1"/>
    <col min="5367" max="5367" width="7.625" style="620" customWidth="1"/>
    <col min="5368" max="5368" width="2.625" style="620" customWidth="1"/>
    <col min="5369" max="5369" width="22.625" style="620" customWidth="1"/>
    <col min="5370" max="5370" width="5.875" style="620" customWidth="1"/>
    <col min="5371" max="5391" width="9.625" style="620" customWidth="1"/>
    <col min="5392" max="5392" width="9.375" style="620" customWidth="1"/>
    <col min="5393" max="5393" width="10.375" style="620" customWidth="1"/>
    <col min="5394" max="5394" width="1.625" style="620" customWidth="1"/>
    <col min="5395" max="5621" width="10.625" style="620"/>
    <col min="5622" max="5622" width="1.625" style="620" customWidth="1"/>
    <col min="5623" max="5623" width="7.625" style="620" customWidth="1"/>
    <col min="5624" max="5624" width="2.625" style="620" customWidth="1"/>
    <col min="5625" max="5625" width="22.625" style="620" customWidth="1"/>
    <col min="5626" max="5626" width="5.875" style="620" customWidth="1"/>
    <col min="5627" max="5647" width="9.625" style="620" customWidth="1"/>
    <col min="5648" max="5648" width="9.375" style="620" customWidth="1"/>
    <col min="5649" max="5649" width="10.375" style="620" customWidth="1"/>
    <col min="5650" max="5650" width="1.625" style="620" customWidth="1"/>
    <col min="5651" max="5877" width="10.625" style="620"/>
    <col min="5878" max="5878" width="1.625" style="620" customWidth="1"/>
    <col min="5879" max="5879" width="7.625" style="620" customWidth="1"/>
    <col min="5880" max="5880" width="2.625" style="620" customWidth="1"/>
    <col min="5881" max="5881" width="22.625" style="620" customWidth="1"/>
    <col min="5882" max="5882" width="5.875" style="620" customWidth="1"/>
    <col min="5883" max="5903" width="9.625" style="620" customWidth="1"/>
    <col min="5904" max="5904" width="9.375" style="620" customWidth="1"/>
    <col min="5905" max="5905" width="10.375" style="620" customWidth="1"/>
    <col min="5906" max="5906" width="1.625" style="620" customWidth="1"/>
    <col min="5907" max="6133" width="10.625" style="620"/>
    <col min="6134" max="6134" width="1.625" style="620" customWidth="1"/>
    <col min="6135" max="6135" width="7.625" style="620" customWidth="1"/>
    <col min="6136" max="6136" width="2.625" style="620" customWidth="1"/>
    <col min="6137" max="6137" width="22.625" style="620" customWidth="1"/>
    <col min="6138" max="6138" width="5.875" style="620" customWidth="1"/>
    <col min="6139" max="6159" width="9.625" style="620" customWidth="1"/>
    <col min="6160" max="6160" width="9.375" style="620" customWidth="1"/>
    <col min="6161" max="6161" width="10.375" style="620" customWidth="1"/>
    <col min="6162" max="6162" width="1.625" style="620" customWidth="1"/>
    <col min="6163" max="6389" width="10.625" style="620"/>
    <col min="6390" max="6390" width="1.625" style="620" customWidth="1"/>
    <col min="6391" max="6391" width="7.625" style="620" customWidth="1"/>
    <col min="6392" max="6392" width="2.625" style="620" customWidth="1"/>
    <col min="6393" max="6393" width="22.625" style="620" customWidth="1"/>
    <col min="6394" max="6394" width="5.875" style="620" customWidth="1"/>
    <col min="6395" max="6415" width="9.625" style="620" customWidth="1"/>
    <col min="6416" max="6416" width="9.375" style="620" customWidth="1"/>
    <col min="6417" max="6417" width="10.375" style="620" customWidth="1"/>
    <col min="6418" max="6418" width="1.625" style="620" customWidth="1"/>
    <col min="6419" max="6645" width="10.625" style="620"/>
    <col min="6646" max="6646" width="1.625" style="620" customWidth="1"/>
    <col min="6647" max="6647" width="7.625" style="620" customWidth="1"/>
    <col min="6648" max="6648" width="2.625" style="620" customWidth="1"/>
    <col min="6649" max="6649" width="22.625" style="620" customWidth="1"/>
    <col min="6650" max="6650" width="5.875" style="620" customWidth="1"/>
    <col min="6651" max="6671" width="9.625" style="620" customWidth="1"/>
    <col min="6672" max="6672" width="9.375" style="620" customWidth="1"/>
    <col min="6673" max="6673" width="10.375" style="620" customWidth="1"/>
    <col min="6674" max="6674" width="1.625" style="620" customWidth="1"/>
    <col min="6675" max="6901" width="10.625" style="620"/>
    <col min="6902" max="6902" width="1.625" style="620" customWidth="1"/>
    <col min="6903" max="6903" width="7.625" style="620" customWidth="1"/>
    <col min="6904" max="6904" width="2.625" style="620" customWidth="1"/>
    <col min="6905" max="6905" width="22.625" style="620" customWidth="1"/>
    <col min="6906" max="6906" width="5.875" style="620" customWidth="1"/>
    <col min="6907" max="6927" width="9.625" style="620" customWidth="1"/>
    <col min="6928" max="6928" width="9.375" style="620" customWidth="1"/>
    <col min="6929" max="6929" width="10.375" style="620" customWidth="1"/>
    <col min="6930" max="6930" width="1.625" style="620" customWidth="1"/>
    <col min="6931" max="7157" width="10.625" style="620"/>
    <col min="7158" max="7158" width="1.625" style="620" customWidth="1"/>
    <col min="7159" max="7159" width="7.625" style="620" customWidth="1"/>
    <col min="7160" max="7160" width="2.625" style="620" customWidth="1"/>
    <col min="7161" max="7161" width="22.625" style="620" customWidth="1"/>
    <col min="7162" max="7162" width="5.875" style="620" customWidth="1"/>
    <col min="7163" max="7183" width="9.625" style="620" customWidth="1"/>
    <col min="7184" max="7184" width="9.375" style="620" customWidth="1"/>
    <col min="7185" max="7185" width="10.375" style="620" customWidth="1"/>
    <col min="7186" max="7186" width="1.625" style="620" customWidth="1"/>
    <col min="7187" max="7413" width="10.625" style="620"/>
    <col min="7414" max="7414" width="1.625" style="620" customWidth="1"/>
    <col min="7415" max="7415" width="7.625" style="620" customWidth="1"/>
    <col min="7416" max="7416" width="2.625" style="620" customWidth="1"/>
    <col min="7417" max="7417" width="22.625" style="620" customWidth="1"/>
    <col min="7418" max="7418" width="5.875" style="620" customWidth="1"/>
    <col min="7419" max="7439" width="9.625" style="620" customWidth="1"/>
    <col min="7440" max="7440" width="9.375" style="620" customWidth="1"/>
    <col min="7441" max="7441" width="10.375" style="620" customWidth="1"/>
    <col min="7442" max="7442" width="1.625" style="620" customWidth="1"/>
    <col min="7443" max="7669" width="10.625" style="620"/>
    <col min="7670" max="7670" width="1.625" style="620" customWidth="1"/>
    <col min="7671" max="7671" width="7.625" style="620" customWidth="1"/>
    <col min="7672" max="7672" width="2.625" style="620" customWidth="1"/>
    <col min="7673" max="7673" width="22.625" style="620" customWidth="1"/>
    <col min="7674" max="7674" width="5.875" style="620" customWidth="1"/>
    <col min="7675" max="7695" width="9.625" style="620" customWidth="1"/>
    <col min="7696" max="7696" width="9.375" style="620" customWidth="1"/>
    <col min="7697" max="7697" width="10.375" style="620" customWidth="1"/>
    <col min="7698" max="7698" width="1.625" style="620" customWidth="1"/>
    <col min="7699" max="7925" width="10.625" style="620"/>
    <col min="7926" max="7926" width="1.625" style="620" customWidth="1"/>
    <col min="7927" max="7927" width="7.625" style="620" customWidth="1"/>
    <col min="7928" max="7928" width="2.625" style="620" customWidth="1"/>
    <col min="7929" max="7929" width="22.625" style="620" customWidth="1"/>
    <col min="7930" max="7930" width="5.875" style="620" customWidth="1"/>
    <col min="7931" max="7951" width="9.625" style="620" customWidth="1"/>
    <col min="7952" max="7952" width="9.375" style="620" customWidth="1"/>
    <col min="7953" max="7953" width="10.375" style="620" customWidth="1"/>
    <col min="7954" max="7954" width="1.625" style="620" customWidth="1"/>
    <col min="7955" max="8181" width="10.625" style="620"/>
    <col min="8182" max="8182" width="1.625" style="620" customWidth="1"/>
    <col min="8183" max="8183" width="7.625" style="620" customWidth="1"/>
    <col min="8184" max="8184" width="2.625" style="620" customWidth="1"/>
    <col min="8185" max="8185" width="22.625" style="620" customWidth="1"/>
    <col min="8186" max="8186" width="5.875" style="620" customWidth="1"/>
    <col min="8187" max="8207" width="9.625" style="620" customWidth="1"/>
    <col min="8208" max="8208" width="9.375" style="620" customWidth="1"/>
    <col min="8209" max="8209" width="10.375" style="620" customWidth="1"/>
    <col min="8210" max="8210" width="1.625" style="620" customWidth="1"/>
    <col min="8211" max="8437" width="10.625" style="620"/>
    <col min="8438" max="8438" width="1.625" style="620" customWidth="1"/>
    <col min="8439" max="8439" width="7.625" style="620" customWidth="1"/>
    <col min="8440" max="8440" width="2.625" style="620" customWidth="1"/>
    <col min="8441" max="8441" width="22.625" style="620" customWidth="1"/>
    <col min="8442" max="8442" width="5.875" style="620" customWidth="1"/>
    <col min="8443" max="8463" width="9.625" style="620" customWidth="1"/>
    <col min="8464" max="8464" width="9.375" style="620" customWidth="1"/>
    <col min="8465" max="8465" width="10.375" style="620" customWidth="1"/>
    <col min="8466" max="8466" width="1.625" style="620" customWidth="1"/>
    <col min="8467" max="8693" width="10.625" style="620"/>
    <col min="8694" max="8694" width="1.625" style="620" customWidth="1"/>
    <col min="8695" max="8695" width="7.625" style="620" customWidth="1"/>
    <col min="8696" max="8696" width="2.625" style="620" customWidth="1"/>
    <col min="8697" max="8697" width="22.625" style="620" customWidth="1"/>
    <col min="8698" max="8698" width="5.875" style="620" customWidth="1"/>
    <col min="8699" max="8719" width="9.625" style="620" customWidth="1"/>
    <col min="8720" max="8720" width="9.375" style="620" customWidth="1"/>
    <col min="8721" max="8721" width="10.375" style="620" customWidth="1"/>
    <col min="8722" max="8722" width="1.625" style="620" customWidth="1"/>
    <col min="8723" max="8949" width="10.625" style="620"/>
    <col min="8950" max="8950" width="1.625" style="620" customWidth="1"/>
    <col min="8951" max="8951" width="7.625" style="620" customWidth="1"/>
    <col min="8952" max="8952" width="2.625" style="620" customWidth="1"/>
    <col min="8953" max="8953" width="22.625" style="620" customWidth="1"/>
    <col min="8954" max="8954" width="5.875" style="620" customWidth="1"/>
    <col min="8955" max="8975" width="9.625" style="620" customWidth="1"/>
    <col min="8976" max="8976" width="9.375" style="620" customWidth="1"/>
    <col min="8977" max="8977" width="10.375" style="620" customWidth="1"/>
    <col min="8978" max="8978" width="1.625" style="620" customWidth="1"/>
    <col min="8979" max="9205" width="10.625" style="620"/>
    <col min="9206" max="9206" width="1.625" style="620" customWidth="1"/>
    <col min="9207" max="9207" width="7.625" style="620" customWidth="1"/>
    <col min="9208" max="9208" width="2.625" style="620" customWidth="1"/>
    <col min="9209" max="9209" width="22.625" style="620" customWidth="1"/>
    <col min="9210" max="9210" width="5.875" style="620" customWidth="1"/>
    <col min="9211" max="9231" width="9.625" style="620" customWidth="1"/>
    <col min="9232" max="9232" width="9.375" style="620" customWidth="1"/>
    <col min="9233" max="9233" width="10.375" style="620" customWidth="1"/>
    <col min="9234" max="9234" width="1.625" style="620" customWidth="1"/>
    <col min="9235" max="9461" width="10.625" style="620"/>
    <col min="9462" max="9462" width="1.625" style="620" customWidth="1"/>
    <col min="9463" max="9463" width="7.625" style="620" customWidth="1"/>
    <col min="9464" max="9464" width="2.625" style="620" customWidth="1"/>
    <col min="9465" max="9465" width="22.625" style="620" customWidth="1"/>
    <col min="9466" max="9466" width="5.875" style="620" customWidth="1"/>
    <col min="9467" max="9487" width="9.625" style="620" customWidth="1"/>
    <col min="9488" max="9488" width="9.375" style="620" customWidth="1"/>
    <col min="9489" max="9489" width="10.375" style="620" customWidth="1"/>
    <col min="9490" max="9490" width="1.625" style="620" customWidth="1"/>
    <col min="9491" max="9717" width="10.625" style="620"/>
    <col min="9718" max="9718" width="1.625" style="620" customWidth="1"/>
    <col min="9719" max="9719" width="7.625" style="620" customWidth="1"/>
    <col min="9720" max="9720" width="2.625" style="620" customWidth="1"/>
    <col min="9721" max="9721" width="22.625" style="620" customWidth="1"/>
    <col min="9722" max="9722" width="5.875" style="620" customWidth="1"/>
    <col min="9723" max="9743" width="9.625" style="620" customWidth="1"/>
    <col min="9744" max="9744" width="9.375" style="620" customWidth="1"/>
    <col min="9745" max="9745" width="10.375" style="620" customWidth="1"/>
    <col min="9746" max="9746" width="1.625" style="620" customWidth="1"/>
    <col min="9747" max="9973" width="10.625" style="620"/>
    <col min="9974" max="9974" width="1.625" style="620" customWidth="1"/>
    <col min="9975" max="9975" width="7.625" style="620" customWidth="1"/>
    <col min="9976" max="9976" width="2.625" style="620" customWidth="1"/>
    <col min="9977" max="9977" width="22.625" style="620" customWidth="1"/>
    <col min="9978" max="9978" width="5.875" style="620" customWidth="1"/>
    <col min="9979" max="9999" width="9.625" style="620" customWidth="1"/>
    <col min="10000" max="10000" width="9.375" style="620" customWidth="1"/>
    <col min="10001" max="10001" width="10.375" style="620" customWidth="1"/>
    <col min="10002" max="10002" width="1.625" style="620" customWidth="1"/>
    <col min="10003" max="10229" width="10.625" style="620"/>
    <col min="10230" max="10230" width="1.625" style="620" customWidth="1"/>
    <col min="10231" max="10231" width="7.625" style="620" customWidth="1"/>
    <col min="10232" max="10232" width="2.625" style="620" customWidth="1"/>
    <col min="10233" max="10233" width="22.625" style="620" customWidth="1"/>
    <col min="10234" max="10234" width="5.875" style="620" customWidth="1"/>
    <col min="10235" max="10255" width="9.625" style="620" customWidth="1"/>
    <col min="10256" max="10256" width="9.375" style="620" customWidth="1"/>
    <col min="10257" max="10257" width="10.375" style="620" customWidth="1"/>
    <col min="10258" max="10258" width="1.625" style="620" customWidth="1"/>
    <col min="10259" max="10485" width="10.625" style="620"/>
    <col min="10486" max="10486" width="1.625" style="620" customWidth="1"/>
    <col min="10487" max="10487" width="7.625" style="620" customWidth="1"/>
    <col min="10488" max="10488" width="2.625" style="620" customWidth="1"/>
    <col min="10489" max="10489" width="22.625" style="620" customWidth="1"/>
    <col min="10490" max="10490" width="5.875" style="620" customWidth="1"/>
    <col min="10491" max="10511" width="9.625" style="620" customWidth="1"/>
    <col min="10512" max="10512" width="9.375" style="620" customWidth="1"/>
    <col min="10513" max="10513" width="10.375" style="620" customWidth="1"/>
    <col min="10514" max="10514" width="1.625" style="620" customWidth="1"/>
    <col min="10515" max="10741" width="10.625" style="620"/>
    <col min="10742" max="10742" width="1.625" style="620" customWidth="1"/>
    <col min="10743" max="10743" width="7.625" style="620" customWidth="1"/>
    <col min="10744" max="10744" width="2.625" style="620" customWidth="1"/>
    <col min="10745" max="10745" width="22.625" style="620" customWidth="1"/>
    <col min="10746" max="10746" width="5.875" style="620" customWidth="1"/>
    <col min="10747" max="10767" width="9.625" style="620" customWidth="1"/>
    <col min="10768" max="10768" width="9.375" style="620" customWidth="1"/>
    <col min="10769" max="10769" width="10.375" style="620" customWidth="1"/>
    <col min="10770" max="10770" width="1.625" style="620" customWidth="1"/>
    <col min="10771" max="10997" width="10.625" style="620"/>
    <col min="10998" max="10998" width="1.625" style="620" customWidth="1"/>
    <col min="10999" max="10999" width="7.625" style="620" customWidth="1"/>
    <col min="11000" max="11000" width="2.625" style="620" customWidth="1"/>
    <col min="11001" max="11001" width="22.625" style="620" customWidth="1"/>
    <col min="11002" max="11002" width="5.875" style="620" customWidth="1"/>
    <col min="11003" max="11023" width="9.625" style="620" customWidth="1"/>
    <col min="11024" max="11024" width="9.375" style="620" customWidth="1"/>
    <col min="11025" max="11025" width="10.375" style="620" customWidth="1"/>
    <col min="11026" max="11026" width="1.625" style="620" customWidth="1"/>
    <col min="11027" max="11253" width="10.625" style="620"/>
    <col min="11254" max="11254" width="1.625" style="620" customWidth="1"/>
    <col min="11255" max="11255" width="7.625" style="620" customWidth="1"/>
    <col min="11256" max="11256" width="2.625" style="620" customWidth="1"/>
    <col min="11257" max="11257" width="22.625" style="620" customWidth="1"/>
    <col min="11258" max="11258" width="5.875" style="620" customWidth="1"/>
    <col min="11259" max="11279" width="9.625" style="620" customWidth="1"/>
    <col min="11280" max="11280" width="9.375" style="620" customWidth="1"/>
    <col min="11281" max="11281" width="10.375" style="620" customWidth="1"/>
    <col min="11282" max="11282" width="1.625" style="620" customWidth="1"/>
    <col min="11283" max="11509" width="10.625" style="620"/>
    <col min="11510" max="11510" width="1.625" style="620" customWidth="1"/>
    <col min="11511" max="11511" width="7.625" style="620" customWidth="1"/>
    <col min="11512" max="11512" width="2.625" style="620" customWidth="1"/>
    <col min="11513" max="11513" width="22.625" style="620" customWidth="1"/>
    <col min="11514" max="11514" width="5.875" style="620" customWidth="1"/>
    <col min="11515" max="11535" width="9.625" style="620" customWidth="1"/>
    <col min="11536" max="11536" width="9.375" style="620" customWidth="1"/>
    <col min="11537" max="11537" width="10.375" style="620" customWidth="1"/>
    <col min="11538" max="11538" width="1.625" style="620" customWidth="1"/>
    <col min="11539" max="11765" width="10.625" style="620"/>
    <col min="11766" max="11766" width="1.625" style="620" customWidth="1"/>
    <col min="11767" max="11767" width="7.625" style="620" customWidth="1"/>
    <col min="11768" max="11768" width="2.625" style="620" customWidth="1"/>
    <col min="11769" max="11769" width="22.625" style="620" customWidth="1"/>
    <col min="11770" max="11770" width="5.875" style="620" customWidth="1"/>
    <col min="11771" max="11791" width="9.625" style="620" customWidth="1"/>
    <col min="11792" max="11792" width="9.375" style="620" customWidth="1"/>
    <col min="11793" max="11793" width="10.375" style="620" customWidth="1"/>
    <col min="11794" max="11794" width="1.625" style="620" customWidth="1"/>
    <col min="11795" max="12021" width="10.625" style="620"/>
    <col min="12022" max="12022" width="1.625" style="620" customWidth="1"/>
    <col min="12023" max="12023" width="7.625" style="620" customWidth="1"/>
    <col min="12024" max="12024" width="2.625" style="620" customWidth="1"/>
    <col min="12025" max="12025" width="22.625" style="620" customWidth="1"/>
    <col min="12026" max="12026" width="5.875" style="620" customWidth="1"/>
    <col min="12027" max="12047" width="9.625" style="620" customWidth="1"/>
    <col min="12048" max="12048" width="9.375" style="620" customWidth="1"/>
    <col min="12049" max="12049" width="10.375" style="620" customWidth="1"/>
    <col min="12050" max="12050" width="1.625" style="620" customWidth="1"/>
    <col min="12051" max="12277" width="10.625" style="620"/>
    <col min="12278" max="12278" width="1.625" style="620" customWidth="1"/>
    <col min="12279" max="12279" width="7.625" style="620" customWidth="1"/>
    <col min="12280" max="12280" width="2.625" style="620" customWidth="1"/>
    <col min="12281" max="12281" width="22.625" style="620" customWidth="1"/>
    <col min="12282" max="12282" width="5.875" style="620" customWidth="1"/>
    <col min="12283" max="12303" width="9.625" style="620" customWidth="1"/>
    <col min="12304" max="12304" width="9.375" style="620" customWidth="1"/>
    <col min="12305" max="12305" width="10.375" style="620" customWidth="1"/>
    <col min="12306" max="12306" width="1.625" style="620" customWidth="1"/>
    <col min="12307" max="12533" width="10.625" style="620"/>
    <col min="12534" max="12534" width="1.625" style="620" customWidth="1"/>
    <col min="12535" max="12535" width="7.625" style="620" customWidth="1"/>
    <col min="12536" max="12536" width="2.625" style="620" customWidth="1"/>
    <col min="12537" max="12537" width="22.625" style="620" customWidth="1"/>
    <col min="12538" max="12538" width="5.875" style="620" customWidth="1"/>
    <col min="12539" max="12559" width="9.625" style="620" customWidth="1"/>
    <col min="12560" max="12560" width="9.375" style="620" customWidth="1"/>
    <col min="12561" max="12561" width="10.375" style="620" customWidth="1"/>
    <col min="12562" max="12562" width="1.625" style="620" customWidth="1"/>
    <col min="12563" max="12789" width="10.625" style="620"/>
    <col min="12790" max="12790" width="1.625" style="620" customWidth="1"/>
    <col min="12791" max="12791" width="7.625" style="620" customWidth="1"/>
    <col min="12792" max="12792" width="2.625" style="620" customWidth="1"/>
    <col min="12793" max="12793" width="22.625" style="620" customWidth="1"/>
    <col min="12794" max="12794" width="5.875" style="620" customWidth="1"/>
    <col min="12795" max="12815" width="9.625" style="620" customWidth="1"/>
    <col min="12816" max="12816" width="9.375" style="620" customWidth="1"/>
    <col min="12817" max="12817" width="10.375" style="620" customWidth="1"/>
    <col min="12818" max="12818" width="1.625" style="620" customWidth="1"/>
    <col min="12819" max="13045" width="10.625" style="620"/>
    <col min="13046" max="13046" width="1.625" style="620" customWidth="1"/>
    <col min="13047" max="13047" width="7.625" style="620" customWidth="1"/>
    <col min="13048" max="13048" width="2.625" style="620" customWidth="1"/>
    <col min="13049" max="13049" width="22.625" style="620" customWidth="1"/>
    <col min="13050" max="13050" width="5.875" style="620" customWidth="1"/>
    <col min="13051" max="13071" width="9.625" style="620" customWidth="1"/>
    <col min="13072" max="13072" width="9.375" style="620" customWidth="1"/>
    <col min="13073" max="13073" width="10.375" style="620" customWidth="1"/>
    <col min="13074" max="13074" width="1.625" style="620" customWidth="1"/>
    <col min="13075" max="13301" width="10.625" style="620"/>
    <col min="13302" max="13302" width="1.625" style="620" customWidth="1"/>
    <col min="13303" max="13303" width="7.625" style="620" customWidth="1"/>
    <col min="13304" max="13304" width="2.625" style="620" customWidth="1"/>
    <col min="13305" max="13305" width="22.625" style="620" customWidth="1"/>
    <col min="13306" max="13306" width="5.875" style="620" customWidth="1"/>
    <col min="13307" max="13327" width="9.625" style="620" customWidth="1"/>
    <col min="13328" max="13328" width="9.375" style="620" customWidth="1"/>
    <col min="13329" max="13329" width="10.375" style="620" customWidth="1"/>
    <col min="13330" max="13330" width="1.625" style="620" customWidth="1"/>
    <col min="13331" max="13557" width="10.625" style="620"/>
    <col min="13558" max="13558" width="1.625" style="620" customWidth="1"/>
    <col min="13559" max="13559" width="7.625" style="620" customWidth="1"/>
    <col min="13560" max="13560" width="2.625" style="620" customWidth="1"/>
    <col min="13561" max="13561" width="22.625" style="620" customWidth="1"/>
    <col min="13562" max="13562" width="5.875" style="620" customWidth="1"/>
    <col min="13563" max="13583" width="9.625" style="620" customWidth="1"/>
    <col min="13584" max="13584" width="9.375" style="620" customWidth="1"/>
    <col min="13585" max="13585" width="10.375" style="620" customWidth="1"/>
    <col min="13586" max="13586" width="1.625" style="620" customWidth="1"/>
    <col min="13587" max="13813" width="10.625" style="620"/>
    <col min="13814" max="13814" width="1.625" style="620" customWidth="1"/>
    <col min="13815" max="13815" width="7.625" style="620" customWidth="1"/>
    <col min="13816" max="13816" width="2.625" style="620" customWidth="1"/>
    <col min="13817" max="13817" width="22.625" style="620" customWidth="1"/>
    <col min="13818" max="13818" width="5.875" style="620" customWidth="1"/>
    <col min="13819" max="13839" width="9.625" style="620" customWidth="1"/>
    <col min="13840" max="13840" width="9.375" style="620" customWidth="1"/>
    <col min="13841" max="13841" width="10.375" style="620" customWidth="1"/>
    <col min="13842" max="13842" width="1.625" style="620" customWidth="1"/>
    <col min="13843" max="14069" width="10.625" style="620"/>
    <col min="14070" max="14070" width="1.625" style="620" customWidth="1"/>
    <col min="14071" max="14071" width="7.625" style="620" customWidth="1"/>
    <col min="14072" max="14072" width="2.625" style="620" customWidth="1"/>
    <col min="14073" max="14073" width="22.625" style="620" customWidth="1"/>
    <col min="14074" max="14074" width="5.875" style="620" customWidth="1"/>
    <col min="14075" max="14095" width="9.625" style="620" customWidth="1"/>
    <col min="14096" max="14096" width="9.375" style="620" customWidth="1"/>
    <col min="14097" max="14097" width="10.375" style="620" customWidth="1"/>
    <col min="14098" max="14098" width="1.625" style="620" customWidth="1"/>
    <col min="14099" max="14325" width="10.625" style="620"/>
    <col min="14326" max="14326" width="1.625" style="620" customWidth="1"/>
    <col min="14327" max="14327" width="7.625" style="620" customWidth="1"/>
    <col min="14328" max="14328" width="2.625" style="620" customWidth="1"/>
    <col min="14329" max="14329" width="22.625" style="620" customWidth="1"/>
    <col min="14330" max="14330" width="5.875" style="620" customWidth="1"/>
    <col min="14331" max="14351" width="9.625" style="620" customWidth="1"/>
    <col min="14352" max="14352" width="9.375" style="620" customWidth="1"/>
    <col min="14353" max="14353" width="10.375" style="620" customWidth="1"/>
    <col min="14354" max="14354" width="1.625" style="620" customWidth="1"/>
    <col min="14355" max="14581" width="10.625" style="620"/>
    <col min="14582" max="14582" width="1.625" style="620" customWidth="1"/>
    <col min="14583" max="14583" width="7.625" style="620" customWidth="1"/>
    <col min="14584" max="14584" width="2.625" style="620" customWidth="1"/>
    <col min="14585" max="14585" width="22.625" style="620" customWidth="1"/>
    <col min="14586" max="14586" width="5.875" style="620" customWidth="1"/>
    <col min="14587" max="14607" width="9.625" style="620" customWidth="1"/>
    <col min="14608" max="14608" width="9.375" style="620" customWidth="1"/>
    <col min="14609" max="14609" width="10.375" style="620" customWidth="1"/>
    <col min="14610" max="14610" width="1.625" style="620" customWidth="1"/>
    <col min="14611" max="14837" width="10.625" style="620"/>
    <col min="14838" max="14838" width="1.625" style="620" customWidth="1"/>
    <col min="14839" max="14839" width="7.625" style="620" customWidth="1"/>
    <col min="14840" max="14840" width="2.625" style="620" customWidth="1"/>
    <col min="14841" max="14841" width="22.625" style="620" customWidth="1"/>
    <col min="14842" max="14842" width="5.875" style="620" customWidth="1"/>
    <col min="14843" max="14863" width="9.625" style="620" customWidth="1"/>
    <col min="14864" max="14864" width="9.375" style="620" customWidth="1"/>
    <col min="14865" max="14865" width="10.375" style="620" customWidth="1"/>
    <col min="14866" max="14866" width="1.625" style="620" customWidth="1"/>
    <col min="14867" max="15093" width="10.625" style="620"/>
    <col min="15094" max="15094" width="1.625" style="620" customWidth="1"/>
    <col min="15095" max="15095" width="7.625" style="620" customWidth="1"/>
    <col min="15096" max="15096" width="2.625" style="620" customWidth="1"/>
    <col min="15097" max="15097" width="22.625" style="620" customWidth="1"/>
    <col min="15098" max="15098" width="5.875" style="620" customWidth="1"/>
    <col min="15099" max="15119" width="9.625" style="620" customWidth="1"/>
    <col min="15120" max="15120" width="9.375" style="620" customWidth="1"/>
    <col min="15121" max="15121" width="10.375" style="620" customWidth="1"/>
    <col min="15122" max="15122" width="1.625" style="620" customWidth="1"/>
    <col min="15123" max="15349" width="10.625" style="620"/>
    <col min="15350" max="15350" width="1.625" style="620" customWidth="1"/>
    <col min="15351" max="15351" width="7.625" style="620" customWidth="1"/>
    <col min="15352" max="15352" width="2.625" style="620" customWidth="1"/>
    <col min="15353" max="15353" width="22.625" style="620" customWidth="1"/>
    <col min="15354" max="15354" width="5.875" style="620" customWidth="1"/>
    <col min="15355" max="15375" width="9.625" style="620" customWidth="1"/>
    <col min="15376" max="15376" width="9.375" style="620" customWidth="1"/>
    <col min="15377" max="15377" width="10.375" style="620" customWidth="1"/>
    <col min="15378" max="15378" width="1.625" style="620" customWidth="1"/>
    <col min="15379" max="15605" width="10.625" style="620"/>
    <col min="15606" max="15606" width="1.625" style="620" customWidth="1"/>
    <col min="15607" max="15607" width="7.625" style="620" customWidth="1"/>
    <col min="15608" max="15608" width="2.625" style="620" customWidth="1"/>
    <col min="15609" max="15609" width="22.625" style="620" customWidth="1"/>
    <col min="15610" max="15610" width="5.875" style="620" customWidth="1"/>
    <col min="15611" max="15631" width="9.625" style="620" customWidth="1"/>
    <col min="15632" max="15632" width="9.375" style="620" customWidth="1"/>
    <col min="15633" max="15633" width="10.375" style="620" customWidth="1"/>
    <col min="15634" max="15634" width="1.625" style="620" customWidth="1"/>
    <col min="15635" max="15861" width="10.625" style="620"/>
    <col min="15862" max="15862" width="1.625" style="620" customWidth="1"/>
    <col min="15863" max="15863" width="7.625" style="620" customWidth="1"/>
    <col min="15864" max="15864" width="2.625" style="620" customWidth="1"/>
    <col min="15865" max="15865" width="22.625" style="620" customWidth="1"/>
    <col min="15866" max="15866" width="5.875" style="620" customWidth="1"/>
    <col min="15867" max="15887" width="9.625" style="620" customWidth="1"/>
    <col min="15888" max="15888" width="9.375" style="620" customWidth="1"/>
    <col min="15889" max="15889" width="10.375" style="620" customWidth="1"/>
    <col min="15890" max="15890" width="1.625" style="620" customWidth="1"/>
    <col min="15891" max="16117" width="10.625" style="620"/>
    <col min="16118" max="16118" width="1.625" style="620" customWidth="1"/>
    <col min="16119" max="16119" width="7.625" style="620" customWidth="1"/>
    <col min="16120" max="16120" width="2.625" style="620" customWidth="1"/>
    <col min="16121" max="16121" width="22.625" style="620" customWidth="1"/>
    <col min="16122" max="16122" width="5.875" style="620" customWidth="1"/>
    <col min="16123" max="16143" width="9.625" style="620" customWidth="1"/>
    <col min="16144" max="16144" width="9.375" style="620" customWidth="1"/>
    <col min="16145" max="16145" width="10.375" style="620" customWidth="1"/>
    <col min="16146" max="16146" width="1.625" style="620" customWidth="1"/>
    <col min="16147" max="16384" width="10.625" style="620"/>
  </cols>
  <sheetData>
    <row r="3" spans="2:21">
      <c r="B3" s="14" t="s">
        <v>702</v>
      </c>
    </row>
    <row r="4" spans="2:21">
      <c r="B4" s="620" t="s">
        <v>1489</v>
      </c>
    </row>
    <row r="6" spans="2:21" ht="20.100000000000001" customHeight="1" thickBot="1">
      <c r="B6" s="621"/>
      <c r="C6" s="621"/>
      <c r="D6" s="622"/>
      <c r="E6" s="623"/>
      <c r="F6" s="621"/>
      <c r="G6" s="621"/>
      <c r="H6" s="621"/>
      <c r="I6" s="621"/>
      <c r="J6" s="621"/>
      <c r="K6" s="621"/>
      <c r="L6" s="621"/>
      <c r="M6" s="621"/>
      <c r="N6" s="621"/>
      <c r="O6" s="621"/>
      <c r="P6" s="621"/>
      <c r="S6" s="624"/>
      <c r="T6" s="624"/>
      <c r="U6" s="624" t="s">
        <v>703</v>
      </c>
    </row>
    <row r="7" spans="2:21" ht="10.9" customHeight="1">
      <c r="B7" s="625" t="s">
        <v>288</v>
      </c>
      <c r="C7" s="626" t="s">
        <v>704</v>
      </c>
      <c r="D7" s="627" t="s">
        <v>290</v>
      </c>
      <c r="E7" s="628" t="s">
        <v>291</v>
      </c>
      <c r="F7" s="629" t="s">
        <v>705</v>
      </c>
      <c r="G7" s="630"/>
      <c r="H7" s="630"/>
      <c r="I7" s="630"/>
      <c r="J7" s="629" t="s">
        <v>706</v>
      </c>
      <c r="K7" s="630"/>
      <c r="L7" s="630"/>
      <c r="M7" s="631"/>
      <c r="N7" s="629" t="s">
        <v>707</v>
      </c>
      <c r="O7" s="630"/>
      <c r="P7" s="629"/>
      <c r="Q7" s="632"/>
      <c r="R7" s="633" t="s">
        <v>708</v>
      </c>
      <c r="S7" s="630"/>
      <c r="T7" s="630"/>
      <c r="U7" s="634"/>
    </row>
    <row r="8" spans="2:21" ht="12" thickBot="1">
      <c r="B8" s="635"/>
      <c r="C8" s="636" t="s">
        <v>709</v>
      </c>
      <c r="D8" s="637"/>
      <c r="E8" s="638"/>
      <c r="F8" s="639" t="s">
        <v>710</v>
      </c>
      <c r="G8" s="640" t="s">
        <v>711</v>
      </c>
      <c r="H8" s="641" t="s">
        <v>712</v>
      </c>
      <c r="I8" s="641" t="s">
        <v>713</v>
      </c>
      <c r="J8" s="639" t="s">
        <v>710</v>
      </c>
      <c r="K8" s="640" t="s">
        <v>711</v>
      </c>
      <c r="L8" s="641" t="s">
        <v>714</v>
      </c>
      <c r="M8" s="639" t="s">
        <v>713</v>
      </c>
      <c r="N8" s="642" t="s">
        <v>710</v>
      </c>
      <c r="O8" s="640" t="s">
        <v>711</v>
      </c>
      <c r="P8" s="639" t="s">
        <v>714</v>
      </c>
      <c r="Q8" s="643" t="s">
        <v>715</v>
      </c>
      <c r="R8" s="644" t="s">
        <v>710</v>
      </c>
      <c r="S8" s="645" t="s">
        <v>711</v>
      </c>
      <c r="T8" s="645" t="s">
        <v>714</v>
      </c>
      <c r="U8" s="646" t="s">
        <v>715</v>
      </c>
    </row>
    <row r="9" spans="2:21" ht="12.6" customHeight="1">
      <c r="B9" s="647"/>
      <c r="C9" s="648"/>
      <c r="D9" s="649" t="s">
        <v>407</v>
      </c>
      <c r="E9" s="650" t="s">
        <v>716</v>
      </c>
      <c r="F9" s="651">
        <v>5996.1580883063625</v>
      </c>
      <c r="G9" s="652">
        <v>0</v>
      </c>
      <c r="H9" s="653">
        <v>5</v>
      </c>
      <c r="I9" s="654">
        <v>0</v>
      </c>
      <c r="J9" s="655">
        <v>2298.9679999999994</v>
      </c>
      <c r="K9" s="652">
        <v>0</v>
      </c>
      <c r="L9" s="653">
        <v>5</v>
      </c>
      <c r="M9" s="654">
        <v>0</v>
      </c>
      <c r="N9" s="656">
        <v>52.444000000000003</v>
      </c>
      <c r="O9" s="652">
        <v>0</v>
      </c>
      <c r="P9" s="653">
        <v>5</v>
      </c>
      <c r="Q9" s="654">
        <v>0</v>
      </c>
      <c r="R9" s="657">
        <v>8347.5700883063619</v>
      </c>
      <c r="S9" s="658">
        <v>0</v>
      </c>
      <c r="T9" s="653">
        <v>0</v>
      </c>
      <c r="U9" s="659">
        <v>0</v>
      </c>
    </row>
    <row r="10" spans="2:21" ht="12" customHeight="1">
      <c r="B10" s="660"/>
      <c r="C10" s="661">
        <v>1</v>
      </c>
      <c r="D10" s="662" t="s">
        <v>6</v>
      </c>
      <c r="E10" s="663" t="s">
        <v>300</v>
      </c>
      <c r="F10" s="664">
        <v>400.84408830636443</v>
      </c>
      <c r="G10" s="665">
        <v>0</v>
      </c>
      <c r="H10" s="666">
        <v>1</v>
      </c>
      <c r="I10" s="667">
        <v>0</v>
      </c>
      <c r="J10" s="668">
        <v>0</v>
      </c>
      <c r="K10" s="665">
        <v>0</v>
      </c>
      <c r="L10" s="666">
        <v>1</v>
      </c>
      <c r="M10" s="667"/>
      <c r="N10" s="668">
        <v>0</v>
      </c>
      <c r="O10" s="665">
        <v>0</v>
      </c>
      <c r="P10" s="666">
        <v>2</v>
      </c>
      <c r="Q10" s="667"/>
      <c r="R10" s="669">
        <v>400.84408830636443</v>
      </c>
      <c r="S10" s="668">
        <v>0</v>
      </c>
      <c r="T10" s="666">
        <v>0</v>
      </c>
      <c r="U10" s="670">
        <v>0</v>
      </c>
    </row>
    <row r="11" spans="2:21" ht="12" customHeight="1">
      <c r="B11" s="660" t="s">
        <v>717</v>
      </c>
      <c r="C11" s="661">
        <v>2</v>
      </c>
      <c r="D11" s="662" t="s">
        <v>9</v>
      </c>
      <c r="E11" s="663" t="s">
        <v>301</v>
      </c>
      <c r="F11" s="664">
        <v>5586.3481528027723</v>
      </c>
      <c r="G11" s="665">
        <v>0</v>
      </c>
      <c r="H11" s="666">
        <v>1</v>
      </c>
      <c r="I11" s="667">
        <v>0</v>
      </c>
      <c r="J11" s="668">
        <v>0</v>
      </c>
      <c r="K11" s="665">
        <v>0</v>
      </c>
      <c r="L11" s="666">
        <v>1</v>
      </c>
      <c r="M11" s="667"/>
      <c r="N11" s="671">
        <v>0</v>
      </c>
      <c r="O11" s="666">
        <v>0</v>
      </c>
      <c r="P11" s="666">
        <v>2</v>
      </c>
      <c r="Q11" s="667"/>
      <c r="R11" s="672">
        <v>5586.3481528027723</v>
      </c>
      <c r="S11" s="673">
        <v>0</v>
      </c>
      <c r="T11" s="666">
        <v>0</v>
      </c>
      <c r="U11" s="670">
        <v>0</v>
      </c>
    </row>
    <row r="12" spans="2:21" ht="12" customHeight="1">
      <c r="B12" s="660"/>
      <c r="C12" s="661">
        <v>3</v>
      </c>
      <c r="D12" s="662" t="s">
        <v>718</v>
      </c>
      <c r="E12" s="663" t="s">
        <v>719</v>
      </c>
      <c r="F12" s="664">
        <v>8.965847197225763</v>
      </c>
      <c r="G12" s="665">
        <v>0</v>
      </c>
      <c r="H12" s="666">
        <v>0</v>
      </c>
      <c r="I12" s="667">
        <v>0</v>
      </c>
      <c r="J12" s="668">
        <v>379.298</v>
      </c>
      <c r="K12" s="665">
        <v>0</v>
      </c>
      <c r="L12" s="666">
        <v>0</v>
      </c>
      <c r="M12" s="667">
        <v>0</v>
      </c>
      <c r="N12" s="668">
        <v>0</v>
      </c>
      <c r="O12" s="665">
        <v>0</v>
      </c>
      <c r="P12" s="666">
        <v>0</v>
      </c>
      <c r="Q12" s="667"/>
      <c r="R12" s="672">
        <v>388.26384719722574</v>
      </c>
      <c r="S12" s="673">
        <v>0</v>
      </c>
      <c r="T12" s="666">
        <v>0</v>
      </c>
      <c r="U12" s="670">
        <v>0</v>
      </c>
    </row>
    <row r="13" spans="2:21" ht="12" customHeight="1">
      <c r="B13" s="674"/>
      <c r="C13" s="661">
        <v>4</v>
      </c>
      <c r="D13" s="662" t="s">
        <v>413</v>
      </c>
      <c r="E13" s="663"/>
      <c r="F13" s="664">
        <v>0</v>
      </c>
      <c r="G13" s="665">
        <v>0</v>
      </c>
      <c r="H13" s="666">
        <v>0</v>
      </c>
      <c r="I13" s="667"/>
      <c r="J13" s="668">
        <v>0</v>
      </c>
      <c r="K13" s="665">
        <v>0</v>
      </c>
      <c r="L13" s="666">
        <v>0</v>
      </c>
      <c r="M13" s="667"/>
      <c r="N13" s="668">
        <v>0</v>
      </c>
      <c r="O13" s="665">
        <v>0</v>
      </c>
      <c r="P13" s="666">
        <v>0</v>
      </c>
      <c r="Q13" s="667"/>
      <c r="R13" s="672">
        <v>0</v>
      </c>
      <c r="S13" s="673">
        <v>0</v>
      </c>
      <c r="T13" s="666">
        <v>0</v>
      </c>
      <c r="U13" s="670"/>
    </row>
    <row r="14" spans="2:21" ht="12" customHeight="1">
      <c r="B14" s="675"/>
      <c r="C14" s="676"/>
      <c r="D14" s="677" t="s">
        <v>303</v>
      </c>
      <c r="E14" s="678" t="s">
        <v>720</v>
      </c>
      <c r="F14" s="679">
        <v>1389.7831077941858</v>
      </c>
      <c r="G14" s="680">
        <v>0</v>
      </c>
      <c r="H14" s="681">
        <v>6</v>
      </c>
      <c r="I14" s="682">
        <v>0</v>
      </c>
      <c r="J14" s="683">
        <v>14.799999999999999</v>
      </c>
      <c r="K14" s="680">
        <v>0</v>
      </c>
      <c r="L14" s="681">
        <v>6</v>
      </c>
      <c r="M14" s="682">
        <v>0</v>
      </c>
      <c r="N14" s="683">
        <v>0</v>
      </c>
      <c r="O14" s="680">
        <v>0</v>
      </c>
      <c r="P14" s="681">
        <v>6</v>
      </c>
      <c r="Q14" s="682"/>
      <c r="R14" s="684">
        <v>1404.5831077941857</v>
      </c>
      <c r="S14" s="685">
        <v>0</v>
      </c>
      <c r="T14" s="681">
        <v>0</v>
      </c>
      <c r="U14" s="686">
        <v>0</v>
      </c>
    </row>
    <row r="15" spans="2:21" ht="12" customHeight="1">
      <c r="B15" s="687" t="s">
        <v>721</v>
      </c>
      <c r="C15" s="661">
        <v>5</v>
      </c>
      <c r="D15" s="662" t="s">
        <v>722</v>
      </c>
      <c r="E15" s="663" t="s">
        <v>723</v>
      </c>
      <c r="F15" s="664">
        <v>1389.2425000346445</v>
      </c>
      <c r="G15" s="665">
        <v>0</v>
      </c>
      <c r="H15" s="666">
        <v>0</v>
      </c>
      <c r="I15" s="667">
        <v>0</v>
      </c>
      <c r="J15" s="668">
        <v>0</v>
      </c>
      <c r="K15" s="665">
        <v>0</v>
      </c>
      <c r="L15" s="666">
        <v>0</v>
      </c>
      <c r="M15" s="667"/>
      <c r="N15" s="668">
        <v>0</v>
      </c>
      <c r="O15" s="665">
        <v>0</v>
      </c>
      <c r="P15" s="666">
        <v>0</v>
      </c>
      <c r="Q15" s="667"/>
      <c r="R15" s="672">
        <v>1389.2425000346445</v>
      </c>
      <c r="S15" s="673">
        <v>0</v>
      </c>
      <c r="T15" s="666">
        <v>0</v>
      </c>
      <c r="U15" s="670">
        <v>0</v>
      </c>
    </row>
    <row r="16" spans="2:21" ht="12" customHeight="1">
      <c r="B16" s="688"/>
      <c r="C16" s="661">
        <v>6</v>
      </c>
      <c r="D16" s="662" t="s">
        <v>129</v>
      </c>
      <c r="E16" s="663" t="s">
        <v>724</v>
      </c>
      <c r="F16" s="664">
        <v>0.54060775954129592</v>
      </c>
      <c r="G16" s="665">
        <v>0</v>
      </c>
      <c r="H16" s="666">
        <v>0</v>
      </c>
      <c r="I16" s="667">
        <v>0</v>
      </c>
      <c r="J16" s="668">
        <v>0</v>
      </c>
      <c r="K16" s="665">
        <v>0</v>
      </c>
      <c r="L16" s="666">
        <v>0</v>
      </c>
      <c r="M16" s="667"/>
      <c r="N16" s="668">
        <v>0</v>
      </c>
      <c r="O16" s="665">
        <v>0</v>
      </c>
      <c r="P16" s="666">
        <v>0</v>
      </c>
      <c r="Q16" s="667"/>
      <c r="R16" s="672">
        <v>0.54060775954129592</v>
      </c>
      <c r="S16" s="673">
        <v>0</v>
      </c>
      <c r="T16" s="666">
        <v>0</v>
      </c>
      <c r="U16" s="670">
        <v>0</v>
      </c>
    </row>
    <row r="17" spans="2:21" ht="12" customHeight="1">
      <c r="B17" s="689" t="s">
        <v>130</v>
      </c>
      <c r="C17" s="676">
        <v>7</v>
      </c>
      <c r="D17" s="677" t="s">
        <v>416</v>
      </c>
      <c r="E17" s="678" t="s">
        <v>725</v>
      </c>
      <c r="F17" s="679">
        <v>56.605808383233523</v>
      </c>
      <c r="G17" s="680">
        <v>0</v>
      </c>
      <c r="H17" s="681">
        <v>6</v>
      </c>
      <c r="I17" s="682">
        <v>0</v>
      </c>
      <c r="J17" s="683">
        <v>124.21964071856287</v>
      </c>
      <c r="K17" s="680">
        <v>0</v>
      </c>
      <c r="L17" s="681">
        <v>6</v>
      </c>
      <c r="M17" s="682">
        <v>0</v>
      </c>
      <c r="N17" s="683">
        <v>60</v>
      </c>
      <c r="O17" s="680">
        <v>0</v>
      </c>
      <c r="P17" s="681">
        <v>7</v>
      </c>
      <c r="Q17" s="682">
        <v>0</v>
      </c>
      <c r="R17" s="684">
        <v>240.82544910179638</v>
      </c>
      <c r="S17" s="685">
        <v>0</v>
      </c>
      <c r="T17" s="681">
        <v>0</v>
      </c>
      <c r="U17" s="686">
        <v>0</v>
      </c>
    </row>
    <row r="18" spans="2:21" ht="12" customHeight="1">
      <c r="B18" s="689" t="s">
        <v>14</v>
      </c>
      <c r="C18" s="676">
        <v>8</v>
      </c>
      <c r="D18" s="677" t="s">
        <v>726</v>
      </c>
      <c r="E18" s="678" t="s">
        <v>727</v>
      </c>
      <c r="F18" s="679">
        <v>490768.48074627714</v>
      </c>
      <c r="G18" s="680">
        <v>210.8937890959252</v>
      </c>
      <c r="H18" s="681">
        <v>7</v>
      </c>
      <c r="I18" s="690">
        <v>4.2972154359879395E-4</v>
      </c>
      <c r="J18" s="683">
        <v>756898.2011493342</v>
      </c>
      <c r="K18" s="680">
        <v>5977.1553770519376</v>
      </c>
      <c r="L18" s="681">
        <v>7</v>
      </c>
      <c r="M18" s="690">
        <v>7.8969078906195728E-3</v>
      </c>
      <c r="N18" s="683">
        <v>12538554.314346086</v>
      </c>
      <c r="O18" s="680">
        <v>28286.009788329677</v>
      </c>
      <c r="P18" s="681">
        <v>8</v>
      </c>
      <c r="Q18" s="690">
        <v>2.2559227387136662E-3</v>
      </c>
      <c r="R18" s="684">
        <v>13786220.996241698</v>
      </c>
      <c r="S18" s="685">
        <v>34474.058954477543</v>
      </c>
      <c r="T18" s="681">
        <v>0</v>
      </c>
      <c r="U18" s="686">
        <v>2.5006170265133294E-3</v>
      </c>
    </row>
    <row r="19" spans="2:21" ht="12" customHeight="1">
      <c r="B19" s="691"/>
      <c r="C19" s="676"/>
      <c r="D19" s="677" t="s">
        <v>418</v>
      </c>
      <c r="E19" s="678" t="s">
        <v>728</v>
      </c>
      <c r="F19" s="679">
        <v>673047.80576070305</v>
      </c>
      <c r="G19" s="680">
        <v>49.028689094598256</v>
      </c>
      <c r="H19" s="681">
        <v>0</v>
      </c>
      <c r="I19" s="682">
        <v>7.2845775106842898E-5</v>
      </c>
      <c r="J19" s="683">
        <v>1066262.1450174607</v>
      </c>
      <c r="K19" s="680">
        <v>360.23155594409229</v>
      </c>
      <c r="L19" s="681">
        <v>0</v>
      </c>
      <c r="M19" s="682">
        <v>3.3784520779192931E-4</v>
      </c>
      <c r="N19" s="683">
        <v>1035643.1886219969</v>
      </c>
      <c r="O19" s="680">
        <v>0</v>
      </c>
      <c r="P19" s="681">
        <v>0</v>
      </c>
      <c r="Q19" s="682">
        <v>0</v>
      </c>
      <c r="R19" s="684">
        <v>2774953.1394001609</v>
      </c>
      <c r="S19" s="685">
        <v>409.26024503869053</v>
      </c>
      <c r="T19" s="681">
        <v>0</v>
      </c>
      <c r="U19" s="686">
        <v>1.4748365989602152E-4</v>
      </c>
    </row>
    <row r="20" spans="2:21" ht="12" customHeight="1">
      <c r="B20" s="692"/>
      <c r="C20" s="661">
        <v>9</v>
      </c>
      <c r="D20" s="662" t="s">
        <v>131</v>
      </c>
      <c r="E20" s="663" t="s">
        <v>419</v>
      </c>
      <c r="F20" s="664">
        <v>54904.3899220565</v>
      </c>
      <c r="G20" s="665">
        <v>0</v>
      </c>
      <c r="H20" s="666">
        <v>7</v>
      </c>
      <c r="I20" s="667">
        <v>0</v>
      </c>
      <c r="J20" s="668">
        <v>15372.106830276425</v>
      </c>
      <c r="K20" s="665">
        <v>31.7</v>
      </c>
      <c r="L20" s="666">
        <v>7</v>
      </c>
      <c r="M20" s="667">
        <v>2.0621766651767381E-3</v>
      </c>
      <c r="N20" s="668">
        <v>33.595753727055822</v>
      </c>
      <c r="O20" s="665">
        <v>0</v>
      </c>
      <c r="P20" s="666">
        <v>8</v>
      </c>
      <c r="Q20" s="667">
        <v>0</v>
      </c>
      <c r="R20" s="672">
        <v>70310.092506059984</v>
      </c>
      <c r="S20" s="673">
        <v>31.7</v>
      </c>
      <c r="T20" s="666">
        <v>0</v>
      </c>
      <c r="U20" s="670">
        <v>4.5085988184794088E-4</v>
      </c>
    </row>
    <row r="21" spans="2:21" ht="12" customHeight="1">
      <c r="B21" s="692"/>
      <c r="C21" s="661">
        <v>10</v>
      </c>
      <c r="D21" s="662" t="s">
        <v>132</v>
      </c>
      <c r="E21" s="663" t="s">
        <v>313</v>
      </c>
      <c r="F21" s="664">
        <v>4535.3381525661662</v>
      </c>
      <c r="G21" s="665">
        <v>0</v>
      </c>
      <c r="H21" s="666">
        <v>7</v>
      </c>
      <c r="I21" s="667">
        <v>0</v>
      </c>
      <c r="J21" s="668">
        <v>295.89555263635344</v>
      </c>
      <c r="K21" s="665">
        <v>0</v>
      </c>
      <c r="L21" s="666">
        <v>7</v>
      </c>
      <c r="M21" s="667">
        <v>0</v>
      </c>
      <c r="N21" s="668">
        <v>204.28</v>
      </c>
      <c r="O21" s="665">
        <v>0</v>
      </c>
      <c r="P21" s="666">
        <v>8</v>
      </c>
      <c r="Q21" s="667">
        <v>0</v>
      </c>
      <c r="R21" s="672">
        <v>5035.5137052025193</v>
      </c>
      <c r="S21" s="673">
        <v>0</v>
      </c>
      <c r="T21" s="666">
        <v>0</v>
      </c>
      <c r="U21" s="670">
        <v>0</v>
      </c>
    </row>
    <row r="22" spans="2:21" ht="12" customHeight="1">
      <c r="B22" s="692"/>
      <c r="C22" s="661">
        <v>11</v>
      </c>
      <c r="D22" s="662" t="s">
        <v>133</v>
      </c>
      <c r="E22" s="663" t="s">
        <v>314</v>
      </c>
      <c r="F22" s="664">
        <v>13655.266328757642</v>
      </c>
      <c r="G22" s="665">
        <v>0.11</v>
      </c>
      <c r="H22" s="666">
        <v>7</v>
      </c>
      <c r="I22" s="667">
        <v>8.055500152958776E-6</v>
      </c>
      <c r="J22" s="668">
        <v>112.08709565304864</v>
      </c>
      <c r="K22" s="665">
        <v>1</v>
      </c>
      <c r="L22" s="666">
        <v>7</v>
      </c>
      <c r="M22" s="667">
        <v>8.9216336115566144E-3</v>
      </c>
      <c r="N22" s="668">
        <v>0</v>
      </c>
      <c r="O22" s="665">
        <v>0</v>
      </c>
      <c r="P22" s="666">
        <v>8</v>
      </c>
      <c r="Q22" s="667"/>
      <c r="R22" s="672">
        <v>13767.35342441069</v>
      </c>
      <c r="S22" s="673">
        <v>1.1100000000000001</v>
      </c>
      <c r="T22" s="666">
        <v>0</v>
      </c>
      <c r="U22" s="670">
        <v>8.062551790323589E-5</v>
      </c>
    </row>
    <row r="23" spans="2:21" ht="12" customHeight="1">
      <c r="B23" s="692"/>
      <c r="C23" s="661">
        <v>12</v>
      </c>
      <c r="D23" s="662" t="s">
        <v>729</v>
      </c>
      <c r="E23" s="663" t="s">
        <v>315</v>
      </c>
      <c r="F23" s="664">
        <v>3982.1329570042253</v>
      </c>
      <c r="G23" s="665">
        <v>0</v>
      </c>
      <c r="H23" s="666">
        <v>7</v>
      </c>
      <c r="I23" s="667">
        <v>0</v>
      </c>
      <c r="J23" s="668">
        <v>8775.4214460644107</v>
      </c>
      <c r="K23" s="665">
        <v>20.450000000000003</v>
      </c>
      <c r="L23" s="666">
        <v>7</v>
      </c>
      <c r="M23" s="667">
        <v>2.3303724072615785E-3</v>
      </c>
      <c r="N23" s="668">
        <v>2259.1959999999999</v>
      </c>
      <c r="O23" s="665">
        <v>0</v>
      </c>
      <c r="P23" s="666">
        <v>8</v>
      </c>
      <c r="Q23" s="667">
        <v>0</v>
      </c>
      <c r="R23" s="672">
        <v>15016.750403068636</v>
      </c>
      <c r="S23" s="673">
        <v>20.450000000000003</v>
      </c>
      <c r="T23" s="666">
        <v>0</v>
      </c>
      <c r="U23" s="670">
        <v>1.3618126059963742E-3</v>
      </c>
    </row>
    <row r="24" spans="2:21" ht="12" customHeight="1">
      <c r="B24" s="692"/>
      <c r="C24" s="661">
        <v>13</v>
      </c>
      <c r="D24" s="662" t="s">
        <v>135</v>
      </c>
      <c r="E24" s="663" t="s">
        <v>316</v>
      </c>
      <c r="F24" s="664">
        <v>2498.7389999999991</v>
      </c>
      <c r="G24" s="665">
        <v>0</v>
      </c>
      <c r="H24" s="666">
        <v>7</v>
      </c>
      <c r="I24" s="667">
        <v>0</v>
      </c>
      <c r="J24" s="668">
        <v>88.717999999999989</v>
      </c>
      <c r="K24" s="665">
        <v>0</v>
      </c>
      <c r="L24" s="666">
        <v>7</v>
      </c>
      <c r="M24" s="667">
        <v>0</v>
      </c>
      <c r="N24" s="668">
        <v>0</v>
      </c>
      <c r="O24" s="665">
        <v>0</v>
      </c>
      <c r="P24" s="666">
        <v>8</v>
      </c>
      <c r="Q24" s="667"/>
      <c r="R24" s="672">
        <v>2587.456999999999</v>
      </c>
      <c r="S24" s="673">
        <v>0</v>
      </c>
      <c r="T24" s="666">
        <v>0</v>
      </c>
      <c r="U24" s="670">
        <v>0</v>
      </c>
    </row>
    <row r="25" spans="2:21" ht="12" customHeight="1">
      <c r="B25" s="692"/>
      <c r="C25" s="661">
        <v>14</v>
      </c>
      <c r="D25" s="662" t="s">
        <v>136</v>
      </c>
      <c r="E25" s="663" t="s">
        <v>317</v>
      </c>
      <c r="F25" s="664">
        <v>202181.36150913741</v>
      </c>
      <c r="G25" s="665">
        <v>0</v>
      </c>
      <c r="H25" s="666">
        <v>7</v>
      </c>
      <c r="I25" s="693">
        <v>0</v>
      </c>
      <c r="J25" s="668">
        <v>4590.4366754546063</v>
      </c>
      <c r="K25" s="665">
        <v>12.932555944092286</v>
      </c>
      <c r="L25" s="666">
        <v>7</v>
      </c>
      <c r="M25" s="693">
        <v>2.8172822889037091E-3</v>
      </c>
      <c r="N25" s="668">
        <v>133.82427482524508</v>
      </c>
      <c r="O25" s="665">
        <v>0</v>
      </c>
      <c r="P25" s="666">
        <v>8</v>
      </c>
      <c r="Q25" s="693">
        <v>0</v>
      </c>
      <c r="R25" s="672">
        <v>206905.62245941727</v>
      </c>
      <c r="S25" s="673">
        <v>12.932555944092286</v>
      </c>
      <c r="T25" s="666">
        <v>0</v>
      </c>
      <c r="U25" s="670">
        <v>6.2504613409569839E-5</v>
      </c>
    </row>
    <row r="26" spans="2:21" ht="12" customHeight="1">
      <c r="B26" s="692"/>
      <c r="C26" s="661">
        <v>15</v>
      </c>
      <c r="D26" s="662" t="s">
        <v>137</v>
      </c>
      <c r="E26" s="663" t="s">
        <v>318</v>
      </c>
      <c r="F26" s="664">
        <v>18030.826999999997</v>
      </c>
      <c r="G26" s="665">
        <v>0</v>
      </c>
      <c r="H26" s="666">
        <v>7</v>
      </c>
      <c r="I26" s="693">
        <v>0</v>
      </c>
      <c r="J26" s="668">
        <v>3.4699999999999998</v>
      </c>
      <c r="K26" s="665">
        <v>0</v>
      </c>
      <c r="L26" s="666">
        <v>7</v>
      </c>
      <c r="M26" s="693">
        <v>0</v>
      </c>
      <c r="N26" s="668">
        <v>0</v>
      </c>
      <c r="O26" s="665">
        <v>0</v>
      </c>
      <c r="P26" s="666">
        <v>8</v>
      </c>
      <c r="Q26" s="693"/>
      <c r="R26" s="672">
        <v>18034.296999999999</v>
      </c>
      <c r="S26" s="673">
        <v>0</v>
      </c>
      <c r="T26" s="666">
        <v>0</v>
      </c>
      <c r="U26" s="670">
        <v>0</v>
      </c>
    </row>
    <row r="27" spans="2:21" ht="12" customHeight="1">
      <c r="B27" s="692"/>
      <c r="C27" s="661">
        <v>16</v>
      </c>
      <c r="D27" s="662" t="s">
        <v>138</v>
      </c>
      <c r="E27" s="663" t="s">
        <v>319</v>
      </c>
      <c r="F27" s="664">
        <v>35526.035784145432</v>
      </c>
      <c r="G27" s="665">
        <v>0</v>
      </c>
      <c r="H27" s="666">
        <v>7</v>
      </c>
      <c r="I27" s="667">
        <v>0</v>
      </c>
      <c r="J27" s="668">
        <v>7370.9441846932677</v>
      </c>
      <c r="K27" s="665">
        <v>7.3079999999999989</v>
      </c>
      <c r="L27" s="666">
        <v>7</v>
      </c>
      <c r="M27" s="667">
        <v>9.9146049907364916E-4</v>
      </c>
      <c r="N27" s="668">
        <v>3304.0237059542546</v>
      </c>
      <c r="O27" s="665">
        <v>0</v>
      </c>
      <c r="P27" s="666">
        <v>8</v>
      </c>
      <c r="Q27" s="667">
        <v>0</v>
      </c>
      <c r="R27" s="672">
        <v>46201.003674792955</v>
      </c>
      <c r="S27" s="673">
        <v>7.3079999999999989</v>
      </c>
      <c r="T27" s="666">
        <v>0</v>
      </c>
      <c r="U27" s="670">
        <v>1.5817838182565736E-4</v>
      </c>
    </row>
    <row r="28" spans="2:21" ht="12" customHeight="1">
      <c r="B28" s="692"/>
      <c r="C28" s="661">
        <v>17</v>
      </c>
      <c r="D28" s="662" t="s">
        <v>139</v>
      </c>
      <c r="E28" s="663" t="s">
        <v>320</v>
      </c>
      <c r="F28" s="664">
        <v>5855.2438082939934</v>
      </c>
      <c r="G28" s="665">
        <v>0</v>
      </c>
      <c r="H28" s="666">
        <v>7</v>
      </c>
      <c r="I28" s="667">
        <v>0</v>
      </c>
      <c r="J28" s="668">
        <v>8724.7326887862328</v>
      </c>
      <c r="K28" s="665">
        <v>1</v>
      </c>
      <c r="L28" s="666">
        <v>7</v>
      </c>
      <c r="M28" s="667">
        <v>1.1461669207187114E-4</v>
      </c>
      <c r="N28" s="668">
        <v>44559.007009648019</v>
      </c>
      <c r="O28" s="665">
        <v>0</v>
      </c>
      <c r="P28" s="666">
        <v>8</v>
      </c>
      <c r="Q28" s="667">
        <v>0</v>
      </c>
      <c r="R28" s="672">
        <v>59138.983506728247</v>
      </c>
      <c r="S28" s="673">
        <v>1</v>
      </c>
      <c r="T28" s="666">
        <v>0</v>
      </c>
      <c r="U28" s="670">
        <v>1.690932005766095E-5</v>
      </c>
    </row>
    <row r="29" spans="2:21" ht="12" customHeight="1">
      <c r="B29" s="692" t="s">
        <v>18</v>
      </c>
      <c r="C29" s="661">
        <v>18</v>
      </c>
      <c r="D29" s="662" t="s">
        <v>730</v>
      </c>
      <c r="E29" s="663" t="s">
        <v>321</v>
      </c>
      <c r="F29" s="664">
        <v>72977.872131221637</v>
      </c>
      <c r="G29" s="665">
        <v>0</v>
      </c>
      <c r="H29" s="666">
        <v>7</v>
      </c>
      <c r="I29" s="667">
        <v>0</v>
      </c>
      <c r="J29" s="668">
        <v>1463.2886087801562</v>
      </c>
      <c r="K29" s="665">
        <v>0.22</v>
      </c>
      <c r="L29" s="666">
        <v>7</v>
      </c>
      <c r="M29" s="667">
        <v>1.5034628075414252E-4</v>
      </c>
      <c r="N29" s="668">
        <v>895.80399443287934</v>
      </c>
      <c r="O29" s="665">
        <v>0</v>
      </c>
      <c r="P29" s="666">
        <v>8</v>
      </c>
      <c r="Q29" s="667">
        <v>0</v>
      </c>
      <c r="R29" s="672">
        <v>75336.964734434674</v>
      </c>
      <c r="S29" s="673">
        <v>0.22</v>
      </c>
      <c r="T29" s="666">
        <v>0</v>
      </c>
      <c r="U29" s="670">
        <v>2.9202132150599295E-6</v>
      </c>
    </row>
    <row r="30" spans="2:21" ht="12" customHeight="1">
      <c r="B30" s="692"/>
      <c r="C30" s="661">
        <v>19</v>
      </c>
      <c r="D30" s="662" t="s">
        <v>141</v>
      </c>
      <c r="E30" s="663" t="s">
        <v>322</v>
      </c>
      <c r="F30" s="664">
        <v>27629.440137737893</v>
      </c>
      <c r="G30" s="665">
        <v>0</v>
      </c>
      <c r="H30" s="666">
        <v>7</v>
      </c>
      <c r="I30" s="667">
        <v>0</v>
      </c>
      <c r="J30" s="668">
        <v>107.46362345512522</v>
      </c>
      <c r="K30" s="665">
        <v>33.07</v>
      </c>
      <c r="L30" s="666">
        <v>7</v>
      </c>
      <c r="M30" s="667">
        <v>0.30773203933337878</v>
      </c>
      <c r="N30" s="668">
        <v>10.44</v>
      </c>
      <c r="O30" s="665">
        <v>0</v>
      </c>
      <c r="P30" s="666">
        <v>8</v>
      </c>
      <c r="Q30" s="667">
        <v>0</v>
      </c>
      <c r="R30" s="672">
        <v>27747.343761193017</v>
      </c>
      <c r="S30" s="673">
        <v>33.07</v>
      </c>
      <c r="T30" s="666">
        <v>0</v>
      </c>
      <c r="U30" s="670">
        <v>1.1918257936549288E-3</v>
      </c>
    </row>
    <row r="31" spans="2:21" ht="12" customHeight="1">
      <c r="B31" s="692"/>
      <c r="C31" s="661">
        <v>20</v>
      </c>
      <c r="D31" s="662" t="s">
        <v>142</v>
      </c>
      <c r="E31" s="663" t="s">
        <v>323</v>
      </c>
      <c r="F31" s="664">
        <v>231.82177748262089</v>
      </c>
      <c r="G31" s="665">
        <v>0</v>
      </c>
      <c r="H31" s="666">
        <v>6</v>
      </c>
      <c r="I31" s="667">
        <v>0</v>
      </c>
      <c r="J31" s="668">
        <v>0</v>
      </c>
      <c r="K31" s="665">
        <v>0</v>
      </c>
      <c r="L31" s="666">
        <v>6</v>
      </c>
      <c r="M31" s="667"/>
      <c r="N31" s="668">
        <v>0</v>
      </c>
      <c r="O31" s="665">
        <v>0</v>
      </c>
      <c r="P31" s="666">
        <v>7</v>
      </c>
      <c r="Q31" s="667"/>
      <c r="R31" s="672">
        <v>231.82177748262089</v>
      </c>
      <c r="S31" s="673">
        <v>0</v>
      </c>
      <c r="T31" s="666">
        <v>0</v>
      </c>
      <c r="U31" s="670">
        <v>0</v>
      </c>
    </row>
    <row r="32" spans="2:21" ht="12" customHeight="1">
      <c r="B32" s="692"/>
      <c r="C32" s="661">
        <v>21</v>
      </c>
      <c r="D32" s="662" t="s">
        <v>143</v>
      </c>
      <c r="E32" s="663" t="s">
        <v>324</v>
      </c>
      <c r="F32" s="664">
        <v>6753.8803014916193</v>
      </c>
      <c r="G32" s="665">
        <v>0</v>
      </c>
      <c r="H32" s="666">
        <v>7</v>
      </c>
      <c r="I32" s="667">
        <v>0</v>
      </c>
      <c r="J32" s="668">
        <v>801691.14368834416</v>
      </c>
      <c r="K32" s="665">
        <v>25.269999999999996</v>
      </c>
      <c r="L32" s="666">
        <v>7</v>
      </c>
      <c r="M32" s="667">
        <v>3.1520867105678868E-5</v>
      </c>
      <c r="N32" s="668">
        <v>913615.86053178879</v>
      </c>
      <c r="O32" s="665">
        <v>0</v>
      </c>
      <c r="P32" s="666">
        <v>8</v>
      </c>
      <c r="Q32" s="667">
        <v>0</v>
      </c>
      <c r="R32" s="672">
        <v>1722060.8845216245</v>
      </c>
      <c r="S32" s="673">
        <v>25.269999999999996</v>
      </c>
      <c r="T32" s="666">
        <v>0</v>
      </c>
      <c r="U32" s="670">
        <v>1.4674277911503583E-5</v>
      </c>
    </row>
    <row r="33" spans="2:21" ht="12" customHeight="1">
      <c r="B33" s="692"/>
      <c r="C33" s="661">
        <v>22</v>
      </c>
      <c r="D33" s="662" t="s">
        <v>144</v>
      </c>
      <c r="E33" s="663" t="s">
        <v>325</v>
      </c>
      <c r="F33" s="664">
        <v>66373.029258542243</v>
      </c>
      <c r="G33" s="665">
        <v>0</v>
      </c>
      <c r="H33" s="666">
        <v>7</v>
      </c>
      <c r="I33" s="667">
        <v>0</v>
      </c>
      <c r="J33" s="668">
        <v>135730.27552756006</v>
      </c>
      <c r="K33" s="665">
        <v>112.03</v>
      </c>
      <c r="L33" s="666">
        <v>7</v>
      </c>
      <c r="M33" s="667">
        <v>8.2538696370105201E-4</v>
      </c>
      <c r="N33" s="668">
        <v>48898.036136796116</v>
      </c>
      <c r="O33" s="665">
        <v>0</v>
      </c>
      <c r="P33" s="666">
        <v>8</v>
      </c>
      <c r="Q33" s="667">
        <v>0</v>
      </c>
      <c r="R33" s="672">
        <v>251001.34092289844</v>
      </c>
      <c r="S33" s="673">
        <v>112.03</v>
      </c>
      <c r="T33" s="666">
        <v>0</v>
      </c>
      <c r="U33" s="670">
        <v>4.4633227690370355E-4</v>
      </c>
    </row>
    <row r="34" spans="2:21" ht="12" customHeight="1">
      <c r="B34" s="692"/>
      <c r="C34" s="661">
        <v>23</v>
      </c>
      <c r="D34" s="662" t="s">
        <v>145</v>
      </c>
      <c r="E34" s="663" t="s">
        <v>326</v>
      </c>
      <c r="F34" s="664">
        <v>3776.0279816942107</v>
      </c>
      <c r="G34" s="665">
        <v>41.570253239298758</v>
      </c>
      <c r="H34" s="666">
        <v>7</v>
      </c>
      <c r="I34" s="667">
        <v>1.1008989721693537E-2</v>
      </c>
      <c r="J34" s="668">
        <v>9785.1504043712084</v>
      </c>
      <c r="K34" s="665">
        <v>2.89</v>
      </c>
      <c r="L34" s="666">
        <v>7</v>
      </c>
      <c r="M34" s="667">
        <v>2.9534548581991991E-4</v>
      </c>
      <c r="N34" s="668">
        <v>1074.3989769321149</v>
      </c>
      <c r="O34" s="665">
        <v>0</v>
      </c>
      <c r="P34" s="666">
        <v>8</v>
      </c>
      <c r="Q34" s="667">
        <v>0</v>
      </c>
      <c r="R34" s="672">
        <v>14635.577362997534</v>
      </c>
      <c r="S34" s="673">
        <v>44.460253239298758</v>
      </c>
      <c r="T34" s="666">
        <v>0</v>
      </c>
      <c r="U34" s="670">
        <v>3.0378202469624189E-3</v>
      </c>
    </row>
    <row r="35" spans="2:21" ht="12" customHeight="1">
      <c r="B35" s="692"/>
      <c r="C35" s="661">
        <v>24</v>
      </c>
      <c r="D35" s="662" t="s">
        <v>146</v>
      </c>
      <c r="E35" s="663" t="s">
        <v>327</v>
      </c>
      <c r="F35" s="664">
        <v>10849.830001376829</v>
      </c>
      <c r="G35" s="665">
        <v>7.0000000000000007E-2</v>
      </c>
      <c r="H35" s="666">
        <v>7</v>
      </c>
      <c r="I35" s="667">
        <v>6.4517139891700701E-6</v>
      </c>
      <c r="J35" s="668">
        <v>17361.554307602903</v>
      </c>
      <c r="K35" s="665">
        <v>12.673</v>
      </c>
      <c r="L35" s="666">
        <v>7</v>
      </c>
      <c r="M35" s="667">
        <v>7.2994616584819779E-4</v>
      </c>
      <c r="N35" s="668">
        <v>2911.6537145323277</v>
      </c>
      <c r="O35" s="665">
        <v>0</v>
      </c>
      <c r="P35" s="666">
        <v>8</v>
      </c>
      <c r="Q35" s="667">
        <v>0</v>
      </c>
      <c r="R35" s="672">
        <v>31123.038023512057</v>
      </c>
      <c r="S35" s="673">
        <v>12.743</v>
      </c>
      <c r="T35" s="666">
        <v>0</v>
      </c>
      <c r="U35" s="670">
        <v>4.0943946379441612E-4</v>
      </c>
    </row>
    <row r="36" spans="2:21" ht="12" customHeight="1">
      <c r="B36" s="692"/>
      <c r="C36" s="661">
        <v>25</v>
      </c>
      <c r="D36" s="662" t="s">
        <v>147</v>
      </c>
      <c r="E36" s="663" t="s">
        <v>328</v>
      </c>
      <c r="F36" s="664">
        <v>2895.7544221549269</v>
      </c>
      <c r="G36" s="665">
        <v>0</v>
      </c>
      <c r="H36" s="666">
        <v>7</v>
      </c>
      <c r="I36" s="667">
        <v>0</v>
      </c>
      <c r="J36" s="668">
        <v>209.60087996047517</v>
      </c>
      <c r="K36" s="665">
        <v>0</v>
      </c>
      <c r="L36" s="666">
        <v>7</v>
      </c>
      <c r="M36" s="667">
        <v>0</v>
      </c>
      <c r="N36" s="668">
        <v>0</v>
      </c>
      <c r="O36" s="665">
        <v>0</v>
      </c>
      <c r="P36" s="666">
        <v>8</v>
      </c>
      <c r="Q36" s="667"/>
      <c r="R36" s="672">
        <v>3105.3553021154021</v>
      </c>
      <c r="S36" s="673">
        <v>0</v>
      </c>
      <c r="T36" s="666">
        <v>0</v>
      </c>
      <c r="U36" s="670">
        <v>0</v>
      </c>
    </row>
    <row r="37" spans="2:21" ht="12" customHeight="1">
      <c r="B37" s="692"/>
      <c r="C37" s="661">
        <v>26</v>
      </c>
      <c r="D37" s="662" t="s">
        <v>148</v>
      </c>
      <c r="E37" s="663" t="s">
        <v>329</v>
      </c>
      <c r="F37" s="664">
        <v>6128.1638302078572</v>
      </c>
      <c r="G37" s="665">
        <v>0</v>
      </c>
      <c r="H37" s="666">
        <v>7</v>
      </c>
      <c r="I37" s="667">
        <v>0</v>
      </c>
      <c r="J37" s="668">
        <v>3036.6660799832084</v>
      </c>
      <c r="K37" s="665">
        <v>0</v>
      </c>
      <c r="L37" s="666">
        <v>7</v>
      </c>
      <c r="M37" s="667">
        <v>0</v>
      </c>
      <c r="N37" s="668">
        <v>1264.8288811974937</v>
      </c>
      <c r="O37" s="665">
        <v>0</v>
      </c>
      <c r="P37" s="666">
        <v>8</v>
      </c>
      <c r="Q37" s="667">
        <v>0</v>
      </c>
      <c r="R37" s="672">
        <v>10429.65879138856</v>
      </c>
      <c r="S37" s="673">
        <v>0</v>
      </c>
      <c r="T37" s="666">
        <v>0</v>
      </c>
      <c r="U37" s="670">
        <v>0</v>
      </c>
    </row>
    <row r="38" spans="2:21" ht="12" customHeight="1">
      <c r="B38" s="692"/>
      <c r="C38" s="661">
        <v>27</v>
      </c>
      <c r="D38" s="662" t="s">
        <v>149</v>
      </c>
      <c r="E38" s="663" t="s">
        <v>330</v>
      </c>
      <c r="F38" s="664">
        <v>2748.8980000000001</v>
      </c>
      <c r="G38" s="665">
        <v>0</v>
      </c>
      <c r="H38" s="666">
        <v>7</v>
      </c>
      <c r="I38" s="667">
        <v>0</v>
      </c>
      <c r="J38" s="668">
        <v>1040.1669999999999</v>
      </c>
      <c r="K38" s="665">
        <v>0</v>
      </c>
      <c r="L38" s="666">
        <v>7</v>
      </c>
      <c r="M38" s="667">
        <v>0</v>
      </c>
      <c r="N38" s="668">
        <v>0</v>
      </c>
      <c r="O38" s="665">
        <v>0</v>
      </c>
      <c r="P38" s="666">
        <v>8</v>
      </c>
      <c r="Q38" s="667"/>
      <c r="R38" s="672">
        <v>3789.0650000000001</v>
      </c>
      <c r="S38" s="673">
        <v>0</v>
      </c>
      <c r="T38" s="666">
        <v>0</v>
      </c>
      <c r="U38" s="670">
        <v>0</v>
      </c>
    </row>
    <row r="39" spans="2:21" ht="12" customHeight="1">
      <c r="B39" s="692"/>
      <c r="C39" s="661">
        <v>28</v>
      </c>
      <c r="D39" s="662" t="s">
        <v>150</v>
      </c>
      <c r="E39" s="663" t="s">
        <v>331</v>
      </c>
      <c r="F39" s="664">
        <v>5190.1841307281857</v>
      </c>
      <c r="G39" s="665">
        <v>0</v>
      </c>
      <c r="H39" s="666">
        <v>7</v>
      </c>
      <c r="I39" s="667">
        <v>0</v>
      </c>
      <c r="J39" s="668">
        <v>900.50896529925274</v>
      </c>
      <c r="K39" s="665">
        <v>4.3899999999999997</v>
      </c>
      <c r="L39" s="666">
        <v>7</v>
      </c>
      <c r="M39" s="667">
        <v>4.8750208706041433E-3</v>
      </c>
      <c r="N39" s="668">
        <v>0</v>
      </c>
      <c r="O39" s="665">
        <v>0</v>
      </c>
      <c r="P39" s="666">
        <v>8</v>
      </c>
      <c r="Q39" s="667"/>
      <c r="R39" s="672">
        <v>6090.6930960274385</v>
      </c>
      <c r="S39" s="673">
        <v>4.3899999999999997</v>
      </c>
      <c r="T39" s="666">
        <v>0</v>
      </c>
      <c r="U39" s="670">
        <v>7.2077182855647575E-4</v>
      </c>
    </row>
    <row r="40" spans="2:21" ht="12" customHeight="1">
      <c r="B40" s="692"/>
      <c r="C40" s="661">
        <v>29</v>
      </c>
      <c r="D40" s="662" t="s">
        <v>151</v>
      </c>
      <c r="E40" s="663" t="s">
        <v>332</v>
      </c>
      <c r="F40" s="664">
        <v>19529.848266898513</v>
      </c>
      <c r="G40" s="665">
        <v>5.2466503050247981</v>
      </c>
      <c r="H40" s="666">
        <v>7</v>
      </c>
      <c r="I40" s="667">
        <v>2.6864777612826821E-4</v>
      </c>
      <c r="J40" s="668">
        <v>9665.6503516586581</v>
      </c>
      <c r="K40" s="665">
        <v>17.117999999999999</v>
      </c>
      <c r="L40" s="666">
        <v>7</v>
      </c>
      <c r="M40" s="667">
        <v>1.7710137835745829E-3</v>
      </c>
      <c r="N40" s="668">
        <v>400.37274694460848</v>
      </c>
      <c r="O40" s="665">
        <v>0</v>
      </c>
      <c r="P40" s="666">
        <v>8</v>
      </c>
      <c r="Q40" s="667">
        <v>0</v>
      </c>
      <c r="R40" s="672">
        <v>29595.871365501778</v>
      </c>
      <c r="S40" s="673">
        <v>22.364650305024796</v>
      </c>
      <c r="T40" s="666">
        <v>0</v>
      </c>
      <c r="U40" s="670">
        <v>7.5566791154167516E-4</v>
      </c>
    </row>
    <row r="41" spans="2:21" ht="12" customHeight="1">
      <c r="B41" s="692"/>
      <c r="C41" s="661">
        <v>30</v>
      </c>
      <c r="D41" s="662" t="s">
        <v>152</v>
      </c>
      <c r="E41" s="663" t="s">
        <v>333</v>
      </c>
      <c r="F41" s="694">
        <v>2952.7229394422043</v>
      </c>
      <c r="G41" s="695">
        <v>0</v>
      </c>
      <c r="H41" s="666">
        <v>6</v>
      </c>
      <c r="I41" s="667">
        <v>0</v>
      </c>
      <c r="J41" s="696">
        <v>326.03974276975765</v>
      </c>
      <c r="K41" s="695">
        <v>0</v>
      </c>
      <c r="L41" s="666">
        <v>6</v>
      </c>
      <c r="M41" s="667">
        <v>0</v>
      </c>
      <c r="N41" s="696">
        <v>0</v>
      </c>
      <c r="O41" s="695">
        <v>0</v>
      </c>
      <c r="P41" s="666">
        <v>7</v>
      </c>
      <c r="Q41" s="667"/>
      <c r="R41" s="697">
        <v>3278.7626822119619</v>
      </c>
      <c r="S41" s="696">
        <v>0</v>
      </c>
      <c r="T41" s="666">
        <v>0</v>
      </c>
      <c r="U41" s="670">
        <v>0</v>
      </c>
    </row>
    <row r="42" spans="2:21" ht="12" customHeight="1">
      <c r="B42" s="692"/>
      <c r="C42" s="661">
        <v>31</v>
      </c>
      <c r="D42" s="662" t="s">
        <v>153</v>
      </c>
      <c r="E42" s="663" t="s">
        <v>334</v>
      </c>
      <c r="F42" s="694">
        <v>31775.812236105201</v>
      </c>
      <c r="G42" s="695">
        <v>0</v>
      </c>
      <c r="H42" s="666">
        <v>7</v>
      </c>
      <c r="I42" s="667">
        <v>0</v>
      </c>
      <c r="J42" s="698">
        <v>5481.4089100508672</v>
      </c>
      <c r="K42" s="695">
        <v>11.36</v>
      </c>
      <c r="L42" s="666">
        <v>7</v>
      </c>
      <c r="M42" s="667">
        <v>2.0724598705216062E-3</v>
      </c>
      <c r="N42" s="699">
        <v>8519.9123850589858</v>
      </c>
      <c r="O42" s="695">
        <v>0</v>
      </c>
      <c r="P42" s="666">
        <v>8</v>
      </c>
      <c r="Q42" s="667">
        <v>0</v>
      </c>
      <c r="R42" s="669">
        <v>45777.133531215048</v>
      </c>
      <c r="S42" s="668">
        <v>11.36</v>
      </c>
      <c r="T42" s="666">
        <v>0</v>
      </c>
      <c r="U42" s="670">
        <v>2.4815883223124291E-4</v>
      </c>
    </row>
    <row r="43" spans="2:21" ht="12" customHeight="1">
      <c r="B43" s="692"/>
      <c r="C43" s="661">
        <v>32</v>
      </c>
      <c r="D43" s="662" t="s">
        <v>154</v>
      </c>
      <c r="E43" s="663" t="s">
        <v>335</v>
      </c>
      <c r="F43" s="664">
        <v>72065.185883657759</v>
      </c>
      <c r="G43" s="665">
        <v>2.0317855502746993</v>
      </c>
      <c r="H43" s="666">
        <v>7</v>
      </c>
      <c r="I43" s="667">
        <v>2.8193718303243118E-5</v>
      </c>
      <c r="J43" s="668">
        <v>34129.414454060447</v>
      </c>
      <c r="K43" s="665">
        <v>66.819999999999993</v>
      </c>
      <c r="L43" s="666">
        <v>7</v>
      </c>
      <c r="M43" s="667">
        <v>1.9578419691302462E-3</v>
      </c>
      <c r="N43" s="668">
        <v>7557.9545101591193</v>
      </c>
      <c r="O43" s="665">
        <v>0</v>
      </c>
      <c r="P43" s="666">
        <v>8</v>
      </c>
      <c r="Q43" s="667">
        <v>0</v>
      </c>
      <c r="R43" s="672">
        <v>113752.55484787733</v>
      </c>
      <c r="S43" s="673">
        <v>68.851785550274698</v>
      </c>
      <c r="T43" s="666">
        <v>0</v>
      </c>
      <c r="U43" s="670">
        <v>6.0527682778071254E-4</v>
      </c>
    </row>
    <row r="44" spans="2:21" ht="12" customHeight="1">
      <c r="B44" s="691"/>
      <c r="C44" s="676"/>
      <c r="D44" s="700" t="s">
        <v>420</v>
      </c>
      <c r="E44" s="678" t="s">
        <v>731</v>
      </c>
      <c r="F44" s="679">
        <v>2749.5235426768604</v>
      </c>
      <c r="G44" s="680">
        <v>0.37100000000000011</v>
      </c>
      <c r="H44" s="681">
        <v>0</v>
      </c>
      <c r="I44" s="682">
        <v>1.3493246893198256E-4</v>
      </c>
      <c r="J44" s="683">
        <v>41541.917475585302</v>
      </c>
      <c r="K44" s="680">
        <v>172.49200000000002</v>
      </c>
      <c r="L44" s="681">
        <v>0</v>
      </c>
      <c r="M44" s="682">
        <v>4.1522397251252475E-3</v>
      </c>
      <c r="N44" s="683">
        <v>12678.940582651612</v>
      </c>
      <c r="O44" s="680">
        <v>0</v>
      </c>
      <c r="P44" s="681">
        <v>0</v>
      </c>
      <c r="Q44" s="682">
        <v>0</v>
      </c>
      <c r="R44" s="684">
        <v>56970.381600913781</v>
      </c>
      <c r="S44" s="685">
        <v>172.86300000000003</v>
      </c>
      <c r="T44" s="681">
        <v>0</v>
      </c>
      <c r="U44" s="686">
        <v>3.0342608763081792E-3</v>
      </c>
    </row>
    <row r="45" spans="2:21" ht="12" customHeight="1">
      <c r="B45" s="692" t="s">
        <v>336</v>
      </c>
      <c r="C45" s="661">
        <v>33</v>
      </c>
      <c r="D45" s="662" t="s">
        <v>732</v>
      </c>
      <c r="E45" s="663" t="s">
        <v>340</v>
      </c>
      <c r="F45" s="664">
        <v>2144.5405645435808</v>
      </c>
      <c r="G45" s="665">
        <v>0.37100000000000011</v>
      </c>
      <c r="H45" s="666">
        <v>7</v>
      </c>
      <c r="I45" s="667">
        <v>1.7299742711043541E-4</v>
      </c>
      <c r="J45" s="668">
        <v>38750.928154227287</v>
      </c>
      <c r="K45" s="665">
        <v>155.392</v>
      </c>
      <c r="L45" s="666">
        <v>7</v>
      </c>
      <c r="M45" s="667">
        <v>4.01002007955901E-3</v>
      </c>
      <c r="N45" s="668">
        <v>12520.794647537885</v>
      </c>
      <c r="O45" s="665">
        <v>0</v>
      </c>
      <c r="P45" s="666">
        <v>8</v>
      </c>
      <c r="Q45" s="667">
        <v>0</v>
      </c>
      <c r="R45" s="672">
        <v>53416.263366308754</v>
      </c>
      <c r="S45" s="673">
        <v>155.76300000000001</v>
      </c>
      <c r="T45" s="666">
        <v>0</v>
      </c>
      <c r="U45" s="670">
        <v>2.9160220162132199E-3</v>
      </c>
    </row>
    <row r="46" spans="2:21" ht="12" customHeight="1">
      <c r="B46" s="692" t="s">
        <v>339</v>
      </c>
      <c r="C46" s="661">
        <v>34</v>
      </c>
      <c r="D46" s="662" t="s">
        <v>733</v>
      </c>
      <c r="E46" s="663" t="s">
        <v>342</v>
      </c>
      <c r="F46" s="664">
        <v>445.7525287549708</v>
      </c>
      <c r="G46" s="665">
        <v>0</v>
      </c>
      <c r="H46" s="666">
        <v>5</v>
      </c>
      <c r="I46" s="667">
        <v>0</v>
      </c>
      <c r="J46" s="668">
        <v>349.36131307569394</v>
      </c>
      <c r="K46" s="665">
        <v>10.1</v>
      </c>
      <c r="L46" s="666">
        <v>5</v>
      </c>
      <c r="M46" s="667">
        <v>2.8909898211344584E-2</v>
      </c>
      <c r="N46" s="668">
        <v>110.51061146799906</v>
      </c>
      <c r="O46" s="665">
        <v>0</v>
      </c>
      <c r="P46" s="666">
        <v>6</v>
      </c>
      <c r="Q46" s="667">
        <v>0</v>
      </c>
      <c r="R46" s="672">
        <v>905.62445329866387</v>
      </c>
      <c r="S46" s="673">
        <v>10.1</v>
      </c>
      <c r="T46" s="666">
        <v>0</v>
      </c>
      <c r="U46" s="670">
        <v>1.1152525711084287E-2</v>
      </c>
    </row>
    <row r="47" spans="2:21" ht="12" customHeight="1">
      <c r="B47" s="692" t="s">
        <v>341</v>
      </c>
      <c r="C47" s="661">
        <v>35</v>
      </c>
      <c r="D47" s="662" t="s">
        <v>734</v>
      </c>
      <c r="E47" s="663" t="s">
        <v>343</v>
      </c>
      <c r="F47" s="664">
        <v>13</v>
      </c>
      <c r="G47" s="665">
        <v>0</v>
      </c>
      <c r="H47" s="666">
        <v>6</v>
      </c>
      <c r="I47" s="667">
        <v>0</v>
      </c>
      <c r="J47" s="668">
        <v>0</v>
      </c>
      <c r="K47" s="665">
        <v>0</v>
      </c>
      <c r="L47" s="666">
        <v>6</v>
      </c>
      <c r="M47" s="667"/>
      <c r="N47" s="668">
        <v>0</v>
      </c>
      <c r="O47" s="665">
        <v>0</v>
      </c>
      <c r="P47" s="666">
        <v>6</v>
      </c>
      <c r="Q47" s="667"/>
      <c r="R47" s="672">
        <v>13</v>
      </c>
      <c r="S47" s="673">
        <v>0</v>
      </c>
      <c r="T47" s="666">
        <v>0</v>
      </c>
      <c r="U47" s="670">
        <v>0</v>
      </c>
    </row>
    <row r="48" spans="2:21" ht="12" customHeight="1">
      <c r="B48" s="692"/>
      <c r="C48" s="661">
        <v>36</v>
      </c>
      <c r="D48" s="662" t="s">
        <v>22</v>
      </c>
      <c r="E48" s="663" t="s">
        <v>735</v>
      </c>
      <c r="F48" s="664">
        <v>35.462195598992771</v>
      </c>
      <c r="G48" s="665">
        <v>0</v>
      </c>
      <c r="H48" s="666">
        <v>7</v>
      </c>
      <c r="I48" s="667">
        <v>0</v>
      </c>
      <c r="J48" s="668">
        <v>1981.0740022354173</v>
      </c>
      <c r="K48" s="665">
        <v>0</v>
      </c>
      <c r="L48" s="666">
        <v>7</v>
      </c>
      <c r="M48" s="667">
        <v>0</v>
      </c>
      <c r="N48" s="668">
        <v>47.635323645729038</v>
      </c>
      <c r="O48" s="665">
        <v>0</v>
      </c>
      <c r="P48" s="666">
        <v>8</v>
      </c>
      <c r="Q48" s="667">
        <v>0</v>
      </c>
      <c r="R48" s="672">
        <v>2064.1715214801393</v>
      </c>
      <c r="S48" s="673">
        <v>0</v>
      </c>
      <c r="T48" s="666">
        <v>0</v>
      </c>
      <c r="U48" s="670">
        <v>0</v>
      </c>
    </row>
    <row r="49" spans="2:21" ht="12" customHeight="1">
      <c r="B49" s="692"/>
      <c r="C49" s="661">
        <v>37</v>
      </c>
      <c r="D49" s="662" t="s">
        <v>159</v>
      </c>
      <c r="E49" s="663" t="s">
        <v>736</v>
      </c>
      <c r="F49" s="664">
        <v>110.76825377931658</v>
      </c>
      <c r="G49" s="665">
        <v>0</v>
      </c>
      <c r="H49" s="666">
        <v>7</v>
      </c>
      <c r="I49" s="667">
        <v>0</v>
      </c>
      <c r="J49" s="668">
        <v>460.55400604690652</v>
      </c>
      <c r="K49" s="665">
        <v>7</v>
      </c>
      <c r="L49" s="666">
        <v>7</v>
      </c>
      <c r="M49" s="667">
        <v>1.5199086118224023E-2</v>
      </c>
      <c r="N49" s="668">
        <v>0</v>
      </c>
      <c r="O49" s="665">
        <v>0</v>
      </c>
      <c r="P49" s="666">
        <v>8</v>
      </c>
      <c r="Q49" s="667"/>
      <c r="R49" s="672">
        <v>571.3222598262231</v>
      </c>
      <c r="S49" s="673">
        <v>7</v>
      </c>
      <c r="T49" s="666">
        <v>0</v>
      </c>
      <c r="U49" s="670">
        <v>1.2252279479061717E-2</v>
      </c>
    </row>
    <row r="50" spans="2:21" ht="12" customHeight="1">
      <c r="B50" s="701"/>
      <c r="C50" s="676"/>
      <c r="D50" s="677" t="s">
        <v>421</v>
      </c>
      <c r="E50" s="678" t="s">
        <v>737</v>
      </c>
      <c r="F50" s="679">
        <v>902.18482218470888</v>
      </c>
      <c r="G50" s="680">
        <v>0</v>
      </c>
      <c r="H50" s="681">
        <v>6</v>
      </c>
      <c r="I50" s="682">
        <v>0</v>
      </c>
      <c r="J50" s="683">
        <v>4552.5006451220024</v>
      </c>
      <c r="K50" s="680">
        <v>0</v>
      </c>
      <c r="L50" s="681">
        <v>6</v>
      </c>
      <c r="M50" s="682">
        <v>0</v>
      </c>
      <c r="N50" s="683">
        <v>3338.7867453680792</v>
      </c>
      <c r="O50" s="680">
        <v>0</v>
      </c>
      <c r="P50" s="681">
        <v>7</v>
      </c>
      <c r="Q50" s="682">
        <v>0</v>
      </c>
      <c r="R50" s="684">
        <v>8793.4722126747911</v>
      </c>
      <c r="S50" s="685">
        <v>0</v>
      </c>
      <c r="T50" s="681">
        <v>0</v>
      </c>
      <c r="U50" s="686">
        <v>0</v>
      </c>
    </row>
    <row r="51" spans="2:21" ht="12" customHeight="1">
      <c r="B51" s="692"/>
      <c r="C51" s="661">
        <v>38</v>
      </c>
      <c r="D51" s="662" t="s">
        <v>422</v>
      </c>
      <c r="E51" s="663" t="s">
        <v>348</v>
      </c>
      <c r="F51" s="664">
        <v>343.61772221521159</v>
      </c>
      <c r="G51" s="665">
        <v>0</v>
      </c>
      <c r="H51" s="666">
        <v>0</v>
      </c>
      <c r="I51" s="667">
        <v>0</v>
      </c>
      <c r="J51" s="668">
        <v>122.67171700223194</v>
      </c>
      <c r="K51" s="665">
        <v>0</v>
      </c>
      <c r="L51" s="666">
        <v>0</v>
      </c>
      <c r="M51" s="667">
        <v>0</v>
      </c>
      <c r="N51" s="668">
        <v>3005.4558608170278</v>
      </c>
      <c r="O51" s="665">
        <v>0</v>
      </c>
      <c r="P51" s="666">
        <v>0</v>
      </c>
      <c r="Q51" s="667">
        <v>0</v>
      </c>
      <c r="R51" s="672">
        <v>3471.7453000344713</v>
      </c>
      <c r="S51" s="673">
        <v>0</v>
      </c>
      <c r="T51" s="666">
        <v>0</v>
      </c>
      <c r="U51" s="670">
        <v>0</v>
      </c>
    </row>
    <row r="52" spans="2:21" ht="12" customHeight="1">
      <c r="B52" s="692" t="s">
        <v>738</v>
      </c>
      <c r="C52" s="661">
        <v>39</v>
      </c>
      <c r="D52" s="662" t="s">
        <v>423</v>
      </c>
      <c r="E52" s="663" t="s">
        <v>349</v>
      </c>
      <c r="F52" s="664">
        <v>109.51098281265881</v>
      </c>
      <c r="G52" s="665">
        <v>0</v>
      </c>
      <c r="H52" s="666">
        <v>0</v>
      </c>
      <c r="I52" s="667">
        <v>0</v>
      </c>
      <c r="J52" s="668">
        <v>3658.5870574880373</v>
      </c>
      <c r="K52" s="665">
        <v>0</v>
      </c>
      <c r="L52" s="666">
        <v>0</v>
      </c>
      <c r="M52" s="667">
        <v>0</v>
      </c>
      <c r="N52" s="668">
        <v>333.33088455105144</v>
      </c>
      <c r="O52" s="665">
        <v>0</v>
      </c>
      <c r="P52" s="666">
        <v>0</v>
      </c>
      <c r="Q52" s="667">
        <v>0</v>
      </c>
      <c r="R52" s="672">
        <v>4101.4289248517471</v>
      </c>
      <c r="S52" s="673">
        <v>0</v>
      </c>
      <c r="T52" s="666">
        <v>0</v>
      </c>
      <c r="U52" s="670">
        <v>0</v>
      </c>
    </row>
    <row r="53" spans="2:21" ht="12" customHeight="1">
      <c r="B53" s="692"/>
      <c r="C53" s="661">
        <v>40</v>
      </c>
      <c r="D53" s="662" t="s">
        <v>424</v>
      </c>
      <c r="E53" s="663" t="s">
        <v>350</v>
      </c>
      <c r="F53" s="664">
        <v>66.54454355861715</v>
      </c>
      <c r="G53" s="665">
        <v>0</v>
      </c>
      <c r="H53" s="666">
        <v>0</v>
      </c>
      <c r="I53" s="667">
        <v>0</v>
      </c>
      <c r="J53" s="668">
        <v>606.96403900419966</v>
      </c>
      <c r="K53" s="665">
        <v>0</v>
      </c>
      <c r="L53" s="666">
        <v>0</v>
      </c>
      <c r="M53" s="667">
        <v>0</v>
      </c>
      <c r="N53" s="668">
        <v>0</v>
      </c>
      <c r="O53" s="665">
        <v>0</v>
      </c>
      <c r="P53" s="666">
        <v>0</v>
      </c>
      <c r="Q53" s="667"/>
      <c r="R53" s="672">
        <v>673.50858256281685</v>
      </c>
      <c r="S53" s="673">
        <v>0</v>
      </c>
      <c r="T53" s="666">
        <v>0</v>
      </c>
      <c r="U53" s="670">
        <v>0</v>
      </c>
    </row>
    <row r="54" spans="2:21" ht="12" customHeight="1">
      <c r="B54" s="692"/>
      <c r="C54" s="661">
        <v>41</v>
      </c>
      <c r="D54" s="662" t="s">
        <v>425</v>
      </c>
      <c r="E54" s="663" t="s">
        <v>351</v>
      </c>
      <c r="F54" s="664">
        <v>355.94582890047263</v>
      </c>
      <c r="G54" s="665">
        <v>0</v>
      </c>
      <c r="H54" s="666">
        <v>0</v>
      </c>
      <c r="I54" s="667">
        <v>0</v>
      </c>
      <c r="J54" s="668">
        <v>0</v>
      </c>
      <c r="K54" s="665">
        <v>0</v>
      </c>
      <c r="L54" s="666">
        <v>0</v>
      </c>
      <c r="M54" s="667"/>
      <c r="N54" s="668">
        <v>0</v>
      </c>
      <c r="O54" s="665">
        <v>0</v>
      </c>
      <c r="P54" s="666">
        <v>0</v>
      </c>
      <c r="Q54" s="667"/>
      <c r="R54" s="672">
        <v>355.94582890047263</v>
      </c>
      <c r="S54" s="673">
        <v>0</v>
      </c>
      <c r="T54" s="666">
        <v>0</v>
      </c>
      <c r="U54" s="670">
        <v>0</v>
      </c>
    </row>
    <row r="55" spans="2:21" ht="12" customHeight="1">
      <c r="B55" s="692"/>
      <c r="C55" s="661">
        <v>42</v>
      </c>
      <c r="D55" s="662" t="s">
        <v>426</v>
      </c>
      <c r="E55" s="663" t="s">
        <v>352</v>
      </c>
      <c r="F55" s="664">
        <v>26.565744697748713</v>
      </c>
      <c r="G55" s="665">
        <v>0</v>
      </c>
      <c r="H55" s="666">
        <v>0</v>
      </c>
      <c r="I55" s="693">
        <v>0</v>
      </c>
      <c r="J55" s="668">
        <v>164.27783162753371</v>
      </c>
      <c r="K55" s="665">
        <v>0</v>
      </c>
      <c r="L55" s="666">
        <v>0</v>
      </c>
      <c r="M55" s="693">
        <v>0</v>
      </c>
      <c r="N55" s="668">
        <v>0</v>
      </c>
      <c r="O55" s="665">
        <v>0</v>
      </c>
      <c r="P55" s="666">
        <v>0</v>
      </c>
      <c r="Q55" s="693"/>
      <c r="R55" s="672">
        <v>190.84357632528241</v>
      </c>
      <c r="S55" s="673">
        <v>0</v>
      </c>
      <c r="T55" s="666">
        <v>0</v>
      </c>
      <c r="U55" s="670">
        <v>0</v>
      </c>
    </row>
    <row r="56" spans="2:21" ht="12" customHeight="1">
      <c r="B56" s="691"/>
      <c r="C56" s="676"/>
      <c r="D56" s="677" t="s">
        <v>427</v>
      </c>
      <c r="E56" s="678" t="s">
        <v>739</v>
      </c>
      <c r="F56" s="679">
        <v>58767.823193647462</v>
      </c>
      <c r="G56" s="680">
        <v>0</v>
      </c>
      <c r="H56" s="681">
        <v>6</v>
      </c>
      <c r="I56" s="682">
        <v>0</v>
      </c>
      <c r="J56" s="683">
        <v>8112.9264988245095</v>
      </c>
      <c r="K56" s="680">
        <v>0</v>
      </c>
      <c r="L56" s="681">
        <v>6</v>
      </c>
      <c r="M56" s="682">
        <v>0</v>
      </c>
      <c r="N56" s="683">
        <v>196.68971133001338</v>
      </c>
      <c r="O56" s="680">
        <v>0</v>
      </c>
      <c r="P56" s="681">
        <v>7</v>
      </c>
      <c r="Q56" s="682">
        <v>0</v>
      </c>
      <c r="R56" s="684">
        <v>67077.439403801982</v>
      </c>
      <c r="S56" s="685">
        <v>0</v>
      </c>
      <c r="T56" s="681">
        <v>0</v>
      </c>
      <c r="U56" s="686">
        <v>0</v>
      </c>
    </row>
    <row r="57" spans="2:21" ht="12" customHeight="1">
      <c r="B57" s="692" t="s">
        <v>740</v>
      </c>
      <c r="C57" s="661">
        <v>43</v>
      </c>
      <c r="D57" s="662" t="s">
        <v>167</v>
      </c>
      <c r="E57" s="663" t="s">
        <v>355</v>
      </c>
      <c r="F57" s="664">
        <v>1703.3807320172275</v>
      </c>
      <c r="G57" s="665">
        <v>0</v>
      </c>
      <c r="H57" s="666">
        <v>0</v>
      </c>
      <c r="I57" s="667">
        <v>0</v>
      </c>
      <c r="J57" s="668">
        <v>687.06694427884156</v>
      </c>
      <c r="K57" s="665">
        <v>0</v>
      </c>
      <c r="L57" s="666">
        <v>0</v>
      </c>
      <c r="M57" s="667">
        <v>0</v>
      </c>
      <c r="N57" s="668">
        <v>52.12726432253055</v>
      </c>
      <c r="O57" s="665">
        <v>0</v>
      </c>
      <c r="P57" s="666">
        <v>0</v>
      </c>
      <c r="Q57" s="667">
        <v>0</v>
      </c>
      <c r="R57" s="672">
        <v>2442.5749406185996</v>
      </c>
      <c r="S57" s="673">
        <v>0</v>
      </c>
      <c r="T57" s="666">
        <v>0</v>
      </c>
      <c r="U57" s="670">
        <v>0</v>
      </c>
    </row>
    <row r="58" spans="2:21" ht="12" customHeight="1">
      <c r="B58" s="692" t="s">
        <v>429</v>
      </c>
      <c r="C58" s="661">
        <v>44</v>
      </c>
      <c r="D58" s="662" t="s">
        <v>168</v>
      </c>
      <c r="E58" s="663" t="s">
        <v>356</v>
      </c>
      <c r="F58" s="664">
        <v>7499.9012339421015</v>
      </c>
      <c r="G58" s="665">
        <v>0</v>
      </c>
      <c r="H58" s="666">
        <v>0</v>
      </c>
      <c r="I58" s="667">
        <v>0</v>
      </c>
      <c r="J58" s="668">
        <v>197.11171862031765</v>
      </c>
      <c r="K58" s="665">
        <v>0</v>
      </c>
      <c r="L58" s="666">
        <v>0</v>
      </c>
      <c r="M58" s="667">
        <v>0</v>
      </c>
      <c r="N58" s="668">
        <v>0</v>
      </c>
      <c r="O58" s="665">
        <v>0</v>
      </c>
      <c r="P58" s="666">
        <v>0</v>
      </c>
      <c r="Q58" s="667"/>
      <c r="R58" s="672">
        <v>7697.0129525624188</v>
      </c>
      <c r="S58" s="673">
        <v>0</v>
      </c>
      <c r="T58" s="666">
        <v>0</v>
      </c>
      <c r="U58" s="670">
        <v>0</v>
      </c>
    </row>
    <row r="59" spans="2:21" ht="12" customHeight="1">
      <c r="B59" s="692"/>
      <c r="C59" s="661">
        <v>45</v>
      </c>
      <c r="D59" s="662" t="s">
        <v>169</v>
      </c>
      <c r="E59" s="663" t="s">
        <v>357</v>
      </c>
      <c r="F59" s="664">
        <v>45632.797666950399</v>
      </c>
      <c r="G59" s="665">
        <v>0</v>
      </c>
      <c r="H59" s="666">
        <v>1</v>
      </c>
      <c r="I59" s="667">
        <v>0</v>
      </c>
      <c r="J59" s="668">
        <v>6682.506340165698</v>
      </c>
      <c r="K59" s="665">
        <v>0</v>
      </c>
      <c r="L59" s="666">
        <v>1</v>
      </c>
      <c r="M59" s="667">
        <v>0</v>
      </c>
      <c r="N59" s="668">
        <v>144.56244700748283</v>
      </c>
      <c r="O59" s="665">
        <v>0</v>
      </c>
      <c r="P59" s="666">
        <v>1</v>
      </c>
      <c r="Q59" s="667">
        <v>0</v>
      </c>
      <c r="R59" s="672">
        <v>52459.866454123578</v>
      </c>
      <c r="S59" s="673">
        <v>0</v>
      </c>
      <c r="T59" s="666">
        <v>0</v>
      </c>
      <c r="U59" s="670">
        <v>0</v>
      </c>
    </row>
    <row r="60" spans="2:21" ht="12" customHeight="1">
      <c r="B60" s="692"/>
      <c r="C60" s="661">
        <v>46</v>
      </c>
      <c r="D60" s="662" t="s">
        <v>430</v>
      </c>
      <c r="E60" s="663"/>
      <c r="F60" s="664">
        <v>3931.7435607377402</v>
      </c>
      <c r="G60" s="665">
        <v>0</v>
      </c>
      <c r="H60" s="666">
        <v>0</v>
      </c>
      <c r="I60" s="667">
        <v>0</v>
      </c>
      <c r="J60" s="668">
        <v>546.24149575965066</v>
      </c>
      <c r="K60" s="665">
        <v>0</v>
      </c>
      <c r="L60" s="666">
        <v>0</v>
      </c>
      <c r="M60" s="667">
        <v>0</v>
      </c>
      <c r="N60" s="668">
        <v>0</v>
      </c>
      <c r="O60" s="665">
        <v>0</v>
      </c>
      <c r="P60" s="666">
        <v>0</v>
      </c>
      <c r="Q60" s="667"/>
      <c r="R60" s="672">
        <v>4477.9850564973913</v>
      </c>
      <c r="S60" s="673">
        <v>0</v>
      </c>
      <c r="T60" s="666">
        <v>0</v>
      </c>
      <c r="U60" s="670">
        <v>0</v>
      </c>
    </row>
    <row r="61" spans="2:21" ht="12" customHeight="1">
      <c r="B61" s="691"/>
      <c r="C61" s="676"/>
      <c r="D61" s="677" t="s">
        <v>431</v>
      </c>
      <c r="E61" s="678" t="s">
        <v>741</v>
      </c>
      <c r="F61" s="679">
        <v>155933.33340755623</v>
      </c>
      <c r="G61" s="680">
        <v>0</v>
      </c>
      <c r="H61" s="681">
        <v>6</v>
      </c>
      <c r="I61" s="682">
        <v>0</v>
      </c>
      <c r="J61" s="683">
        <v>31378.196918539474</v>
      </c>
      <c r="K61" s="680">
        <v>0</v>
      </c>
      <c r="L61" s="681">
        <v>6</v>
      </c>
      <c r="M61" s="682">
        <v>0</v>
      </c>
      <c r="N61" s="683">
        <v>39546.328650222742</v>
      </c>
      <c r="O61" s="680">
        <v>0</v>
      </c>
      <c r="P61" s="681">
        <v>7</v>
      </c>
      <c r="Q61" s="682">
        <v>0</v>
      </c>
      <c r="R61" s="684">
        <v>226857.85897631844</v>
      </c>
      <c r="S61" s="685">
        <v>0</v>
      </c>
      <c r="T61" s="681">
        <v>0</v>
      </c>
      <c r="U61" s="686">
        <v>0</v>
      </c>
    </row>
    <row r="62" spans="2:21" ht="12" customHeight="1">
      <c r="B62" s="692"/>
      <c r="C62" s="702">
        <v>47</v>
      </c>
      <c r="D62" s="703" t="s">
        <v>172</v>
      </c>
      <c r="E62" s="663" t="s">
        <v>742</v>
      </c>
      <c r="F62" s="664">
        <v>504.62912205555574</v>
      </c>
      <c r="G62" s="665">
        <v>0</v>
      </c>
      <c r="H62" s="666">
        <v>0</v>
      </c>
      <c r="I62" s="667">
        <v>0</v>
      </c>
      <c r="J62" s="668">
        <v>144.94756165434379</v>
      </c>
      <c r="K62" s="665">
        <v>0</v>
      </c>
      <c r="L62" s="666">
        <v>0</v>
      </c>
      <c r="M62" s="667">
        <v>0</v>
      </c>
      <c r="N62" s="668">
        <v>0</v>
      </c>
      <c r="O62" s="665">
        <v>0</v>
      </c>
      <c r="P62" s="666">
        <v>0</v>
      </c>
      <c r="Q62" s="667"/>
      <c r="R62" s="672">
        <v>649.5766837098995</v>
      </c>
      <c r="S62" s="673">
        <v>0</v>
      </c>
      <c r="T62" s="666">
        <v>0</v>
      </c>
      <c r="U62" s="670">
        <v>0</v>
      </c>
    </row>
    <row r="63" spans="2:21" ht="12" customHeight="1">
      <c r="B63" s="692"/>
      <c r="C63" s="704">
        <v>48</v>
      </c>
      <c r="D63" s="339" t="s">
        <v>743</v>
      </c>
      <c r="E63" s="663" t="s">
        <v>744</v>
      </c>
      <c r="F63" s="664">
        <v>2058.7360170743245</v>
      </c>
      <c r="G63" s="665">
        <v>0</v>
      </c>
      <c r="H63" s="666">
        <v>0</v>
      </c>
      <c r="I63" s="667">
        <v>0</v>
      </c>
      <c r="J63" s="668">
        <v>7784.7012630006266</v>
      </c>
      <c r="K63" s="665">
        <v>0</v>
      </c>
      <c r="L63" s="666">
        <v>0</v>
      </c>
      <c r="M63" s="667">
        <v>0</v>
      </c>
      <c r="N63" s="668">
        <v>0</v>
      </c>
      <c r="O63" s="665">
        <v>0</v>
      </c>
      <c r="P63" s="666">
        <v>0</v>
      </c>
      <c r="Q63" s="667"/>
      <c r="R63" s="672">
        <v>9843.4372800749516</v>
      </c>
      <c r="S63" s="673">
        <v>0</v>
      </c>
      <c r="T63" s="666">
        <v>0</v>
      </c>
      <c r="U63" s="670">
        <v>0</v>
      </c>
    </row>
    <row r="64" spans="2:21" ht="12" customHeight="1">
      <c r="B64" s="660"/>
      <c r="C64" s="702">
        <v>49</v>
      </c>
      <c r="D64" s="705" t="s">
        <v>174</v>
      </c>
      <c r="E64" s="663" t="s">
        <v>745</v>
      </c>
      <c r="F64" s="664">
        <v>14740.166364952682</v>
      </c>
      <c r="G64" s="665">
        <v>0</v>
      </c>
      <c r="H64" s="666">
        <v>0</v>
      </c>
      <c r="I64" s="667">
        <v>0</v>
      </c>
      <c r="J64" s="668">
        <v>3406.1489590569672</v>
      </c>
      <c r="K64" s="665">
        <v>0</v>
      </c>
      <c r="L64" s="666">
        <v>0</v>
      </c>
      <c r="M64" s="667">
        <v>0</v>
      </c>
      <c r="N64" s="668">
        <v>10657.174772849148</v>
      </c>
      <c r="O64" s="665">
        <v>0</v>
      </c>
      <c r="P64" s="666">
        <v>0</v>
      </c>
      <c r="Q64" s="667">
        <v>0</v>
      </c>
      <c r="R64" s="672">
        <v>28803.490096858797</v>
      </c>
      <c r="S64" s="673">
        <v>0</v>
      </c>
      <c r="T64" s="666">
        <v>0</v>
      </c>
      <c r="U64" s="670">
        <v>0</v>
      </c>
    </row>
    <row r="65" spans="2:21" ht="12" customHeight="1">
      <c r="B65" s="660" t="s">
        <v>433</v>
      </c>
      <c r="C65" s="704">
        <v>50</v>
      </c>
      <c r="D65" s="662" t="s">
        <v>175</v>
      </c>
      <c r="E65" s="663" t="s">
        <v>746</v>
      </c>
      <c r="F65" s="664">
        <v>92367.654341243717</v>
      </c>
      <c r="G65" s="665">
        <v>0</v>
      </c>
      <c r="H65" s="666">
        <v>0</v>
      </c>
      <c r="I65" s="667">
        <v>0</v>
      </c>
      <c r="J65" s="668">
        <v>7083.2421193604496</v>
      </c>
      <c r="K65" s="665">
        <v>0</v>
      </c>
      <c r="L65" s="666">
        <v>0</v>
      </c>
      <c r="M65" s="667">
        <v>0</v>
      </c>
      <c r="N65" s="668">
        <v>0</v>
      </c>
      <c r="O65" s="665">
        <v>0</v>
      </c>
      <c r="P65" s="666">
        <v>0</v>
      </c>
      <c r="Q65" s="667"/>
      <c r="R65" s="672">
        <v>99450.89646060417</v>
      </c>
      <c r="S65" s="673">
        <v>0</v>
      </c>
      <c r="T65" s="666">
        <v>0</v>
      </c>
      <c r="U65" s="670">
        <v>0</v>
      </c>
    </row>
    <row r="66" spans="2:21" ht="12" customHeight="1">
      <c r="B66" s="692" t="s">
        <v>747</v>
      </c>
      <c r="C66" s="702">
        <v>51</v>
      </c>
      <c r="D66" s="662" t="s">
        <v>748</v>
      </c>
      <c r="E66" s="663" t="s">
        <v>749</v>
      </c>
      <c r="F66" s="664">
        <v>4286.6068840185844</v>
      </c>
      <c r="G66" s="665">
        <v>0</v>
      </c>
      <c r="H66" s="666">
        <v>0</v>
      </c>
      <c r="I66" s="667">
        <v>0</v>
      </c>
      <c r="J66" s="668">
        <v>1439.168707636414</v>
      </c>
      <c r="K66" s="665">
        <v>0</v>
      </c>
      <c r="L66" s="666">
        <v>0</v>
      </c>
      <c r="M66" s="667">
        <v>0</v>
      </c>
      <c r="N66" s="668">
        <v>47.439599561231034</v>
      </c>
      <c r="O66" s="665">
        <v>0</v>
      </c>
      <c r="P66" s="666">
        <v>0</v>
      </c>
      <c r="Q66" s="667">
        <v>0</v>
      </c>
      <c r="R66" s="672">
        <v>5773.2151912162299</v>
      </c>
      <c r="S66" s="673">
        <v>0</v>
      </c>
      <c r="T66" s="666">
        <v>0</v>
      </c>
      <c r="U66" s="670">
        <v>0</v>
      </c>
    </row>
    <row r="67" spans="2:21" ht="12" customHeight="1">
      <c r="B67" s="692"/>
      <c r="C67" s="704">
        <v>52</v>
      </c>
      <c r="D67" s="662" t="s">
        <v>750</v>
      </c>
      <c r="E67" s="663" t="s">
        <v>751</v>
      </c>
      <c r="F67" s="664">
        <v>1962.3366992477086</v>
      </c>
      <c r="G67" s="665">
        <v>0</v>
      </c>
      <c r="H67" s="666">
        <v>0</v>
      </c>
      <c r="I67" s="667">
        <v>0</v>
      </c>
      <c r="J67" s="668">
        <v>1261.6386034156992</v>
      </c>
      <c r="K67" s="665">
        <v>0</v>
      </c>
      <c r="L67" s="666">
        <v>0</v>
      </c>
      <c r="M67" s="667">
        <v>0</v>
      </c>
      <c r="N67" s="668">
        <v>23.909317498175838</v>
      </c>
      <c r="O67" s="665">
        <v>0</v>
      </c>
      <c r="P67" s="666">
        <v>0</v>
      </c>
      <c r="Q67" s="667">
        <v>0</v>
      </c>
      <c r="R67" s="672">
        <v>3247.8846201615838</v>
      </c>
      <c r="S67" s="673">
        <v>0</v>
      </c>
      <c r="T67" s="666">
        <v>0</v>
      </c>
      <c r="U67" s="670">
        <v>0</v>
      </c>
    </row>
    <row r="68" spans="2:21" ht="12" customHeight="1">
      <c r="B68" s="692"/>
      <c r="C68" s="702">
        <v>53</v>
      </c>
      <c r="D68" s="662" t="s">
        <v>752</v>
      </c>
      <c r="E68" s="663" t="s">
        <v>753</v>
      </c>
      <c r="F68" s="664">
        <v>526.24928818572869</v>
      </c>
      <c r="G68" s="665">
        <v>0</v>
      </c>
      <c r="H68" s="666">
        <v>0</v>
      </c>
      <c r="I68" s="667">
        <v>0</v>
      </c>
      <c r="J68" s="668">
        <v>23.866836088923424</v>
      </c>
      <c r="K68" s="665">
        <v>0</v>
      </c>
      <c r="L68" s="666">
        <v>0</v>
      </c>
      <c r="M68" s="667">
        <v>0</v>
      </c>
      <c r="N68" s="668">
        <v>0</v>
      </c>
      <c r="O68" s="665">
        <v>0</v>
      </c>
      <c r="P68" s="666">
        <v>0</v>
      </c>
      <c r="Q68" s="667"/>
      <c r="R68" s="672">
        <v>550.11612427465207</v>
      </c>
      <c r="S68" s="673">
        <v>0</v>
      </c>
      <c r="T68" s="666">
        <v>0</v>
      </c>
      <c r="U68" s="670">
        <v>0</v>
      </c>
    </row>
    <row r="69" spans="2:21" ht="12" customHeight="1">
      <c r="B69" s="692"/>
      <c r="C69" s="704">
        <v>54</v>
      </c>
      <c r="D69" s="662" t="s">
        <v>179</v>
      </c>
      <c r="E69" s="663" t="s">
        <v>754</v>
      </c>
      <c r="F69" s="664">
        <v>27221.614952998527</v>
      </c>
      <c r="G69" s="665">
        <v>0</v>
      </c>
      <c r="H69" s="666">
        <v>0</v>
      </c>
      <c r="I69" s="667">
        <v>0</v>
      </c>
      <c r="J69" s="668">
        <v>5578.968357143468</v>
      </c>
      <c r="K69" s="665">
        <v>0</v>
      </c>
      <c r="L69" s="666">
        <v>0</v>
      </c>
      <c r="M69" s="667">
        <v>0</v>
      </c>
      <c r="N69" s="668">
        <v>28817.804960314181</v>
      </c>
      <c r="O69" s="665">
        <v>0</v>
      </c>
      <c r="P69" s="666">
        <v>0</v>
      </c>
      <c r="Q69" s="667">
        <v>0</v>
      </c>
      <c r="R69" s="672">
        <v>61618.388270456169</v>
      </c>
      <c r="S69" s="673">
        <v>0</v>
      </c>
      <c r="T69" s="666">
        <v>0</v>
      </c>
      <c r="U69" s="670">
        <v>0</v>
      </c>
    </row>
    <row r="70" spans="2:21" ht="12" customHeight="1">
      <c r="B70" s="706"/>
      <c r="C70" s="702">
        <v>55</v>
      </c>
      <c r="D70" s="662" t="s">
        <v>436</v>
      </c>
      <c r="E70" s="663"/>
      <c r="F70" s="664">
        <v>12265.339737779424</v>
      </c>
      <c r="G70" s="665">
        <v>0</v>
      </c>
      <c r="H70" s="666">
        <v>1</v>
      </c>
      <c r="I70" s="667">
        <v>0</v>
      </c>
      <c r="J70" s="668">
        <v>4655.5145111825814</v>
      </c>
      <c r="K70" s="665">
        <v>0</v>
      </c>
      <c r="L70" s="666">
        <v>1</v>
      </c>
      <c r="M70" s="667">
        <v>0</v>
      </c>
      <c r="N70" s="668">
        <v>0</v>
      </c>
      <c r="O70" s="665">
        <v>0</v>
      </c>
      <c r="P70" s="666">
        <v>1</v>
      </c>
      <c r="Q70" s="667"/>
      <c r="R70" s="669">
        <v>16920.854248962005</v>
      </c>
      <c r="S70" s="668">
        <v>0</v>
      </c>
      <c r="T70" s="666">
        <v>0</v>
      </c>
      <c r="U70" s="670">
        <v>0</v>
      </c>
    </row>
    <row r="71" spans="2:21" ht="12" customHeight="1">
      <c r="B71" s="692" t="s">
        <v>755</v>
      </c>
      <c r="C71" s="676"/>
      <c r="D71" s="677" t="s">
        <v>438</v>
      </c>
      <c r="E71" s="678" t="s">
        <v>756</v>
      </c>
      <c r="F71" s="679">
        <v>7337.1221783256387</v>
      </c>
      <c r="G71" s="680">
        <v>0</v>
      </c>
      <c r="H71" s="681">
        <v>7</v>
      </c>
      <c r="I71" s="682">
        <v>0</v>
      </c>
      <c r="J71" s="683">
        <v>10599.996021584353</v>
      </c>
      <c r="K71" s="680">
        <v>0</v>
      </c>
      <c r="L71" s="681">
        <v>7</v>
      </c>
      <c r="M71" s="682">
        <v>0</v>
      </c>
      <c r="N71" s="683">
        <v>3374.2080581105515</v>
      </c>
      <c r="O71" s="680">
        <v>0</v>
      </c>
      <c r="P71" s="681">
        <v>7</v>
      </c>
      <c r="Q71" s="682">
        <v>0</v>
      </c>
      <c r="R71" s="684">
        <v>21311.326258020545</v>
      </c>
      <c r="S71" s="685">
        <v>0</v>
      </c>
      <c r="T71" s="681">
        <v>0</v>
      </c>
      <c r="U71" s="686">
        <v>0</v>
      </c>
    </row>
    <row r="72" spans="2:21" ht="12" customHeight="1">
      <c r="B72" s="707" t="s">
        <v>757</v>
      </c>
      <c r="C72" s="661">
        <v>56</v>
      </c>
      <c r="D72" s="662" t="s">
        <v>758</v>
      </c>
      <c r="E72" s="663" t="s">
        <v>759</v>
      </c>
      <c r="F72" s="664">
        <v>7337.1221783256387</v>
      </c>
      <c r="G72" s="665">
        <v>0</v>
      </c>
      <c r="H72" s="666">
        <v>0</v>
      </c>
      <c r="I72" s="667">
        <v>0</v>
      </c>
      <c r="J72" s="668">
        <v>10599.996021584353</v>
      </c>
      <c r="K72" s="665">
        <v>0</v>
      </c>
      <c r="L72" s="666">
        <v>0</v>
      </c>
      <c r="M72" s="667">
        <v>0</v>
      </c>
      <c r="N72" s="668">
        <v>3374.2080581105515</v>
      </c>
      <c r="O72" s="665">
        <v>0</v>
      </c>
      <c r="P72" s="666">
        <v>1</v>
      </c>
      <c r="Q72" s="667">
        <v>0</v>
      </c>
      <c r="R72" s="669">
        <v>21311.326258020545</v>
      </c>
      <c r="S72" s="668">
        <v>0</v>
      </c>
      <c r="T72" s="666">
        <v>0</v>
      </c>
      <c r="U72" s="670">
        <v>0</v>
      </c>
    </row>
    <row r="73" spans="2:21" ht="12" customHeight="1">
      <c r="B73" s="692" t="s">
        <v>440</v>
      </c>
      <c r="C73" s="708"/>
      <c r="D73" s="709" t="s">
        <v>441</v>
      </c>
      <c r="E73" s="710" t="s">
        <v>760</v>
      </c>
      <c r="F73" s="679">
        <v>4635.3078860973419</v>
      </c>
      <c r="G73" s="680">
        <v>0</v>
      </c>
      <c r="H73" s="681">
        <v>6</v>
      </c>
      <c r="I73" s="682">
        <v>0</v>
      </c>
      <c r="J73" s="683">
        <v>1101.063891374652</v>
      </c>
      <c r="K73" s="680">
        <v>0</v>
      </c>
      <c r="L73" s="681">
        <v>6</v>
      </c>
      <c r="M73" s="682">
        <v>0</v>
      </c>
      <c r="N73" s="683">
        <v>321.11993764991263</v>
      </c>
      <c r="O73" s="680">
        <v>0</v>
      </c>
      <c r="P73" s="681">
        <v>7</v>
      </c>
      <c r="Q73" s="682">
        <v>0</v>
      </c>
      <c r="R73" s="684">
        <v>6057.4917151219061</v>
      </c>
      <c r="S73" s="685">
        <v>0</v>
      </c>
      <c r="T73" s="681">
        <v>0</v>
      </c>
      <c r="U73" s="686">
        <v>0</v>
      </c>
    </row>
    <row r="74" spans="2:21" ht="12" customHeight="1">
      <c r="B74" s="692" t="s">
        <v>442</v>
      </c>
      <c r="C74" s="661">
        <v>57</v>
      </c>
      <c r="D74" s="662" t="s">
        <v>443</v>
      </c>
      <c r="E74" s="663" t="s">
        <v>761</v>
      </c>
      <c r="F74" s="664">
        <v>4616.4206209484582</v>
      </c>
      <c r="G74" s="665">
        <v>0</v>
      </c>
      <c r="H74" s="666">
        <v>0</v>
      </c>
      <c r="I74" s="667">
        <v>0</v>
      </c>
      <c r="J74" s="668">
        <v>1101.063891374652</v>
      </c>
      <c r="K74" s="665">
        <v>0</v>
      </c>
      <c r="L74" s="666">
        <v>0</v>
      </c>
      <c r="M74" s="667">
        <v>0</v>
      </c>
      <c r="N74" s="668">
        <v>321.11993764991263</v>
      </c>
      <c r="O74" s="665">
        <v>0</v>
      </c>
      <c r="P74" s="666">
        <v>0</v>
      </c>
      <c r="Q74" s="667">
        <v>0</v>
      </c>
      <c r="R74" s="669">
        <v>6038.6044499730224</v>
      </c>
      <c r="S74" s="668">
        <v>0</v>
      </c>
      <c r="T74" s="666">
        <v>0</v>
      </c>
      <c r="U74" s="670">
        <v>0</v>
      </c>
    </row>
    <row r="75" spans="2:21" ht="12" customHeight="1">
      <c r="B75" s="692"/>
      <c r="C75" s="661">
        <v>58</v>
      </c>
      <c r="D75" s="662" t="s">
        <v>185</v>
      </c>
      <c r="E75" s="663" t="s">
        <v>762</v>
      </c>
      <c r="F75" s="664">
        <v>18.887265148883166</v>
      </c>
      <c r="G75" s="665">
        <v>0</v>
      </c>
      <c r="H75" s="666">
        <v>0</v>
      </c>
      <c r="I75" s="667">
        <v>0</v>
      </c>
      <c r="J75" s="668">
        <v>0</v>
      </c>
      <c r="K75" s="665">
        <v>0</v>
      </c>
      <c r="L75" s="666">
        <v>0</v>
      </c>
      <c r="M75" s="667"/>
      <c r="N75" s="668">
        <v>0</v>
      </c>
      <c r="O75" s="665">
        <v>0</v>
      </c>
      <c r="P75" s="666">
        <v>0</v>
      </c>
      <c r="Q75" s="667"/>
      <c r="R75" s="669">
        <v>18.887265148883166</v>
      </c>
      <c r="S75" s="668">
        <v>0</v>
      </c>
      <c r="T75" s="666">
        <v>0</v>
      </c>
      <c r="U75" s="670">
        <v>0</v>
      </c>
    </row>
    <row r="76" spans="2:21" ht="12" customHeight="1">
      <c r="B76" s="711" t="s">
        <v>444</v>
      </c>
      <c r="C76" s="676"/>
      <c r="D76" s="677" t="s">
        <v>445</v>
      </c>
      <c r="E76" s="678" t="s">
        <v>763</v>
      </c>
      <c r="F76" s="712">
        <v>16157.705456827665</v>
      </c>
      <c r="G76" s="713">
        <v>0</v>
      </c>
      <c r="H76" s="681">
        <v>6</v>
      </c>
      <c r="I76" s="682">
        <v>0</v>
      </c>
      <c r="J76" s="685">
        <v>1164.9656688553589</v>
      </c>
      <c r="K76" s="713">
        <v>0</v>
      </c>
      <c r="L76" s="681">
        <v>6</v>
      </c>
      <c r="M76" s="682">
        <v>0</v>
      </c>
      <c r="N76" s="683">
        <v>62.861566962178166</v>
      </c>
      <c r="O76" s="713">
        <v>0</v>
      </c>
      <c r="P76" s="681">
        <v>6</v>
      </c>
      <c r="Q76" s="682">
        <v>0</v>
      </c>
      <c r="R76" s="684">
        <v>17385.532692645203</v>
      </c>
      <c r="S76" s="685">
        <v>0</v>
      </c>
      <c r="T76" s="681">
        <v>0</v>
      </c>
      <c r="U76" s="686">
        <v>0</v>
      </c>
    </row>
    <row r="77" spans="2:21" ht="12" customHeight="1">
      <c r="B77" s="714" t="s">
        <v>764</v>
      </c>
      <c r="C77" s="661">
        <v>59</v>
      </c>
      <c r="D77" s="662" t="s">
        <v>765</v>
      </c>
      <c r="E77" s="663" t="s">
        <v>766</v>
      </c>
      <c r="F77" s="694">
        <v>8649.7913623295062</v>
      </c>
      <c r="G77" s="695">
        <v>0</v>
      </c>
      <c r="H77" s="666">
        <v>0</v>
      </c>
      <c r="I77" s="667">
        <v>0</v>
      </c>
      <c r="J77" s="696">
        <v>533.16835463089978</v>
      </c>
      <c r="K77" s="695">
        <v>0</v>
      </c>
      <c r="L77" s="666">
        <v>0</v>
      </c>
      <c r="M77" s="667">
        <v>0</v>
      </c>
      <c r="N77" s="696">
        <v>5.5237032952381364</v>
      </c>
      <c r="O77" s="695">
        <v>0</v>
      </c>
      <c r="P77" s="666">
        <v>0</v>
      </c>
      <c r="Q77" s="667">
        <v>0</v>
      </c>
      <c r="R77" s="669">
        <v>9188.4834202556431</v>
      </c>
      <c r="S77" s="668">
        <v>0</v>
      </c>
      <c r="T77" s="666">
        <v>0</v>
      </c>
      <c r="U77" s="670">
        <v>0</v>
      </c>
    </row>
    <row r="78" spans="2:21" ht="12" customHeight="1">
      <c r="B78" s="706"/>
      <c r="C78" s="661">
        <v>60</v>
      </c>
      <c r="D78" s="662" t="s">
        <v>767</v>
      </c>
      <c r="E78" s="663"/>
      <c r="F78" s="664">
        <v>7507.9140944981582</v>
      </c>
      <c r="G78" s="665">
        <v>0</v>
      </c>
      <c r="H78" s="666">
        <v>0</v>
      </c>
      <c r="I78" s="667">
        <v>0</v>
      </c>
      <c r="J78" s="668">
        <v>631.79731422445923</v>
      </c>
      <c r="K78" s="665">
        <v>0</v>
      </c>
      <c r="L78" s="666">
        <v>0</v>
      </c>
      <c r="M78" s="667">
        <v>0</v>
      </c>
      <c r="N78" s="668">
        <v>57.337863666940031</v>
      </c>
      <c r="O78" s="665">
        <v>0</v>
      </c>
      <c r="P78" s="666">
        <v>0</v>
      </c>
      <c r="Q78" s="667">
        <v>0</v>
      </c>
      <c r="R78" s="669">
        <v>8197.0492723895568</v>
      </c>
      <c r="S78" s="668">
        <v>0</v>
      </c>
      <c r="T78" s="666">
        <v>0</v>
      </c>
      <c r="U78" s="670">
        <v>0</v>
      </c>
    </row>
    <row r="79" spans="2:21" ht="12" customHeight="1">
      <c r="B79" s="714" t="s">
        <v>768</v>
      </c>
      <c r="C79" s="676"/>
      <c r="D79" s="677" t="s">
        <v>450</v>
      </c>
      <c r="E79" s="678" t="s">
        <v>769</v>
      </c>
      <c r="F79" s="679">
        <v>17060.898844436721</v>
      </c>
      <c r="G79" s="680">
        <v>0</v>
      </c>
      <c r="H79" s="681">
        <v>6</v>
      </c>
      <c r="I79" s="682">
        <v>0</v>
      </c>
      <c r="J79" s="683">
        <v>2098.5107476306871</v>
      </c>
      <c r="K79" s="680">
        <v>0</v>
      </c>
      <c r="L79" s="681">
        <v>6</v>
      </c>
      <c r="M79" s="682">
        <v>0</v>
      </c>
      <c r="N79" s="683">
        <v>544.84102482953813</v>
      </c>
      <c r="O79" s="680">
        <v>0</v>
      </c>
      <c r="P79" s="681">
        <v>6</v>
      </c>
      <c r="Q79" s="682">
        <v>0</v>
      </c>
      <c r="R79" s="684">
        <v>19704.250616896945</v>
      </c>
      <c r="S79" s="685">
        <v>0</v>
      </c>
      <c r="T79" s="681">
        <v>0</v>
      </c>
      <c r="U79" s="686">
        <v>0</v>
      </c>
    </row>
    <row r="80" spans="2:21" ht="12" customHeight="1">
      <c r="B80" s="715" t="s">
        <v>770</v>
      </c>
      <c r="C80" s="661">
        <v>61</v>
      </c>
      <c r="D80" s="662" t="s">
        <v>190</v>
      </c>
      <c r="E80" s="663" t="s">
        <v>771</v>
      </c>
      <c r="F80" s="664">
        <v>9109.407063712013</v>
      </c>
      <c r="G80" s="665">
        <v>0</v>
      </c>
      <c r="H80" s="666">
        <v>1</v>
      </c>
      <c r="I80" s="667">
        <v>0</v>
      </c>
      <c r="J80" s="668">
        <v>0</v>
      </c>
      <c r="K80" s="665">
        <v>0</v>
      </c>
      <c r="L80" s="666">
        <v>1</v>
      </c>
      <c r="M80" s="667"/>
      <c r="N80" s="668">
        <v>0</v>
      </c>
      <c r="O80" s="665">
        <v>0</v>
      </c>
      <c r="P80" s="666">
        <v>2</v>
      </c>
      <c r="Q80" s="667"/>
      <c r="R80" s="669">
        <v>9109.407063712013</v>
      </c>
      <c r="S80" s="668">
        <v>0</v>
      </c>
      <c r="T80" s="666">
        <v>0</v>
      </c>
      <c r="U80" s="670">
        <v>0</v>
      </c>
    </row>
    <row r="81" spans="2:21" ht="12" customHeight="1">
      <c r="B81" s="716" t="s">
        <v>452</v>
      </c>
      <c r="C81" s="676">
        <v>62</v>
      </c>
      <c r="D81" s="677" t="s">
        <v>452</v>
      </c>
      <c r="E81" s="678" t="s">
        <v>772</v>
      </c>
      <c r="F81" s="679">
        <v>17935.356571148717</v>
      </c>
      <c r="G81" s="680">
        <v>0.04</v>
      </c>
      <c r="H81" s="681">
        <v>6</v>
      </c>
      <c r="I81" s="682">
        <v>2.2302316567458183E-6</v>
      </c>
      <c r="J81" s="683">
        <v>5433.2942590436378</v>
      </c>
      <c r="K81" s="680">
        <v>553.03</v>
      </c>
      <c r="L81" s="681">
        <v>6</v>
      </c>
      <c r="M81" s="682">
        <v>0.10178539457521368</v>
      </c>
      <c r="N81" s="683">
        <v>393.83380300813258</v>
      </c>
      <c r="O81" s="680">
        <v>0</v>
      </c>
      <c r="P81" s="681">
        <v>6</v>
      </c>
      <c r="Q81" s="682">
        <v>0</v>
      </c>
      <c r="R81" s="717">
        <v>23762.484633200485</v>
      </c>
      <c r="S81" s="683">
        <v>553.06999999999994</v>
      </c>
      <c r="T81" s="681">
        <v>0</v>
      </c>
      <c r="U81" s="686">
        <v>2.3274922994679655E-2</v>
      </c>
    </row>
    <row r="82" spans="2:21" ht="12" customHeight="1">
      <c r="B82" s="701"/>
      <c r="C82" s="676"/>
      <c r="D82" s="677" t="s">
        <v>453</v>
      </c>
      <c r="E82" s="678" t="s">
        <v>773</v>
      </c>
      <c r="F82" s="679">
        <v>42127.001653870364</v>
      </c>
      <c r="G82" s="680">
        <v>0</v>
      </c>
      <c r="H82" s="681">
        <v>6</v>
      </c>
      <c r="I82" s="682">
        <v>0</v>
      </c>
      <c r="J82" s="683">
        <v>15745.32274430388</v>
      </c>
      <c r="K82" s="680">
        <v>0</v>
      </c>
      <c r="L82" s="681">
        <v>6</v>
      </c>
      <c r="M82" s="682">
        <v>0</v>
      </c>
      <c r="N82" s="683">
        <v>0</v>
      </c>
      <c r="O82" s="680">
        <v>0</v>
      </c>
      <c r="P82" s="681">
        <v>6</v>
      </c>
      <c r="Q82" s="682"/>
      <c r="R82" s="684">
        <v>57872.324398174242</v>
      </c>
      <c r="S82" s="685">
        <v>0</v>
      </c>
      <c r="T82" s="681">
        <v>0</v>
      </c>
      <c r="U82" s="686">
        <v>0</v>
      </c>
    </row>
    <row r="83" spans="2:21" ht="12" customHeight="1">
      <c r="B83" s="692" t="s">
        <v>774</v>
      </c>
      <c r="C83" s="661">
        <v>63</v>
      </c>
      <c r="D83" s="662" t="s">
        <v>192</v>
      </c>
      <c r="E83" s="663" t="s">
        <v>775</v>
      </c>
      <c r="F83" s="664">
        <v>29838.497326679902</v>
      </c>
      <c r="G83" s="665">
        <v>0</v>
      </c>
      <c r="H83" s="666">
        <v>0</v>
      </c>
      <c r="I83" s="667">
        <v>0</v>
      </c>
      <c r="J83" s="668">
        <v>12127.405610172917</v>
      </c>
      <c r="K83" s="665">
        <v>0</v>
      </c>
      <c r="L83" s="666">
        <v>0</v>
      </c>
      <c r="M83" s="667">
        <v>0</v>
      </c>
      <c r="N83" s="668">
        <v>0</v>
      </c>
      <c r="O83" s="665">
        <v>0</v>
      </c>
      <c r="P83" s="666">
        <v>1</v>
      </c>
      <c r="Q83" s="667"/>
      <c r="R83" s="669">
        <v>41965.902936852821</v>
      </c>
      <c r="S83" s="668">
        <v>0</v>
      </c>
      <c r="T83" s="666">
        <v>0</v>
      </c>
      <c r="U83" s="670">
        <v>0</v>
      </c>
    </row>
    <row r="84" spans="2:21" ht="12" customHeight="1">
      <c r="B84" s="692"/>
      <c r="C84" s="661">
        <v>64</v>
      </c>
      <c r="D84" s="662" t="s">
        <v>456</v>
      </c>
      <c r="E84" s="663"/>
      <c r="F84" s="664">
        <v>12288.504327190467</v>
      </c>
      <c r="G84" s="665">
        <v>0</v>
      </c>
      <c r="H84" s="666">
        <v>0</v>
      </c>
      <c r="I84" s="667">
        <v>0</v>
      </c>
      <c r="J84" s="668">
        <v>3617.9171341309629</v>
      </c>
      <c r="K84" s="665">
        <v>0</v>
      </c>
      <c r="L84" s="666">
        <v>0</v>
      </c>
      <c r="M84" s="667">
        <v>0</v>
      </c>
      <c r="N84" s="668">
        <v>0</v>
      </c>
      <c r="O84" s="665">
        <v>0</v>
      </c>
      <c r="P84" s="666">
        <v>0</v>
      </c>
      <c r="Q84" s="667"/>
      <c r="R84" s="669">
        <v>15906.42146132143</v>
      </c>
      <c r="S84" s="668">
        <v>0</v>
      </c>
      <c r="T84" s="666">
        <v>0</v>
      </c>
      <c r="U84" s="670">
        <v>0</v>
      </c>
    </row>
    <row r="85" spans="2:21">
      <c r="B85" s="716" t="s">
        <v>457</v>
      </c>
      <c r="C85" s="676">
        <v>65</v>
      </c>
      <c r="D85" s="677" t="s">
        <v>458</v>
      </c>
      <c r="E85" s="678" t="s">
        <v>776</v>
      </c>
      <c r="F85" s="679">
        <v>4028.8041838376462</v>
      </c>
      <c r="G85" s="680">
        <v>0</v>
      </c>
      <c r="H85" s="681">
        <v>6</v>
      </c>
      <c r="I85" s="682">
        <v>0</v>
      </c>
      <c r="J85" s="683">
        <v>25.99064193614219</v>
      </c>
      <c r="K85" s="680">
        <v>0</v>
      </c>
      <c r="L85" s="681">
        <v>6</v>
      </c>
      <c r="M85" s="682">
        <v>0</v>
      </c>
      <c r="N85" s="683">
        <v>18.792635914032626</v>
      </c>
      <c r="O85" s="680">
        <v>0</v>
      </c>
      <c r="P85" s="681">
        <v>6</v>
      </c>
      <c r="Q85" s="682">
        <v>0</v>
      </c>
      <c r="R85" s="717">
        <v>4073.5874616878209</v>
      </c>
      <c r="S85" s="683">
        <v>0</v>
      </c>
      <c r="T85" s="681">
        <v>0</v>
      </c>
      <c r="U85" s="686">
        <v>0</v>
      </c>
    </row>
    <row r="86" spans="2:21" ht="12" customHeight="1">
      <c r="B86" s="701"/>
      <c r="C86" s="676"/>
      <c r="D86" s="677" t="s">
        <v>459</v>
      </c>
      <c r="E86" s="678" t="s">
        <v>777</v>
      </c>
      <c r="F86" s="679">
        <v>339272.71828599757</v>
      </c>
      <c r="G86" s="680">
        <v>0</v>
      </c>
      <c r="H86" s="681">
        <v>6</v>
      </c>
      <c r="I86" s="682">
        <v>0</v>
      </c>
      <c r="J86" s="683">
        <v>71002.200854364492</v>
      </c>
      <c r="K86" s="680">
        <v>0</v>
      </c>
      <c r="L86" s="681">
        <v>6</v>
      </c>
      <c r="M86" s="682">
        <v>0</v>
      </c>
      <c r="N86" s="683">
        <v>12492.209808463289</v>
      </c>
      <c r="O86" s="680">
        <v>0</v>
      </c>
      <c r="P86" s="681">
        <v>6</v>
      </c>
      <c r="Q86" s="682">
        <v>0</v>
      </c>
      <c r="R86" s="717">
        <v>422767.12894882535</v>
      </c>
      <c r="S86" s="683">
        <v>0</v>
      </c>
      <c r="T86" s="681">
        <v>0</v>
      </c>
      <c r="U86" s="686">
        <v>0</v>
      </c>
    </row>
    <row r="87" spans="2:21" ht="12" customHeight="1">
      <c r="B87" s="692" t="s">
        <v>764</v>
      </c>
      <c r="C87" s="661">
        <v>66</v>
      </c>
      <c r="D87" s="662" t="s">
        <v>196</v>
      </c>
      <c r="E87" s="663" t="s">
        <v>778</v>
      </c>
      <c r="F87" s="664">
        <v>99627.471409680948</v>
      </c>
      <c r="G87" s="665">
        <v>0</v>
      </c>
      <c r="H87" s="666">
        <v>0</v>
      </c>
      <c r="I87" s="667">
        <v>0</v>
      </c>
      <c r="J87" s="668">
        <v>6710.6782868214259</v>
      </c>
      <c r="K87" s="665">
        <v>0</v>
      </c>
      <c r="L87" s="666">
        <v>0</v>
      </c>
      <c r="M87" s="667">
        <v>0</v>
      </c>
      <c r="N87" s="668">
        <v>100.76743715011528</v>
      </c>
      <c r="O87" s="665">
        <v>0</v>
      </c>
      <c r="P87" s="666">
        <v>1</v>
      </c>
      <c r="Q87" s="667">
        <v>0</v>
      </c>
      <c r="R87" s="669">
        <v>106438.91713365249</v>
      </c>
      <c r="S87" s="668">
        <v>0</v>
      </c>
      <c r="T87" s="666">
        <v>0</v>
      </c>
      <c r="U87" s="670">
        <v>0</v>
      </c>
    </row>
    <row r="88" spans="2:21" ht="12" customHeight="1">
      <c r="B88" s="692"/>
      <c r="C88" s="718">
        <v>67</v>
      </c>
      <c r="D88" s="662" t="s">
        <v>779</v>
      </c>
      <c r="E88" s="663" t="s">
        <v>780</v>
      </c>
      <c r="F88" s="664">
        <v>68022.258913926213</v>
      </c>
      <c r="G88" s="665">
        <v>0</v>
      </c>
      <c r="H88" s="666">
        <v>0</v>
      </c>
      <c r="I88" s="667">
        <v>0</v>
      </c>
      <c r="J88" s="668">
        <v>0</v>
      </c>
      <c r="K88" s="665">
        <v>0</v>
      </c>
      <c r="L88" s="666">
        <v>0</v>
      </c>
      <c r="M88" s="667"/>
      <c r="N88" s="668">
        <v>0</v>
      </c>
      <c r="O88" s="665">
        <v>0</v>
      </c>
      <c r="P88" s="666">
        <v>1</v>
      </c>
      <c r="Q88" s="667"/>
      <c r="R88" s="669">
        <v>68022.258913926213</v>
      </c>
      <c r="S88" s="668">
        <v>0</v>
      </c>
      <c r="T88" s="666">
        <v>0</v>
      </c>
      <c r="U88" s="670">
        <v>0</v>
      </c>
    </row>
    <row r="89" spans="2:21" ht="12" customHeight="1">
      <c r="B89" s="692"/>
      <c r="C89" s="718">
        <v>68</v>
      </c>
      <c r="D89" s="662" t="s">
        <v>198</v>
      </c>
      <c r="E89" s="663"/>
      <c r="F89" s="664">
        <v>171622.98796239047</v>
      </c>
      <c r="G89" s="665">
        <v>0</v>
      </c>
      <c r="H89" s="666">
        <v>1</v>
      </c>
      <c r="I89" s="667">
        <v>0</v>
      </c>
      <c r="J89" s="668">
        <v>64291.522567543063</v>
      </c>
      <c r="K89" s="665">
        <v>0</v>
      </c>
      <c r="L89" s="666">
        <v>1</v>
      </c>
      <c r="M89" s="667">
        <v>0</v>
      </c>
      <c r="N89" s="668">
        <v>12391.442371313173</v>
      </c>
      <c r="O89" s="665">
        <v>0</v>
      </c>
      <c r="P89" s="666">
        <v>2</v>
      </c>
      <c r="Q89" s="667">
        <v>0</v>
      </c>
      <c r="R89" s="669">
        <v>248305.9529012467</v>
      </c>
      <c r="S89" s="668">
        <v>0</v>
      </c>
      <c r="T89" s="666">
        <v>0</v>
      </c>
      <c r="U89" s="670">
        <v>0</v>
      </c>
    </row>
    <row r="90" spans="2:21" ht="12" customHeight="1" thickBot="1">
      <c r="B90" s="719" t="s">
        <v>461</v>
      </c>
      <c r="C90" s="676">
        <v>69</v>
      </c>
      <c r="D90" s="677" t="s">
        <v>461</v>
      </c>
      <c r="E90" s="678" t="s">
        <v>781</v>
      </c>
      <c r="F90" s="679">
        <v>2401.450005837055</v>
      </c>
      <c r="G90" s="680">
        <v>0</v>
      </c>
      <c r="H90" s="680">
        <v>6</v>
      </c>
      <c r="I90" s="720">
        <v>0</v>
      </c>
      <c r="J90" s="683">
        <v>1795.8431980044832</v>
      </c>
      <c r="K90" s="680">
        <v>5</v>
      </c>
      <c r="L90" s="680">
        <v>6</v>
      </c>
      <c r="M90" s="720">
        <v>2.78420744392157E-3</v>
      </c>
      <c r="N90" s="683">
        <v>507.32217057019193</v>
      </c>
      <c r="O90" s="680">
        <v>0</v>
      </c>
      <c r="P90" s="680">
        <v>6</v>
      </c>
      <c r="Q90" s="720">
        <v>0</v>
      </c>
      <c r="R90" s="717">
        <v>4704.61537441173</v>
      </c>
      <c r="S90" s="683">
        <v>5</v>
      </c>
      <c r="T90" s="681">
        <v>0</v>
      </c>
      <c r="U90" s="686">
        <v>1.0627861370336156E-3</v>
      </c>
    </row>
    <row r="91" spans="2:21" ht="12" customHeight="1" thickTop="1" thickBot="1">
      <c r="B91" s="721"/>
      <c r="C91" s="722"/>
      <c r="D91" s="722" t="s">
        <v>463</v>
      </c>
      <c r="E91" s="723"/>
      <c r="F91" s="724">
        <v>1840568.0635439081</v>
      </c>
      <c r="G91" s="725">
        <v>260.33347819052346</v>
      </c>
      <c r="H91" s="725">
        <v>0</v>
      </c>
      <c r="I91" s="726">
        <v>1.4144191858314999E-4</v>
      </c>
      <c r="J91" s="727">
        <v>2020151.0633726828</v>
      </c>
      <c r="K91" s="725">
        <v>7067.9089329960298</v>
      </c>
      <c r="L91" s="725">
        <v>0</v>
      </c>
      <c r="M91" s="726">
        <v>3.498703171829147E-3</v>
      </c>
      <c r="N91" s="727">
        <v>13647785.881663164</v>
      </c>
      <c r="O91" s="725">
        <v>28286.009788329677</v>
      </c>
      <c r="P91" s="725">
        <v>0</v>
      </c>
      <c r="Q91" s="726">
        <v>2.0725713338113016E-3</v>
      </c>
      <c r="R91" s="728">
        <v>17508505.008579757</v>
      </c>
      <c r="S91" s="727">
        <v>35614.252199516231</v>
      </c>
      <c r="T91" s="727">
        <v>0</v>
      </c>
      <c r="U91" s="729">
        <v>2.0341115464777861E-3</v>
      </c>
    </row>
    <row r="93" spans="2:21">
      <c r="I93" s="2759"/>
    </row>
  </sheetData>
  <sheetProtection selectLockedCells="1"/>
  <phoneticPr fontId="15"/>
  <pageMargins left="0.97" right="0.39370078740157483" top="0.39370078740157483" bottom="0.39370078740157483" header="0.19685039370078741" footer="0.19685039370078741"/>
  <pageSetup paperSize="9" scale="56" orientation="landscape" cellComments="asDisplayed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tabColor theme="9"/>
  </sheetPr>
  <dimension ref="A1:CX135"/>
  <sheetViews>
    <sheetView showGridLines="0" showZeros="0" topLeftCell="A22" zoomScale="70" zoomScaleNormal="70" workbookViewId="0">
      <selection activeCell="M68" sqref="M68"/>
    </sheetView>
  </sheetViews>
  <sheetFormatPr defaultColWidth="8.875" defaultRowHeight="13.5"/>
  <cols>
    <col min="1" max="1" width="11" style="103" customWidth="1"/>
    <col min="2" max="2" width="2.5" style="103" customWidth="1"/>
    <col min="3" max="3" width="32.875" style="101" customWidth="1"/>
    <col min="4" max="7" width="12.125" style="101" customWidth="1"/>
    <col min="8" max="8" width="10.625" style="101" customWidth="1"/>
    <col min="9" max="9" width="1.75" style="101" customWidth="1"/>
    <col min="10" max="17" width="10.625" style="101" customWidth="1"/>
    <col min="18" max="18" width="2.75" style="101" customWidth="1"/>
    <col min="19" max="100" width="10.625" style="101" customWidth="1"/>
    <col min="101" max="123" width="10.625" style="103" customWidth="1"/>
    <col min="124" max="16384" width="8.875" style="103"/>
  </cols>
  <sheetData>
    <row r="1" spans="1:100" s="48" customFormat="1" ht="21">
      <c r="A1" s="43"/>
      <c r="B1" s="730"/>
      <c r="C1" s="731"/>
      <c r="D1" s="731"/>
      <c r="E1" s="731"/>
      <c r="F1" s="731"/>
      <c r="G1" s="46"/>
      <c r="H1" s="47"/>
      <c r="I1" s="47"/>
      <c r="J1" s="14" t="s">
        <v>782</v>
      </c>
      <c r="K1" s="47"/>
      <c r="L1" s="47"/>
      <c r="M1" s="47"/>
      <c r="N1" s="47"/>
      <c r="O1" s="47"/>
      <c r="P1" s="47"/>
      <c r="Q1" s="47"/>
      <c r="R1" s="47"/>
      <c r="T1" s="47"/>
      <c r="U1" s="47"/>
      <c r="V1" s="47"/>
      <c r="W1" s="47"/>
      <c r="X1" s="47"/>
      <c r="Y1" s="47"/>
      <c r="Z1" s="47"/>
      <c r="AA1" s="49"/>
      <c r="AB1" s="49"/>
      <c r="AC1" s="49"/>
      <c r="AD1" s="49"/>
      <c r="AE1" s="49"/>
      <c r="AF1" s="49"/>
      <c r="AG1" s="49"/>
      <c r="AH1" s="49"/>
      <c r="AI1" s="49"/>
      <c r="AJ1" s="49"/>
      <c r="AK1" s="49"/>
      <c r="AL1" s="49"/>
      <c r="AM1" s="49"/>
      <c r="AN1" s="49"/>
      <c r="AO1" s="49"/>
      <c r="AP1" s="49"/>
      <c r="AQ1" s="49"/>
      <c r="AR1" s="49"/>
      <c r="AS1" s="49"/>
      <c r="AT1" s="49"/>
      <c r="AU1" s="49"/>
      <c r="AV1" s="49"/>
      <c r="AW1" s="49"/>
      <c r="AX1" s="49"/>
      <c r="AY1" s="49"/>
      <c r="AZ1" s="49"/>
      <c r="BA1" s="49"/>
      <c r="BB1" s="49"/>
      <c r="BC1" s="49"/>
      <c r="BD1" s="49"/>
      <c r="BE1" s="49"/>
      <c r="BF1" s="49"/>
      <c r="BG1" s="49"/>
      <c r="BH1" s="49"/>
      <c r="BI1" s="49"/>
      <c r="BJ1" s="49"/>
      <c r="BK1" s="49"/>
      <c r="BL1" s="49"/>
      <c r="BM1" s="49"/>
      <c r="BN1" s="49"/>
      <c r="BO1" s="49"/>
      <c r="BP1" s="49"/>
      <c r="BQ1" s="49"/>
      <c r="BR1" s="49"/>
      <c r="BS1" s="49"/>
      <c r="BT1" s="49"/>
      <c r="BU1" s="49"/>
      <c r="BV1" s="49"/>
      <c r="BW1" s="49"/>
      <c r="BX1" s="49"/>
      <c r="BY1" s="49"/>
      <c r="BZ1" s="49"/>
      <c r="CA1" s="49"/>
      <c r="CB1" s="49"/>
      <c r="CC1" s="49"/>
      <c r="CD1" s="49"/>
      <c r="CE1" s="49"/>
      <c r="CF1" s="49"/>
      <c r="CG1" s="49"/>
      <c r="CH1" s="49"/>
      <c r="CI1" s="49"/>
      <c r="CJ1" s="49"/>
      <c r="CK1" s="49"/>
      <c r="CL1" s="49"/>
      <c r="CM1" s="49"/>
      <c r="CN1" s="49"/>
      <c r="CO1" s="49"/>
      <c r="CP1" s="49"/>
      <c r="CQ1" s="49"/>
      <c r="CR1" s="49"/>
      <c r="CS1" s="49"/>
      <c r="CT1" s="49"/>
      <c r="CU1" s="49"/>
      <c r="CV1" s="50"/>
    </row>
    <row r="2" spans="1:100" s="48" customFormat="1" ht="12">
      <c r="A2" s="51"/>
      <c r="B2" s="732"/>
      <c r="C2" s="733"/>
      <c r="D2" s="733"/>
      <c r="E2" s="733"/>
      <c r="F2" s="734"/>
      <c r="G2" s="46"/>
      <c r="H2" s="47"/>
      <c r="I2" s="47"/>
      <c r="J2" s="47" t="s">
        <v>1486</v>
      </c>
      <c r="K2" s="47"/>
      <c r="L2" s="47"/>
      <c r="M2" s="47"/>
      <c r="N2" s="47"/>
      <c r="O2" s="47"/>
      <c r="P2" s="47"/>
      <c r="Q2" s="47" t="s">
        <v>1487</v>
      </c>
      <c r="R2" s="47"/>
      <c r="S2" s="47"/>
      <c r="T2" s="47"/>
      <c r="U2" s="47"/>
      <c r="V2" s="47"/>
      <c r="W2" s="47"/>
      <c r="X2" s="47"/>
      <c r="Y2" s="47"/>
      <c r="Z2" s="47"/>
      <c r="AA2" s="49"/>
      <c r="AB2" s="49"/>
      <c r="AC2" s="49"/>
      <c r="AD2" s="49"/>
      <c r="AE2" s="49"/>
      <c r="AF2" s="49"/>
      <c r="AG2" s="49"/>
      <c r="AH2" s="49"/>
      <c r="AI2" s="49"/>
      <c r="AJ2" s="49"/>
      <c r="AK2" s="49"/>
      <c r="AL2" s="49"/>
      <c r="AM2" s="49"/>
      <c r="AN2" s="49"/>
      <c r="AO2" s="49"/>
      <c r="AP2" s="49"/>
      <c r="AQ2" s="49"/>
      <c r="AR2" s="49"/>
      <c r="AS2" s="49"/>
      <c r="AT2" s="49"/>
      <c r="AU2" s="49"/>
      <c r="AV2" s="49"/>
      <c r="AW2" s="49"/>
      <c r="AX2" s="49"/>
      <c r="AY2" s="49"/>
      <c r="AZ2" s="49"/>
      <c r="BA2" s="49"/>
      <c r="BB2" s="49"/>
      <c r="BC2" s="49"/>
      <c r="BD2" s="49"/>
      <c r="BE2" s="49"/>
      <c r="BF2" s="49"/>
      <c r="BG2" s="49"/>
      <c r="BH2" s="49"/>
      <c r="BI2" s="49"/>
      <c r="BJ2" s="49"/>
      <c r="BK2" s="49"/>
      <c r="BL2" s="49"/>
      <c r="BM2" s="49"/>
      <c r="BN2" s="49"/>
      <c r="BO2" s="49"/>
      <c r="BP2" s="49"/>
      <c r="BQ2" s="49"/>
      <c r="BR2" s="49"/>
      <c r="BS2" s="49"/>
      <c r="BT2" s="49"/>
      <c r="BU2" s="49"/>
      <c r="BV2" s="49"/>
      <c r="BW2" s="49"/>
      <c r="BX2" s="49"/>
      <c r="BY2" s="49"/>
      <c r="BZ2" s="49"/>
      <c r="CA2" s="49"/>
      <c r="CB2" s="49"/>
      <c r="CC2" s="49"/>
      <c r="CD2" s="49"/>
      <c r="CE2" s="49"/>
      <c r="CF2" s="49"/>
      <c r="CG2" s="49"/>
      <c r="CH2" s="49"/>
      <c r="CI2" s="49"/>
      <c r="CJ2" s="49"/>
      <c r="CK2" s="49"/>
      <c r="CL2" s="49"/>
      <c r="CM2" s="49"/>
      <c r="CN2" s="49"/>
      <c r="CO2" s="49"/>
      <c r="CP2" s="49"/>
      <c r="CQ2" s="49"/>
      <c r="CR2" s="49"/>
      <c r="CS2" s="49"/>
      <c r="CT2" s="49"/>
      <c r="CU2" s="49"/>
      <c r="CV2" s="49"/>
    </row>
    <row r="3" spans="1:100" s="48" customFormat="1" ht="12">
      <c r="A3" s="51"/>
      <c r="B3" s="735"/>
      <c r="C3" s="736" t="s">
        <v>783</v>
      </c>
      <c r="D3" s="737" t="s">
        <v>1358</v>
      </c>
      <c r="E3" s="737"/>
      <c r="F3" s="734"/>
      <c r="G3" s="46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49"/>
      <c r="AR3" s="49"/>
      <c r="AS3" s="49"/>
      <c r="AT3" s="49"/>
      <c r="AU3" s="49"/>
      <c r="AV3" s="49"/>
      <c r="AW3" s="49"/>
      <c r="AX3" s="49"/>
      <c r="AY3" s="49"/>
      <c r="AZ3" s="49"/>
      <c r="BA3" s="49"/>
      <c r="BB3" s="49"/>
      <c r="BC3" s="49"/>
      <c r="BD3" s="49"/>
      <c r="BE3" s="49"/>
      <c r="BF3" s="49"/>
      <c r="BG3" s="49"/>
      <c r="BH3" s="49"/>
      <c r="BI3" s="49"/>
      <c r="BJ3" s="49"/>
      <c r="BK3" s="49"/>
      <c r="BL3" s="49"/>
      <c r="BM3" s="49"/>
      <c r="BN3" s="49"/>
      <c r="BO3" s="49"/>
      <c r="BP3" s="49"/>
      <c r="BQ3" s="49"/>
      <c r="BR3" s="49"/>
      <c r="BS3" s="49"/>
      <c r="BT3" s="49"/>
      <c r="BU3" s="49"/>
      <c r="BV3" s="49"/>
      <c r="BW3" s="49"/>
      <c r="BX3" s="49"/>
      <c r="BY3" s="49"/>
      <c r="BZ3" s="49"/>
      <c r="CA3" s="49"/>
      <c r="CB3" s="49"/>
      <c r="CC3" s="49"/>
      <c r="CD3" s="49"/>
      <c r="CE3" s="49"/>
      <c r="CF3" s="49"/>
      <c r="CG3" s="49"/>
      <c r="CH3" s="49"/>
      <c r="CI3" s="49"/>
      <c r="CJ3" s="49"/>
      <c r="CK3" s="49"/>
      <c r="CL3" s="49"/>
      <c r="CM3" s="49"/>
      <c r="CN3" s="49"/>
      <c r="CO3" s="49"/>
      <c r="CP3" s="49"/>
      <c r="CQ3" s="49"/>
      <c r="CR3" s="49"/>
      <c r="CS3" s="49"/>
      <c r="CT3" s="49"/>
      <c r="CU3" s="49"/>
      <c r="CV3" s="49"/>
    </row>
    <row r="4" spans="1:100" s="48" customFormat="1" ht="12">
      <c r="A4" s="51"/>
      <c r="B4" s="736"/>
      <c r="C4" s="736"/>
      <c r="D4" s="738" t="s">
        <v>784</v>
      </c>
      <c r="E4" s="738"/>
      <c r="F4" s="734"/>
      <c r="G4" s="46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  <c r="AU4" s="49"/>
      <c r="AV4" s="49"/>
      <c r="AW4" s="49"/>
      <c r="AX4" s="49"/>
      <c r="AY4" s="49"/>
      <c r="AZ4" s="49"/>
      <c r="BA4" s="49"/>
      <c r="BB4" s="49"/>
      <c r="BC4" s="49"/>
      <c r="BD4" s="49"/>
      <c r="BE4" s="49"/>
      <c r="BF4" s="49"/>
      <c r="BG4" s="49"/>
      <c r="BH4" s="49"/>
      <c r="BI4" s="49"/>
      <c r="BJ4" s="49"/>
      <c r="BK4" s="49"/>
      <c r="BL4" s="49"/>
      <c r="BM4" s="49"/>
      <c r="BN4" s="49"/>
      <c r="BO4" s="49"/>
      <c r="BP4" s="49"/>
      <c r="BQ4" s="49"/>
      <c r="BR4" s="49"/>
      <c r="BS4" s="49"/>
      <c r="BT4" s="49"/>
      <c r="BU4" s="49"/>
      <c r="BV4" s="49"/>
      <c r="BW4" s="49"/>
      <c r="BX4" s="49"/>
      <c r="BY4" s="49"/>
      <c r="BZ4" s="49"/>
      <c r="CA4" s="49"/>
      <c r="CB4" s="49"/>
      <c r="CC4" s="49"/>
      <c r="CD4" s="49"/>
      <c r="CE4" s="49"/>
      <c r="CF4" s="49"/>
      <c r="CG4" s="49"/>
      <c r="CH4" s="49"/>
      <c r="CI4" s="49"/>
      <c r="CJ4" s="49"/>
      <c r="CK4" s="49"/>
      <c r="CL4" s="49"/>
      <c r="CM4" s="49"/>
      <c r="CN4" s="49"/>
      <c r="CO4" s="49"/>
      <c r="CP4" s="49"/>
      <c r="CQ4" s="49"/>
      <c r="CR4" s="49"/>
      <c r="CS4" s="49"/>
      <c r="CT4" s="49"/>
      <c r="CU4" s="49"/>
      <c r="CV4" s="49"/>
    </row>
    <row r="5" spans="1:100" s="48" customFormat="1" ht="12">
      <c r="A5" s="51"/>
      <c r="B5" s="739"/>
      <c r="C5" s="740" t="s">
        <v>221</v>
      </c>
      <c r="D5" s="741">
        <f>'表V2 180306'!O91</f>
        <v>28286.009788329677</v>
      </c>
      <c r="E5" s="742">
        <f>D5/$D$12</f>
        <v>0.79423287143212573</v>
      </c>
      <c r="F5" s="734"/>
      <c r="G5" s="46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47"/>
      <c r="T5" s="47"/>
      <c r="U5" s="47"/>
      <c r="V5" s="47"/>
      <c r="W5" s="47"/>
      <c r="X5" s="47"/>
      <c r="Y5" s="47"/>
      <c r="Z5" s="47"/>
      <c r="AA5" s="49"/>
      <c r="AB5" s="49"/>
      <c r="AC5" s="49"/>
      <c r="AD5" s="49"/>
      <c r="AE5" s="49"/>
      <c r="AF5" s="49"/>
      <c r="AG5" s="49"/>
      <c r="AH5" s="49"/>
      <c r="AI5" s="49"/>
      <c r="AJ5" s="49"/>
      <c r="AK5" s="49"/>
      <c r="AL5" s="49"/>
      <c r="AM5" s="49"/>
      <c r="AN5" s="49"/>
      <c r="AO5" s="49"/>
      <c r="AP5" s="49"/>
      <c r="AQ5" s="49"/>
      <c r="AR5" s="49"/>
      <c r="AS5" s="49"/>
      <c r="AT5" s="49"/>
      <c r="AU5" s="49"/>
      <c r="AV5" s="49"/>
      <c r="AW5" s="49"/>
      <c r="AX5" s="49"/>
      <c r="AY5" s="49"/>
      <c r="AZ5" s="49"/>
      <c r="BA5" s="49"/>
      <c r="BB5" s="49"/>
      <c r="BC5" s="49"/>
      <c r="BD5" s="49"/>
      <c r="BE5" s="49"/>
      <c r="BF5" s="49"/>
      <c r="BG5" s="49"/>
      <c r="BH5" s="49"/>
      <c r="BI5" s="49"/>
      <c r="BJ5" s="49"/>
      <c r="BK5" s="49"/>
      <c r="BL5" s="49"/>
      <c r="BM5" s="49"/>
      <c r="BN5" s="49"/>
      <c r="BO5" s="49"/>
      <c r="BP5" s="49"/>
      <c r="BQ5" s="49"/>
      <c r="BR5" s="49"/>
      <c r="BS5" s="49"/>
      <c r="BT5" s="49"/>
      <c r="BU5" s="49"/>
      <c r="BV5" s="49"/>
      <c r="BW5" s="49"/>
      <c r="BX5" s="49"/>
      <c r="BY5" s="49"/>
      <c r="BZ5" s="49"/>
      <c r="CA5" s="49"/>
      <c r="CB5" s="49"/>
      <c r="CC5" s="49"/>
      <c r="CD5" s="49"/>
      <c r="CE5" s="49"/>
      <c r="CF5" s="49"/>
      <c r="CG5" s="49"/>
      <c r="CH5" s="49"/>
      <c r="CI5" s="49"/>
      <c r="CJ5" s="49"/>
      <c r="CK5" s="49"/>
      <c r="CL5" s="49"/>
      <c r="CM5" s="49"/>
      <c r="CN5" s="49"/>
      <c r="CO5" s="49"/>
      <c r="CP5" s="49"/>
      <c r="CQ5" s="49"/>
      <c r="CR5" s="49"/>
      <c r="CS5" s="49"/>
      <c r="CT5" s="49"/>
      <c r="CU5" s="49"/>
      <c r="CV5" s="49"/>
    </row>
    <row r="6" spans="1:100" s="48" customFormat="1" ht="12">
      <c r="A6" s="51"/>
      <c r="B6" s="739"/>
      <c r="C6" s="740" t="s">
        <v>785</v>
      </c>
      <c r="D6" s="741">
        <f>'表V2 180306'!K91</f>
        <v>7067.9089329960298</v>
      </c>
      <c r="E6" s="742">
        <f>D6/$D$12</f>
        <v>0.19845731684609222</v>
      </c>
      <c r="F6" s="734"/>
      <c r="G6" s="46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7"/>
      <c r="W6" s="47"/>
      <c r="X6" s="47"/>
      <c r="Y6" s="47"/>
      <c r="Z6" s="47"/>
      <c r="AA6" s="49"/>
      <c r="AB6" s="49"/>
      <c r="AC6" s="49"/>
      <c r="AD6" s="49"/>
      <c r="AE6" s="49"/>
      <c r="AF6" s="49"/>
      <c r="AG6" s="49"/>
      <c r="AH6" s="49"/>
      <c r="AI6" s="49"/>
      <c r="AJ6" s="49"/>
      <c r="AK6" s="49"/>
      <c r="AL6" s="49"/>
      <c r="AM6" s="49"/>
      <c r="AN6" s="49"/>
      <c r="AO6" s="49"/>
      <c r="AP6" s="49"/>
      <c r="AQ6" s="49"/>
      <c r="AR6" s="49"/>
      <c r="AS6" s="49"/>
      <c r="AT6" s="49"/>
      <c r="AU6" s="49"/>
      <c r="AV6" s="49"/>
      <c r="AW6" s="49"/>
      <c r="AX6" s="49"/>
      <c r="AY6" s="49"/>
      <c r="AZ6" s="49"/>
      <c r="BA6" s="49"/>
      <c r="BB6" s="49"/>
      <c r="BC6" s="49"/>
      <c r="BD6" s="49"/>
      <c r="BE6" s="49"/>
      <c r="BF6" s="49"/>
      <c r="BG6" s="49"/>
      <c r="BH6" s="49"/>
      <c r="BI6" s="49"/>
      <c r="BJ6" s="49"/>
      <c r="BK6" s="49"/>
      <c r="BL6" s="49"/>
      <c r="BM6" s="49"/>
      <c r="BN6" s="49"/>
      <c r="BO6" s="49"/>
      <c r="BP6" s="49"/>
      <c r="BQ6" s="49"/>
      <c r="BR6" s="49"/>
      <c r="BS6" s="49"/>
      <c r="BT6" s="49"/>
      <c r="BU6" s="49"/>
      <c r="BV6" s="49"/>
      <c r="BW6" s="49"/>
      <c r="BX6" s="49"/>
      <c r="BY6" s="49"/>
      <c r="BZ6" s="49"/>
      <c r="CA6" s="49"/>
      <c r="CB6" s="49"/>
      <c r="CC6" s="49"/>
      <c r="CD6" s="49"/>
      <c r="CE6" s="49"/>
      <c r="CF6" s="49"/>
      <c r="CG6" s="49"/>
      <c r="CH6" s="49"/>
      <c r="CI6" s="49"/>
      <c r="CJ6" s="49"/>
      <c r="CK6" s="49"/>
      <c r="CL6" s="49"/>
      <c r="CM6" s="49"/>
      <c r="CN6" s="49"/>
      <c r="CO6" s="49"/>
      <c r="CP6" s="49"/>
      <c r="CQ6" s="49"/>
      <c r="CR6" s="49"/>
      <c r="CS6" s="49"/>
      <c r="CT6" s="49"/>
      <c r="CU6" s="49"/>
      <c r="CV6" s="49"/>
    </row>
    <row r="7" spans="1:100" s="48" customFormat="1" ht="12">
      <c r="A7" s="51"/>
      <c r="B7" s="739"/>
      <c r="C7" s="740" t="s">
        <v>227</v>
      </c>
      <c r="D7" s="741">
        <f>'表V2 180306'!G91</f>
        <v>260.33347819052346</v>
      </c>
      <c r="E7" s="742">
        <f>D7/$D$12</f>
        <v>7.3098117217819817E-3</v>
      </c>
      <c r="F7" s="734"/>
      <c r="G7" s="46"/>
      <c r="H7" s="47"/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47"/>
      <c r="U7" s="47"/>
      <c r="V7" s="47"/>
      <c r="W7" s="47"/>
      <c r="X7" s="47"/>
      <c r="Y7" s="47"/>
      <c r="Z7" s="47"/>
      <c r="AA7" s="49"/>
      <c r="AB7" s="49"/>
      <c r="AC7" s="49"/>
      <c r="AD7" s="49"/>
      <c r="AE7" s="49"/>
      <c r="AF7" s="49"/>
      <c r="AG7" s="49"/>
      <c r="AH7" s="49"/>
      <c r="AI7" s="49"/>
      <c r="AJ7" s="49"/>
      <c r="AK7" s="49"/>
      <c r="AL7" s="49"/>
      <c r="AM7" s="49"/>
      <c r="AN7" s="49"/>
      <c r="AO7" s="49"/>
      <c r="AP7" s="49"/>
      <c r="AQ7" s="49"/>
      <c r="AR7" s="49"/>
      <c r="AS7" s="49"/>
      <c r="AT7" s="49"/>
      <c r="AU7" s="49"/>
      <c r="AV7" s="49"/>
      <c r="AW7" s="49"/>
      <c r="AX7" s="49"/>
      <c r="AY7" s="49"/>
      <c r="AZ7" s="49"/>
      <c r="BA7" s="49"/>
      <c r="BB7" s="49"/>
      <c r="BC7" s="49"/>
      <c r="BD7" s="49"/>
      <c r="BE7" s="49"/>
      <c r="BF7" s="49"/>
      <c r="BG7" s="49"/>
      <c r="BH7" s="49"/>
      <c r="BI7" s="49"/>
      <c r="BJ7" s="49"/>
      <c r="BK7" s="49"/>
      <c r="BL7" s="49"/>
      <c r="BM7" s="49"/>
      <c r="BN7" s="49"/>
      <c r="BO7" s="49"/>
      <c r="BP7" s="49"/>
      <c r="BQ7" s="49"/>
      <c r="BR7" s="49"/>
      <c r="BS7" s="49"/>
      <c r="BT7" s="49"/>
      <c r="BU7" s="49"/>
      <c r="BV7" s="49"/>
      <c r="BW7" s="49"/>
      <c r="BX7" s="49"/>
      <c r="BY7" s="49"/>
      <c r="BZ7" s="49"/>
      <c r="CA7" s="49"/>
      <c r="CB7" s="49"/>
      <c r="CC7" s="49"/>
      <c r="CD7" s="49"/>
      <c r="CE7" s="49"/>
      <c r="CF7" s="49"/>
      <c r="CG7" s="49"/>
      <c r="CH7" s="49"/>
      <c r="CI7" s="49"/>
      <c r="CJ7" s="49"/>
      <c r="CK7" s="49"/>
      <c r="CL7" s="49"/>
      <c r="CM7" s="49"/>
      <c r="CN7" s="49"/>
      <c r="CO7" s="49"/>
      <c r="CP7" s="49"/>
      <c r="CQ7" s="49"/>
      <c r="CR7" s="49"/>
      <c r="CS7" s="49"/>
      <c r="CT7" s="49"/>
      <c r="CU7" s="49"/>
      <c r="CV7" s="49"/>
    </row>
    <row r="8" spans="1:100" s="48" customFormat="1" ht="12">
      <c r="A8" s="51"/>
      <c r="B8" s="739"/>
      <c r="C8" s="743"/>
      <c r="D8" s="741"/>
      <c r="E8" s="742"/>
      <c r="F8" s="734"/>
      <c r="G8" s="46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47"/>
      <c r="T8" s="47"/>
      <c r="U8" s="47"/>
      <c r="V8" s="47"/>
      <c r="W8" s="47"/>
      <c r="X8" s="47"/>
      <c r="Y8" s="47"/>
      <c r="Z8" s="47"/>
      <c r="AA8" s="49"/>
      <c r="AB8" s="49"/>
      <c r="AC8" s="49"/>
      <c r="AD8" s="49"/>
      <c r="AE8" s="49"/>
      <c r="AF8" s="49"/>
      <c r="AG8" s="49"/>
      <c r="AH8" s="49"/>
      <c r="AI8" s="49"/>
      <c r="AJ8" s="49"/>
      <c r="AK8" s="49"/>
      <c r="AL8" s="49"/>
      <c r="AM8" s="49"/>
      <c r="AN8" s="49"/>
      <c r="AO8" s="49"/>
      <c r="AP8" s="49"/>
      <c r="AQ8" s="49"/>
      <c r="AR8" s="49"/>
      <c r="AS8" s="49"/>
      <c r="AT8" s="49"/>
      <c r="AU8" s="49"/>
      <c r="AV8" s="49"/>
      <c r="AW8" s="49"/>
      <c r="AX8" s="49"/>
      <c r="AY8" s="49"/>
      <c r="AZ8" s="49"/>
      <c r="BA8" s="49"/>
      <c r="BB8" s="49"/>
      <c r="BC8" s="49"/>
      <c r="BD8" s="49"/>
      <c r="BE8" s="49"/>
      <c r="BF8" s="49"/>
      <c r="BG8" s="49"/>
      <c r="BH8" s="49"/>
      <c r="BI8" s="49"/>
      <c r="BJ8" s="49"/>
      <c r="BK8" s="49"/>
      <c r="BL8" s="49"/>
      <c r="BM8" s="49"/>
      <c r="BN8" s="49"/>
      <c r="BO8" s="49"/>
      <c r="BP8" s="49"/>
      <c r="BQ8" s="49"/>
      <c r="BR8" s="49"/>
      <c r="BS8" s="49"/>
      <c r="BT8" s="49"/>
      <c r="BU8" s="49"/>
      <c r="BV8" s="49"/>
      <c r="BW8" s="49"/>
      <c r="BX8" s="49"/>
      <c r="BY8" s="49"/>
      <c r="BZ8" s="49"/>
      <c r="CA8" s="49"/>
      <c r="CB8" s="49"/>
      <c r="CC8" s="49"/>
      <c r="CD8" s="49"/>
      <c r="CE8" s="49"/>
      <c r="CF8" s="49"/>
      <c r="CG8" s="49"/>
      <c r="CH8" s="49"/>
      <c r="CI8" s="49"/>
      <c r="CJ8" s="49"/>
      <c r="CK8" s="49"/>
      <c r="CL8" s="49"/>
      <c r="CM8" s="49"/>
      <c r="CN8" s="49"/>
      <c r="CO8" s="49"/>
      <c r="CP8" s="49"/>
      <c r="CQ8" s="49"/>
      <c r="CR8" s="49"/>
      <c r="CS8" s="49"/>
      <c r="CT8" s="49"/>
      <c r="CU8" s="49"/>
      <c r="CV8" s="49"/>
    </row>
    <row r="9" spans="1:100" s="48" customFormat="1" ht="12">
      <c r="A9" s="51"/>
      <c r="B9" s="744"/>
      <c r="C9" s="743"/>
      <c r="D9" s="741"/>
      <c r="E9" s="742"/>
      <c r="F9" s="734"/>
      <c r="G9" s="46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  <c r="Z9" s="47"/>
      <c r="AA9" s="49"/>
      <c r="AB9" s="49"/>
      <c r="AC9" s="49"/>
      <c r="AD9" s="49"/>
      <c r="AE9" s="49"/>
      <c r="AF9" s="49"/>
      <c r="AG9" s="49"/>
      <c r="AH9" s="49"/>
      <c r="AI9" s="49"/>
      <c r="AJ9" s="49"/>
      <c r="AK9" s="49"/>
      <c r="AL9" s="49"/>
      <c r="AM9" s="49"/>
      <c r="AN9" s="49"/>
      <c r="AO9" s="49"/>
      <c r="AP9" s="49"/>
      <c r="AQ9" s="49"/>
      <c r="AR9" s="49"/>
      <c r="AS9" s="49"/>
      <c r="AT9" s="49"/>
      <c r="AU9" s="49"/>
      <c r="AV9" s="49"/>
      <c r="AW9" s="49"/>
      <c r="AX9" s="49"/>
      <c r="AY9" s="49"/>
      <c r="AZ9" s="49"/>
      <c r="BA9" s="49"/>
      <c r="BB9" s="49"/>
      <c r="BC9" s="49"/>
      <c r="BD9" s="49"/>
      <c r="BE9" s="49"/>
      <c r="BF9" s="49"/>
      <c r="BG9" s="49"/>
      <c r="BH9" s="49"/>
      <c r="BI9" s="49"/>
      <c r="BJ9" s="49"/>
      <c r="BK9" s="49"/>
      <c r="BL9" s="49"/>
      <c r="BM9" s="49"/>
      <c r="BN9" s="49"/>
      <c r="BO9" s="49"/>
      <c r="BP9" s="49"/>
      <c r="BQ9" s="49"/>
      <c r="BR9" s="49"/>
      <c r="BS9" s="49"/>
      <c r="BT9" s="49"/>
      <c r="BU9" s="49"/>
      <c r="BV9" s="49"/>
      <c r="BW9" s="49"/>
      <c r="BX9" s="49"/>
      <c r="BY9" s="49"/>
      <c r="BZ9" s="49"/>
      <c r="CA9" s="49"/>
      <c r="CB9" s="49"/>
      <c r="CC9" s="49"/>
      <c r="CD9" s="49"/>
      <c r="CE9" s="49"/>
      <c r="CF9" s="49"/>
      <c r="CG9" s="49"/>
      <c r="CH9" s="49"/>
      <c r="CI9" s="49"/>
      <c r="CJ9" s="49"/>
      <c r="CK9" s="49"/>
      <c r="CL9" s="49"/>
      <c r="CM9" s="49"/>
      <c r="CN9" s="49"/>
      <c r="CO9" s="49"/>
      <c r="CP9" s="49"/>
      <c r="CQ9" s="49"/>
      <c r="CR9" s="49"/>
      <c r="CS9" s="49"/>
      <c r="CT9" s="49"/>
      <c r="CU9" s="49"/>
      <c r="CV9" s="49"/>
    </row>
    <row r="10" spans="1:100" s="48" customFormat="1" ht="12">
      <c r="A10" s="51"/>
      <c r="B10" s="744"/>
      <c r="C10" s="743"/>
      <c r="D10" s="741"/>
      <c r="E10" s="742"/>
      <c r="F10" s="734"/>
      <c r="G10" s="46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47"/>
      <c r="T10" s="47"/>
      <c r="U10" s="47"/>
      <c r="V10" s="47"/>
      <c r="W10" s="47"/>
      <c r="X10" s="47"/>
      <c r="Y10" s="47"/>
      <c r="Z10" s="47"/>
      <c r="AA10" s="49"/>
      <c r="AB10" s="49"/>
      <c r="AC10" s="49"/>
      <c r="AD10" s="49"/>
      <c r="AE10" s="49"/>
      <c r="AF10" s="49"/>
      <c r="AG10" s="49"/>
      <c r="AH10" s="49"/>
      <c r="AI10" s="49"/>
      <c r="AJ10" s="49"/>
      <c r="AK10" s="49"/>
      <c r="AL10" s="49"/>
      <c r="AM10" s="49"/>
      <c r="AN10" s="49"/>
      <c r="AO10" s="49"/>
      <c r="AP10" s="49"/>
      <c r="AQ10" s="49"/>
      <c r="AR10" s="49"/>
      <c r="AS10" s="49"/>
      <c r="AT10" s="49"/>
      <c r="AU10" s="49"/>
      <c r="AV10" s="49"/>
      <c r="AW10" s="49"/>
      <c r="AX10" s="49"/>
      <c r="AY10" s="49"/>
      <c r="AZ10" s="49"/>
      <c r="BA10" s="49"/>
      <c r="BB10" s="49"/>
      <c r="BC10" s="49"/>
      <c r="BD10" s="49"/>
      <c r="BE10" s="49"/>
      <c r="BF10" s="49"/>
      <c r="BG10" s="49"/>
      <c r="BH10" s="49"/>
      <c r="BI10" s="49"/>
      <c r="BJ10" s="49"/>
      <c r="BK10" s="49"/>
      <c r="BL10" s="49"/>
      <c r="BM10" s="49"/>
      <c r="BN10" s="49"/>
      <c r="BO10" s="49"/>
      <c r="BP10" s="49"/>
      <c r="BQ10" s="49"/>
      <c r="BR10" s="49"/>
      <c r="BS10" s="49"/>
      <c r="BT10" s="49"/>
      <c r="BU10" s="49"/>
      <c r="BV10" s="49"/>
      <c r="BW10" s="49"/>
      <c r="BX10" s="49"/>
      <c r="BY10" s="49"/>
      <c r="BZ10" s="49"/>
      <c r="CA10" s="49"/>
      <c r="CB10" s="49"/>
      <c r="CC10" s="49"/>
      <c r="CD10" s="49"/>
      <c r="CE10" s="49"/>
      <c r="CF10" s="49"/>
      <c r="CG10" s="49"/>
      <c r="CH10" s="49"/>
      <c r="CI10" s="49"/>
      <c r="CJ10" s="49"/>
      <c r="CK10" s="49"/>
      <c r="CL10" s="49"/>
      <c r="CM10" s="49"/>
      <c r="CN10" s="49"/>
      <c r="CO10" s="49"/>
      <c r="CP10" s="49"/>
      <c r="CQ10" s="49"/>
      <c r="CR10" s="49"/>
      <c r="CS10" s="49"/>
      <c r="CT10" s="49"/>
      <c r="CU10" s="49"/>
      <c r="CV10" s="49"/>
    </row>
    <row r="11" spans="1:100" s="48" customFormat="1" ht="12">
      <c r="A11" s="51"/>
      <c r="B11" s="744"/>
      <c r="C11" s="743"/>
      <c r="D11" s="741"/>
      <c r="E11" s="742"/>
      <c r="F11" s="734"/>
      <c r="G11" s="46"/>
      <c r="H11" s="47"/>
      <c r="I11" s="47"/>
      <c r="J11" s="47"/>
      <c r="K11" s="47"/>
      <c r="L11" s="47"/>
      <c r="M11" s="47"/>
      <c r="N11" s="47"/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  <c r="AA11" s="49"/>
      <c r="AB11" s="49"/>
      <c r="AC11" s="49"/>
      <c r="AD11" s="49"/>
      <c r="AE11" s="49"/>
      <c r="AF11" s="49"/>
      <c r="AG11" s="49"/>
      <c r="AH11" s="49"/>
      <c r="AI11" s="49"/>
      <c r="AJ11" s="49"/>
      <c r="AK11" s="49"/>
      <c r="AL11" s="49"/>
      <c r="AM11" s="49"/>
      <c r="AN11" s="49"/>
      <c r="AO11" s="49"/>
      <c r="AP11" s="49"/>
      <c r="AQ11" s="49"/>
      <c r="AR11" s="49"/>
      <c r="AS11" s="49"/>
      <c r="AT11" s="49"/>
      <c r="AU11" s="49"/>
      <c r="AV11" s="49"/>
      <c r="AW11" s="49"/>
      <c r="AX11" s="49"/>
      <c r="AY11" s="49"/>
      <c r="AZ11" s="49"/>
      <c r="BA11" s="49"/>
      <c r="BB11" s="49"/>
      <c r="BC11" s="49"/>
      <c r="BD11" s="49"/>
      <c r="BE11" s="49"/>
      <c r="BF11" s="49"/>
      <c r="BG11" s="49"/>
      <c r="BH11" s="49"/>
      <c r="BI11" s="49"/>
      <c r="BJ11" s="49"/>
      <c r="BK11" s="49"/>
      <c r="BL11" s="49"/>
      <c r="BM11" s="49"/>
      <c r="BN11" s="49"/>
      <c r="BO11" s="49"/>
      <c r="BP11" s="49"/>
      <c r="BQ11" s="49"/>
      <c r="BR11" s="49"/>
      <c r="BS11" s="49"/>
      <c r="BT11" s="49"/>
      <c r="BU11" s="49"/>
      <c r="BV11" s="49"/>
      <c r="BW11" s="49"/>
      <c r="BX11" s="49"/>
      <c r="BY11" s="49"/>
      <c r="BZ11" s="49"/>
      <c r="CA11" s="49"/>
      <c r="CB11" s="49"/>
      <c r="CC11" s="49"/>
      <c r="CD11" s="49"/>
      <c r="CE11" s="49"/>
      <c r="CF11" s="49"/>
      <c r="CG11" s="49"/>
      <c r="CH11" s="49"/>
      <c r="CI11" s="49"/>
      <c r="CJ11" s="49"/>
      <c r="CK11" s="49"/>
      <c r="CL11" s="49"/>
      <c r="CM11" s="49"/>
      <c r="CN11" s="49"/>
      <c r="CO11" s="49"/>
      <c r="CP11" s="49"/>
      <c r="CQ11" s="49"/>
      <c r="CR11" s="49"/>
      <c r="CS11" s="49"/>
      <c r="CT11" s="49"/>
      <c r="CU11" s="49"/>
      <c r="CV11" s="49"/>
    </row>
    <row r="12" spans="1:100" s="48" customFormat="1">
      <c r="A12" s="51"/>
      <c r="B12" s="103"/>
      <c r="C12" s="101"/>
      <c r="D12" s="111">
        <f>'表V2 180306'!S91</f>
        <v>35614.252199516231</v>
      </c>
      <c r="E12" s="101"/>
      <c r="F12" s="734"/>
      <c r="G12" s="46"/>
      <c r="H12" s="47"/>
      <c r="I12" s="47"/>
      <c r="J12" s="47"/>
      <c r="K12" s="47"/>
      <c r="L12" s="47"/>
      <c r="M12" s="47"/>
      <c r="N12" s="47"/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  <c r="AA12" s="49"/>
      <c r="AB12" s="49"/>
      <c r="AC12" s="49"/>
      <c r="AD12" s="49"/>
      <c r="AE12" s="49"/>
      <c r="AF12" s="49"/>
      <c r="AG12" s="49"/>
      <c r="AH12" s="49"/>
      <c r="AI12" s="49"/>
      <c r="AJ12" s="49"/>
      <c r="AK12" s="49"/>
      <c r="AL12" s="49"/>
      <c r="AM12" s="49"/>
      <c r="AN12" s="49"/>
      <c r="AO12" s="49"/>
      <c r="AP12" s="49"/>
      <c r="AQ12" s="49"/>
      <c r="AR12" s="49"/>
      <c r="AS12" s="49"/>
      <c r="AT12" s="49"/>
      <c r="AU12" s="49"/>
      <c r="AV12" s="49"/>
      <c r="AW12" s="49"/>
      <c r="AX12" s="49"/>
      <c r="AY12" s="49"/>
      <c r="AZ12" s="49"/>
      <c r="BA12" s="49"/>
      <c r="BB12" s="49"/>
      <c r="BC12" s="49"/>
      <c r="BD12" s="49"/>
      <c r="BE12" s="49"/>
      <c r="BF12" s="49"/>
      <c r="BG12" s="49"/>
      <c r="BH12" s="49"/>
      <c r="BI12" s="49"/>
      <c r="BJ12" s="49"/>
      <c r="BK12" s="49"/>
      <c r="BL12" s="49"/>
      <c r="BM12" s="49"/>
      <c r="BN12" s="49"/>
      <c r="BO12" s="49"/>
      <c r="BP12" s="49"/>
      <c r="BQ12" s="49"/>
      <c r="BR12" s="49"/>
      <c r="BS12" s="49"/>
      <c r="BT12" s="49"/>
      <c r="BU12" s="49"/>
      <c r="BV12" s="49"/>
      <c r="BW12" s="49"/>
      <c r="BX12" s="49"/>
      <c r="BY12" s="49"/>
      <c r="BZ12" s="49"/>
      <c r="CA12" s="49"/>
      <c r="CB12" s="49"/>
      <c r="CC12" s="49"/>
      <c r="CD12" s="49"/>
      <c r="CE12" s="49"/>
      <c r="CF12" s="49"/>
      <c r="CG12" s="49"/>
      <c r="CH12" s="49"/>
      <c r="CI12" s="49"/>
      <c r="CJ12" s="49"/>
      <c r="CK12" s="49"/>
      <c r="CL12" s="49"/>
      <c r="CM12" s="49"/>
      <c r="CN12" s="49"/>
      <c r="CO12" s="49"/>
      <c r="CP12" s="49"/>
      <c r="CQ12" s="49"/>
      <c r="CR12" s="49"/>
      <c r="CS12" s="49"/>
      <c r="CT12" s="49"/>
      <c r="CU12" s="49"/>
      <c r="CV12" s="49"/>
    </row>
    <row r="13" spans="1:100" s="48" customFormat="1" ht="12">
      <c r="A13" s="51"/>
      <c r="B13" s="732"/>
      <c r="C13" s="733"/>
      <c r="D13" s="733"/>
      <c r="E13" s="733"/>
      <c r="F13" s="734"/>
      <c r="G13" s="46"/>
      <c r="H13" s="47"/>
      <c r="I13" s="47"/>
      <c r="J13" s="47"/>
      <c r="K13" s="47"/>
      <c r="L13" s="47"/>
      <c r="M13" s="47"/>
      <c r="N13" s="47"/>
      <c r="O13" s="47"/>
      <c r="P13" s="47"/>
      <c r="Q13" s="47"/>
      <c r="R13" s="47"/>
      <c r="S13" s="47"/>
      <c r="T13" s="47"/>
      <c r="U13" s="47"/>
      <c r="V13" s="47"/>
      <c r="W13" s="47"/>
      <c r="X13" s="47"/>
      <c r="Y13" s="47"/>
      <c r="Z13" s="47"/>
      <c r="AA13" s="49"/>
      <c r="AB13" s="49"/>
      <c r="AC13" s="49"/>
      <c r="AD13" s="49"/>
      <c r="AE13" s="49"/>
      <c r="AF13" s="49"/>
      <c r="AG13" s="49"/>
      <c r="AH13" s="49"/>
      <c r="AI13" s="49"/>
      <c r="AJ13" s="49"/>
      <c r="AK13" s="49"/>
      <c r="AL13" s="49"/>
      <c r="AM13" s="49"/>
      <c r="AN13" s="49"/>
      <c r="AO13" s="49"/>
      <c r="AP13" s="49"/>
      <c r="AQ13" s="49"/>
      <c r="AR13" s="49"/>
      <c r="AS13" s="49"/>
      <c r="AT13" s="49"/>
      <c r="AU13" s="49"/>
      <c r="AV13" s="49"/>
      <c r="AW13" s="49"/>
      <c r="AX13" s="49"/>
      <c r="AY13" s="49"/>
      <c r="AZ13" s="49"/>
      <c r="BA13" s="49"/>
      <c r="BB13" s="49"/>
      <c r="BC13" s="49"/>
      <c r="BD13" s="49"/>
      <c r="BE13" s="49"/>
      <c r="BF13" s="49"/>
      <c r="BG13" s="49"/>
      <c r="BH13" s="49"/>
      <c r="BI13" s="49"/>
      <c r="BJ13" s="49"/>
      <c r="BK13" s="49"/>
      <c r="BL13" s="49"/>
      <c r="BM13" s="49"/>
      <c r="BN13" s="49"/>
      <c r="BO13" s="49"/>
      <c r="BP13" s="49"/>
      <c r="BQ13" s="49"/>
      <c r="BR13" s="49"/>
      <c r="BS13" s="49"/>
      <c r="BT13" s="49"/>
      <c r="BU13" s="49"/>
      <c r="BV13" s="49"/>
      <c r="BW13" s="49"/>
      <c r="BX13" s="49"/>
      <c r="BY13" s="49"/>
      <c r="BZ13" s="49"/>
      <c r="CA13" s="49"/>
      <c r="CB13" s="49"/>
      <c r="CC13" s="49"/>
      <c r="CD13" s="49"/>
      <c r="CE13" s="49"/>
      <c r="CF13" s="49"/>
      <c r="CG13" s="49"/>
      <c r="CH13" s="49"/>
      <c r="CI13" s="49"/>
      <c r="CJ13" s="49"/>
      <c r="CK13" s="49"/>
      <c r="CL13" s="49"/>
      <c r="CM13" s="49"/>
      <c r="CN13" s="49"/>
      <c r="CO13" s="49"/>
      <c r="CP13" s="49"/>
      <c r="CQ13" s="49"/>
      <c r="CR13" s="49"/>
      <c r="CS13" s="49"/>
      <c r="CT13" s="49"/>
      <c r="CU13" s="49"/>
      <c r="CV13" s="49"/>
    </row>
    <row r="14" spans="1:100" s="48" customFormat="1" ht="12">
      <c r="A14" s="51"/>
      <c r="B14" s="732"/>
      <c r="C14" s="733"/>
      <c r="D14" s="733"/>
      <c r="E14" s="733"/>
      <c r="F14" s="734"/>
      <c r="G14" s="46"/>
      <c r="H14" s="47"/>
      <c r="I14" s="47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49"/>
      <c r="AB14" s="49"/>
      <c r="AC14" s="49"/>
      <c r="AD14" s="49"/>
      <c r="AE14" s="49"/>
      <c r="AF14" s="49"/>
      <c r="AG14" s="49"/>
      <c r="AH14" s="49"/>
      <c r="AI14" s="49"/>
      <c r="AJ14" s="49"/>
      <c r="AK14" s="49"/>
      <c r="AL14" s="49"/>
      <c r="AM14" s="49"/>
      <c r="AN14" s="49"/>
      <c r="AO14" s="49"/>
      <c r="AP14" s="49"/>
      <c r="AQ14" s="49"/>
      <c r="AR14" s="49"/>
      <c r="AS14" s="49"/>
      <c r="AT14" s="49"/>
      <c r="AU14" s="49"/>
      <c r="AV14" s="49"/>
      <c r="AW14" s="49"/>
      <c r="AX14" s="49"/>
      <c r="AY14" s="49"/>
      <c r="AZ14" s="49"/>
      <c r="BA14" s="49"/>
      <c r="BB14" s="49"/>
      <c r="BC14" s="49"/>
      <c r="BD14" s="49"/>
      <c r="BE14" s="49"/>
      <c r="BF14" s="49"/>
      <c r="BG14" s="49"/>
      <c r="BH14" s="49"/>
      <c r="BI14" s="49"/>
      <c r="BJ14" s="49"/>
      <c r="BK14" s="49"/>
      <c r="BL14" s="49"/>
      <c r="BM14" s="49"/>
      <c r="BN14" s="49"/>
      <c r="BO14" s="49"/>
      <c r="BP14" s="49"/>
      <c r="BQ14" s="49"/>
      <c r="BR14" s="49"/>
      <c r="BS14" s="49"/>
      <c r="BT14" s="49"/>
      <c r="BU14" s="49"/>
      <c r="BV14" s="49"/>
      <c r="BW14" s="49"/>
      <c r="BX14" s="49"/>
      <c r="BY14" s="49"/>
      <c r="BZ14" s="49"/>
      <c r="CA14" s="49"/>
      <c r="CB14" s="49"/>
      <c r="CC14" s="49"/>
      <c r="CD14" s="49"/>
      <c r="CE14" s="49"/>
      <c r="CF14" s="49"/>
      <c r="CG14" s="49"/>
      <c r="CH14" s="49"/>
      <c r="CI14" s="49"/>
      <c r="CJ14" s="49"/>
      <c r="CK14" s="49"/>
      <c r="CL14" s="49"/>
      <c r="CM14" s="49"/>
      <c r="CN14" s="49"/>
      <c r="CO14" s="49"/>
      <c r="CP14" s="49"/>
      <c r="CQ14" s="49"/>
      <c r="CR14" s="49"/>
      <c r="CS14" s="49"/>
      <c r="CT14" s="49"/>
      <c r="CU14" s="49"/>
      <c r="CV14" s="49"/>
    </row>
    <row r="15" spans="1:100" s="48" customFormat="1" ht="12">
      <c r="A15" s="51"/>
      <c r="B15" s="732"/>
      <c r="C15" s="733"/>
      <c r="D15" s="733"/>
      <c r="E15" s="733"/>
      <c r="F15" s="734"/>
      <c r="G15" s="46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  <c r="AA15" s="49"/>
      <c r="AB15" s="49"/>
      <c r="AC15" s="49"/>
      <c r="AD15" s="49"/>
      <c r="AE15" s="49"/>
      <c r="AF15" s="49"/>
      <c r="AG15" s="49"/>
      <c r="AH15" s="49"/>
      <c r="AI15" s="49"/>
      <c r="AJ15" s="49"/>
      <c r="AK15" s="49"/>
      <c r="AL15" s="49"/>
      <c r="AM15" s="49"/>
      <c r="AN15" s="49"/>
      <c r="AO15" s="49"/>
      <c r="AP15" s="49"/>
      <c r="AQ15" s="49"/>
      <c r="AR15" s="49"/>
      <c r="AS15" s="49"/>
      <c r="AT15" s="49"/>
      <c r="AU15" s="49"/>
      <c r="AV15" s="49"/>
      <c r="AW15" s="49"/>
      <c r="AX15" s="49"/>
      <c r="AY15" s="49"/>
      <c r="AZ15" s="49"/>
      <c r="BA15" s="49"/>
      <c r="BB15" s="49"/>
      <c r="BC15" s="49"/>
      <c r="BD15" s="49"/>
      <c r="BE15" s="49"/>
      <c r="BF15" s="49"/>
      <c r="BG15" s="49"/>
      <c r="BH15" s="49"/>
      <c r="BI15" s="49"/>
      <c r="BJ15" s="49"/>
      <c r="BK15" s="49"/>
      <c r="BL15" s="49"/>
      <c r="BM15" s="49"/>
      <c r="BN15" s="49"/>
      <c r="BO15" s="49"/>
      <c r="BP15" s="49"/>
      <c r="BQ15" s="49"/>
      <c r="BR15" s="49"/>
      <c r="BS15" s="49"/>
      <c r="BT15" s="49"/>
      <c r="BU15" s="49"/>
      <c r="BV15" s="49"/>
      <c r="BW15" s="49"/>
      <c r="BX15" s="49"/>
      <c r="BY15" s="49"/>
      <c r="BZ15" s="49"/>
      <c r="CA15" s="49"/>
      <c r="CB15" s="49"/>
      <c r="CC15" s="49"/>
      <c r="CD15" s="49"/>
      <c r="CE15" s="49"/>
      <c r="CF15" s="49"/>
      <c r="CG15" s="49"/>
      <c r="CH15" s="49"/>
      <c r="CI15" s="49"/>
      <c r="CJ15" s="49"/>
      <c r="CK15" s="49"/>
      <c r="CL15" s="49"/>
      <c r="CM15" s="49"/>
      <c r="CN15" s="49"/>
      <c r="CO15" s="49"/>
      <c r="CP15" s="49"/>
      <c r="CQ15" s="49"/>
      <c r="CR15" s="49"/>
      <c r="CS15" s="49"/>
      <c r="CT15" s="49"/>
      <c r="CU15" s="49"/>
      <c r="CV15" s="49"/>
    </row>
    <row r="16" spans="1:100" s="48" customFormat="1" ht="12">
      <c r="A16" s="51"/>
      <c r="B16" s="732"/>
      <c r="C16" s="733"/>
      <c r="D16" s="733"/>
      <c r="E16" s="733"/>
      <c r="F16" s="734"/>
      <c r="G16" s="46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  <c r="AA16" s="49"/>
      <c r="AB16" s="49"/>
      <c r="AC16" s="49"/>
      <c r="AD16" s="49"/>
      <c r="AE16" s="49"/>
      <c r="AF16" s="49"/>
      <c r="AG16" s="49"/>
      <c r="AH16" s="49"/>
      <c r="AI16" s="49"/>
      <c r="AJ16" s="49"/>
      <c r="AK16" s="49"/>
      <c r="AL16" s="49"/>
      <c r="AM16" s="49"/>
      <c r="AN16" s="49"/>
      <c r="AO16" s="49"/>
      <c r="AP16" s="49"/>
      <c r="AQ16" s="49"/>
      <c r="AR16" s="49"/>
      <c r="AS16" s="49"/>
      <c r="AT16" s="49"/>
      <c r="AU16" s="49"/>
      <c r="AV16" s="49"/>
      <c r="AW16" s="49"/>
      <c r="AX16" s="49"/>
      <c r="AY16" s="49"/>
      <c r="AZ16" s="49"/>
      <c r="BA16" s="49"/>
      <c r="BB16" s="49"/>
      <c r="BC16" s="49"/>
      <c r="BD16" s="49"/>
      <c r="BE16" s="49"/>
      <c r="BF16" s="49"/>
      <c r="BG16" s="49"/>
      <c r="BH16" s="49"/>
      <c r="BI16" s="49"/>
      <c r="BJ16" s="49"/>
      <c r="BK16" s="49"/>
      <c r="BL16" s="49"/>
      <c r="BM16" s="49"/>
      <c r="BN16" s="49"/>
      <c r="BO16" s="49"/>
      <c r="BP16" s="49"/>
      <c r="BQ16" s="49"/>
      <c r="BR16" s="49"/>
      <c r="BS16" s="49"/>
      <c r="BT16" s="49"/>
      <c r="BU16" s="49"/>
      <c r="BV16" s="49"/>
      <c r="BW16" s="49"/>
      <c r="BX16" s="49"/>
      <c r="BY16" s="49"/>
      <c r="BZ16" s="49"/>
      <c r="CA16" s="49"/>
      <c r="CB16" s="49"/>
      <c r="CC16" s="49"/>
      <c r="CD16" s="49"/>
      <c r="CE16" s="49"/>
      <c r="CF16" s="49"/>
      <c r="CG16" s="49"/>
      <c r="CH16" s="49"/>
      <c r="CI16" s="49"/>
      <c r="CJ16" s="49"/>
      <c r="CK16" s="49"/>
      <c r="CL16" s="49"/>
      <c r="CM16" s="49"/>
      <c r="CN16" s="49"/>
      <c r="CO16" s="49"/>
      <c r="CP16" s="49"/>
      <c r="CQ16" s="49"/>
      <c r="CR16" s="49"/>
      <c r="CS16" s="49"/>
      <c r="CT16" s="49"/>
      <c r="CU16" s="49"/>
      <c r="CV16" s="49"/>
    </row>
    <row r="17" spans="1:100" s="48" customFormat="1" ht="12">
      <c r="A17" s="51"/>
      <c r="B17" s="732"/>
      <c r="C17" s="733"/>
      <c r="D17" s="733"/>
      <c r="E17" s="733"/>
      <c r="F17" s="734"/>
      <c r="G17" s="46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9"/>
      <c r="AB17" s="49"/>
      <c r="AC17" s="49"/>
      <c r="AD17" s="49"/>
      <c r="AE17" s="49"/>
      <c r="AF17" s="49"/>
      <c r="AG17" s="49"/>
      <c r="AH17" s="49"/>
      <c r="AI17" s="49"/>
      <c r="AJ17" s="49"/>
      <c r="AK17" s="49"/>
      <c r="AL17" s="49"/>
      <c r="AM17" s="49"/>
      <c r="AN17" s="49"/>
      <c r="AO17" s="49"/>
      <c r="AP17" s="49"/>
      <c r="AQ17" s="49"/>
      <c r="AR17" s="49"/>
      <c r="AS17" s="49"/>
      <c r="AT17" s="49"/>
      <c r="AU17" s="49"/>
      <c r="AV17" s="49"/>
      <c r="AW17" s="49"/>
      <c r="AX17" s="49"/>
      <c r="AY17" s="49"/>
      <c r="AZ17" s="49"/>
      <c r="BA17" s="49"/>
      <c r="BB17" s="49"/>
      <c r="BC17" s="49"/>
      <c r="BD17" s="49"/>
      <c r="BE17" s="49"/>
      <c r="BF17" s="49"/>
      <c r="BG17" s="49"/>
      <c r="BH17" s="49"/>
      <c r="BI17" s="49"/>
      <c r="BJ17" s="49"/>
      <c r="BK17" s="49"/>
      <c r="BL17" s="49"/>
      <c r="BM17" s="49"/>
      <c r="BN17" s="49"/>
      <c r="BO17" s="49"/>
      <c r="BP17" s="49"/>
      <c r="BQ17" s="49"/>
      <c r="BR17" s="49"/>
      <c r="BS17" s="49"/>
      <c r="BT17" s="49"/>
      <c r="BU17" s="49"/>
      <c r="BV17" s="49"/>
      <c r="BW17" s="49"/>
      <c r="BX17" s="49"/>
      <c r="BY17" s="49"/>
      <c r="BZ17" s="49"/>
      <c r="CA17" s="49"/>
      <c r="CB17" s="49"/>
      <c r="CC17" s="49"/>
      <c r="CD17" s="49"/>
      <c r="CE17" s="49"/>
      <c r="CF17" s="49"/>
      <c r="CG17" s="49"/>
      <c r="CH17" s="49"/>
      <c r="CI17" s="49"/>
      <c r="CJ17" s="49"/>
      <c r="CK17" s="49"/>
      <c r="CL17" s="49"/>
      <c r="CM17" s="49"/>
      <c r="CN17" s="49"/>
      <c r="CO17" s="49"/>
      <c r="CP17" s="49"/>
      <c r="CQ17" s="49"/>
      <c r="CR17" s="49"/>
      <c r="CS17" s="49"/>
      <c r="CT17" s="49"/>
      <c r="CU17" s="49"/>
      <c r="CV17" s="49"/>
    </row>
    <row r="18" spans="1:100" s="48" customFormat="1" ht="12">
      <c r="A18" s="51"/>
      <c r="B18" s="732"/>
      <c r="C18" s="733"/>
      <c r="D18" s="733"/>
      <c r="E18" s="733"/>
      <c r="F18" s="734"/>
      <c r="G18" s="46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9"/>
      <c r="AB18" s="49"/>
      <c r="AC18" s="49"/>
      <c r="AD18" s="49"/>
      <c r="AE18" s="49"/>
      <c r="AF18" s="49"/>
      <c r="AG18" s="49"/>
      <c r="AH18" s="49"/>
      <c r="AI18" s="49"/>
      <c r="AJ18" s="49"/>
      <c r="AK18" s="49"/>
      <c r="AL18" s="49"/>
      <c r="AM18" s="49"/>
      <c r="AN18" s="49"/>
      <c r="AO18" s="49"/>
      <c r="AP18" s="49"/>
      <c r="AQ18" s="49"/>
      <c r="AR18" s="49"/>
      <c r="AS18" s="49"/>
      <c r="AT18" s="49"/>
      <c r="AU18" s="49"/>
      <c r="AV18" s="49"/>
      <c r="AW18" s="49"/>
      <c r="AX18" s="49"/>
      <c r="AY18" s="49"/>
      <c r="AZ18" s="49"/>
      <c r="BA18" s="49"/>
      <c r="BB18" s="49"/>
      <c r="BC18" s="49"/>
      <c r="BD18" s="49"/>
      <c r="BE18" s="49"/>
      <c r="BF18" s="49"/>
      <c r="BG18" s="49"/>
      <c r="BH18" s="49"/>
      <c r="BI18" s="49"/>
      <c r="BJ18" s="49"/>
      <c r="BK18" s="49"/>
      <c r="BL18" s="49"/>
      <c r="BM18" s="49"/>
      <c r="BN18" s="49"/>
      <c r="BO18" s="49"/>
      <c r="BP18" s="49"/>
      <c r="BQ18" s="49"/>
      <c r="BR18" s="49"/>
      <c r="BS18" s="49"/>
      <c r="BT18" s="49"/>
      <c r="BU18" s="49"/>
      <c r="BV18" s="49"/>
      <c r="BW18" s="49"/>
      <c r="BX18" s="49"/>
      <c r="BY18" s="49"/>
      <c r="BZ18" s="49"/>
      <c r="CA18" s="49"/>
      <c r="CB18" s="49"/>
      <c r="CC18" s="49"/>
      <c r="CD18" s="49"/>
      <c r="CE18" s="49"/>
      <c r="CF18" s="49"/>
      <c r="CG18" s="49"/>
      <c r="CH18" s="49"/>
      <c r="CI18" s="49"/>
      <c r="CJ18" s="49"/>
      <c r="CK18" s="49"/>
      <c r="CL18" s="49"/>
      <c r="CM18" s="49"/>
      <c r="CN18" s="49"/>
      <c r="CO18" s="49"/>
      <c r="CP18" s="49"/>
      <c r="CQ18" s="49"/>
      <c r="CR18" s="49"/>
      <c r="CS18" s="49"/>
      <c r="CT18" s="49"/>
      <c r="CU18" s="49"/>
      <c r="CV18" s="49"/>
    </row>
    <row r="19" spans="1:100" s="48" customFormat="1" ht="12">
      <c r="A19" s="51"/>
      <c r="B19" s="732"/>
      <c r="C19" s="733"/>
      <c r="D19" s="733"/>
      <c r="E19" s="733"/>
      <c r="F19" s="734"/>
      <c r="G19" s="46"/>
      <c r="H19" s="47"/>
      <c r="I19" s="47"/>
      <c r="J19" s="47"/>
      <c r="K19" s="47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9"/>
      <c r="AB19" s="49"/>
      <c r="AC19" s="49"/>
      <c r="AD19" s="49"/>
      <c r="AE19" s="49"/>
      <c r="AF19" s="49"/>
      <c r="AG19" s="49"/>
      <c r="AH19" s="49"/>
      <c r="AI19" s="49"/>
      <c r="AJ19" s="49"/>
      <c r="AK19" s="49"/>
      <c r="AL19" s="49"/>
      <c r="AM19" s="49"/>
      <c r="AN19" s="49"/>
      <c r="AO19" s="49"/>
      <c r="AP19" s="49"/>
      <c r="AQ19" s="49"/>
      <c r="AR19" s="49"/>
      <c r="AS19" s="49"/>
      <c r="AT19" s="49"/>
      <c r="AU19" s="49"/>
      <c r="AV19" s="49"/>
      <c r="AW19" s="49"/>
      <c r="AX19" s="49"/>
      <c r="AY19" s="49"/>
      <c r="AZ19" s="49"/>
      <c r="BA19" s="49"/>
      <c r="BB19" s="49"/>
      <c r="BC19" s="49"/>
      <c r="BD19" s="49"/>
      <c r="BE19" s="49"/>
      <c r="BF19" s="49"/>
      <c r="BG19" s="49"/>
      <c r="BH19" s="49"/>
      <c r="BI19" s="49"/>
      <c r="BJ19" s="49"/>
      <c r="BK19" s="49"/>
      <c r="BL19" s="49"/>
      <c r="BM19" s="49"/>
      <c r="BN19" s="49"/>
      <c r="BO19" s="49"/>
      <c r="BP19" s="49"/>
      <c r="BQ19" s="49"/>
      <c r="BR19" s="49"/>
      <c r="BS19" s="49"/>
      <c r="BT19" s="49"/>
      <c r="BU19" s="49"/>
      <c r="BV19" s="49"/>
      <c r="BW19" s="49"/>
      <c r="BX19" s="49"/>
      <c r="BY19" s="49"/>
      <c r="BZ19" s="49"/>
      <c r="CA19" s="49"/>
      <c r="CB19" s="49"/>
      <c r="CC19" s="49"/>
      <c r="CD19" s="49"/>
      <c r="CE19" s="49"/>
      <c r="CF19" s="49"/>
      <c r="CG19" s="49"/>
      <c r="CH19" s="49"/>
      <c r="CI19" s="49"/>
      <c r="CJ19" s="49"/>
      <c r="CK19" s="49"/>
      <c r="CL19" s="49"/>
      <c r="CM19" s="49"/>
      <c r="CN19" s="49"/>
      <c r="CO19" s="49"/>
      <c r="CP19" s="49"/>
      <c r="CQ19" s="49"/>
      <c r="CR19" s="49"/>
      <c r="CS19" s="49"/>
      <c r="CT19" s="49"/>
      <c r="CU19" s="49"/>
      <c r="CV19" s="49"/>
    </row>
    <row r="20" spans="1:100" s="48" customFormat="1" ht="21">
      <c r="A20" s="51"/>
      <c r="B20" s="730"/>
      <c r="C20" s="733"/>
      <c r="D20" s="733"/>
      <c r="E20" s="733"/>
      <c r="F20" s="734"/>
      <c r="G20" s="46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9"/>
      <c r="AB20" s="49"/>
      <c r="AC20" s="49"/>
      <c r="AD20" s="49"/>
      <c r="AE20" s="49"/>
      <c r="AF20" s="49"/>
      <c r="AG20" s="49"/>
      <c r="AH20" s="49"/>
      <c r="AI20" s="49"/>
      <c r="AJ20" s="49"/>
      <c r="AK20" s="49"/>
      <c r="AL20" s="49"/>
      <c r="AM20" s="49"/>
      <c r="AN20" s="49"/>
      <c r="AO20" s="49"/>
      <c r="AP20" s="49"/>
      <c r="AQ20" s="49"/>
      <c r="AR20" s="49"/>
      <c r="AS20" s="49"/>
      <c r="AT20" s="49"/>
      <c r="AU20" s="49"/>
      <c r="AV20" s="49"/>
      <c r="AW20" s="49"/>
      <c r="AX20" s="49"/>
      <c r="AY20" s="49"/>
      <c r="AZ20" s="49"/>
      <c r="BA20" s="49"/>
      <c r="BB20" s="49"/>
      <c r="BC20" s="49"/>
      <c r="BD20" s="49"/>
      <c r="BE20" s="49"/>
      <c r="BF20" s="49"/>
      <c r="BG20" s="49"/>
      <c r="BH20" s="49"/>
      <c r="BI20" s="49"/>
      <c r="BJ20" s="49"/>
      <c r="BK20" s="49"/>
      <c r="BL20" s="49"/>
      <c r="BM20" s="49"/>
      <c r="BN20" s="49"/>
      <c r="BO20" s="49"/>
      <c r="BP20" s="49"/>
      <c r="BQ20" s="49"/>
      <c r="BR20" s="49"/>
      <c r="BS20" s="49"/>
      <c r="BT20" s="49"/>
      <c r="BU20" s="49"/>
      <c r="BV20" s="49"/>
      <c r="BW20" s="49"/>
      <c r="BX20" s="49"/>
      <c r="BY20" s="49"/>
      <c r="BZ20" s="49"/>
      <c r="CA20" s="49"/>
      <c r="CB20" s="49"/>
      <c r="CC20" s="49"/>
      <c r="CD20" s="49"/>
      <c r="CE20" s="49"/>
      <c r="CF20" s="49"/>
      <c r="CG20" s="49"/>
      <c r="CH20" s="49"/>
      <c r="CI20" s="49"/>
      <c r="CJ20" s="49"/>
      <c r="CK20" s="49"/>
      <c r="CL20" s="49"/>
      <c r="CM20" s="49"/>
      <c r="CN20" s="49"/>
      <c r="CO20" s="49"/>
      <c r="CP20" s="49"/>
      <c r="CQ20" s="49"/>
      <c r="CR20" s="49"/>
      <c r="CS20" s="49"/>
      <c r="CT20" s="49"/>
      <c r="CU20" s="49"/>
      <c r="CV20" s="49"/>
    </row>
    <row r="21" spans="1:100" s="48" customFormat="1" ht="12">
      <c r="A21" s="51"/>
      <c r="B21" s="732"/>
      <c r="C21" s="733"/>
      <c r="D21" s="733"/>
      <c r="E21" s="733"/>
      <c r="F21" s="734"/>
      <c r="G21" s="46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9"/>
      <c r="AB21" s="49"/>
      <c r="AC21" s="49"/>
      <c r="AD21" s="49"/>
      <c r="AE21" s="49"/>
      <c r="AF21" s="49"/>
      <c r="AG21" s="49"/>
      <c r="AH21" s="49"/>
      <c r="AI21" s="49"/>
      <c r="AJ21" s="49"/>
      <c r="AK21" s="49"/>
      <c r="AL21" s="49"/>
      <c r="AM21" s="49"/>
      <c r="AN21" s="49"/>
      <c r="AO21" s="49"/>
      <c r="AP21" s="49"/>
      <c r="AQ21" s="49"/>
      <c r="AR21" s="49"/>
      <c r="AS21" s="49"/>
      <c r="AT21" s="49"/>
      <c r="AU21" s="49"/>
      <c r="AV21" s="49"/>
      <c r="AW21" s="49"/>
      <c r="AX21" s="49"/>
      <c r="AY21" s="49"/>
      <c r="AZ21" s="49"/>
      <c r="BA21" s="49"/>
      <c r="BB21" s="49"/>
      <c r="BC21" s="49"/>
      <c r="BD21" s="49"/>
      <c r="BE21" s="49"/>
      <c r="BF21" s="49"/>
      <c r="BG21" s="49"/>
      <c r="BH21" s="49"/>
      <c r="BI21" s="49"/>
      <c r="BJ21" s="49"/>
      <c r="BK21" s="49"/>
      <c r="BL21" s="49"/>
      <c r="BM21" s="49"/>
      <c r="BN21" s="49"/>
      <c r="BO21" s="49"/>
      <c r="BP21" s="49"/>
      <c r="BQ21" s="49"/>
      <c r="BR21" s="49"/>
      <c r="BS21" s="49"/>
      <c r="BT21" s="49"/>
      <c r="BU21" s="49"/>
      <c r="BV21" s="49"/>
      <c r="BW21" s="49"/>
      <c r="BX21" s="49"/>
      <c r="BY21" s="49"/>
      <c r="BZ21" s="49"/>
      <c r="CA21" s="49"/>
      <c r="CB21" s="49"/>
      <c r="CC21" s="49"/>
      <c r="CD21" s="49"/>
      <c r="CE21" s="49"/>
      <c r="CF21" s="49"/>
      <c r="CG21" s="49"/>
      <c r="CH21" s="49"/>
      <c r="CI21" s="49"/>
      <c r="CJ21" s="49"/>
      <c r="CK21" s="49"/>
      <c r="CL21" s="49"/>
      <c r="CM21" s="49"/>
      <c r="CN21" s="49"/>
      <c r="CO21" s="49"/>
      <c r="CP21" s="49"/>
      <c r="CQ21" s="49"/>
      <c r="CR21" s="49"/>
      <c r="CS21" s="49"/>
      <c r="CT21" s="49"/>
      <c r="CU21" s="49"/>
      <c r="CV21" s="49"/>
    </row>
    <row r="22" spans="1:100" s="48" customFormat="1" ht="12">
      <c r="A22" s="51"/>
      <c r="B22" s="735"/>
      <c r="C22" s="736" t="s">
        <v>122</v>
      </c>
      <c r="D22" s="737" t="s">
        <v>1358</v>
      </c>
      <c r="E22" s="737"/>
      <c r="F22" s="734"/>
      <c r="G22" s="46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47"/>
      <c r="AA22" s="49"/>
      <c r="AB22" s="49"/>
      <c r="AC22" s="49"/>
      <c r="AD22" s="49"/>
      <c r="AE22" s="49"/>
      <c r="AF22" s="49"/>
      <c r="AG22" s="49"/>
      <c r="AH22" s="49"/>
      <c r="AI22" s="49"/>
      <c r="AJ22" s="49"/>
      <c r="AK22" s="49"/>
      <c r="AL22" s="49"/>
      <c r="AM22" s="49"/>
      <c r="AN22" s="49"/>
      <c r="AO22" s="49"/>
      <c r="AP22" s="49"/>
      <c r="AQ22" s="49"/>
      <c r="AR22" s="49"/>
      <c r="AS22" s="49"/>
      <c r="AT22" s="49"/>
      <c r="AU22" s="49"/>
      <c r="AV22" s="49"/>
      <c r="AW22" s="49"/>
      <c r="AX22" s="49"/>
      <c r="AY22" s="49"/>
      <c r="AZ22" s="49"/>
      <c r="BA22" s="49"/>
      <c r="BB22" s="49"/>
      <c r="BC22" s="49"/>
      <c r="BD22" s="49"/>
      <c r="BE22" s="49"/>
      <c r="BF22" s="49"/>
      <c r="BG22" s="49"/>
      <c r="BH22" s="49"/>
      <c r="BI22" s="49"/>
      <c r="BJ22" s="49"/>
      <c r="BK22" s="49"/>
      <c r="BL22" s="49"/>
      <c r="BM22" s="49"/>
      <c r="BN22" s="49"/>
      <c r="BO22" s="49"/>
      <c r="BP22" s="49"/>
      <c r="BQ22" s="49"/>
      <c r="BR22" s="49"/>
      <c r="BS22" s="49"/>
      <c r="BT22" s="49"/>
      <c r="BU22" s="49"/>
      <c r="BV22" s="49"/>
      <c r="BW22" s="49"/>
      <c r="BX22" s="49"/>
      <c r="BY22" s="49"/>
      <c r="BZ22" s="49"/>
      <c r="CA22" s="49"/>
      <c r="CB22" s="49"/>
      <c r="CC22" s="49"/>
      <c r="CD22" s="49"/>
      <c r="CE22" s="49"/>
      <c r="CF22" s="49"/>
      <c r="CG22" s="49"/>
      <c r="CH22" s="49"/>
      <c r="CI22" s="49"/>
      <c r="CJ22" s="49"/>
      <c r="CK22" s="49"/>
      <c r="CL22" s="49"/>
      <c r="CM22" s="49"/>
      <c r="CN22" s="49"/>
      <c r="CO22" s="49"/>
      <c r="CP22" s="49"/>
      <c r="CQ22" s="49"/>
      <c r="CR22" s="49"/>
      <c r="CS22" s="49"/>
      <c r="CT22" s="49"/>
      <c r="CU22" s="49"/>
      <c r="CV22" s="49"/>
    </row>
    <row r="23" spans="1:100" s="48" customFormat="1" ht="12">
      <c r="A23" s="51"/>
      <c r="B23" s="736"/>
      <c r="C23" s="736"/>
      <c r="D23" s="738" t="s">
        <v>784</v>
      </c>
      <c r="E23" s="738"/>
      <c r="F23" s="734"/>
      <c r="G23" s="46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  <c r="AA23" s="49"/>
      <c r="AB23" s="49"/>
      <c r="AC23" s="49"/>
      <c r="AD23" s="49"/>
      <c r="AE23" s="49"/>
      <c r="AF23" s="49"/>
      <c r="AG23" s="49"/>
      <c r="AH23" s="49"/>
      <c r="AI23" s="49"/>
      <c r="AJ23" s="49"/>
      <c r="AK23" s="49"/>
      <c r="AL23" s="49"/>
      <c r="AM23" s="49"/>
      <c r="AN23" s="49"/>
      <c r="AO23" s="49"/>
      <c r="AP23" s="49"/>
      <c r="AQ23" s="49"/>
      <c r="AR23" s="49"/>
      <c r="AS23" s="49"/>
      <c r="AT23" s="49"/>
      <c r="AU23" s="49"/>
      <c r="AV23" s="49"/>
      <c r="AW23" s="49"/>
      <c r="AX23" s="49"/>
      <c r="AY23" s="49"/>
      <c r="AZ23" s="49"/>
      <c r="BA23" s="49"/>
      <c r="BB23" s="49"/>
      <c r="BC23" s="49"/>
      <c r="BD23" s="49"/>
      <c r="BE23" s="49"/>
      <c r="BF23" s="49"/>
      <c r="BG23" s="49"/>
      <c r="BH23" s="49"/>
      <c r="BI23" s="49"/>
      <c r="BJ23" s="49"/>
      <c r="BK23" s="49"/>
      <c r="BL23" s="49"/>
      <c r="BM23" s="49"/>
      <c r="BN23" s="49"/>
      <c r="BO23" s="49"/>
      <c r="BP23" s="49"/>
      <c r="BQ23" s="49"/>
      <c r="BR23" s="49"/>
      <c r="BS23" s="49"/>
      <c r="BT23" s="49"/>
      <c r="BU23" s="49"/>
      <c r="BV23" s="49"/>
      <c r="BW23" s="49"/>
      <c r="BX23" s="49"/>
      <c r="BY23" s="49"/>
      <c r="BZ23" s="49"/>
      <c r="CA23" s="49"/>
      <c r="CB23" s="49"/>
      <c r="CC23" s="49"/>
      <c r="CD23" s="49"/>
      <c r="CE23" s="49"/>
      <c r="CF23" s="49"/>
      <c r="CG23" s="49"/>
      <c r="CH23" s="49"/>
      <c r="CI23" s="49"/>
      <c r="CJ23" s="49"/>
      <c r="CK23" s="49"/>
      <c r="CL23" s="49"/>
      <c r="CM23" s="49"/>
      <c r="CN23" s="49"/>
      <c r="CO23" s="49"/>
      <c r="CP23" s="49"/>
      <c r="CQ23" s="49"/>
      <c r="CR23" s="49"/>
      <c r="CS23" s="49"/>
      <c r="CT23" s="49"/>
      <c r="CU23" s="49"/>
      <c r="CV23" s="49"/>
    </row>
    <row r="24" spans="1:100" s="48" customFormat="1" ht="12">
      <c r="A24" s="51"/>
      <c r="B24" s="739"/>
      <c r="C24" s="740" t="s">
        <v>786</v>
      </c>
      <c r="D24" s="741">
        <f>F48</f>
        <v>34474.058954477543</v>
      </c>
      <c r="E24" s="742">
        <f>D24/$D$31</f>
        <v>0.96798491686274468</v>
      </c>
      <c r="F24" s="734"/>
      <c r="G24" s="46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  <c r="AA24" s="49"/>
      <c r="AB24" s="49"/>
      <c r="AC24" s="49"/>
      <c r="AD24" s="49"/>
      <c r="AE24" s="49"/>
      <c r="AF24" s="49"/>
      <c r="AG24" s="49"/>
      <c r="AH24" s="49"/>
      <c r="AI24" s="49"/>
      <c r="AJ24" s="49"/>
      <c r="AK24" s="49"/>
      <c r="AL24" s="49"/>
      <c r="AM24" s="49"/>
      <c r="AN24" s="49"/>
      <c r="AO24" s="49"/>
      <c r="AP24" s="49"/>
      <c r="AQ24" s="49"/>
      <c r="AR24" s="49"/>
      <c r="AS24" s="49"/>
      <c r="AT24" s="49"/>
      <c r="AU24" s="49"/>
      <c r="AV24" s="49"/>
      <c r="AW24" s="49"/>
      <c r="AX24" s="49"/>
      <c r="AY24" s="49"/>
      <c r="AZ24" s="49"/>
      <c r="BA24" s="49"/>
      <c r="BB24" s="49"/>
      <c r="BC24" s="49"/>
      <c r="BD24" s="49"/>
      <c r="BE24" s="49"/>
      <c r="BF24" s="49"/>
      <c r="BG24" s="49"/>
      <c r="BH24" s="49"/>
      <c r="BI24" s="49"/>
      <c r="BJ24" s="49"/>
      <c r="BK24" s="49"/>
      <c r="BL24" s="49"/>
      <c r="BM24" s="49"/>
      <c r="BN24" s="49"/>
      <c r="BO24" s="49"/>
      <c r="BP24" s="49"/>
      <c r="BQ24" s="49"/>
      <c r="BR24" s="49"/>
      <c r="BS24" s="49"/>
      <c r="BT24" s="49"/>
      <c r="BU24" s="49"/>
      <c r="BV24" s="49"/>
      <c r="BW24" s="49"/>
      <c r="BX24" s="49"/>
      <c r="BY24" s="49"/>
      <c r="BZ24" s="49"/>
      <c r="CA24" s="49"/>
      <c r="CB24" s="49"/>
      <c r="CC24" s="49"/>
      <c r="CD24" s="49"/>
      <c r="CE24" s="49"/>
      <c r="CF24" s="49"/>
      <c r="CG24" s="49"/>
      <c r="CH24" s="49"/>
      <c r="CI24" s="49"/>
      <c r="CJ24" s="49"/>
      <c r="CK24" s="49"/>
      <c r="CL24" s="49"/>
      <c r="CM24" s="49"/>
      <c r="CN24" s="49"/>
      <c r="CO24" s="49"/>
      <c r="CP24" s="49"/>
      <c r="CQ24" s="49"/>
      <c r="CR24" s="49"/>
      <c r="CS24" s="49"/>
      <c r="CT24" s="49"/>
      <c r="CU24" s="49"/>
      <c r="CV24" s="49"/>
    </row>
    <row r="25" spans="1:100" s="48" customFormat="1" ht="12">
      <c r="A25" s="51">
        <v>1</v>
      </c>
      <c r="B25" s="739"/>
      <c r="C25" s="743" t="s">
        <v>789</v>
      </c>
      <c r="D25" s="741">
        <f>F111</f>
        <v>553.06999999999994</v>
      </c>
      <c r="E25" s="742">
        <f>D25/$D$31</f>
        <v>1.5529457052800693E-2</v>
      </c>
      <c r="F25" s="734"/>
      <c r="G25" s="46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  <c r="AA25" s="49"/>
      <c r="AB25" s="49"/>
      <c r="AC25" s="49"/>
      <c r="AD25" s="49"/>
      <c r="AE25" s="49"/>
      <c r="AF25" s="49"/>
      <c r="AG25" s="49"/>
      <c r="AH25" s="49"/>
      <c r="AI25" s="49"/>
      <c r="AJ25" s="49"/>
      <c r="AK25" s="49"/>
      <c r="AL25" s="49"/>
      <c r="AM25" s="49"/>
      <c r="AN25" s="49"/>
      <c r="AO25" s="49"/>
      <c r="AP25" s="49"/>
      <c r="AQ25" s="49"/>
      <c r="AR25" s="49"/>
      <c r="AS25" s="49"/>
      <c r="AT25" s="49"/>
      <c r="AU25" s="49"/>
      <c r="AV25" s="49"/>
      <c r="AW25" s="49"/>
      <c r="AX25" s="49"/>
      <c r="AY25" s="49"/>
      <c r="AZ25" s="49"/>
      <c r="BA25" s="49"/>
      <c r="BB25" s="49"/>
      <c r="BC25" s="49"/>
      <c r="BD25" s="49"/>
      <c r="BE25" s="49"/>
      <c r="BF25" s="49"/>
      <c r="BG25" s="49"/>
      <c r="BH25" s="49"/>
      <c r="BI25" s="49"/>
      <c r="BJ25" s="49"/>
      <c r="BK25" s="49"/>
      <c r="BL25" s="49"/>
      <c r="BM25" s="49"/>
      <c r="BN25" s="49"/>
      <c r="BO25" s="49"/>
      <c r="BP25" s="49"/>
      <c r="BQ25" s="49"/>
      <c r="BR25" s="49"/>
      <c r="BS25" s="49"/>
      <c r="BT25" s="49"/>
      <c r="BU25" s="49"/>
      <c r="BV25" s="49"/>
      <c r="BW25" s="49"/>
      <c r="BX25" s="49"/>
      <c r="BY25" s="49"/>
      <c r="BZ25" s="49"/>
      <c r="CA25" s="49"/>
      <c r="CB25" s="49"/>
      <c r="CC25" s="49"/>
      <c r="CD25" s="49"/>
      <c r="CE25" s="49"/>
      <c r="CF25" s="49"/>
      <c r="CG25" s="49"/>
      <c r="CH25" s="49"/>
      <c r="CI25" s="49"/>
      <c r="CJ25" s="49"/>
      <c r="CK25" s="49"/>
      <c r="CL25" s="49"/>
      <c r="CM25" s="49"/>
      <c r="CN25" s="49"/>
      <c r="CO25" s="49"/>
      <c r="CP25" s="49"/>
      <c r="CQ25" s="49"/>
      <c r="CR25" s="49"/>
      <c r="CS25" s="49"/>
      <c r="CT25" s="49"/>
      <c r="CU25" s="49"/>
      <c r="CV25" s="49"/>
    </row>
    <row r="26" spans="1:100" s="48" customFormat="1" ht="12">
      <c r="A26" s="51">
        <v>2</v>
      </c>
      <c r="B26" s="739"/>
      <c r="C26" s="740" t="s">
        <v>788</v>
      </c>
      <c r="D26" s="741">
        <f>F49</f>
        <v>409.26024503869053</v>
      </c>
      <c r="E26" s="742">
        <f>D26/$D$31</f>
        <v>1.1491473771397894E-2</v>
      </c>
      <c r="F26" s="734"/>
      <c r="G26" s="46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49"/>
      <c r="AO26" s="49"/>
      <c r="AP26" s="49"/>
      <c r="AQ26" s="49"/>
      <c r="AR26" s="49"/>
      <c r="AS26" s="49"/>
      <c r="AT26" s="49"/>
      <c r="AU26" s="49"/>
      <c r="AV26" s="49"/>
      <c r="AW26" s="49"/>
      <c r="AX26" s="49"/>
      <c r="AY26" s="49"/>
      <c r="AZ26" s="49"/>
      <c r="BA26" s="49"/>
      <c r="BB26" s="49"/>
      <c r="BC26" s="49"/>
      <c r="BD26" s="49"/>
      <c r="BE26" s="49"/>
      <c r="BF26" s="49"/>
      <c r="BG26" s="49"/>
      <c r="BH26" s="49"/>
      <c r="BI26" s="49"/>
      <c r="BJ26" s="49"/>
      <c r="BK26" s="49"/>
      <c r="BL26" s="49"/>
      <c r="BM26" s="49"/>
      <c r="BN26" s="49"/>
      <c r="BO26" s="49"/>
      <c r="BP26" s="49"/>
      <c r="BQ26" s="49"/>
      <c r="BR26" s="49"/>
      <c r="BS26" s="49"/>
      <c r="BT26" s="49"/>
      <c r="BU26" s="49"/>
      <c r="BV26" s="49"/>
      <c r="BW26" s="49"/>
      <c r="BX26" s="49"/>
      <c r="BY26" s="49"/>
      <c r="BZ26" s="49"/>
      <c r="CA26" s="49"/>
      <c r="CB26" s="49"/>
      <c r="CC26" s="49"/>
      <c r="CD26" s="49"/>
      <c r="CE26" s="49"/>
      <c r="CF26" s="49"/>
      <c r="CG26" s="49"/>
      <c r="CH26" s="49"/>
      <c r="CI26" s="49"/>
      <c r="CJ26" s="49"/>
      <c r="CK26" s="49"/>
      <c r="CL26" s="49"/>
      <c r="CM26" s="49"/>
      <c r="CN26" s="49"/>
      <c r="CO26" s="49"/>
      <c r="CP26" s="49"/>
      <c r="CQ26" s="49"/>
      <c r="CR26" s="49"/>
      <c r="CS26" s="49"/>
      <c r="CT26" s="49"/>
      <c r="CU26" s="49"/>
      <c r="CV26" s="49"/>
    </row>
    <row r="27" spans="1:100" s="48" customFormat="1" ht="12">
      <c r="A27" s="51">
        <v>3</v>
      </c>
      <c r="B27" s="744"/>
      <c r="C27" s="743" t="s">
        <v>790</v>
      </c>
      <c r="D27" s="745">
        <f>D31-SUM(D23:D26)</f>
        <v>177.86299999999756</v>
      </c>
      <c r="E27" s="742">
        <f>D27/$D$31</f>
        <v>4.9941523130566691E-3</v>
      </c>
      <c r="F27" s="734"/>
      <c r="G27" s="46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47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  <c r="BN27" s="49"/>
      <c r="BO27" s="49"/>
      <c r="BP27" s="49"/>
      <c r="BQ27" s="49"/>
      <c r="BR27" s="49"/>
      <c r="BS27" s="49"/>
      <c r="BT27" s="49"/>
      <c r="BU27" s="49"/>
      <c r="BV27" s="49"/>
      <c r="BW27" s="49"/>
      <c r="BX27" s="49"/>
      <c r="BY27" s="49"/>
      <c r="BZ27" s="49"/>
      <c r="CA27" s="49"/>
      <c r="CB27" s="49"/>
      <c r="CC27" s="49"/>
      <c r="CD27" s="49"/>
      <c r="CE27" s="49"/>
      <c r="CF27" s="49"/>
      <c r="CG27" s="49"/>
      <c r="CH27" s="49"/>
      <c r="CI27" s="49"/>
      <c r="CJ27" s="49"/>
      <c r="CK27" s="49"/>
      <c r="CL27" s="49"/>
      <c r="CM27" s="49"/>
      <c r="CN27" s="49"/>
      <c r="CO27" s="49"/>
      <c r="CP27" s="49"/>
      <c r="CQ27" s="49"/>
      <c r="CR27" s="49"/>
      <c r="CS27" s="49"/>
      <c r="CT27" s="49"/>
      <c r="CU27" s="49"/>
      <c r="CV27" s="49"/>
    </row>
    <row r="28" spans="1:100" s="48" customFormat="1" ht="12">
      <c r="A28" s="51">
        <v>4</v>
      </c>
      <c r="B28" s="739"/>
      <c r="C28" s="740" t="s">
        <v>787</v>
      </c>
      <c r="D28" s="741">
        <f>F119</f>
        <v>0</v>
      </c>
      <c r="E28" s="742">
        <f>D28/$D$31</f>
        <v>0</v>
      </c>
      <c r="F28" s="734"/>
      <c r="G28" s="46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9"/>
      <c r="AB28" s="49"/>
      <c r="AC28" s="49"/>
      <c r="AD28" s="49"/>
      <c r="AE28" s="49"/>
      <c r="AF28" s="49"/>
      <c r="AG28" s="49"/>
      <c r="AH28" s="49"/>
      <c r="AI28" s="49"/>
      <c r="AJ28" s="49"/>
      <c r="AK28" s="49"/>
      <c r="AL28" s="49"/>
      <c r="AM28" s="49"/>
      <c r="AN28" s="49"/>
      <c r="AO28" s="49"/>
      <c r="AP28" s="49"/>
      <c r="AQ28" s="49"/>
      <c r="AR28" s="49"/>
      <c r="AS28" s="49"/>
      <c r="AT28" s="49"/>
      <c r="AU28" s="49"/>
      <c r="AV28" s="49"/>
      <c r="AW28" s="49"/>
      <c r="AX28" s="49"/>
      <c r="AY28" s="49"/>
      <c r="AZ28" s="49"/>
      <c r="BA28" s="49"/>
      <c r="BB28" s="49"/>
      <c r="BC28" s="49"/>
      <c r="BD28" s="49"/>
      <c r="BE28" s="49"/>
      <c r="BF28" s="49"/>
      <c r="BG28" s="49"/>
      <c r="BH28" s="49"/>
      <c r="BI28" s="49"/>
      <c r="BJ28" s="49"/>
      <c r="BK28" s="49"/>
      <c r="BL28" s="49"/>
      <c r="BM28" s="49"/>
      <c r="BN28" s="49"/>
      <c r="BO28" s="49"/>
      <c r="BP28" s="49"/>
      <c r="BQ28" s="49"/>
      <c r="BR28" s="49"/>
      <c r="BS28" s="49"/>
      <c r="BT28" s="49"/>
      <c r="BU28" s="49"/>
      <c r="BV28" s="49"/>
      <c r="BW28" s="49"/>
      <c r="BX28" s="49"/>
      <c r="BY28" s="49"/>
      <c r="BZ28" s="49"/>
      <c r="CA28" s="49"/>
      <c r="CB28" s="49"/>
      <c r="CC28" s="49"/>
      <c r="CD28" s="49"/>
      <c r="CE28" s="49"/>
      <c r="CF28" s="49"/>
      <c r="CG28" s="49"/>
      <c r="CH28" s="49"/>
      <c r="CI28" s="49"/>
      <c r="CJ28" s="49"/>
      <c r="CK28" s="49"/>
      <c r="CL28" s="49"/>
      <c r="CM28" s="49"/>
      <c r="CN28" s="49"/>
      <c r="CO28" s="49"/>
      <c r="CP28" s="49"/>
      <c r="CQ28" s="49"/>
      <c r="CR28" s="49"/>
      <c r="CS28" s="49"/>
      <c r="CT28" s="49"/>
      <c r="CU28" s="49"/>
      <c r="CV28" s="49"/>
    </row>
    <row r="29" spans="1:100" s="48" customFormat="1" ht="12">
      <c r="A29" s="51"/>
      <c r="B29" s="744"/>
      <c r="C29" s="743"/>
      <c r="D29" s="741"/>
      <c r="E29" s="742"/>
      <c r="F29" s="734"/>
      <c r="G29" s="46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7"/>
      <c r="X29" s="47"/>
      <c r="Y29" s="47"/>
      <c r="Z29" s="47"/>
      <c r="AA29" s="49"/>
      <c r="AB29" s="49"/>
      <c r="AC29" s="49"/>
      <c r="AD29" s="49"/>
      <c r="AE29" s="49"/>
      <c r="AF29" s="49"/>
      <c r="AG29" s="49"/>
      <c r="AH29" s="49"/>
      <c r="AI29" s="49"/>
      <c r="AJ29" s="49"/>
      <c r="AK29" s="49"/>
      <c r="AL29" s="49"/>
      <c r="AM29" s="49"/>
      <c r="AN29" s="49"/>
      <c r="AO29" s="49"/>
      <c r="AP29" s="49"/>
      <c r="AQ29" s="49"/>
      <c r="AR29" s="49"/>
      <c r="AS29" s="49"/>
      <c r="AT29" s="49"/>
      <c r="AU29" s="49"/>
      <c r="AV29" s="49"/>
      <c r="AW29" s="49"/>
      <c r="AX29" s="49"/>
      <c r="AY29" s="49"/>
      <c r="AZ29" s="49"/>
      <c r="BA29" s="49"/>
      <c r="BB29" s="49"/>
      <c r="BC29" s="49"/>
      <c r="BD29" s="49"/>
      <c r="BE29" s="49"/>
      <c r="BF29" s="49"/>
      <c r="BG29" s="49"/>
      <c r="BH29" s="49"/>
      <c r="BI29" s="49"/>
      <c r="BJ29" s="49"/>
      <c r="BK29" s="49"/>
      <c r="BL29" s="49"/>
      <c r="BM29" s="49"/>
      <c r="BN29" s="49"/>
      <c r="BO29" s="49"/>
      <c r="BP29" s="49"/>
      <c r="BQ29" s="49"/>
      <c r="BR29" s="49"/>
      <c r="BS29" s="49"/>
      <c r="BT29" s="49"/>
      <c r="BU29" s="49"/>
      <c r="BV29" s="49"/>
      <c r="BW29" s="49"/>
      <c r="BX29" s="49"/>
      <c r="BY29" s="49"/>
      <c r="BZ29" s="49"/>
      <c r="CA29" s="49"/>
      <c r="CB29" s="49"/>
      <c r="CC29" s="49"/>
      <c r="CD29" s="49"/>
      <c r="CE29" s="49"/>
      <c r="CF29" s="49"/>
      <c r="CG29" s="49"/>
      <c r="CH29" s="49"/>
      <c r="CI29" s="49"/>
      <c r="CJ29" s="49"/>
      <c r="CK29" s="49"/>
      <c r="CL29" s="49"/>
      <c r="CM29" s="49"/>
      <c r="CN29" s="49"/>
      <c r="CO29" s="49"/>
      <c r="CP29" s="49"/>
      <c r="CQ29" s="49"/>
      <c r="CR29" s="49"/>
      <c r="CS29" s="49"/>
      <c r="CT29" s="49"/>
      <c r="CU29" s="49"/>
      <c r="CV29" s="49"/>
    </row>
    <row r="30" spans="1:100" s="48" customFormat="1" ht="12">
      <c r="A30" s="51"/>
      <c r="B30" s="744"/>
      <c r="C30" s="743"/>
      <c r="D30" s="741"/>
      <c r="E30" s="742"/>
      <c r="F30" s="734"/>
      <c r="G30" s="46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47"/>
      <c r="AA30" s="49"/>
      <c r="AB30" s="49"/>
      <c r="AC30" s="49"/>
      <c r="AD30" s="49"/>
      <c r="AE30" s="49"/>
      <c r="AF30" s="49"/>
      <c r="AG30" s="49"/>
      <c r="AH30" s="49"/>
      <c r="AI30" s="49"/>
      <c r="AJ30" s="49"/>
      <c r="AK30" s="49"/>
      <c r="AL30" s="49"/>
      <c r="AM30" s="49"/>
      <c r="AN30" s="49"/>
      <c r="AO30" s="49"/>
      <c r="AP30" s="49"/>
      <c r="AQ30" s="49"/>
      <c r="AR30" s="49"/>
      <c r="AS30" s="49"/>
      <c r="AT30" s="49"/>
      <c r="AU30" s="49"/>
      <c r="AV30" s="49"/>
      <c r="AW30" s="49"/>
      <c r="AX30" s="49"/>
      <c r="AY30" s="49"/>
      <c r="AZ30" s="49"/>
      <c r="BA30" s="49"/>
      <c r="BB30" s="49"/>
      <c r="BC30" s="49"/>
      <c r="BD30" s="49"/>
      <c r="BE30" s="49"/>
      <c r="BF30" s="49"/>
      <c r="BG30" s="49"/>
      <c r="BH30" s="49"/>
      <c r="BI30" s="49"/>
      <c r="BJ30" s="49"/>
      <c r="BK30" s="49"/>
      <c r="BL30" s="49"/>
      <c r="BM30" s="49"/>
      <c r="BN30" s="49"/>
      <c r="BO30" s="49"/>
      <c r="BP30" s="49"/>
      <c r="BQ30" s="49"/>
      <c r="BR30" s="49"/>
      <c r="BS30" s="49"/>
      <c r="BT30" s="49"/>
      <c r="BU30" s="49"/>
      <c r="BV30" s="49"/>
      <c r="BW30" s="49"/>
      <c r="BX30" s="49"/>
      <c r="BY30" s="49"/>
      <c r="BZ30" s="49"/>
      <c r="CA30" s="49"/>
      <c r="CB30" s="49"/>
      <c r="CC30" s="49"/>
      <c r="CD30" s="49"/>
      <c r="CE30" s="49"/>
      <c r="CF30" s="49"/>
      <c r="CG30" s="49"/>
      <c r="CH30" s="49"/>
      <c r="CI30" s="49"/>
      <c r="CJ30" s="49"/>
      <c r="CK30" s="49"/>
      <c r="CL30" s="49"/>
      <c r="CM30" s="49"/>
      <c r="CN30" s="49"/>
      <c r="CO30" s="49"/>
      <c r="CP30" s="49"/>
      <c r="CQ30" s="49"/>
      <c r="CR30" s="49"/>
      <c r="CS30" s="49"/>
      <c r="CT30" s="49"/>
      <c r="CU30" s="49"/>
      <c r="CV30" s="49"/>
    </row>
    <row r="31" spans="1:100" s="48" customFormat="1">
      <c r="A31" s="51"/>
      <c r="B31" s="103"/>
      <c r="C31" s="101"/>
      <c r="D31" s="111">
        <f>F121</f>
        <v>35614.252199516231</v>
      </c>
      <c r="E31" s="101"/>
      <c r="F31" s="734"/>
      <c r="G31" s="46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  <c r="AA31" s="49"/>
      <c r="AB31" s="49"/>
      <c r="AC31" s="49"/>
      <c r="AD31" s="49"/>
      <c r="AE31" s="49"/>
      <c r="AF31" s="49"/>
      <c r="AG31" s="49"/>
      <c r="AH31" s="49"/>
      <c r="AI31" s="49"/>
      <c r="AJ31" s="49"/>
      <c r="AK31" s="49"/>
      <c r="AL31" s="49"/>
      <c r="AM31" s="49"/>
      <c r="AN31" s="49"/>
      <c r="AO31" s="49"/>
      <c r="AP31" s="49"/>
      <c r="AQ31" s="49"/>
      <c r="AR31" s="49"/>
      <c r="AS31" s="49"/>
      <c r="AT31" s="49"/>
      <c r="AU31" s="49"/>
      <c r="AV31" s="49"/>
      <c r="AW31" s="49"/>
      <c r="AX31" s="49"/>
      <c r="AY31" s="49"/>
      <c r="AZ31" s="49"/>
      <c r="BA31" s="49"/>
      <c r="BB31" s="49"/>
      <c r="BC31" s="49"/>
      <c r="BD31" s="49"/>
      <c r="BE31" s="49"/>
      <c r="BF31" s="49"/>
      <c r="BG31" s="49"/>
      <c r="BH31" s="49"/>
      <c r="BI31" s="49"/>
      <c r="BJ31" s="49"/>
      <c r="BK31" s="49"/>
      <c r="BL31" s="49"/>
      <c r="BM31" s="49"/>
      <c r="BN31" s="49"/>
      <c r="BO31" s="49"/>
      <c r="BP31" s="49"/>
      <c r="BQ31" s="49"/>
      <c r="BR31" s="49"/>
      <c r="BS31" s="49"/>
      <c r="BT31" s="49"/>
      <c r="BU31" s="49"/>
      <c r="BV31" s="49"/>
      <c r="BW31" s="49"/>
      <c r="BX31" s="49"/>
      <c r="BY31" s="49"/>
      <c r="BZ31" s="49"/>
      <c r="CA31" s="49"/>
      <c r="CB31" s="49"/>
      <c r="CC31" s="49"/>
      <c r="CD31" s="49"/>
      <c r="CE31" s="49"/>
      <c r="CF31" s="49"/>
      <c r="CG31" s="49"/>
      <c r="CH31" s="49"/>
      <c r="CI31" s="49"/>
      <c r="CJ31" s="49"/>
      <c r="CK31" s="49"/>
      <c r="CL31" s="49"/>
      <c r="CM31" s="49"/>
      <c r="CN31" s="49"/>
      <c r="CO31" s="49"/>
      <c r="CP31" s="49"/>
      <c r="CQ31" s="49"/>
      <c r="CR31" s="49"/>
      <c r="CS31" s="49"/>
      <c r="CT31" s="49"/>
      <c r="CU31" s="49"/>
      <c r="CV31" s="49"/>
    </row>
    <row r="32" spans="1:100" s="48" customFormat="1" ht="12">
      <c r="A32" s="51"/>
      <c r="B32" s="732"/>
      <c r="C32" s="733"/>
      <c r="D32" s="733"/>
      <c r="E32" s="733"/>
      <c r="F32" s="734"/>
      <c r="G32" s="46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  <c r="AA32" s="49"/>
      <c r="AB32" s="49"/>
      <c r="AC32" s="49"/>
      <c r="AD32" s="49"/>
      <c r="AE32" s="49"/>
      <c r="AF32" s="49"/>
      <c r="AG32" s="49"/>
      <c r="AH32" s="49"/>
      <c r="AI32" s="49"/>
      <c r="AJ32" s="49"/>
      <c r="AK32" s="49"/>
      <c r="AL32" s="49"/>
      <c r="AM32" s="49"/>
      <c r="AN32" s="49"/>
      <c r="AO32" s="49"/>
      <c r="AP32" s="49"/>
      <c r="AQ32" s="49"/>
      <c r="AR32" s="49"/>
      <c r="AS32" s="49"/>
      <c r="AT32" s="49"/>
      <c r="AU32" s="49"/>
      <c r="AV32" s="49"/>
      <c r="AW32" s="49"/>
      <c r="AX32" s="49"/>
      <c r="AY32" s="49"/>
      <c r="AZ32" s="49"/>
      <c r="BA32" s="49"/>
      <c r="BB32" s="49"/>
      <c r="BC32" s="49"/>
      <c r="BD32" s="49"/>
      <c r="BE32" s="49"/>
      <c r="BF32" s="49"/>
      <c r="BG32" s="49"/>
      <c r="BH32" s="49"/>
      <c r="BI32" s="49"/>
      <c r="BJ32" s="49"/>
      <c r="BK32" s="49"/>
      <c r="BL32" s="49"/>
      <c r="BM32" s="49"/>
      <c r="BN32" s="49"/>
      <c r="BO32" s="49"/>
      <c r="BP32" s="49"/>
      <c r="BQ32" s="49"/>
      <c r="BR32" s="49"/>
      <c r="BS32" s="49"/>
      <c r="BT32" s="49"/>
      <c r="BU32" s="49"/>
      <c r="BV32" s="49"/>
      <c r="BW32" s="49"/>
      <c r="BX32" s="49"/>
      <c r="BY32" s="49"/>
      <c r="BZ32" s="49"/>
      <c r="CA32" s="49"/>
      <c r="CB32" s="49"/>
      <c r="CC32" s="49"/>
      <c r="CD32" s="49"/>
      <c r="CE32" s="49"/>
      <c r="CF32" s="49"/>
      <c r="CG32" s="49"/>
      <c r="CH32" s="49"/>
      <c r="CI32" s="49"/>
      <c r="CJ32" s="49"/>
      <c r="CK32" s="49"/>
      <c r="CL32" s="49"/>
      <c r="CM32" s="49"/>
      <c r="CN32" s="49"/>
      <c r="CO32" s="49"/>
      <c r="CP32" s="49"/>
      <c r="CQ32" s="49"/>
      <c r="CR32" s="49"/>
      <c r="CS32" s="49"/>
      <c r="CT32" s="49"/>
      <c r="CU32" s="49"/>
      <c r="CV32" s="49"/>
    </row>
    <row r="33" spans="1:102" s="48" customFormat="1" ht="12">
      <c r="A33" s="51"/>
      <c r="B33" s="732"/>
      <c r="C33" s="733"/>
      <c r="D33" s="733"/>
      <c r="E33" s="733"/>
      <c r="F33" s="734"/>
      <c r="G33" s="46"/>
      <c r="H33" s="47"/>
      <c r="I33" s="47"/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  <c r="AA33" s="49"/>
      <c r="AB33" s="49"/>
      <c r="AC33" s="49"/>
      <c r="AD33" s="49"/>
      <c r="AE33" s="49"/>
      <c r="AF33" s="49"/>
      <c r="AG33" s="49"/>
      <c r="AH33" s="49"/>
      <c r="AI33" s="49"/>
      <c r="AJ33" s="49"/>
      <c r="AK33" s="49"/>
      <c r="AL33" s="49"/>
      <c r="AM33" s="49"/>
      <c r="AN33" s="49"/>
      <c r="AO33" s="49"/>
      <c r="AP33" s="49"/>
      <c r="AQ33" s="49"/>
      <c r="AR33" s="49"/>
      <c r="AS33" s="49"/>
      <c r="AT33" s="49"/>
      <c r="AU33" s="49"/>
      <c r="AV33" s="49"/>
      <c r="AW33" s="49"/>
      <c r="AX33" s="49"/>
      <c r="AY33" s="49"/>
      <c r="AZ33" s="49"/>
      <c r="BA33" s="49"/>
      <c r="BB33" s="49"/>
      <c r="BC33" s="49"/>
      <c r="BD33" s="49"/>
      <c r="BE33" s="49"/>
      <c r="BF33" s="49"/>
      <c r="BG33" s="49"/>
      <c r="BH33" s="49"/>
      <c r="BI33" s="49"/>
      <c r="BJ33" s="49"/>
      <c r="BK33" s="49"/>
      <c r="BL33" s="49"/>
      <c r="BM33" s="49"/>
      <c r="BN33" s="49"/>
      <c r="BO33" s="49"/>
      <c r="BP33" s="49"/>
      <c r="BQ33" s="49"/>
      <c r="BR33" s="49"/>
      <c r="BS33" s="49"/>
      <c r="BT33" s="49"/>
      <c r="BU33" s="49"/>
      <c r="BV33" s="49"/>
      <c r="BW33" s="49"/>
      <c r="BX33" s="49"/>
      <c r="BY33" s="49"/>
      <c r="BZ33" s="49"/>
      <c r="CA33" s="49"/>
      <c r="CB33" s="49"/>
      <c r="CC33" s="49"/>
      <c r="CD33" s="49"/>
      <c r="CE33" s="49"/>
      <c r="CF33" s="49"/>
      <c r="CG33" s="49"/>
      <c r="CH33" s="49"/>
      <c r="CI33" s="49"/>
      <c r="CJ33" s="49"/>
      <c r="CK33" s="49"/>
      <c r="CL33" s="49"/>
      <c r="CM33" s="49"/>
      <c r="CN33" s="49"/>
      <c r="CO33" s="49"/>
      <c r="CP33" s="49"/>
      <c r="CQ33" s="49"/>
      <c r="CR33" s="49"/>
      <c r="CS33" s="49"/>
      <c r="CT33" s="49"/>
      <c r="CU33" s="49"/>
      <c r="CV33" s="49"/>
    </row>
    <row r="34" spans="1:102" s="48" customFormat="1" ht="12">
      <c r="A34" s="51"/>
      <c r="B34" s="732"/>
      <c r="C34" s="733"/>
      <c r="D34" s="733"/>
      <c r="E34" s="733"/>
      <c r="F34" s="734"/>
      <c r="G34" s="46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9"/>
      <c r="AB34" s="49"/>
      <c r="AC34" s="49"/>
      <c r="AD34" s="49"/>
      <c r="AE34" s="49"/>
      <c r="AF34" s="49"/>
      <c r="AG34" s="49"/>
      <c r="AH34" s="49"/>
      <c r="AI34" s="49"/>
      <c r="AJ34" s="49"/>
      <c r="AK34" s="49"/>
      <c r="AL34" s="49"/>
      <c r="AM34" s="49"/>
      <c r="AN34" s="49"/>
      <c r="AO34" s="49"/>
      <c r="AP34" s="49"/>
      <c r="AQ34" s="49"/>
      <c r="AR34" s="49"/>
      <c r="AS34" s="49"/>
      <c r="AT34" s="49"/>
      <c r="AU34" s="49"/>
      <c r="AV34" s="49"/>
      <c r="AW34" s="49"/>
      <c r="AX34" s="49"/>
      <c r="AY34" s="49"/>
      <c r="AZ34" s="49"/>
      <c r="BA34" s="49"/>
      <c r="BB34" s="49"/>
      <c r="BC34" s="49"/>
      <c r="BD34" s="49"/>
      <c r="BE34" s="49"/>
      <c r="BF34" s="49"/>
      <c r="BG34" s="49"/>
      <c r="BH34" s="49"/>
      <c r="BI34" s="49"/>
      <c r="BJ34" s="49"/>
      <c r="BK34" s="49"/>
      <c r="BL34" s="49"/>
      <c r="BM34" s="49"/>
      <c r="BN34" s="49"/>
      <c r="BO34" s="49"/>
      <c r="BP34" s="49"/>
      <c r="BQ34" s="49"/>
      <c r="BR34" s="49"/>
      <c r="BS34" s="49"/>
      <c r="BT34" s="49"/>
      <c r="BU34" s="49"/>
      <c r="BV34" s="49"/>
      <c r="BW34" s="49"/>
      <c r="BX34" s="49"/>
      <c r="BY34" s="49"/>
      <c r="BZ34" s="49"/>
      <c r="CA34" s="49"/>
      <c r="CB34" s="49"/>
      <c r="CC34" s="49"/>
      <c r="CD34" s="49"/>
      <c r="CE34" s="49"/>
      <c r="CF34" s="49"/>
      <c r="CG34" s="49"/>
      <c r="CH34" s="49"/>
      <c r="CI34" s="49"/>
      <c r="CJ34" s="49"/>
      <c r="CK34" s="49"/>
      <c r="CL34" s="49"/>
      <c r="CM34" s="49"/>
      <c r="CN34" s="49"/>
      <c r="CO34" s="49"/>
      <c r="CP34" s="49"/>
      <c r="CQ34" s="49"/>
      <c r="CR34" s="49"/>
      <c r="CS34" s="49"/>
      <c r="CT34" s="49"/>
      <c r="CU34" s="49"/>
      <c r="CV34" s="49"/>
    </row>
    <row r="35" spans="1:102" s="48" customFormat="1" ht="12">
      <c r="A35" s="51"/>
      <c r="B35" s="732"/>
      <c r="C35" s="733"/>
      <c r="D35" s="733"/>
      <c r="E35" s="733"/>
      <c r="F35" s="734"/>
      <c r="G35" s="46"/>
      <c r="H35" s="47"/>
      <c r="I35" s="47"/>
      <c r="J35" s="47"/>
      <c r="K35" s="47"/>
      <c r="L35" s="47"/>
      <c r="M35" s="47"/>
      <c r="N35" s="47"/>
      <c r="O35" s="47"/>
      <c r="P35" s="47"/>
      <c r="Q35" s="47"/>
      <c r="R35" s="47"/>
      <c r="S35" s="47"/>
      <c r="T35" s="47"/>
      <c r="U35" s="47"/>
      <c r="V35" s="47"/>
      <c r="W35" s="47"/>
      <c r="X35" s="47"/>
      <c r="Y35" s="47"/>
      <c r="Z35" s="47"/>
      <c r="AA35" s="49"/>
      <c r="AB35" s="49"/>
      <c r="AC35" s="49"/>
      <c r="AD35" s="49"/>
      <c r="AE35" s="49"/>
      <c r="AF35" s="49"/>
      <c r="AG35" s="49"/>
      <c r="AH35" s="49"/>
      <c r="AI35" s="49"/>
      <c r="AJ35" s="49"/>
      <c r="AK35" s="49"/>
      <c r="AL35" s="49"/>
      <c r="AM35" s="49"/>
      <c r="AN35" s="49"/>
      <c r="AO35" s="49"/>
      <c r="AP35" s="49"/>
      <c r="AQ35" s="49"/>
      <c r="AR35" s="49"/>
      <c r="AS35" s="49"/>
      <c r="AT35" s="49"/>
      <c r="AU35" s="49"/>
      <c r="AV35" s="49"/>
      <c r="AW35" s="49"/>
      <c r="AX35" s="49"/>
      <c r="AY35" s="49"/>
      <c r="AZ35" s="49"/>
      <c r="BA35" s="49"/>
      <c r="BB35" s="49"/>
      <c r="BC35" s="49"/>
      <c r="BD35" s="49"/>
      <c r="BE35" s="49"/>
      <c r="BF35" s="49"/>
      <c r="BG35" s="49"/>
      <c r="BH35" s="49"/>
      <c r="BI35" s="49"/>
      <c r="BJ35" s="49"/>
      <c r="BK35" s="49"/>
      <c r="BL35" s="49"/>
      <c r="BM35" s="49"/>
      <c r="BN35" s="49"/>
      <c r="BO35" s="49"/>
      <c r="BP35" s="49"/>
      <c r="BQ35" s="49"/>
      <c r="BR35" s="49"/>
      <c r="BS35" s="49"/>
      <c r="BT35" s="49"/>
      <c r="BU35" s="49"/>
      <c r="BV35" s="49"/>
      <c r="BW35" s="49"/>
      <c r="BX35" s="49"/>
      <c r="BY35" s="49"/>
      <c r="BZ35" s="49"/>
      <c r="CA35" s="49"/>
      <c r="CB35" s="49"/>
      <c r="CC35" s="49"/>
      <c r="CD35" s="49"/>
      <c r="CE35" s="49"/>
      <c r="CF35" s="49"/>
      <c r="CG35" s="49"/>
      <c r="CH35" s="49"/>
      <c r="CI35" s="49"/>
      <c r="CJ35" s="49"/>
      <c r="CK35" s="49"/>
      <c r="CL35" s="49"/>
      <c r="CM35" s="49"/>
      <c r="CN35" s="49"/>
      <c r="CO35" s="49"/>
      <c r="CP35" s="49"/>
      <c r="CQ35" s="49"/>
      <c r="CR35" s="49"/>
      <c r="CS35" s="49"/>
      <c r="CT35" s="49"/>
      <c r="CU35" s="49"/>
      <c r="CV35" s="49"/>
    </row>
    <row r="36" spans="1:102" s="48" customFormat="1" ht="12.75" thickBot="1">
      <c r="A36" s="51"/>
      <c r="B36" s="732"/>
      <c r="C36" s="733"/>
      <c r="D36" s="733"/>
      <c r="E36" s="733"/>
      <c r="F36" s="734"/>
      <c r="G36" s="46"/>
      <c r="H36" s="47"/>
      <c r="I36" s="47"/>
      <c r="J36" s="47"/>
      <c r="K36" s="47"/>
      <c r="L36" s="47"/>
      <c r="M36" s="47"/>
      <c r="N36" s="47"/>
      <c r="O36" s="47"/>
      <c r="P36" s="47"/>
      <c r="Q36" s="47"/>
      <c r="R36" s="47"/>
      <c r="S36" s="47"/>
      <c r="T36" s="47"/>
      <c r="U36" s="47"/>
      <c r="V36" s="47"/>
      <c r="W36" s="47"/>
      <c r="X36" s="47"/>
      <c r="Y36" s="47"/>
      <c r="Z36" s="47"/>
      <c r="AA36" s="49"/>
      <c r="AB36" s="49"/>
      <c r="AC36" s="49"/>
      <c r="AD36" s="49"/>
      <c r="AE36" s="49"/>
      <c r="AF36" s="49"/>
      <c r="AG36" s="49"/>
      <c r="AH36" s="49"/>
      <c r="AI36" s="49"/>
      <c r="AJ36" s="49"/>
      <c r="AK36" s="49"/>
      <c r="AL36" s="49"/>
      <c r="AM36" s="49"/>
      <c r="AN36" s="49"/>
      <c r="AO36" s="49"/>
      <c r="AP36" s="49"/>
      <c r="AQ36" s="49"/>
      <c r="AR36" s="49"/>
      <c r="AS36" s="49"/>
      <c r="AT36" s="49"/>
      <c r="AU36" s="49"/>
      <c r="AV36" s="49"/>
      <c r="AW36" s="49"/>
      <c r="AX36" s="49"/>
      <c r="AY36" s="49"/>
      <c r="AZ36" s="49"/>
      <c r="BA36" s="49"/>
      <c r="BB36" s="49"/>
      <c r="BC36" s="49"/>
      <c r="BD36" s="49"/>
      <c r="BE36" s="49"/>
      <c r="BF36" s="49"/>
      <c r="BG36" s="49"/>
      <c r="BH36" s="49"/>
      <c r="BI36" s="49"/>
      <c r="BJ36" s="49"/>
      <c r="BK36" s="49"/>
      <c r="BL36" s="49"/>
      <c r="BM36" s="49"/>
      <c r="BN36" s="49"/>
      <c r="BO36" s="49"/>
      <c r="BP36" s="49"/>
      <c r="BQ36" s="49"/>
      <c r="BR36" s="49"/>
      <c r="BS36" s="49"/>
      <c r="BT36" s="49"/>
      <c r="BU36" s="49"/>
      <c r="BV36" s="49"/>
      <c r="BW36" s="49"/>
      <c r="BX36" s="49"/>
      <c r="BY36" s="49"/>
      <c r="BZ36" s="49"/>
      <c r="CA36" s="49"/>
      <c r="CB36" s="49"/>
      <c r="CC36" s="49"/>
      <c r="CD36" s="49"/>
      <c r="CE36" s="49"/>
      <c r="CF36" s="49"/>
      <c r="CG36" s="49"/>
      <c r="CH36" s="49"/>
      <c r="CI36" s="49"/>
      <c r="CJ36" s="49"/>
      <c r="CK36" s="49"/>
      <c r="CL36" s="49"/>
      <c r="CM36" s="49"/>
      <c r="CN36" s="49"/>
      <c r="CO36" s="49"/>
      <c r="CP36" s="49"/>
      <c r="CQ36" s="49"/>
      <c r="CR36" s="49"/>
      <c r="CS36" s="49"/>
      <c r="CT36" s="49"/>
      <c r="CU36" s="49"/>
      <c r="CV36" s="49"/>
    </row>
    <row r="37" spans="1:102" s="48" customFormat="1" ht="12">
      <c r="A37" s="51"/>
      <c r="B37" s="2725" t="s">
        <v>122</v>
      </c>
      <c r="C37" s="2726"/>
      <c r="D37" s="2729" t="s">
        <v>1446</v>
      </c>
      <c r="E37" s="2730"/>
      <c r="F37" s="2731" t="s">
        <v>1443</v>
      </c>
      <c r="G37" s="2732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9"/>
      <c r="AB37" s="49"/>
      <c r="AC37" s="49"/>
      <c r="AD37" s="49"/>
      <c r="AE37" s="49"/>
      <c r="AF37" s="49"/>
      <c r="AG37" s="49"/>
      <c r="AH37" s="49"/>
      <c r="AI37" s="49"/>
      <c r="AJ37" s="49"/>
      <c r="AK37" s="49"/>
      <c r="AL37" s="49"/>
      <c r="AM37" s="49"/>
      <c r="AN37" s="49"/>
      <c r="AO37" s="49"/>
      <c r="AP37" s="49"/>
      <c r="AQ37" s="49"/>
      <c r="AR37" s="49"/>
      <c r="AS37" s="49"/>
      <c r="AT37" s="49"/>
      <c r="AU37" s="49"/>
      <c r="AV37" s="49"/>
      <c r="AW37" s="49"/>
      <c r="AX37" s="49"/>
      <c r="AY37" s="49"/>
      <c r="AZ37" s="49"/>
      <c r="BA37" s="49"/>
      <c r="BB37" s="49"/>
      <c r="BC37" s="49"/>
      <c r="BD37" s="49"/>
      <c r="BE37" s="49"/>
      <c r="BF37" s="49"/>
      <c r="BG37" s="49"/>
      <c r="BH37" s="49"/>
      <c r="BI37" s="49"/>
      <c r="BJ37" s="49"/>
      <c r="BK37" s="49"/>
      <c r="BL37" s="49"/>
      <c r="BM37" s="49"/>
      <c r="BN37" s="49"/>
      <c r="BO37" s="49"/>
      <c r="BP37" s="49"/>
      <c r="BQ37" s="49"/>
      <c r="BR37" s="49"/>
      <c r="BS37" s="49"/>
      <c r="BT37" s="49"/>
      <c r="BU37" s="49"/>
      <c r="BV37" s="49"/>
      <c r="BW37" s="49"/>
      <c r="BX37" s="49"/>
      <c r="BY37" s="49"/>
      <c r="BZ37" s="49"/>
      <c r="CA37" s="49"/>
      <c r="CB37" s="49"/>
      <c r="CC37" s="49"/>
      <c r="CD37" s="49"/>
      <c r="CE37" s="49"/>
      <c r="CF37" s="49"/>
      <c r="CG37" s="49"/>
      <c r="CH37" s="49"/>
      <c r="CI37" s="49"/>
      <c r="CJ37" s="49"/>
      <c r="CK37" s="49"/>
      <c r="CL37" s="49"/>
      <c r="CM37" s="49"/>
      <c r="CN37" s="49"/>
      <c r="CO37" s="49"/>
      <c r="CP37" s="49"/>
      <c r="CQ37" s="49"/>
      <c r="CR37" s="49"/>
      <c r="CS37" s="49"/>
      <c r="CT37" s="49"/>
      <c r="CU37" s="49"/>
      <c r="CV37" s="49"/>
    </row>
    <row r="38" spans="1:102" s="61" customFormat="1" ht="12.75" thickBot="1">
      <c r="A38" s="55"/>
      <c r="B38" s="2727"/>
      <c r="C38" s="2728"/>
      <c r="D38" s="746" t="s">
        <v>791</v>
      </c>
      <c r="E38" s="747" t="s">
        <v>124</v>
      </c>
      <c r="F38" s="747" t="s">
        <v>791</v>
      </c>
      <c r="G38" s="748" t="s">
        <v>124</v>
      </c>
      <c r="H38" s="749"/>
      <c r="I38" s="749"/>
      <c r="J38" s="749"/>
      <c r="K38" s="749"/>
      <c r="L38" s="749"/>
      <c r="M38" s="749"/>
      <c r="N38" s="749"/>
      <c r="O38" s="749"/>
      <c r="P38" s="749"/>
      <c r="Q38" s="749"/>
      <c r="R38" s="749"/>
      <c r="S38" s="749"/>
      <c r="T38" s="749"/>
      <c r="U38" s="749"/>
      <c r="V38" s="749"/>
      <c r="W38" s="749"/>
      <c r="X38" s="749"/>
      <c r="Y38" s="749"/>
      <c r="Z38" s="750"/>
      <c r="AA38" s="749"/>
      <c r="AB38" s="749"/>
      <c r="AC38" s="749"/>
      <c r="AD38" s="749"/>
      <c r="AE38" s="749"/>
      <c r="AF38" s="749"/>
      <c r="AG38" s="749"/>
      <c r="AH38" s="749"/>
      <c r="AI38" s="749"/>
      <c r="AJ38" s="749"/>
      <c r="AK38" s="749"/>
      <c r="AL38" s="749"/>
      <c r="AM38" s="749"/>
      <c r="AN38" s="749"/>
      <c r="AO38" s="749"/>
      <c r="AP38" s="749"/>
      <c r="AQ38" s="749"/>
      <c r="AR38" s="749"/>
      <c r="AS38" s="749"/>
      <c r="AT38" s="749"/>
      <c r="AU38" s="749"/>
      <c r="AV38" s="749"/>
      <c r="AW38" s="749"/>
      <c r="AX38" s="749"/>
      <c r="AY38" s="749"/>
      <c r="AZ38" s="749"/>
      <c r="BA38" s="749"/>
      <c r="BB38" s="749"/>
      <c r="BC38" s="749"/>
      <c r="BD38" s="749"/>
      <c r="BE38" s="749"/>
      <c r="BF38" s="749"/>
      <c r="BG38" s="749"/>
      <c r="BH38" s="749"/>
      <c r="BI38" s="749"/>
      <c r="BJ38" s="749"/>
      <c r="BL38" s="749"/>
      <c r="BM38" s="749"/>
      <c r="BN38" s="749"/>
      <c r="BO38" s="749"/>
      <c r="BP38" s="749"/>
      <c r="BQ38" s="749"/>
      <c r="BR38" s="749"/>
      <c r="BS38" s="749"/>
      <c r="BT38" s="749"/>
      <c r="BU38" s="749"/>
      <c r="BV38" s="749"/>
      <c r="BW38" s="749"/>
      <c r="BX38" s="749"/>
      <c r="BY38" s="749"/>
      <c r="BZ38" s="749"/>
      <c r="CA38" s="749"/>
      <c r="CB38" s="749"/>
      <c r="CC38" s="749"/>
      <c r="CD38" s="749"/>
      <c r="CE38" s="749"/>
      <c r="CF38" s="749"/>
      <c r="CG38" s="749"/>
      <c r="CH38" s="749"/>
      <c r="CI38" s="749"/>
      <c r="CJ38" s="749"/>
      <c r="CK38" s="749"/>
      <c r="CL38" s="749"/>
      <c r="CM38" s="749"/>
      <c r="CN38" s="749"/>
      <c r="CO38" s="749"/>
      <c r="CP38" s="749"/>
      <c r="CQ38" s="749"/>
      <c r="CR38" s="749"/>
      <c r="CT38" s="749"/>
      <c r="CU38" s="749"/>
    </row>
    <row r="39" spans="1:102" s="66" customFormat="1" ht="12">
      <c r="A39" s="62"/>
      <c r="B39" s="751" t="s">
        <v>125</v>
      </c>
      <c r="C39" s="752"/>
      <c r="D39" s="753">
        <v>0.06</v>
      </c>
      <c r="E39" s="754">
        <v>2.820120715267215E-4</v>
      </c>
      <c r="F39" s="755">
        <f>'表V2 180306'!S9</f>
        <v>0</v>
      </c>
      <c r="G39" s="756">
        <f>F39/F$121*100</f>
        <v>0</v>
      </c>
      <c r="H39" s="757"/>
      <c r="I39" s="757"/>
      <c r="J39" s="757"/>
      <c r="K39" s="757"/>
      <c r="L39" s="757"/>
      <c r="M39" s="757"/>
      <c r="N39" s="757"/>
      <c r="O39" s="757"/>
      <c r="P39" s="757"/>
      <c r="Q39" s="757"/>
      <c r="R39" s="757"/>
      <c r="S39" s="757"/>
      <c r="T39" s="757"/>
      <c r="U39" s="757"/>
      <c r="V39" s="757"/>
      <c r="W39" s="757"/>
      <c r="X39" s="757"/>
      <c r="Y39" s="757"/>
      <c r="Z39" s="757"/>
      <c r="AA39" s="757"/>
      <c r="AB39" s="757"/>
      <c r="AC39" s="757"/>
      <c r="AD39" s="757"/>
      <c r="AE39" s="757"/>
      <c r="AF39" s="757"/>
      <c r="AG39" s="757"/>
      <c r="AH39" s="757"/>
      <c r="AI39" s="757"/>
      <c r="AJ39" s="757"/>
      <c r="AK39" s="757"/>
      <c r="AL39" s="757"/>
      <c r="AM39" s="757"/>
      <c r="AN39" s="757"/>
      <c r="AO39" s="757"/>
      <c r="AP39" s="757"/>
      <c r="AQ39" s="757"/>
      <c r="AR39" s="757"/>
      <c r="AS39" s="757"/>
      <c r="AT39" s="757"/>
      <c r="AU39" s="757"/>
      <c r="AV39" s="757"/>
      <c r="AW39" s="757"/>
      <c r="AX39" s="757"/>
      <c r="AY39" s="757"/>
      <c r="AZ39" s="757"/>
      <c r="BA39" s="757"/>
      <c r="BB39" s="757"/>
      <c r="BC39" s="757"/>
      <c r="BD39" s="757"/>
      <c r="BE39" s="757"/>
      <c r="BF39" s="757"/>
      <c r="BG39" s="757"/>
      <c r="BH39" s="757"/>
      <c r="BI39" s="757"/>
      <c r="BJ39" s="757"/>
      <c r="BK39" s="757"/>
      <c r="BL39" s="757"/>
      <c r="BM39" s="757"/>
      <c r="BN39" s="757"/>
      <c r="BO39" s="757"/>
      <c r="BP39" s="757"/>
      <c r="BQ39" s="757"/>
      <c r="BR39" s="757"/>
      <c r="BS39" s="757"/>
      <c r="BT39" s="757"/>
      <c r="BU39" s="757"/>
      <c r="BV39" s="757"/>
      <c r="BW39" s="757"/>
      <c r="BX39" s="757"/>
      <c r="BY39" s="757"/>
      <c r="BZ39" s="757"/>
      <c r="CA39" s="757"/>
      <c r="CB39" s="757"/>
      <c r="CC39" s="757"/>
      <c r="CD39" s="757"/>
      <c r="CE39" s="757"/>
      <c r="CF39" s="757"/>
      <c r="CG39" s="757"/>
      <c r="CH39" s="757"/>
      <c r="CI39" s="757"/>
      <c r="CJ39" s="757"/>
      <c r="CK39" s="757"/>
      <c r="CL39" s="757"/>
      <c r="CM39" s="757"/>
      <c r="CN39" s="757"/>
      <c r="CO39" s="757"/>
      <c r="CP39" s="757"/>
      <c r="CQ39" s="757"/>
      <c r="CR39" s="757"/>
      <c r="CS39" s="757"/>
      <c r="CT39" s="757"/>
      <c r="CU39" s="757"/>
      <c r="CV39" s="757"/>
      <c r="CW39" s="757"/>
      <c r="CX39" s="67"/>
    </row>
    <row r="40" spans="1:102" s="71" customFormat="1" ht="12">
      <c r="A40" s="68"/>
      <c r="B40" s="751"/>
      <c r="C40" s="758" t="s">
        <v>6</v>
      </c>
      <c r="D40" s="759">
        <v>0</v>
      </c>
      <c r="E40" s="760">
        <v>0</v>
      </c>
      <c r="F40" s="761">
        <f>'表V2 180306'!S10</f>
        <v>0</v>
      </c>
      <c r="G40" s="762">
        <f t="shared" ref="G40:G103" si="0">F40/F$121*100</f>
        <v>0</v>
      </c>
      <c r="H40" s="757"/>
      <c r="I40" s="757"/>
      <c r="J40" s="757"/>
      <c r="K40" s="757"/>
      <c r="L40" s="757"/>
      <c r="M40" s="757"/>
      <c r="N40" s="757"/>
      <c r="O40" s="757"/>
      <c r="P40" s="757"/>
      <c r="Q40" s="757"/>
      <c r="R40" s="757"/>
      <c r="S40" s="757"/>
      <c r="T40" s="757"/>
      <c r="U40" s="757"/>
      <c r="V40" s="757"/>
      <c r="W40" s="757"/>
      <c r="X40" s="757"/>
      <c r="Y40" s="757"/>
      <c r="Z40" s="757"/>
      <c r="AA40" s="70"/>
      <c r="AB40" s="70"/>
      <c r="AC40" s="70"/>
      <c r="AD40" s="70"/>
      <c r="AE40" s="70"/>
      <c r="AF40" s="70"/>
      <c r="AG40" s="70"/>
      <c r="AH40" s="70"/>
      <c r="AI40" s="70"/>
      <c r="AJ40" s="70"/>
      <c r="AK40" s="70"/>
      <c r="AL40" s="70"/>
      <c r="AM40" s="70"/>
      <c r="AN40" s="70"/>
      <c r="AO40" s="70"/>
      <c r="AP40" s="70"/>
      <c r="AQ40" s="70"/>
      <c r="AR40" s="70"/>
      <c r="AS40" s="70"/>
      <c r="AT40" s="70"/>
      <c r="AU40" s="70"/>
      <c r="AV40" s="70"/>
      <c r="AW40" s="70"/>
      <c r="AX40" s="70"/>
      <c r="AY40" s="70"/>
      <c r="AZ40" s="70"/>
      <c r="BA40" s="70"/>
      <c r="BB40" s="70"/>
      <c r="BC40" s="70"/>
      <c r="BD40" s="70"/>
      <c r="BE40" s="70"/>
      <c r="BF40" s="70"/>
      <c r="BG40" s="70"/>
      <c r="BH40" s="70"/>
      <c r="BI40" s="70"/>
      <c r="BJ40" s="70"/>
      <c r="BK40" s="70"/>
      <c r="BL40" s="70"/>
      <c r="BM40" s="70"/>
      <c r="BN40" s="70"/>
      <c r="BO40" s="70"/>
      <c r="BP40" s="70"/>
      <c r="BQ40" s="70"/>
      <c r="BR40" s="70"/>
      <c r="BS40" s="70"/>
      <c r="BT40" s="70"/>
      <c r="BU40" s="70"/>
      <c r="BV40" s="70"/>
      <c r="BW40" s="70"/>
      <c r="BX40" s="70"/>
      <c r="BY40" s="70"/>
      <c r="BZ40" s="70"/>
      <c r="CA40" s="70"/>
      <c r="CB40" s="70"/>
      <c r="CC40" s="70"/>
      <c r="CD40" s="70"/>
      <c r="CE40" s="70"/>
      <c r="CF40" s="70"/>
      <c r="CG40" s="70"/>
      <c r="CH40" s="70"/>
      <c r="CI40" s="70"/>
      <c r="CJ40" s="70"/>
      <c r="CK40" s="70"/>
      <c r="CL40" s="70"/>
      <c r="CM40" s="70"/>
      <c r="CN40" s="70"/>
      <c r="CO40" s="70"/>
      <c r="CP40" s="70"/>
      <c r="CQ40" s="70"/>
      <c r="CR40" s="70"/>
      <c r="CS40" s="70"/>
      <c r="CT40" s="70"/>
      <c r="CU40" s="70"/>
      <c r="CV40" s="70"/>
      <c r="CW40" s="70"/>
      <c r="CX40" s="72"/>
    </row>
    <row r="41" spans="1:102" s="66" customFormat="1" ht="12">
      <c r="A41" s="73"/>
      <c r="B41" s="751"/>
      <c r="C41" s="758" t="s">
        <v>9</v>
      </c>
      <c r="D41" s="759">
        <v>0</v>
      </c>
      <c r="E41" s="760">
        <v>0</v>
      </c>
      <c r="F41" s="761">
        <f>'表V2 180306'!S11</f>
        <v>0</v>
      </c>
      <c r="G41" s="762">
        <f t="shared" si="0"/>
        <v>0</v>
      </c>
      <c r="H41" s="74"/>
      <c r="I41" s="74"/>
      <c r="J41" s="74"/>
      <c r="K41" s="74"/>
      <c r="L41" s="74"/>
      <c r="M41" s="74"/>
      <c r="N41" s="74"/>
      <c r="O41" s="74"/>
      <c r="P41" s="74"/>
      <c r="Q41" s="74"/>
      <c r="R41" s="74"/>
      <c r="S41" s="74"/>
      <c r="T41" s="74"/>
      <c r="U41" s="74"/>
      <c r="V41" s="74"/>
      <c r="W41" s="74"/>
      <c r="X41" s="74"/>
      <c r="Y41" s="74"/>
      <c r="Z41" s="74"/>
      <c r="AA41" s="74"/>
      <c r="AB41" s="74"/>
      <c r="AC41" s="74"/>
      <c r="AD41" s="74"/>
      <c r="AE41" s="74"/>
      <c r="AF41" s="74"/>
      <c r="AG41" s="74"/>
      <c r="AH41" s="74"/>
      <c r="AI41" s="74"/>
      <c r="AJ41" s="74"/>
      <c r="AK41" s="74"/>
      <c r="AL41" s="74"/>
      <c r="AM41" s="74"/>
      <c r="AN41" s="74"/>
      <c r="AO41" s="74"/>
      <c r="AP41" s="74"/>
      <c r="AQ41" s="74"/>
      <c r="AR41" s="74"/>
      <c r="AS41" s="74"/>
      <c r="AT41" s="74"/>
      <c r="AU41" s="74"/>
      <c r="AV41" s="74"/>
      <c r="AW41" s="74"/>
      <c r="AX41" s="74"/>
      <c r="AY41" s="74"/>
      <c r="AZ41" s="74"/>
      <c r="BA41" s="74"/>
      <c r="BB41" s="74"/>
      <c r="BC41" s="74"/>
      <c r="BD41" s="74"/>
      <c r="BE41" s="74"/>
      <c r="BF41" s="74"/>
      <c r="BG41" s="74"/>
      <c r="BH41" s="74"/>
      <c r="BI41" s="74"/>
      <c r="BJ41" s="74"/>
      <c r="BK41" s="74"/>
      <c r="BL41" s="74"/>
      <c r="BM41" s="74"/>
      <c r="BN41" s="74"/>
      <c r="BO41" s="74"/>
      <c r="BP41" s="74"/>
      <c r="BQ41" s="74"/>
      <c r="BR41" s="74"/>
      <c r="BS41" s="74"/>
      <c r="BT41" s="74"/>
      <c r="BU41" s="74"/>
      <c r="BV41" s="74"/>
      <c r="BW41" s="74"/>
      <c r="BX41" s="74"/>
      <c r="BY41" s="74"/>
      <c r="BZ41" s="74"/>
      <c r="CA41" s="74"/>
      <c r="CB41" s="74"/>
      <c r="CC41" s="74"/>
      <c r="CD41" s="74"/>
      <c r="CE41" s="74"/>
      <c r="CF41" s="74"/>
      <c r="CG41" s="74"/>
      <c r="CH41" s="74"/>
      <c r="CI41" s="74"/>
      <c r="CJ41" s="74"/>
      <c r="CK41" s="74"/>
      <c r="CL41" s="74"/>
      <c r="CM41" s="74"/>
      <c r="CN41" s="74"/>
      <c r="CO41" s="74"/>
      <c r="CP41" s="74"/>
      <c r="CQ41" s="74"/>
      <c r="CR41" s="74"/>
      <c r="CS41" s="74"/>
      <c r="CT41" s="74"/>
      <c r="CU41" s="74"/>
      <c r="CV41" s="74"/>
      <c r="CW41" s="74"/>
      <c r="CX41" s="67"/>
    </row>
    <row r="42" spans="1:102" s="66" customFormat="1" ht="12">
      <c r="A42" s="75"/>
      <c r="B42" s="751"/>
      <c r="C42" s="758" t="s">
        <v>126</v>
      </c>
      <c r="D42" s="759">
        <v>0</v>
      </c>
      <c r="E42" s="760">
        <v>0</v>
      </c>
      <c r="F42" s="761">
        <f>'表V2 180306'!S12</f>
        <v>0</v>
      </c>
      <c r="G42" s="762">
        <f t="shared" si="0"/>
        <v>0</v>
      </c>
      <c r="H42" s="74"/>
      <c r="I42" s="74"/>
      <c r="J42" s="74"/>
      <c r="K42" s="74"/>
      <c r="L42" s="74"/>
      <c r="M42" s="74"/>
      <c r="N42" s="74"/>
      <c r="O42" s="74"/>
      <c r="P42" s="74"/>
      <c r="Q42" s="74"/>
      <c r="R42" s="74"/>
      <c r="S42" s="74"/>
      <c r="T42" s="74"/>
      <c r="U42" s="74"/>
      <c r="V42" s="74"/>
      <c r="W42" s="74"/>
      <c r="X42" s="74"/>
      <c r="Y42" s="74"/>
      <c r="Z42" s="74"/>
      <c r="AA42" s="74"/>
      <c r="AB42" s="74"/>
      <c r="AC42" s="74"/>
      <c r="AD42" s="74"/>
      <c r="AE42" s="74"/>
      <c r="AF42" s="74"/>
      <c r="AG42" s="74"/>
      <c r="AH42" s="74"/>
      <c r="AI42" s="74"/>
      <c r="AJ42" s="74"/>
      <c r="AK42" s="74"/>
      <c r="AL42" s="74"/>
      <c r="AM42" s="74"/>
      <c r="AN42" s="74"/>
      <c r="AO42" s="74"/>
      <c r="AP42" s="74"/>
      <c r="AQ42" s="74"/>
      <c r="AR42" s="74"/>
      <c r="AS42" s="74"/>
      <c r="AT42" s="74"/>
      <c r="AU42" s="74"/>
      <c r="AV42" s="74"/>
      <c r="AW42" s="74"/>
      <c r="AX42" s="74"/>
      <c r="AY42" s="74"/>
      <c r="AZ42" s="74"/>
      <c r="BA42" s="74"/>
      <c r="BB42" s="74"/>
      <c r="BC42" s="74"/>
      <c r="BD42" s="74"/>
      <c r="BE42" s="74"/>
      <c r="BF42" s="74"/>
      <c r="BG42" s="74"/>
      <c r="BH42" s="74"/>
      <c r="BI42" s="74"/>
      <c r="BJ42" s="74"/>
      <c r="BK42" s="74"/>
      <c r="BL42" s="74"/>
      <c r="BM42" s="74"/>
      <c r="BN42" s="74"/>
      <c r="BO42" s="74"/>
      <c r="BP42" s="74"/>
      <c r="BQ42" s="74"/>
      <c r="BR42" s="74"/>
      <c r="BS42" s="74"/>
      <c r="BT42" s="74"/>
      <c r="BU42" s="74"/>
      <c r="BV42" s="74"/>
      <c r="BW42" s="74"/>
      <c r="BX42" s="74"/>
      <c r="BY42" s="74"/>
      <c r="BZ42" s="74"/>
      <c r="CA42" s="74"/>
      <c r="CB42" s="74"/>
      <c r="CC42" s="74"/>
      <c r="CD42" s="74"/>
      <c r="CE42" s="74"/>
      <c r="CF42" s="74"/>
      <c r="CG42" s="74"/>
      <c r="CH42" s="74"/>
      <c r="CI42" s="74"/>
      <c r="CJ42" s="74"/>
      <c r="CK42" s="74"/>
      <c r="CL42" s="74"/>
      <c r="CM42" s="74"/>
      <c r="CN42" s="74"/>
      <c r="CO42" s="74"/>
      <c r="CP42" s="74"/>
      <c r="CQ42" s="74"/>
      <c r="CR42" s="74"/>
      <c r="CS42" s="74"/>
      <c r="CT42" s="74"/>
      <c r="CU42" s="74"/>
      <c r="CV42" s="74"/>
      <c r="CW42" s="74"/>
      <c r="CX42" s="67"/>
    </row>
    <row r="43" spans="1:102" s="77" customFormat="1" ht="12">
      <c r="A43" s="75"/>
      <c r="B43" s="763"/>
      <c r="C43" s="758" t="s">
        <v>127</v>
      </c>
      <c r="D43" s="759">
        <v>0</v>
      </c>
      <c r="E43" s="760">
        <v>0</v>
      </c>
      <c r="F43" s="761">
        <f>'表V2 180306'!S13</f>
        <v>0</v>
      </c>
      <c r="G43" s="762">
        <f t="shared" si="0"/>
        <v>0</v>
      </c>
      <c r="H43" s="74"/>
      <c r="I43" s="74"/>
      <c r="J43" s="74"/>
      <c r="K43" s="74"/>
      <c r="L43" s="74"/>
      <c r="M43" s="74"/>
      <c r="N43" s="74"/>
      <c r="O43" s="74"/>
      <c r="P43" s="74"/>
      <c r="Q43" s="74"/>
      <c r="R43" s="74"/>
      <c r="S43" s="74"/>
      <c r="T43" s="74"/>
      <c r="U43" s="74"/>
      <c r="V43" s="74"/>
      <c r="W43" s="74"/>
      <c r="X43" s="74"/>
      <c r="Y43" s="74"/>
      <c r="Z43" s="74"/>
      <c r="AA43" s="74"/>
      <c r="AB43" s="74"/>
      <c r="AC43" s="74"/>
      <c r="AD43" s="74"/>
      <c r="AE43" s="74"/>
      <c r="AF43" s="74"/>
      <c r="AG43" s="74"/>
      <c r="AH43" s="74"/>
      <c r="AI43" s="74"/>
      <c r="AJ43" s="74"/>
      <c r="AK43" s="74"/>
      <c r="AL43" s="74"/>
      <c r="AM43" s="74"/>
      <c r="AN43" s="74"/>
      <c r="AO43" s="74"/>
      <c r="AP43" s="74"/>
      <c r="AQ43" s="74"/>
      <c r="AR43" s="74"/>
      <c r="AS43" s="74"/>
      <c r="AT43" s="74"/>
      <c r="AU43" s="74"/>
      <c r="AV43" s="74"/>
      <c r="AW43" s="74"/>
      <c r="AX43" s="74"/>
      <c r="AY43" s="74"/>
      <c r="AZ43" s="74"/>
      <c r="BA43" s="74"/>
      <c r="BB43" s="74"/>
      <c r="BC43" s="74"/>
      <c r="BD43" s="74"/>
      <c r="BE43" s="74"/>
      <c r="BF43" s="74"/>
      <c r="BG43" s="74"/>
      <c r="BH43" s="74"/>
      <c r="BI43" s="74"/>
      <c r="BJ43" s="74"/>
      <c r="BK43" s="74"/>
      <c r="BL43" s="74"/>
      <c r="BM43" s="74"/>
      <c r="BN43" s="74"/>
      <c r="BO43" s="74"/>
      <c r="BP43" s="74"/>
      <c r="BQ43" s="74"/>
      <c r="BR43" s="74"/>
      <c r="BS43" s="74"/>
      <c r="BT43" s="74"/>
      <c r="BU43" s="74"/>
      <c r="BV43" s="74"/>
      <c r="BW43" s="74"/>
      <c r="BX43" s="74"/>
      <c r="BY43" s="74"/>
      <c r="BZ43" s="74"/>
      <c r="CA43" s="74"/>
      <c r="CB43" s="74"/>
      <c r="CC43" s="74"/>
      <c r="CD43" s="74"/>
      <c r="CE43" s="74"/>
      <c r="CF43" s="74"/>
      <c r="CG43" s="74"/>
      <c r="CH43" s="74"/>
      <c r="CI43" s="74"/>
      <c r="CJ43" s="74"/>
      <c r="CK43" s="74"/>
      <c r="CL43" s="74"/>
      <c r="CM43" s="74"/>
      <c r="CN43" s="74"/>
      <c r="CO43" s="74"/>
      <c r="CP43" s="74"/>
      <c r="CQ43" s="74"/>
      <c r="CR43" s="74"/>
      <c r="CS43" s="74"/>
      <c r="CT43" s="74"/>
      <c r="CU43" s="74"/>
      <c r="CV43" s="74"/>
      <c r="CW43" s="74"/>
      <c r="CX43" s="78"/>
    </row>
    <row r="44" spans="1:102" s="80" customFormat="1" ht="12">
      <c r="A44" s="75"/>
      <c r="B44" s="764" t="s">
        <v>128</v>
      </c>
      <c r="C44" s="758"/>
      <c r="D44" s="759">
        <v>0.45</v>
      </c>
      <c r="E44" s="760">
        <v>2.1150905364504115E-3</v>
      </c>
      <c r="F44" s="761">
        <f>'表V2 180306'!S14</f>
        <v>0</v>
      </c>
      <c r="G44" s="756">
        <f>F44/F$121*100</f>
        <v>0</v>
      </c>
      <c r="H44" s="74"/>
      <c r="I44" s="74"/>
      <c r="J44" s="74"/>
      <c r="K44" s="74"/>
      <c r="L44" s="74"/>
      <c r="M44" s="74"/>
      <c r="N44" s="74"/>
      <c r="O44" s="74"/>
      <c r="P44" s="74"/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4"/>
      <c r="AE44" s="74"/>
      <c r="AF44" s="74"/>
      <c r="AG44" s="74"/>
      <c r="AH44" s="74"/>
      <c r="AI44" s="74"/>
      <c r="AJ44" s="74"/>
      <c r="AK44" s="74"/>
      <c r="AL44" s="74"/>
      <c r="AM44" s="74"/>
      <c r="AN44" s="74"/>
      <c r="AO44" s="74"/>
      <c r="AP44" s="74"/>
      <c r="AQ44" s="74"/>
      <c r="AR44" s="74"/>
      <c r="AS44" s="74"/>
      <c r="AT44" s="74"/>
      <c r="AU44" s="74"/>
      <c r="AV44" s="74"/>
      <c r="AW44" s="74"/>
      <c r="AX44" s="74"/>
      <c r="AY44" s="74"/>
      <c r="AZ44" s="74"/>
      <c r="BA44" s="74"/>
      <c r="BB44" s="74"/>
      <c r="BC44" s="74"/>
      <c r="BD44" s="74"/>
      <c r="BE44" s="74"/>
      <c r="BF44" s="74"/>
      <c r="BG44" s="74"/>
      <c r="BH44" s="74"/>
      <c r="BI44" s="74"/>
      <c r="BJ44" s="74"/>
      <c r="BK44" s="74"/>
      <c r="BL44" s="74"/>
      <c r="BM44" s="74"/>
      <c r="BN44" s="74"/>
      <c r="BO44" s="74"/>
      <c r="BP44" s="74"/>
      <c r="BQ44" s="74"/>
      <c r="BR44" s="74"/>
      <c r="BS44" s="74"/>
      <c r="BT44" s="74"/>
      <c r="BU44" s="74"/>
      <c r="BV44" s="74"/>
      <c r="BW44" s="74"/>
      <c r="BX44" s="74"/>
      <c r="BY44" s="74"/>
      <c r="BZ44" s="74"/>
      <c r="CA44" s="74"/>
      <c r="CB44" s="74"/>
      <c r="CC44" s="74"/>
      <c r="CD44" s="74"/>
      <c r="CE44" s="74"/>
      <c r="CF44" s="74"/>
      <c r="CG44" s="74"/>
      <c r="CH44" s="74"/>
      <c r="CI44" s="74"/>
      <c r="CJ44" s="74"/>
      <c r="CK44" s="74"/>
      <c r="CL44" s="74"/>
      <c r="CM44" s="74"/>
      <c r="CN44" s="74"/>
      <c r="CO44" s="74"/>
      <c r="CP44" s="74"/>
      <c r="CQ44" s="74"/>
      <c r="CR44" s="74"/>
      <c r="CS44" s="74"/>
      <c r="CT44" s="74"/>
      <c r="CU44" s="74"/>
      <c r="CV44" s="74"/>
      <c r="CW44" s="74"/>
      <c r="CX44" s="81"/>
    </row>
    <row r="45" spans="1:102" s="82" customFormat="1" ht="12">
      <c r="A45" s="75"/>
      <c r="B45" s="751"/>
      <c r="C45" s="758" t="s">
        <v>128</v>
      </c>
      <c r="D45" s="759">
        <v>0</v>
      </c>
      <c r="E45" s="760">
        <v>0</v>
      </c>
      <c r="F45" s="761">
        <f>'表V2 180306'!S15</f>
        <v>0</v>
      </c>
      <c r="G45" s="762">
        <f t="shared" si="0"/>
        <v>0</v>
      </c>
      <c r="H45" s="74"/>
      <c r="I45" s="74"/>
      <c r="J45" s="74"/>
      <c r="K45" s="74"/>
      <c r="L45" s="74"/>
      <c r="M45" s="74"/>
      <c r="N45" s="74"/>
      <c r="O45" s="74"/>
      <c r="P45" s="74"/>
      <c r="Q45" s="74"/>
      <c r="R45" s="74"/>
      <c r="S45" s="74"/>
      <c r="T45" s="74"/>
      <c r="U45" s="74"/>
      <c r="V45" s="74"/>
      <c r="W45" s="74"/>
      <c r="X45" s="74"/>
      <c r="Y45" s="74"/>
      <c r="Z45" s="74"/>
      <c r="AA45" s="74"/>
      <c r="AB45" s="74"/>
      <c r="AC45" s="74"/>
      <c r="AD45" s="74"/>
      <c r="AE45" s="74"/>
      <c r="AF45" s="74"/>
      <c r="AG45" s="74"/>
      <c r="AH45" s="74"/>
      <c r="AI45" s="74"/>
      <c r="AJ45" s="74"/>
      <c r="AK45" s="74"/>
      <c r="AL45" s="74"/>
      <c r="AM45" s="74"/>
      <c r="AN45" s="74"/>
      <c r="AO45" s="74"/>
      <c r="AP45" s="74"/>
      <c r="AQ45" s="74"/>
      <c r="AR45" s="74"/>
      <c r="AS45" s="74"/>
      <c r="AT45" s="74"/>
      <c r="AU45" s="74"/>
      <c r="AV45" s="74"/>
      <c r="AW45" s="74"/>
      <c r="AX45" s="74"/>
      <c r="AY45" s="74"/>
      <c r="AZ45" s="74"/>
      <c r="BA45" s="74"/>
      <c r="BB45" s="74"/>
      <c r="BC45" s="74"/>
      <c r="BD45" s="74"/>
      <c r="BE45" s="74"/>
      <c r="BF45" s="74"/>
      <c r="BG45" s="74"/>
      <c r="BH45" s="74"/>
      <c r="BI45" s="74"/>
      <c r="BJ45" s="74"/>
      <c r="BK45" s="74"/>
      <c r="BL45" s="74"/>
      <c r="BM45" s="74"/>
      <c r="BN45" s="74"/>
      <c r="BO45" s="74"/>
      <c r="BP45" s="74"/>
      <c r="BQ45" s="74"/>
      <c r="BR45" s="74"/>
      <c r="BS45" s="74"/>
      <c r="BT45" s="74"/>
      <c r="BU45" s="74"/>
      <c r="BV45" s="74"/>
      <c r="BW45" s="74"/>
      <c r="BX45" s="74"/>
      <c r="BY45" s="74"/>
      <c r="BZ45" s="74"/>
      <c r="CA45" s="74"/>
      <c r="CB45" s="74"/>
      <c r="CC45" s="74"/>
      <c r="CD45" s="74"/>
      <c r="CE45" s="74"/>
      <c r="CF45" s="74"/>
      <c r="CG45" s="74"/>
      <c r="CH45" s="74"/>
      <c r="CI45" s="74"/>
      <c r="CJ45" s="74"/>
      <c r="CK45" s="74"/>
      <c r="CL45" s="74"/>
      <c r="CM45" s="74"/>
      <c r="CN45" s="74"/>
      <c r="CO45" s="74"/>
      <c r="CP45" s="74"/>
      <c r="CQ45" s="74"/>
      <c r="CR45" s="74"/>
      <c r="CS45" s="74"/>
      <c r="CT45" s="74"/>
      <c r="CU45" s="74"/>
      <c r="CV45" s="74"/>
      <c r="CW45" s="74"/>
      <c r="CX45" s="83"/>
    </row>
    <row r="46" spans="1:102" s="82" customFormat="1" ht="12">
      <c r="A46" s="75"/>
      <c r="B46" s="763"/>
      <c r="C46" s="758" t="s">
        <v>129</v>
      </c>
      <c r="D46" s="759">
        <v>0</v>
      </c>
      <c r="E46" s="760">
        <v>0</v>
      </c>
      <c r="F46" s="761">
        <f>'表V2 180306'!S16</f>
        <v>0</v>
      </c>
      <c r="G46" s="762">
        <f t="shared" si="0"/>
        <v>0</v>
      </c>
      <c r="H46" s="74"/>
      <c r="I46" s="74"/>
      <c r="J46" s="74"/>
      <c r="K46" s="74"/>
      <c r="L46" s="74"/>
      <c r="M46" s="74"/>
      <c r="N46" s="74"/>
      <c r="O46" s="74"/>
      <c r="P46" s="74"/>
      <c r="Q46" s="74"/>
      <c r="R46" s="74"/>
      <c r="S46" s="74"/>
      <c r="T46" s="74"/>
      <c r="U46" s="74"/>
      <c r="V46" s="74"/>
      <c r="W46" s="74"/>
      <c r="X46" s="74"/>
      <c r="Y46" s="74"/>
      <c r="Z46" s="74"/>
      <c r="AA46" s="74"/>
      <c r="AB46" s="74"/>
      <c r="AC46" s="74"/>
      <c r="AD46" s="74"/>
      <c r="AE46" s="74"/>
      <c r="AF46" s="74"/>
      <c r="AG46" s="74"/>
      <c r="AH46" s="74"/>
      <c r="AI46" s="74"/>
      <c r="AJ46" s="74"/>
      <c r="AK46" s="74"/>
      <c r="AL46" s="74"/>
      <c r="AM46" s="74"/>
      <c r="AN46" s="74"/>
      <c r="AO46" s="74"/>
      <c r="AP46" s="74"/>
      <c r="AQ46" s="74"/>
      <c r="AR46" s="74"/>
      <c r="AS46" s="74"/>
      <c r="AT46" s="74"/>
      <c r="AU46" s="74"/>
      <c r="AV46" s="74"/>
      <c r="AW46" s="74"/>
      <c r="AX46" s="74"/>
      <c r="AY46" s="74"/>
      <c r="AZ46" s="74"/>
      <c r="BA46" s="74"/>
      <c r="BB46" s="74"/>
      <c r="BC46" s="74"/>
      <c r="BD46" s="74"/>
      <c r="BE46" s="74"/>
      <c r="BF46" s="74"/>
      <c r="BG46" s="74"/>
      <c r="BH46" s="74"/>
      <c r="BI46" s="74"/>
      <c r="BJ46" s="74"/>
      <c r="BK46" s="74"/>
      <c r="BL46" s="74"/>
      <c r="BM46" s="74"/>
      <c r="BN46" s="74"/>
      <c r="BO46" s="74"/>
      <c r="BP46" s="74"/>
      <c r="BQ46" s="74"/>
      <c r="BR46" s="74"/>
      <c r="BS46" s="74"/>
      <c r="BT46" s="74"/>
      <c r="BU46" s="74"/>
      <c r="BV46" s="74"/>
      <c r="BW46" s="74"/>
      <c r="BX46" s="74"/>
      <c r="BY46" s="74"/>
      <c r="BZ46" s="74"/>
      <c r="CA46" s="74"/>
      <c r="CB46" s="74"/>
      <c r="CC46" s="74"/>
      <c r="CD46" s="74"/>
      <c r="CE46" s="74"/>
      <c r="CF46" s="74"/>
      <c r="CG46" s="74"/>
      <c r="CH46" s="74"/>
      <c r="CI46" s="74"/>
      <c r="CJ46" s="74"/>
      <c r="CK46" s="74"/>
      <c r="CL46" s="74"/>
      <c r="CM46" s="74"/>
      <c r="CN46" s="74"/>
      <c r="CO46" s="74"/>
      <c r="CP46" s="74"/>
      <c r="CQ46" s="74"/>
      <c r="CR46" s="74"/>
      <c r="CS46" s="74"/>
      <c r="CT46" s="74"/>
      <c r="CU46" s="74"/>
      <c r="CV46" s="74"/>
      <c r="CW46" s="74"/>
      <c r="CX46" s="83"/>
    </row>
    <row r="47" spans="1:102" s="82" customFormat="1" ht="12">
      <c r="A47" s="75"/>
      <c r="B47" s="765" t="s">
        <v>130</v>
      </c>
      <c r="C47" s="758"/>
      <c r="D47" s="759">
        <v>0</v>
      </c>
      <c r="E47" s="760">
        <v>0</v>
      </c>
      <c r="F47" s="761">
        <f>'表V2 180306'!S17</f>
        <v>0</v>
      </c>
      <c r="G47" s="762">
        <f t="shared" si="0"/>
        <v>0</v>
      </c>
      <c r="H47" s="74"/>
      <c r="I47" s="74"/>
      <c r="J47" s="74"/>
      <c r="K47" s="74"/>
      <c r="L47" s="74"/>
      <c r="M47" s="74"/>
      <c r="N47" s="74"/>
      <c r="O47" s="74"/>
      <c r="P47" s="74"/>
      <c r="Q47" s="74"/>
      <c r="R47" s="74"/>
      <c r="S47" s="74"/>
      <c r="T47" s="74"/>
      <c r="U47" s="74"/>
      <c r="V47" s="74"/>
      <c r="W47" s="74"/>
      <c r="X47" s="74"/>
      <c r="Y47" s="74"/>
      <c r="Z47" s="74"/>
      <c r="AA47" s="74"/>
      <c r="AB47" s="74"/>
      <c r="AC47" s="74"/>
      <c r="AD47" s="74"/>
      <c r="AE47" s="74"/>
      <c r="AF47" s="74"/>
      <c r="AG47" s="74"/>
      <c r="AH47" s="74"/>
      <c r="AI47" s="74"/>
      <c r="AJ47" s="74"/>
      <c r="AK47" s="74"/>
      <c r="AL47" s="74"/>
      <c r="AM47" s="74"/>
      <c r="AN47" s="74"/>
      <c r="AO47" s="74"/>
      <c r="AP47" s="74"/>
      <c r="AQ47" s="74"/>
      <c r="AR47" s="74"/>
      <c r="AS47" s="74"/>
      <c r="AT47" s="74"/>
      <c r="AU47" s="74"/>
      <c r="AV47" s="74"/>
      <c r="AW47" s="74"/>
      <c r="AX47" s="74"/>
      <c r="AY47" s="74"/>
      <c r="AZ47" s="74"/>
      <c r="BA47" s="74"/>
      <c r="BB47" s="74"/>
      <c r="BC47" s="74"/>
      <c r="BD47" s="74"/>
      <c r="BE47" s="74"/>
      <c r="BF47" s="74"/>
      <c r="BG47" s="74"/>
      <c r="BH47" s="74"/>
      <c r="BI47" s="74"/>
      <c r="BJ47" s="74"/>
      <c r="BK47" s="74"/>
      <c r="BL47" s="74"/>
      <c r="BM47" s="74"/>
      <c r="BN47" s="74"/>
      <c r="BO47" s="74"/>
      <c r="BP47" s="74"/>
      <c r="BQ47" s="74"/>
      <c r="BR47" s="74"/>
      <c r="BS47" s="74"/>
      <c r="BT47" s="74"/>
      <c r="BU47" s="74"/>
      <c r="BV47" s="74"/>
      <c r="BW47" s="74"/>
      <c r="BX47" s="74"/>
      <c r="BY47" s="74"/>
      <c r="BZ47" s="74"/>
      <c r="CA47" s="74"/>
      <c r="CB47" s="74"/>
      <c r="CC47" s="74"/>
      <c r="CD47" s="74"/>
      <c r="CE47" s="74"/>
      <c r="CF47" s="74"/>
      <c r="CG47" s="74"/>
      <c r="CH47" s="74"/>
      <c r="CI47" s="74"/>
      <c r="CJ47" s="74"/>
      <c r="CK47" s="74"/>
      <c r="CL47" s="74"/>
      <c r="CM47" s="74"/>
      <c r="CN47" s="74"/>
      <c r="CO47" s="74"/>
      <c r="CP47" s="74"/>
      <c r="CQ47" s="74"/>
      <c r="CR47" s="74"/>
      <c r="CS47" s="74"/>
      <c r="CT47" s="74"/>
      <c r="CU47" s="74"/>
      <c r="CV47" s="74"/>
      <c r="CW47" s="74"/>
      <c r="CX47" s="83"/>
    </row>
    <row r="48" spans="1:102" s="82" customFormat="1" ht="12">
      <c r="A48" s="75"/>
      <c r="B48" s="765" t="s">
        <v>14</v>
      </c>
      <c r="C48" s="758"/>
      <c r="D48" s="759">
        <v>18400.853000000017</v>
      </c>
      <c r="E48" s="760">
        <v>86.48771120647821</v>
      </c>
      <c r="F48" s="761">
        <f>'表V2 180306'!S18</f>
        <v>34474.058954477543</v>
      </c>
      <c r="G48" s="762">
        <f t="shared" si="0"/>
        <v>96.798491686274474</v>
      </c>
      <c r="H48" s="74"/>
      <c r="I48" s="74"/>
      <c r="J48" s="74"/>
      <c r="K48" s="74"/>
      <c r="L48" s="74"/>
      <c r="M48" s="74"/>
      <c r="N48" s="74"/>
      <c r="O48" s="74"/>
      <c r="P48" s="74"/>
      <c r="Q48" s="74"/>
      <c r="R48" s="74"/>
      <c r="S48" s="74"/>
      <c r="T48" s="74"/>
      <c r="U48" s="74"/>
      <c r="V48" s="74"/>
      <c r="W48" s="74"/>
      <c r="X48" s="74"/>
      <c r="Y48" s="74"/>
      <c r="Z48" s="74"/>
      <c r="AA48" s="74"/>
      <c r="AB48" s="74"/>
      <c r="AC48" s="74"/>
      <c r="AD48" s="74"/>
      <c r="AE48" s="74"/>
      <c r="AF48" s="74"/>
      <c r="AG48" s="74"/>
      <c r="AH48" s="74"/>
      <c r="AI48" s="74"/>
      <c r="AJ48" s="74"/>
      <c r="AK48" s="74"/>
      <c r="AL48" s="74"/>
      <c r="AM48" s="74"/>
      <c r="AN48" s="74"/>
      <c r="AO48" s="74"/>
      <c r="AP48" s="74"/>
      <c r="AQ48" s="74"/>
      <c r="AR48" s="74"/>
      <c r="AS48" s="74"/>
      <c r="AT48" s="74"/>
      <c r="AU48" s="74"/>
      <c r="AV48" s="74"/>
      <c r="AW48" s="74"/>
      <c r="AX48" s="74"/>
      <c r="AY48" s="74"/>
      <c r="AZ48" s="74"/>
      <c r="BA48" s="74"/>
      <c r="BB48" s="74"/>
      <c r="BC48" s="74"/>
      <c r="BD48" s="74"/>
      <c r="BE48" s="74"/>
      <c r="BF48" s="74"/>
      <c r="BG48" s="74"/>
      <c r="BH48" s="74"/>
      <c r="BI48" s="74"/>
      <c r="BJ48" s="74"/>
      <c r="BK48" s="74"/>
      <c r="BL48" s="74"/>
      <c r="BM48" s="74"/>
      <c r="BN48" s="74"/>
      <c r="BO48" s="74"/>
      <c r="BP48" s="74"/>
      <c r="BQ48" s="74"/>
      <c r="BR48" s="74"/>
      <c r="BS48" s="74"/>
      <c r="BT48" s="74"/>
      <c r="BU48" s="74"/>
      <c r="BV48" s="74"/>
      <c r="BW48" s="74"/>
      <c r="BX48" s="74"/>
      <c r="BY48" s="74"/>
      <c r="BZ48" s="74"/>
      <c r="CA48" s="74"/>
      <c r="CB48" s="74"/>
      <c r="CC48" s="74"/>
      <c r="CD48" s="74"/>
      <c r="CE48" s="74"/>
      <c r="CF48" s="74"/>
      <c r="CG48" s="74"/>
      <c r="CH48" s="74"/>
      <c r="CI48" s="74"/>
      <c r="CJ48" s="74"/>
      <c r="CK48" s="74"/>
      <c r="CL48" s="74"/>
      <c r="CM48" s="74"/>
      <c r="CN48" s="74"/>
      <c r="CO48" s="74"/>
      <c r="CP48" s="74"/>
      <c r="CQ48" s="74"/>
      <c r="CR48" s="74"/>
      <c r="CS48" s="74"/>
      <c r="CT48" s="74"/>
      <c r="CU48" s="74"/>
      <c r="CV48" s="74"/>
      <c r="CW48" s="74"/>
      <c r="CX48" s="83"/>
    </row>
    <row r="49" spans="1:102" s="82" customFormat="1" ht="12">
      <c r="A49" s="75"/>
      <c r="B49" s="764" t="s">
        <v>18</v>
      </c>
      <c r="C49" s="758"/>
      <c r="D49" s="759">
        <v>610.56100000000004</v>
      </c>
      <c r="E49" s="760">
        <v>2.8697595400571103</v>
      </c>
      <c r="F49" s="761">
        <f>'表V2 180306'!S19</f>
        <v>409.26024503869053</v>
      </c>
      <c r="G49" s="762">
        <f t="shared" si="0"/>
        <v>1.1491473771397893</v>
      </c>
      <c r="H49" s="74"/>
      <c r="I49" s="74"/>
      <c r="J49" s="74"/>
      <c r="K49" s="74"/>
      <c r="L49" s="74"/>
      <c r="M49" s="74"/>
      <c r="N49" s="74"/>
      <c r="O49" s="74"/>
      <c r="P49" s="74"/>
      <c r="Q49" s="74"/>
      <c r="R49" s="74"/>
      <c r="S49" s="74"/>
      <c r="T49" s="74"/>
      <c r="U49" s="74"/>
      <c r="V49" s="74"/>
      <c r="W49" s="74"/>
      <c r="X49" s="74"/>
      <c r="Y49" s="74"/>
      <c r="Z49" s="74"/>
      <c r="AA49" s="74"/>
      <c r="AB49" s="74"/>
      <c r="AC49" s="74"/>
      <c r="AD49" s="74"/>
      <c r="AE49" s="74"/>
      <c r="AF49" s="74"/>
      <c r="AG49" s="74"/>
      <c r="AH49" s="74"/>
      <c r="AI49" s="74"/>
      <c r="AJ49" s="74"/>
      <c r="AK49" s="74"/>
      <c r="AL49" s="74"/>
      <c r="AM49" s="74"/>
      <c r="AN49" s="74"/>
      <c r="AO49" s="74"/>
      <c r="AP49" s="74"/>
      <c r="AQ49" s="74"/>
      <c r="AR49" s="74"/>
      <c r="AS49" s="74"/>
      <c r="AT49" s="74"/>
      <c r="AU49" s="74"/>
      <c r="AV49" s="74"/>
      <c r="AW49" s="74"/>
      <c r="AX49" s="74"/>
      <c r="AY49" s="74"/>
      <c r="AZ49" s="74"/>
      <c r="BA49" s="74"/>
      <c r="BB49" s="74"/>
      <c r="BC49" s="74"/>
      <c r="BD49" s="74"/>
      <c r="BE49" s="74"/>
      <c r="BF49" s="74"/>
      <c r="BG49" s="74"/>
      <c r="BH49" s="74"/>
      <c r="BI49" s="74"/>
      <c r="BJ49" s="74"/>
      <c r="BK49" s="74"/>
      <c r="BL49" s="74"/>
      <c r="BM49" s="74"/>
      <c r="BN49" s="74"/>
      <c r="BO49" s="74"/>
      <c r="BP49" s="74"/>
      <c r="BQ49" s="74"/>
      <c r="BR49" s="74"/>
      <c r="BS49" s="74"/>
      <c r="BT49" s="74"/>
      <c r="BU49" s="74"/>
      <c r="BV49" s="74"/>
      <c r="BW49" s="74"/>
      <c r="BX49" s="74"/>
      <c r="BY49" s="74"/>
      <c r="BZ49" s="74"/>
      <c r="CA49" s="74"/>
      <c r="CB49" s="74"/>
      <c r="CC49" s="74"/>
      <c r="CD49" s="74"/>
      <c r="CE49" s="74"/>
      <c r="CF49" s="74"/>
      <c r="CG49" s="74"/>
      <c r="CH49" s="74"/>
      <c r="CI49" s="74"/>
      <c r="CJ49" s="74"/>
      <c r="CK49" s="74"/>
      <c r="CL49" s="74"/>
      <c r="CM49" s="74"/>
      <c r="CN49" s="74"/>
      <c r="CO49" s="74"/>
      <c r="CP49" s="74"/>
      <c r="CQ49" s="74"/>
      <c r="CR49" s="74"/>
      <c r="CS49" s="74"/>
      <c r="CT49" s="74"/>
      <c r="CU49" s="74"/>
      <c r="CV49" s="74"/>
      <c r="CW49" s="74"/>
      <c r="CX49" s="83"/>
    </row>
    <row r="50" spans="1:102" s="82" customFormat="1" ht="12">
      <c r="A50" s="75"/>
      <c r="B50" s="751"/>
      <c r="C50" s="758" t="s">
        <v>131</v>
      </c>
      <c r="D50" s="759">
        <v>0</v>
      </c>
      <c r="E50" s="760">
        <v>0</v>
      </c>
      <c r="F50" s="761">
        <f>'表V2 180306'!S20</f>
        <v>31.7</v>
      </c>
      <c r="G50" s="762">
        <f t="shared" si="0"/>
        <v>8.9009309594406144E-2</v>
      </c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4"/>
      <c r="AE50" s="74"/>
      <c r="AF50" s="74"/>
      <c r="AG50" s="74"/>
      <c r="AH50" s="74"/>
      <c r="AI50" s="74"/>
      <c r="AJ50" s="74"/>
      <c r="AK50" s="74"/>
      <c r="AL50" s="74"/>
      <c r="AM50" s="74"/>
      <c r="AN50" s="74"/>
      <c r="AO50" s="74"/>
      <c r="AP50" s="74"/>
      <c r="AQ50" s="74"/>
      <c r="AR50" s="74"/>
      <c r="AS50" s="74"/>
      <c r="AT50" s="74"/>
      <c r="AU50" s="74"/>
      <c r="AV50" s="74"/>
      <c r="AW50" s="74"/>
      <c r="AX50" s="74"/>
      <c r="AY50" s="74"/>
      <c r="AZ50" s="74"/>
      <c r="BA50" s="74"/>
      <c r="BB50" s="74"/>
      <c r="BC50" s="74"/>
      <c r="BD50" s="74"/>
      <c r="BE50" s="74"/>
      <c r="BF50" s="74"/>
      <c r="BG50" s="74"/>
      <c r="BH50" s="74"/>
      <c r="BI50" s="74"/>
      <c r="BJ50" s="74"/>
      <c r="BK50" s="74"/>
      <c r="BL50" s="74"/>
      <c r="BM50" s="74"/>
      <c r="BN50" s="74"/>
      <c r="BO50" s="74"/>
      <c r="BP50" s="74"/>
      <c r="BQ50" s="74"/>
      <c r="BR50" s="74"/>
      <c r="BS50" s="74"/>
      <c r="BT50" s="74"/>
      <c r="BU50" s="74"/>
      <c r="BV50" s="74"/>
      <c r="BW50" s="74"/>
      <c r="BX50" s="74"/>
      <c r="BY50" s="74"/>
      <c r="BZ50" s="74"/>
      <c r="CA50" s="74"/>
      <c r="CB50" s="74"/>
      <c r="CC50" s="74"/>
      <c r="CD50" s="74"/>
      <c r="CE50" s="74"/>
      <c r="CF50" s="74"/>
      <c r="CG50" s="74"/>
      <c r="CH50" s="74"/>
      <c r="CI50" s="74"/>
      <c r="CJ50" s="74"/>
      <c r="CK50" s="74"/>
      <c r="CL50" s="74"/>
      <c r="CM50" s="74"/>
      <c r="CN50" s="74"/>
      <c r="CO50" s="74"/>
      <c r="CP50" s="74"/>
      <c r="CQ50" s="74"/>
      <c r="CR50" s="74"/>
      <c r="CS50" s="74"/>
      <c r="CT50" s="74"/>
      <c r="CU50" s="74"/>
      <c r="CV50" s="74"/>
      <c r="CW50" s="74"/>
      <c r="CX50" s="83"/>
    </row>
    <row r="51" spans="1:102" s="82" customFormat="1" ht="12">
      <c r="A51" s="75"/>
      <c r="B51" s="751"/>
      <c r="C51" s="758" t="s">
        <v>132</v>
      </c>
      <c r="D51" s="759">
        <v>0</v>
      </c>
      <c r="E51" s="760">
        <v>0</v>
      </c>
      <c r="F51" s="761">
        <f>'表V2 180306'!S21</f>
        <v>0</v>
      </c>
      <c r="G51" s="762">
        <f t="shared" si="0"/>
        <v>0</v>
      </c>
      <c r="H51" s="74"/>
      <c r="I51" s="74"/>
      <c r="J51" s="74"/>
      <c r="K51" s="74"/>
      <c r="L51" s="74"/>
      <c r="M51" s="74"/>
      <c r="N51" s="74"/>
      <c r="O51" s="74"/>
      <c r="P51" s="74"/>
      <c r="Q51" s="74"/>
      <c r="R51" s="74"/>
      <c r="S51" s="74"/>
      <c r="T51" s="74"/>
      <c r="U51" s="74"/>
      <c r="V51" s="74"/>
      <c r="W51" s="74"/>
      <c r="X51" s="74"/>
      <c r="Y51" s="74"/>
      <c r="Z51" s="74"/>
      <c r="AA51" s="74"/>
      <c r="AB51" s="74"/>
      <c r="AC51" s="74"/>
      <c r="AD51" s="74"/>
      <c r="AE51" s="74"/>
      <c r="AF51" s="74"/>
      <c r="AG51" s="74"/>
      <c r="AH51" s="74"/>
      <c r="AI51" s="74"/>
      <c r="AJ51" s="74"/>
      <c r="AK51" s="74"/>
      <c r="AL51" s="74"/>
      <c r="AM51" s="74"/>
      <c r="AN51" s="74"/>
      <c r="AO51" s="74"/>
      <c r="AP51" s="74"/>
      <c r="AQ51" s="74"/>
      <c r="AR51" s="74"/>
      <c r="AS51" s="74"/>
      <c r="AT51" s="74"/>
      <c r="AU51" s="74"/>
      <c r="AV51" s="74"/>
      <c r="AW51" s="74"/>
      <c r="AX51" s="74"/>
      <c r="AY51" s="74"/>
      <c r="AZ51" s="74"/>
      <c r="BA51" s="74"/>
      <c r="BB51" s="74"/>
      <c r="BC51" s="74"/>
      <c r="BD51" s="74"/>
      <c r="BE51" s="74"/>
      <c r="BF51" s="74"/>
      <c r="BG51" s="74"/>
      <c r="BH51" s="74"/>
      <c r="BI51" s="74"/>
      <c r="BJ51" s="74"/>
      <c r="BK51" s="74"/>
      <c r="BL51" s="74"/>
      <c r="BM51" s="74"/>
      <c r="BN51" s="74"/>
      <c r="BO51" s="74"/>
      <c r="BP51" s="74"/>
      <c r="BQ51" s="74"/>
      <c r="BR51" s="74"/>
      <c r="BS51" s="74"/>
      <c r="BT51" s="74"/>
      <c r="BU51" s="74"/>
      <c r="BV51" s="74"/>
      <c r="BW51" s="74"/>
      <c r="BX51" s="74"/>
      <c r="BY51" s="74"/>
      <c r="BZ51" s="74"/>
      <c r="CA51" s="74"/>
      <c r="CB51" s="74"/>
      <c r="CC51" s="74"/>
      <c r="CD51" s="74"/>
      <c r="CE51" s="74"/>
      <c r="CF51" s="74"/>
      <c r="CG51" s="74"/>
      <c r="CH51" s="74"/>
      <c r="CI51" s="74"/>
      <c r="CJ51" s="74"/>
      <c r="CK51" s="74"/>
      <c r="CL51" s="74"/>
      <c r="CM51" s="74"/>
      <c r="CN51" s="74"/>
      <c r="CO51" s="74"/>
      <c r="CP51" s="74"/>
      <c r="CQ51" s="74"/>
      <c r="CR51" s="74"/>
      <c r="CS51" s="74"/>
      <c r="CT51" s="74"/>
      <c r="CU51" s="74"/>
      <c r="CV51" s="74"/>
      <c r="CW51" s="74"/>
      <c r="CX51" s="83"/>
    </row>
    <row r="52" spans="1:102" s="82" customFormat="1" ht="12">
      <c r="A52" s="75"/>
      <c r="B52" s="751"/>
      <c r="C52" s="758" t="s">
        <v>133</v>
      </c>
      <c r="D52" s="759">
        <v>0</v>
      </c>
      <c r="E52" s="760">
        <v>0</v>
      </c>
      <c r="F52" s="761">
        <f>'表V2 180306'!S22</f>
        <v>1.1100000000000001</v>
      </c>
      <c r="G52" s="762">
        <f t="shared" si="0"/>
        <v>3.1167297681322023E-3</v>
      </c>
      <c r="H52" s="74"/>
      <c r="I52" s="74"/>
      <c r="J52" s="74"/>
      <c r="K52" s="74"/>
      <c r="L52" s="74"/>
      <c r="M52" s="74"/>
      <c r="N52" s="74"/>
      <c r="O52" s="74"/>
      <c r="P52" s="74"/>
      <c r="Q52" s="74"/>
      <c r="R52" s="74"/>
      <c r="S52" s="74"/>
      <c r="T52" s="74"/>
      <c r="U52" s="74"/>
      <c r="V52" s="74"/>
      <c r="W52" s="74"/>
      <c r="X52" s="74"/>
      <c r="Y52" s="74"/>
      <c r="Z52" s="74"/>
      <c r="AA52" s="74"/>
      <c r="AB52" s="74"/>
      <c r="AC52" s="74"/>
      <c r="AD52" s="74"/>
      <c r="AE52" s="74"/>
      <c r="AF52" s="74"/>
      <c r="AG52" s="74"/>
      <c r="AH52" s="74"/>
      <c r="AI52" s="74"/>
      <c r="AJ52" s="74"/>
      <c r="AK52" s="74"/>
      <c r="AL52" s="74"/>
      <c r="AM52" s="74"/>
      <c r="AN52" s="74"/>
      <c r="AO52" s="74"/>
      <c r="AP52" s="74"/>
      <c r="AQ52" s="74"/>
      <c r="AR52" s="74"/>
      <c r="AS52" s="74"/>
      <c r="AT52" s="74"/>
      <c r="AU52" s="74"/>
      <c r="AV52" s="74"/>
      <c r="AW52" s="74"/>
      <c r="AX52" s="74"/>
      <c r="AY52" s="74"/>
      <c r="AZ52" s="74"/>
      <c r="BA52" s="74"/>
      <c r="BB52" s="74"/>
      <c r="BC52" s="74"/>
      <c r="BD52" s="74"/>
      <c r="BE52" s="74"/>
      <c r="BF52" s="74"/>
      <c r="BG52" s="74"/>
      <c r="BH52" s="74"/>
      <c r="BI52" s="74"/>
      <c r="BJ52" s="74"/>
      <c r="BK52" s="74"/>
      <c r="BL52" s="74"/>
      <c r="BM52" s="74"/>
      <c r="BN52" s="74"/>
      <c r="BO52" s="74"/>
      <c r="BP52" s="74"/>
      <c r="BQ52" s="74"/>
      <c r="BR52" s="74"/>
      <c r="BS52" s="74"/>
      <c r="BT52" s="74"/>
      <c r="BU52" s="74"/>
      <c r="BV52" s="74"/>
      <c r="BW52" s="74"/>
      <c r="BX52" s="74"/>
      <c r="BY52" s="74"/>
      <c r="BZ52" s="74"/>
      <c r="CA52" s="74"/>
      <c r="CB52" s="74"/>
      <c r="CC52" s="74"/>
      <c r="CD52" s="74"/>
      <c r="CE52" s="74"/>
      <c r="CF52" s="74"/>
      <c r="CG52" s="74"/>
      <c r="CH52" s="74"/>
      <c r="CI52" s="74"/>
      <c r="CJ52" s="74"/>
      <c r="CK52" s="74"/>
      <c r="CL52" s="74"/>
      <c r="CM52" s="74"/>
      <c r="CN52" s="74"/>
      <c r="CO52" s="74"/>
      <c r="CP52" s="74"/>
      <c r="CQ52" s="74"/>
      <c r="CR52" s="74"/>
      <c r="CS52" s="74"/>
      <c r="CT52" s="74"/>
      <c r="CU52" s="74"/>
      <c r="CV52" s="74"/>
      <c r="CW52" s="74"/>
      <c r="CX52" s="83"/>
    </row>
    <row r="53" spans="1:102" s="82" customFormat="1" ht="12">
      <c r="A53" s="75"/>
      <c r="B53" s="751"/>
      <c r="C53" s="758" t="s">
        <v>134</v>
      </c>
      <c r="D53" s="759">
        <v>0</v>
      </c>
      <c r="E53" s="760">
        <v>0</v>
      </c>
      <c r="F53" s="761">
        <f>'表V2 180306'!S23</f>
        <v>20.450000000000003</v>
      </c>
      <c r="G53" s="762">
        <f t="shared" si="0"/>
        <v>5.7420832214687884E-2</v>
      </c>
      <c r="H53" s="74"/>
      <c r="I53" s="74"/>
      <c r="J53" s="74"/>
      <c r="K53" s="74"/>
      <c r="L53" s="74"/>
      <c r="M53" s="74"/>
      <c r="N53" s="74"/>
      <c r="O53" s="74"/>
      <c r="P53" s="74"/>
      <c r="Q53" s="74"/>
      <c r="R53" s="74"/>
      <c r="S53" s="74"/>
      <c r="T53" s="74"/>
      <c r="U53" s="74"/>
      <c r="V53" s="74"/>
      <c r="W53" s="74"/>
      <c r="X53" s="74"/>
      <c r="Y53" s="74"/>
      <c r="Z53" s="74"/>
      <c r="AA53" s="74"/>
      <c r="AB53" s="74"/>
      <c r="AC53" s="74"/>
      <c r="AD53" s="74"/>
      <c r="AE53" s="74"/>
      <c r="AF53" s="74"/>
      <c r="AG53" s="74"/>
      <c r="AH53" s="74"/>
      <c r="AI53" s="74"/>
      <c r="AJ53" s="74"/>
      <c r="AK53" s="74"/>
      <c r="AL53" s="74"/>
      <c r="AM53" s="74"/>
      <c r="AN53" s="74"/>
      <c r="AO53" s="74"/>
      <c r="AP53" s="74"/>
      <c r="AQ53" s="74"/>
      <c r="AR53" s="74"/>
      <c r="AS53" s="74"/>
      <c r="AT53" s="74"/>
      <c r="AU53" s="74"/>
      <c r="AV53" s="74"/>
      <c r="AW53" s="74"/>
      <c r="AX53" s="74"/>
      <c r="AY53" s="74"/>
      <c r="AZ53" s="74"/>
      <c r="BA53" s="74"/>
      <c r="BB53" s="74"/>
      <c r="BC53" s="74"/>
      <c r="BD53" s="74"/>
      <c r="BE53" s="74"/>
      <c r="BF53" s="74"/>
      <c r="BG53" s="74"/>
      <c r="BH53" s="74"/>
      <c r="BI53" s="74"/>
      <c r="BJ53" s="74"/>
      <c r="BK53" s="74"/>
      <c r="BL53" s="74"/>
      <c r="BM53" s="74"/>
      <c r="BN53" s="74"/>
      <c r="BO53" s="74"/>
      <c r="BP53" s="74"/>
      <c r="BQ53" s="74"/>
      <c r="BR53" s="74"/>
      <c r="BS53" s="74"/>
      <c r="BT53" s="74"/>
      <c r="BU53" s="74"/>
      <c r="BV53" s="74"/>
      <c r="BW53" s="74"/>
      <c r="BX53" s="74"/>
      <c r="BY53" s="74"/>
      <c r="BZ53" s="74"/>
      <c r="CA53" s="74"/>
      <c r="CB53" s="74"/>
      <c r="CC53" s="74"/>
      <c r="CD53" s="74"/>
      <c r="CE53" s="74"/>
      <c r="CF53" s="74"/>
      <c r="CG53" s="74"/>
      <c r="CH53" s="74"/>
      <c r="CI53" s="74"/>
      <c r="CJ53" s="74"/>
      <c r="CK53" s="74"/>
      <c r="CL53" s="74"/>
      <c r="CM53" s="74"/>
      <c r="CN53" s="74"/>
      <c r="CO53" s="74"/>
      <c r="CP53" s="74"/>
      <c r="CQ53" s="74"/>
      <c r="CR53" s="74"/>
      <c r="CS53" s="74"/>
      <c r="CT53" s="74"/>
      <c r="CU53" s="74"/>
      <c r="CV53" s="74"/>
      <c r="CW53" s="74"/>
      <c r="CX53" s="83"/>
    </row>
    <row r="54" spans="1:102" s="82" customFormat="1" ht="12">
      <c r="A54" s="75"/>
      <c r="B54" s="751"/>
      <c r="C54" s="758" t="s">
        <v>135</v>
      </c>
      <c r="D54" s="759">
        <v>0</v>
      </c>
      <c r="E54" s="760">
        <v>0</v>
      </c>
      <c r="F54" s="761">
        <f>'表V2 180306'!S24</f>
        <v>0</v>
      </c>
      <c r="G54" s="762">
        <f t="shared" si="0"/>
        <v>0</v>
      </c>
      <c r="H54" s="74"/>
      <c r="I54" s="74"/>
      <c r="J54" s="74"/>
      <c r="K54" s="74"/>
      <c r="L54" s="74"/>
      <c r="M54" s="74"/>
      <c r="N54" s="74"/>
      <c r="O54" s="74"/>
      <c r="P54" s="74"/>
      <c r="Q54" s="74"/>
      <c r="R54" s="74"/>
      <c r="S54" s="74"/>
      <c r="T54" s="74"/>
      <c r="U54" s="74"/>
      <c r="V54" s="74"/>
      <c r="W54" s="74"/>
      <c r="X54" s="74"/>
      <c r="Y54" s="74"/>
      <c r="Z54" s="74"/>
      <c r="AA54" s="74"/>
      <c r="AB54" s="74"/>
      <c r="AC54" s="74"/>
      <c r="AD54" s="74"/>
      <c r="AE54" s="74"/>
      <c r="AF54" s="74"/>
      <c r="AG54" s="74"/>
      <c r="AH54" s="74"/>
      <c r="AI54" s="74"/>
      <c r="AJ54" s="74"/>
      <c r="AK54" s="74"/>
      <c r="AL54" s="74"/>
      <c r="AM54" s="74"/>
      <c r="AN54" s="74"/>
      <c r="AO54" s="74"/>
      <c r="AP54" s="74"/>
      <c r="AQ54" s="74"/>
      <c r="AR54" s="74"/>
      <c r="AS54" s="74"/>
      <c r="AT54" s="74"/>
      <c r="AU54" s="74"/>
      <c r="AV54" s="74"/>
      <c r="AW54" s="74"/>
      <c r="AX54" s="74"/>
      <c r="AY54" s="74"/>
      <c r="AZ54" s="74"/>
      <c r="BA54" s="74"/>
      <c r="BB54" s="74"/>
      <c r="BC54" s="74"/>
      <c r="BD54" s="74"/>
      <c r="BE54" s="74"/>
      <c r="BF54" s="74"/>
      <c r="BG54" s="74"/>
      <c r="BH54" s="74"/>
      <c r="BI54" s="74"/>
      <c r="BJ54" s="74"/>
      <c r="BK54" s="74"/>
      <c r="BL54" s="74"/>
      <c r="BM54" s="74"/>
      <c r="BN54" s="74"/>
      <c r="BO54" s="74"/>
      <c r="BP54" s="74"/>
      <c r="BQ54" s="74"/>
      <c r="BR54" s="74"/>
      <c r="BS54" s="74"/>
      <c r="BT54" s="74"/>
      <c r="BU54" s="74"/>
      <c r="BV54" s="74"/>
      <c r="BW54" s="74"/>
      <c r="BX54" s="74"/>
      <c r="BY54" s="74"/>
      <c r="BZ54" s="74"/>
      <c r="CA54" s="74"/>
      <c r="CB54" s="74"/>
      <c r="CC54" s="74"/>
      <c r="CD54" s="74"/>
      <c r="CE54" s="74"/>
      <c r="CF54" s="74"/>
      <c r="CG54" s="74"/>
      <c r="CH54" s="74"/>
      <c r="CI54" s="74"/>
      <c r="CJ54" s="74"/>
      <c r="CK54" s="74"/>
      <c r="CL54" s="74"/>
      <c r="CM54" s="74"/>
      <c r="CN54" s="74"/>
      <c r="CO54" s="74"/>
      <c r="CP54" s="74"/>
      <c r="CQ54" s="74"/>
      <c r="CR54" s="74"/>
      <c r="CS54" s="74"/>
      <c r="CT54" s="74"/>
      <c r="CU54" s="74"/>
      <c r="CV54" s="74"/>
      <c r="CW54" s="74"/>
      <c r="CX54" s="83"/>
    </row>
    <row r="55" spans="1:102" s="82" customFormat="1" ht="12">
      <c r="A55" s="75"/>
      <c r="B55" s="751"/>
      <c r="C55" s="758" t="s">
        <v>136</v>
      </c>
      <c r="D55" s="759">
        <v>0</v>
      </c>
      <c r="E55" s="760">
        <v>0</v>
      </c>
      <c r="F55" s="761">
        <f>'表V2 180306'!S25</f>
        <v>12.932555944092286</v>
      </c>
      <c r="G55" s="762">
        <f t="shared" si="0"/>
        <v>3.6312866746835572E-2</v>
      </c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74"/>
      <c r="U55" s="74"/>
      <c r="V55" s="74"/>
      <c r="W55" s="74"/>
      <c r="X55" s="74"/>
      <c r="Y55" s="74"/>
      <c r="Z55" s="74"/>
      <c r="AA55" s="74"/>
      <c r="AB55" s="74"/>
      <c r="AC55" s="74"/>
      <c r="AD55" s="74"/>
      <c r="AE55" s="74"/>
      <c r="AF55" s="74"/>
      <c r="AG55" s="74"/>
      <c r="AH55" s="74"/>
      <c r="AI55" s="74"/>
      <c r="AJ55" s="74"/>
      <c r="AK55" s="74"/>
      <c r="AL55" s="74"/>
      <c r="AM55" s="74"/>
      <c r="AN55" s="74"/>
      <c r="AO55" s="74"/>
      <c r="AP55" s="74"/>
      <c r="AQ55" s="74"/>
      <c r="AR55" s="74"/>
      <c r="AS55" s="74"/>
      <c r="AT55" s="74"/>
      <c r="AU55" s="74"/>
      <c r="AV55" s="74"/>
      <c r="AW55" s="74"/>
      <c r="AX55" s="74"/>
      <c r="AY55" s="74"/>
      <c r="AZ55" s="74"/>
      <c r="BA55" s="74"/>
      <c r="BB55" s="74"/>
      <c r="BC55" s="74"/>
      <c r="BD55" s="74"/>
      <c r="BE55" s="74"/>
      <c r="BF55" s="74"/>
      <c r="BG55" s="74"/>
      <c r="BH55" s="74"/>
      <c r="BI55" s="74"/>
      <c r="BJ55" s="74"/>
      <c r="BK55" s="74"/>
      <c r="BL55" s="74"/>
      <c r="BM55" s="74"/>
      <c r="BN55" s="74"/>
      <c r="BO55" s="74"/>
      <c r="BP55" s="74"/>
      <c r="BQ55" s="74"/>
      <c r="BR55" s="74"/>
      <c r="BS55" s="74"/>
      <c r="BT55" s="74"/>
      <c r="BU55" s="74"/>
      <c r="BV55" s="74"/>
      <c r="BW55" s="74"/>
      <c r="BX55" s="74"/>
      <c r="BY55" s="74"/>
      <c r="BZ55" s="74"/>
      <c r="CA55" s="74"/>
      <c r="CB55" s="74"/>
      <c r="CC55" s="74"/>
      <c r="CD55" s="74"/>
      <c r="CE55" s="74"/>
      <c r="CF55" s="74"/>
      <c r="CG55" s="74"/>
      <c r="CH55" s="74"/>
      <c r="CI55" s="74"/>
      <c r="CJ55" s="74"/>
      <c r="CK55" s="74"/>
      <c r="CL55" s="74"/>
      <c r="CM55" s="74"/>
      <c r="CN55" s="74"/>
      <c r="CO55" s="74"/>
      <c r="CP55" s="74"/>
      <c r="CQ55" s="74"/>
      <c r="CR55" s="74"/>
      <c r="CS55" s="74"/>
      <c r="CT55" s="74"/>
      <c r="CU55" s="74"/>
      <c r="CV55" s="74"/>
      <c r="CW55" s="74"/>
      <c r="CX55" s="83"/>
    </row>
    <row r="56" spans="1:102" s="82" customFormat="1" ht="12">
      <c r="A56" s="75"/>
      <c r="B56" s="751"/>
      <c r="C56" s="758" t="s">
        <v>137</v>
      </c>
      <c r="D56" s="759">
        <v>0</v>
      </c>
      <c r="E56" s="760">
        <v>0</v>
      </c>
      <c r="F56" s="761">
        <f>'表V2 180306'!S26</f>
        <v>0</v>
      </c>
      <c r="G56" s="762">
        <f t="shared" si="0"/>
        <v>0</v>
      </c>
      <c r="H56" s="74"/>
      <c r="I56" s="74"/>
      <c r="J56" s="74"/>
      <c r="K56" s="74"/>
      <c r="L56" s="74"/>
      <c r="M56" s="74"/>
      <c r="N56" s="74"/>
      <c r="O56" s="74"/>
      <c r="P56" s="74"/>
      <c r="Q56" s="74"/>
      <c r="R56" s="74"/>
      <c r="S56" s="74"/>
      <c r="T56" s="74"/>
      <c r="U56" s="74"/>
      <c r="V56" s="74"/>
      <c r="W56" s="74"/>
      <c r="X56" s="74"/>
      <c r="Y56" s="74"/>
      <c r="Z56" s="74"/>
      <c r="AA56" s="74"/>
      <c r="AB56" s="74"/>
      <c r="AC56" s="74"/>
      <c r="AD56" s="74"/>
      <c r="AE56" s="74"/>
      <c r="AF56" s="74"/>
      <c r="AG56" s="74"/>
      <c r="AH56" s="74"/>
      <c r="AI56" s="74"/>
      <c r="AJ56" s="74"/>
      <c r="AK56" s="74"/>
      <c r="AL56" s="74"/>
      <c r="AM56" s="74"/>
      <c r="AN56" s="74"/>
      <c r="AO56" s="74"/>
      <c r="AP56" s="74"/>
      <c r="AQ56" s="74"/>
      <c r="AR56" s="74"/>
      <c r="AS56" s="74"/>
      <c r="AT56" s="74"/>
      <c r="AU56" s="74"/>
      <c r="AV56" s="74"/>
      <c r="AW56" s="74"/>
      <c r="AX56" s="74"/>
      <c r="AY56" s="74"/>
      <c r="AZ56" s="74"/>
      <c r="BA56" s="74"/>
      <c r="BB56" s="74"/>
      <c r="BC56" s="74"/>
      <c r="BD56" s="74"/>
      <c r="BE56" s="74"/>
      <c r="BF56" s="74"/>
      <c r="BG56" s="74"/>
      <c r="BH56" s="74"/>
      <c r="BI56" s="74"/>
      <c r="BJ56" s="74"/>
      <c r="BK56" s="74"/>
      <c r="BL56" s="74"/>
      <c r="BM56" s="74"/>
      <c r="BN56" s="74"/>
      <c r="BO56" s="74"/>
      <c r="BP56" s="74"/>
      <c r="BQ56" s="74"/>
      <c r="BR56" s="74"/>
      <c r="BS56" s="74"/>
      <c r="BT56" s="74"/>
      <c r="BU56" s="74"/>
      <c r="BV56" s="74"/>
      <c r="BW56" s="74"/>
      <c r="BX56" s="74"/>
      <c r="BY56" s="74"/>
      <c r="BZ56" s="74"/>
      <c r="CA56" s="74"/>
      <c r="CB56" s="74"/>
      <c r="CC56" s="74"/>
      <c r="CD56" s="74"/>
      <c r="CE56" s="74"/>
      <c r="CF56" s="74"/>
      <c r="CG56" s="74"/>
      <c r="CH56" s="74"/>
      <c r="CI56" s="74"/>
      <c r="CJ56" s="74"/>
      <c r="CK56" s="74"/>
      <c r="CL56" s="74"/>
      <c r="CM56" s="74"/>
      <c r="CN56" s="74"/>
      <c r="CO56" s="74"/>
      <c r="CP56" s="74"/>
      <c r="CQ56" s="74"/>
      <c r="CR56" s="74"/>
      <c r="CS56" s="74"/>
      <c r="CT56" s="74"/>
      <c r="CU56" s="74"/>
      <c r="CV56" s="74"/>
      <c r="CW56" s="74"/>
      <c r="CX56" s="83"/>
    </row>
    <row r="57" spans="1:102" s="82" customFormat="1" ht="12">
      <c r="A57" s="75"/>
      <c r="B57" s="751"/>
      <c r="C57" s="758" t="s">
        <v>138</v>
      </c>
      <c r="D57" s="759">
        <v>0</v>
      </c>
      <c r="E57" s="760">
        <v>0</v>
      </c>
      <c r="F57" s="761">
        <f>'表V2 180306'!S27</f>
        <v>7.3079999999999989</v>
      </c>
      <c r="G57" s="762">
        <f t="shared" si="0"/>
        <v>2.0519874905864981E-2</v>
      </c>
      <c r="H57" s="74"/>
      <c r="I57" s="74"/>
      <c r="J57" s="74"/>
      <c r="K57" s="74"/>
      <c r="L57" s="74"/>
      <c r="M57" s="74"/>
      <c r="N57" s="74"/>
      <c r="O57" s="74"/>
      <c r="P57" s="74"/>
      <c r="Q57" s="74"/>
      <c r="R57" s="74"/>
      <c r="S57" s="74"/>
      <c r="T57" s="74"/>
      <c r="U57" s="74"/>
      <c r="V57" s="74"/>
      <c r="W57" s="74"/>
      <c r="X57" s="74"/>
      <c r="Y57" s="74"/>
      <c r="Z57" s="74"/>
      <c r="AA57" s="74"/>
      <c r="AB57" s="74"/>
      <c r="AC57" s="74"/>
      <c r="AD57" s="74"/>
      <c r="AE57" s="74"/>
      <c r="AF57" s="74"/>
      <c r="AG57" s="74"/>
      <c r="AH57" s="74"/>
      <c r="AI57" s="74"/>
      <c r="AJ57" s="74"/>
      <c r="AK57" s="74"/>
      <c r="AL57" s="74"/>
      <c r="AM57" s="74"/>
      <c r="AN57" s="74"/>
      <c r="AO57" s="74"/>
      <c r="AP57" s="74"/>
      <c r="AQ57" s="74"/>
      <c r="AR57" s="74"/>
      <c r="AS57" s="74"/>
      <c r="AT57" s="74"/>
      <c r="AU57" s="74"/>
      <c r="AV57" s="74"/>
      <c r="AW57" s="74"/>
      <c r="AX57" s="74"/>
      <c r="AY57" s="74"/>
      <c r="AZ57" s="74"/>
      <c r="BA57" s="74"/>
      <c r="BB57" s="74"/>
      <c r="BC57" s="74"/>
      <c r="BD57" s="74"/>
      <c r="BE57" s="74"/>
      <c r="BF57" s="74"/>
      <c r="BG57" s="74"/>
      <c r="BH57" s="74"/>
      <c r="BI57" s="74"/>
      <c r="BJ57" s="74"/>
      <c r="BK57" s="74"/>
      <c r="BL57" s="74"/>
      <c r="BM57" s="74"/>
      <c r="BN57" s="74"/>
      <c r="BO57" s="74"/>
      <c r="BP57" s="74"/>
      <c r="BQ57" s="74"/>
      <c r="BR57" s="74"/>
      <c r="BS57" s="74"/>
      <c r="BT57" s="74"/>
      <c r="BU57" s="74"/>
      <c r="BV57" s="74"/>
      <c r="BW57" s="74"/>
      <c r="BX57" s="74"/>
      <c r="BY57" s="74"/>
      <c r="BZ57" s="74"/>
      <c r="CA57" s="74"/>
      <c r="CB57" s="74"/>
      <c r="CC57" s="74"/>
      <c r="CD57" s="74"/>
      <c r="CE57" s="74"/>
      <c r="CF57" s="74"/>
      <c r="CG57" s="74"/>
      <c r="CH57" s="74"/>
      <c r="CI57" s="74"/>
      <c r="CJ57" s="74"/>
      <c r="CK57" s="74"/>
      <c r="CL57" s="74"/>
      <c r="CM57" s="74"/>
      <c r="CN57" s="74"/>
      <c r="CO57" s="74"/>
      <c r="CP57" s="74"/>
      <c r="CQ57" s="74"/>
      <c r="CR57" s="74"/>
      <c r="CS57" s="74"/>
      <c r="CT57" s="74"/>
      <c r="CU57" s="74"/>
      <c r="CV57" s="74"/>
      <c r="CW57" s="74"/>
      <c r="CX57" s="83"/>
    </row>
    <row r="58" spans="1:102" s="82" customFormat="1" ht="12">
      <c r="A58" s="75"/>
      <c r="B58" s="751"/>
      <c r="C58" s="758" t="s">
        <v>139</v>
      </c>
      <c r="D58" s="759">
        <v>0</v>
      </c>
      <c r="E58" s="760">
        <v>0</v>
      </c>
      <c r="F58" s="761">
        <f>'表V2 180306'!S28</f>
        <v>1</v>
      </c>
      <c r="G58" s="762">
        <f t="shared" si="0"/>
        <v>2.8078646559749573E-3</v>
      </c>
      <c r="H58" s="74"/>
      <c r="I58" s="74"/>
      <c r="J58" s="74"/>
      <c r="K58" s="74"/>
      <c r="L58" s="74"/>
      <c r="M58" s="74"/>
      <c r="N58" s="74"/>
      <c r="O58" s="74"/>
      <c r="P58" s="74"/>
      <c r="Q58" s="74"/>
      <c r="R58" s="74"/>
      <c r="S58" s="74"/>
      <c r="T58" s="74"/>
      <c r="U58" s="74"/>
      <c r="V58" s="74"/>
      <c r="W58" s="74"/>
      <c r="X58" s="74"/>
      <c r="Y58" s="74"/>
      <c r="Z58" s="74"/>
      <c r="AA58" s="74"/>
      <c r="AB58" s="74"/>
      <c r="AC58" s="74"/>
      <c r="AD58" s="74"/>
      <c r="AE58" s="74"/>
      <c r="AF58" s="74"/>
      <c r="AG58" s="74"/>
      <c r="AH58" s="74"/>
      <c r="AI58" s="74"/>
      <c r="AJ58" s="74"/>
      <c r="AK58" s="74"/>
      <c r="AL58" s="74"/>
      <c r="AM58" s="74"/>
      <c r="AN58" s="74"/>
      <c r="AO58" s="74"/>
      <c r="AP58" s="74"/>
      <c r="AQ58" s="74"/>
      <c r="AR58" s="74"/>
      <c r="AS58" s="74"/>
      <c r="AT58" s="74"/>
      <c r="AU58" s="74"/>
      <c r="AV58" s="74"/>
      <c r="AW58" s="74"/>
      <c r="AX58" s="74"/>
      <c r="AY58" s="74"/>
      <c r="AZ58" s="74"/>
      <c r="BA58" s="74"/>
      <c r="BB58" s="74"/>
      <c r="BC58" s="74"/>
      <c r="BD58" s="74"/>
      <c r="BE58" s="74"/>
      <c r="BF58" s="74"/>
      <c r="BG58" s="74"/>
      <c r="BH58" s="74"/>
      <c r="BI58" s="74"/>
      <c r="BJ58" s="74"/>
      <c r="BK58" s="74"/>
      <c r="BL58" s="74"/>
      <c r="BM58" s="74"/>
      <c r="BN58" s="74"/>
      <c r="BO58" s="74"/>
      <c r="BP58" s="74"/>
      <c r="BQ58" s="74"/>
      <c r="BR58" s="74"/>
      <c r="BS58" s="74"/>
      <c r="BT58" s="74"/>
      <c r="BU58" s="74"/>
      <c r="BV58" s="74"/>
      <c r="BW58" s="74"/>
      <c r="BX58" s="74"/>
      <c r="BY58" s="74"/>
      <c r="BZ58" s="74"/>
      <c r="CA58" s="74"/>
      <c r="CB58" s="74"/>
      <c r="CC58" s="74"/>
      <c r="CD58" s="74"/>
      <c r="CE58" s="74"/>
      <c r="CF58" s="74"/>
      <c r="CG58" s="74"/>
      <c r="CH58" s="74"/>
      <c r="CI58" s="74"/>
      <c r="CJ58" s="74"/>
      <c r="CK58" s="74"/>
      <c r="CL58" s="74"/>
      <c r="CM58" s="74"/>
      <c r="CN58" s="74"/>
      <c r="CO58" s="74"/>
      <c r="CP58" s="74"/>
      <c r="CQ58" s="74"/>
      <c r="CR58" s="74"/>
      <c r="CS58" s="74"/>
      <c r="CT58" s="74"/>
      <c r="CU58" s="74"/>
      <c r="CV58" s="74"/>
      <c r="CW58" s="74"/>
      <c r="CX58" s="83"/>
    </row>
    <row r="59" spans="1:102" s="82" customFormat="1" ht="12">
      <c r="A59" s="75"/>
      <c r="B59" s="751"/>
      <c r="C59" s="758" t="s">
        <v>140</v>
      </c>
      <c r="D59" s="759">
        <v>0</v>
      </c>
      <c r="E59" s="760">
        <v>0</v>
      </c>
      <c r="F59" s="761">
        <f>'表V2 180306'!S29</f>
        <v>0.22</v>
      </c>
      <c r="G59" s="762">
        <f t="shared" si="0"/>
        <v>6.1773022431449052E-4</v>
      </c>
      <c r="H59" s="74"/>
      <c r="I59" s="74"/>
      <c r="J59" s="74"/>
      <c r="K59" s="74"/>
      <c r="L59" s="74"/>
      <c r="M59" s="74"/>
      <c r="N59" s="74"/>
      <c r="O59" s="74"/>
      <c r="P59" s="74"/>
      <c r="Q59" s="74"/>
      <c r="R59" s="74"/>
      <c r="S59" s="74"/>
      <c r="T59" s="74"/>
      <c r="U59" s="74"/>
      <c r="V59" s="74"/>
      <c r="W59" s="74"/>
      <c r="X59" s="74"/>
      <c r="Y59" s="74"/>
      <c r="Z59" s="74"/>
      <c r="AA59" s="74"/>
      <c r="AB59" s="74"/>
      <c r="AC59" s="74"/>
      <c r="AD59" s="74"/>
      <c r="AE59" s="74"/>
      <c r="AF59" s="74"/>
      <c r="AG59" s="74"/>
      <c r="AH59" s="74"/>
      <c r="AI59" s="74"/>
      <c r="AJ59" s="74"/>
      <c r="AK59" s="74"/>
      <c r="AL59" s="74"/>
      <c r="AM59" s="74"/>
      <c r="AN59" s="74"/>
      <c r="AO59" s="74"/>
      <c r="AP59" s="74"/>
      <c r="AQ59" s="74"/>
      <c r="AR59" s="74"/>
      <c r="AS59" s="74"/>
      <c r="AT59" s="74"/>
      <c r="AU59" s="74"/>
      <c r="AV59" s="74"/>
      <c r="AW59" s="74"/>
      <c r="AX59" s="74"/>
      <c r="AY59" s="74"/>
      <c r="AZ59" s="74"/>
      <c r="BA59" s="74"/>
      <c r="BB59" s="74"/>
      <c r="BC59" s="74"/>
      <c r="BD59" s="74"/>
      <c r="BE59" s="74"/>
      <c r="BF59" s="74"/>
      <c r="BG59" s="74"/>
      <c r="BH59" s="74"/>
      <c r="BI59" s="74"/>
      <c r="BJ59" s="74"/>
      <c r="BK59" s="74"/>
      <c r="BL59" s="74"/>
      <c r="BM59" s="74"/>
      <c r="BN59" s="74"/>
      <c r="BO59" s="74"/>
      <c r="BP59" s="74"/>
      <c r="BQ59" s="74"/>
      <c r="BR59" s="74"/>
      <c r="BS59" s="74"/>
      <c r="BT59" s="74"/>
      <c r="BU59" s="74"/>
      <c r="BV59" s="74"/>
      <c r="BW59" s="74"/>
      <c r="BX59" s="74"/>
      <c r="BY59" s="74"/>
      <c r="BZ59" s="74"/>
      <c r="CA59" s="74"/>
      <c r="CB59" s="74"/>
      <c r="CC59" s="74"/>
      <c r="CD59" s="74"/>
      <c r="CE59" s="74"/>
      <c r="CF59" s="74"/>
      <c r="CG59" s="74"/>
      <c r="CH59" s="74"/>
      <c r="CI59" s="74"/>
      <c r="CJ59" s="74"/>
      <c r="CK59" s="74"/>
      <c r="CL59" s="74"/>
      <c r="CM59" s="74"/>
      <c r="CN59" s="74"/>
      <c r="CO59" s="74"/>
      <c r="CP59" s="74"/>
      <c r="CQ59" s="74"/>
      <c r="CR59" s="74"/>
      <c r="CS59" s="74"/>
      <c r="CT59" s="74"/>
      <c r="CU59" s="74"/>
      <c r="CV59" s="74"/>
      <c r="CW59" s="74"/>
      <c r="CX59" s="83"/>
    </row>
    <row r="60" spans="1:102" s="82" customFormat="1" ht="12">
      <c r="A60" s="75"/>
      <c r="B60" s="751"/>
      <c r="C60" s="758" t="s">
        <v>141</v>
      </c>
      <c r="D60" s="759">
        <v>0</v>
      </c>
      <c r="E60" s="760">
        <v>0</v>
      </c>
      <c r="F60" s="761">
        <f>'表V2 180306'!S30</f>
        <v>33.07</v>
      </c>
      <c r="G60" s="762">
        <f t="shared" si="0"/>
        <v>9.2856084173091824E-2</v>
      </c>
      <c r="H60" s="74"/>
      <c r="I60" s="74"/>
      <c r="J60" s="74"/>
      <c r="K60" s="74"/>
      <c r="L60" s="74"/>
      <c r="M60" s="74"/>
      <c r="N60" s="74"/>
      <c r="O60" s="74"/>
      <c r="P60" s="74"/>
      <c r="Q60" s="74"/>
      <c r="R60" s="74"/>
      <c r="S60" s="74"/>
      <c r="T60" s="74"/>
      <c r="U60" s="74"/>
      <c r="V60" s="74"/>
      <c r="W60" s="74"/>
      <c r="X60" s="74"/>
      <c r="Y60" s="74"/>
      <c r="Z60" s="74"/>
      <c r="AA60" s="74"/>
      <c r="AB60" s="74"/>
      <c r="AC60" s="74"/>
      <c r="AD60" s="74"/>
      <c r="AE60" s="74"/>
      <c r="AF60" s="74"/>
      <c r="AG60" s="74"/>
      <c r="AH60" s="74"/>
      <c r="AI60" s="74"/>
      <c r="AJ60" s="74"/>
      <c r="AK60" s="74"/>
      <c r="AL60" s="74"/>
      <c r="AM60" s="74"/>
      <c r="AN60" s="74"/>
      <c r="AO60" s="74"/>
      <c r="AP60" s="74"/>
      <c r="AQ60" s="74"/>
      <c r="AR60" s="74"/>
      <c r="AS60" s="74"/>
      <c r="AT60" s="74"/>
      <c r="AU60" s="74"/>
      <c r="AV60" s="74"/>
      <c r="AW60" s="74"/>
      <c r="AX60" s="74"/>
      <c r="AY60" s="74"/>
      <c r="AZ60" s="74"/>
      <c r="BA60" s="74"/>
      <c r="BB60" s="74"/>
      <c r="BC60" s="74"/>
      <c r="BD60" s="74"/>
      <c r="BE60" s="74"/>
      <c r="BF60" s="74"/>
      <c r="BG60" s="74"/>
      <c r="BH60" s="74"/>
      <c r="BI60" s="74"/>
      <c r="BJ60" s="74"/>
      <c r="BK60" s="74"/>
      <c r="BL60" s="74"/>
      <c r="BM60" s="74"/>
      <c r="BN60" s="74"/>
      <c r="BO60" s="74"/>
      <c r="BP60" s="74"/>
      <c r="BQ60" s="74"/>
      <c r="BR60" s="74"/>
      <c r="BS60" s="74"/>
      <c r="BT60" s="74"/>
      <c r="BU60" s="74"/>
      <c r="BV60" s="74"/>
      <c r="BW60" s="74"/>
      <c r="BX60" s="74"/>
      <c r="BY60" s="74"/>
      <c r="BZ60" s="74"/>
      <c r="CA60" s="74"/>
      <c r="CB60" s="74"/>
      <c r="CC60" s="74"/>
      <c r="CD60" s="74"/>
      <c r="CE60" s="74"/>
      <c r="CF60" s="74"/>
      <c r="CG60" s="74"/>
      <c r="CH60" s="74"/>
      <c r="CI60" s="74"/>
      <c r="CJ60" s="74"/>
      <c r="CK60" s="74"/>
      <c r="CL60" s="74"/>
      <c r="CM60" s="74"/>
      <c r="CN60" s="74"/>
      <c r="CO60" s="74"/>
      <c r="CP60" s="74"/>
      <c r="CQ60" s="74"/>
      <c r="CR60" s="74"/>
      <c r="CS60" s="74"/>
      <c r="CT60" s="74"/>
      <c r="CU60" s="74"/>
      <c r="CV60" s="74"/>
      <c r="CW60" s="74"/>
      <c r="CX60" s="83"/>
    </row>
    <row r="61" spans="1:102" s="82" customFormat="1" ht="12">
      <c r="A61" s="75"/>
      <c r="B61" s="751"/>
      <c r="C61" s="758" t="s">
        <v>142</v>
      </c>
      <c r="D61" s="759">
        <v>0</v>
      </c>
      <c r="E61" s="760">
        <v>0</v>
      </c>
      <c r="F61" s="761">
        <f>'表V2 180306'!S31</f>
        <v>0</v>
      </c>
      <c r="G61" s="762">
        <f t="shared" si="0"/>
        <v>0</v>
      </c>
      <c r="H61" s="74"/>
      <c r="I61" s="74"/>
      <c r="J61" s="74"/>
      <c r="K61" s="74"/>
      <c r="L61" s="74"/>
      <c r="M61" s="74"/>
      <c r="N61" s="74"/>
      <c r="O61" s="74"/>
      <c r="P61" s="74"/>
      <c r="Q61" s="74"/>
      <c r="R61" s="74"/>
      <c r="S61" s="74"/>
      <c r="T61" s="74"/>
      <c r="U61" s="74"/>
      <c r="V61" s="74"/>
      <c r="W61" s="74"/>
      <c r="X61" s="74"/>
      <c r="Y61" s="74"/>
      <c r="Z61" s="74"/>
      <c r="AA61" s="74"/>
      <c r="AB61" s="74"/>
      <c r="AC61" s="74"/>
      <c r="AD61" s="74"/>
      <c r="AE61" s="74"/>
      <c r="AF61" s="74"/>
      <c r="AG61" s="74"/>
      <c r="AH61" s="74"/>
      <c r="AI61" s="74"/>
      <c r="AJ61" s="74"/>
      <c r="AK61" s="74"/>
      <c r="AL61" s="74"/>
      <c r="AM61" s="74"/>
      <c r="AN61" s="74"/>
      <c r="AO61" s="74"/>
      <c r="AP61" s="74"/>
      <c r="AQ61" s="74"/>
      <c r="AR61" s="74"/>
      <c r="AS61" s="74"/>
      <c r="AT61" s="74"/>
      <c r="AU61" s="74"/>
      <c r="AV61" s="74"/>
      <c r="AW61" s="74"/>
      <c r="AX61" s="74"/>
      <c r="AY61" s="74"/>
      <c r="AZ61" s="74"/>
      <c r="BA61" s="74"/>
      <c r="BB61" s="74"/>
      <c r="BC61" s="74"/>
      <c r="BD61" s="74"/>
      <c r="BE61" s="74"/>
      <c r="BF61" s="74"/>
      <c r="BG61" s="74"/>
      <c r="BH61" s="74"/>
      <c r="BI61" s="74"/>
      <c r="BJ61" s="74"/>
      <c r="BK61" s="74"/>
      <c r="BL61" s="74"/>
      <c r="BM61" s="74"/>
      <c r="BN61" s="74"/>
      <c r="BO61" s="74"/>
      <c r="BP61" s="74"/>
      <c r="BQ61" s="74"/>
      <c r="BR61" s="74"/>
      <c r="BS61" s="74"/>
      <c r="BT61" s="74"/>
      <c r="BU61" s="74"/>
      <c r="BV61" s="74"/>
      <c r="BW61" s="74"/>
      <c r="BX61" s="74"/>
      <c r="BY61" s="74"/>
      <c r="BZ61" s="74"/>
      <c r="CA61" s="74"/>
      <c r="CB61" s="74"/>
      <c r="CC61" s="74"/>
      <c r="CD61" s="74"/>
      <c r="CE61" s="74"/>
      <c r="CF61" s="74"/>
      <c r="CG61" s="74"/>
      <c r="CH61" s="74"/>
      <c r="CI61" s="74"/>
      <c r="CJ61" s="74"/>
      <c r="CK61" s="74"/>
      <c r="CL61" s="74"/>
      <c r="CM61" s="74"/>
      <c r="CN61" s="74"/>
      <c r="CO61" s="74"/>
      <c r="CP61" s="74"/>
      <c r="CQ61" s="74"/>
      <c r="CR61" s="74"/>
      <c r="CS61" s="74"/>
      <c r="CT61" s="74"/>
      <c r="CU61" s="74"/>
      <c r="CV61" s="74"/>
      <c r="CW61" s="74"/>
      <c r="CX61" s="83"/>
    </row>
    <row r="62" spans="1:102" s="82" customFormat="1" ht="12">
      <c r="A62" s="75"/>
      <c r="B62" s="751"/>
      <c r="C62" s="758" t="s">
        <v>143</v>
      </c>
      <c r="D62" s="759">
        <v>0</v>
      </c>
      <c r="E62" s="760">
        <v>0</v>
      </c>
      <c r="F62" s="761">
        <f>'表V2 180306'!S32</f>
        <v>25.269999999999996</v>
      </c>
      <c r="G62" s="762">
        <f t="shared" si="0"/>
        <v>7.0954739856487162E-2</v>
      </c>
      <c r="H62" s="74"/>
      <c r="I62" s="74"/>
      <c r="J62" s="74"/>
      <c r="K62" s="74"/>
      <c r="L62" s="74"/>
      <c r="M62" s="74"/>
      <c r="N62" s="74"/>
      <c r="O62" s="74"/>
      <c r="P62" s="74"/>
      <c r="Q62" s="74"/>
      <c r="R62" s="74"/>
      <c r="S62" s="74"/>
      <c r="T62" s="74"/>
      <c r="U62" s="74"/>
      <c r="V62" s="74"/>
      <c r="W62" s="74"/>
      <c r="X62" s="74"/>
      <c r="Y62" s="74"/>
      <c r="Z62" s="74"/>
      <c r="AA62" s="74"/>
      <c r="AB62" s="74"/>
      <c r="AC62" s="74"/>
      <c r="AD62" s="74"/>
      <c r="AE62" s="74"/>
      <c r="AF62" s="74"/>
      <c r="AG62" s="74"/>
      <c r="AH62" s="74"/>
      <c r="AI62" s="74"/>
      <c r="AJ62" s="74"/>
      <c r="AK62" s="74"/>
      <c r="AL62" s="74"/>
      <c r="AM62" s="74"/>
      <c r="AN62" s="74"/>
      <c r="AO62" s="74"/>
      <c r="AP62" s="74"/>
      <c r="AQ62" s="74"/>
      <c r="AR62" s="74"/>
      <c r="AS62" s="74"/>
      <c r="AT62" s="74"/>
      <c r="AU62" s="74"/>
      <c r="AV62" s="74"/>
      <c r="AW62" s="74"/>
      <c r="AX62" s="74"/>
      <c r="AY62" s="74"/>
      <c r="AZ62" s="74"/>
      <c r="BA62" s="74"/>
      <c r="BB62" s="74"/>
      <c r="BC62" s="74"/>
      <c r="BD62" s="74"/>
      <c r="BE62" s="74"/>
      <c r="BF62" s="74"/>
      <c r="BG62" s="74"/>
      <c r="BH62" s="74"/>
      <c r="BI62" s="74"/>
      <c r="BJ62" s="74"/>
      <c r="BK62" s="74"/>
      <c r="BL62" s="74"/>
      <c r="BM62" s="74"/>
      <c r="BN62" s="74"/>
      <c r="BO62" s="74"/>
      <c r="BP62" s="74"/>
      <c r="BQ62" s="74"/>
      <c r="BR62" s="74"/>
      <c r="BS62" s="74"/>
      <c r="BT62" s="74"/>
      <c r="BU62" s="74"/>
      <c r="BV62" s="74"/>
      <c r="BW62" s="74"/>
      <c r="BX62" s="74"/>
      <c r="BY62" s="74"/>
      <c r="BZ62" s="74"/>
      <c r="CA62" s="74"/>
      <c r="CB62" s="74"/>
      <c r="CC62" s="74"/>
      <c r="CD62" s="74"/>
      <c r="CE62" s="74"/>
      <c r="CF62" s="74"/>
      <c r="CG62" s="74"/>
      <c r="CH62" s="74"/>
      <c r="CI62" s="74"/>
      <c r="CJ62" s="74"/>
      <c r="CK62" s="74"/>
      <c r="CL62" s="74"/>
      <c r="CM62" s="74"/>
      <c r="CN62" s="74"/>
      <c r="CO62" s="74"/>
      <c r="CP62" s="74"/>
      <c r="CQ62" s="74"/>
      <c r="CR62" s="74"/>
      <c r="CS62" s="74"/>
      <c r="CT62" s="74"/>
      <c r="CU62" s="74"/>
      <c r="CV62" s="74"/>
      <c r="CW62" s="74"/>
      <c r="CX62" s="83"/>
    </row>
    <row r="63" spans="1:102" s="82" customFormat="1" ht="12">
      <c r="A63" s="75"/>
      <c r="B63" s="751"/>
      <c r="C63" s="758" t="s">
        <v>144</v>
      </c>
      <c r="D63" s="759">
        <v>0</v>
      </c>
      <c r="E63" s="760">
        <v>0</v>
      </c>
      <c r="F63" s="761">
        <f>'表V2 180306'!S33</f>
        <v>112.03</v>
      </c>
      <c r="G63" s="762">
        <f t="shared" si="0"/>
        <v>0.31456507740887441</v>
      </c>
      <c r="H63" s="74"/>
      <c r="I63" s="74"/>
      <c r="J63" s="74"/>
      <c r="K63" s="74"/>
      <c r="L63" s="74"/>
      <c r="M63" s="74"/>
      <c r="N63" s="74"/>
      <c r="O63" s="74"/>
      <c r="P63" s="74"/>
      <c r="Q63" s="74"/>
      <c r="R63" s="74"/>
      <c r="S63" s="74"/>
      <c r="T63" s="74"/>
      <c r="U63" s="74"/>
      <c r="V63" s="74"/>
      <c r="W63" s="74"/>
      <c r="X63" s="74"/>
      <c r="Y63" s="74"/>
      <c r="Z63" s="74"/>
      <c r="AA63" s="74"/>
      <c r="AB63" s="74"/>
      <c r="AC63" s="74"/>
      <c r="AD63" s="74"/>
      <c r="AE63" s="74"/>
      <c r="AF63" s="74"/>
      <c r="AG63" s="74"/>
      <c r="AH63" s="74"/>
      <c r="AI63" s="74"/>
      <c r="AJ63" s="74"/>
      <c r="AK63" s="74"/>
      <c r="AL63" s="74"/>
      <c r="AM63" s="74"/>
      <c r="AN63" s="74"/>
      <c r="AO63" s="74"/>
      <c r="AP63" s="74"/>
      <c r="AQ63" s="74"/>
      <c r="AR63" s="74"/>
      <c r="AS63" s="74"/>
      <c r="AT63" s="74"/>
      <c r="AU63" s="74"/>
      <c r="AV63" s="74"/>
      <c r="AW63" s="74"/>
      <c r="AX63" s="74"/>
      <c r="AY63" s="74"/>
      <c r="AZ63" s="74"/>
      <c r="BA63" s="74"/>
      <c r="BB63" s="74"/>
      <c r="BC63" s="74"/>
      <c r="BD63" s="74"/>
      <c r="BE63" s="74"/>
      <c r="BF63" s="74"/>
      <c r="BG63" s="74"/>
      <c r="BH63" s="74"/>
      <c r="BI63" s="74"/>
      <c r="BJ63" s="74"/>
      <c r="BK63" s="74"/>
      <c r="BL63" s="74"/>
      <c r="BM63" s="74"/>
      <c r="BN63" s="74"/>
      <c r="BO63" s="74"/>
      <c r="BP63" s="74"/>
      <c r="BQ63" s="74"/>
      <c r="BR63" s="74"/>
      <c r="BS63" s="74"/>
      <c r="BT63" s="74"/>
      <c r="BU63" s="74"/>
      <c r="BV63" s="74"/>
      <c r="BW63" s="74"/>
      <c r="BX63" s="74"/>
      <c r="BY63" s="74"/>
      <c r="BZ63" s="74"/>
      <c r="CA63" s="74"/>
      <c r="CB63" s="74"/>
      <c r="CC63" s="74"/>
      <c r="CD63" s="74"/>
      <c r="CE63" s="74"/>
      <c r="CF63" s="74"/>
      <c r="CG63" s="74"/>
      <c r="CH63" s="74"/>
      <c r="CI63" s="74"/>
      <c r="CJ63" s="74"/>
      <c r="CK63" s="74"/>
      <c r="CL63" s="74"/>
      <c r="CM63" s="74"/>
      <c r="CN63" s="74"/>
      <c r="CO63" s="74"/>
      <c r="CP63" s="74"/>
      <c r="CQ63" s="74"/>
      <c r="CR63" s="74"/>
      <c r="CS63" s="74"/>
      <c r="CT63" s="74"/>
      <c r="CU63" s="74"/>
      <c r="CV63" s="74"/>
      <c r="CW63" s="74"/>
      <c r="CX63" s="83"/>
    </row>
    <row r="64" spans="1:102" s="82" customFormat="1" ht="12">
      <c r="A64" s="75"/>
      <c r="B64" s="751"/>
      <c r="C64" s="758" t="s">
        <v>145</v>
      </c>
      <c r="D64" s="759">
        <v>0</v>
      </c>
      <c r="E64" s="760">
        <v>0</v>
      </c>
      <c r="F64" s="761">
        <f>'表V2 180306'!S34</f>
        <v>44.460253239298758</v>
      </c>
      <c r="G64" s="762">
        <f t="shared" si="0"/>
        <v>0.12483837366632307</v>
      </c>
      <c r="H64" s="74"/>
      <c r="I64" s="74"/>
      <c r="J64" s="74"/>
      <c r="K64" s="74"/>
      <c r="L64" s="74"/>
      <c r="M64" s="74"/>
      <c r="N64" s="74"/>
      <c r="O64" s="74"/>
      <c r="P64" s="74"/>
      <c r="Q64" s="74"/>
      <c r="R64" s="74"/>
      <c r="S64" s="74"/>
      <c r="T64" s="74"/>
      <c r="U64" s="74"/>
      <c r="V64" s="74"/>
      <c r="W64" s="74"/>
      <c r="X64" s="74"/>
      <c r="Y64" s="74"/>
      <c r="Z64" s="74"/>
      <c r="AA64" s="74"/>
      <c r="AB64" s="74"/>
      <c r="AC64" s="74"/>
      <c r="AD64" s="74"/>
      <c r="AE64" s="74"/>
      <c r="AF64" s="74"/>
      <c r="AG64" s="74"/>
      <c r="AH64" s="74"/>
      <c r="AI64" s="74"/>
      <c r="AJ64" s="74"/>
      <c r="AK64" s="74"/>
      <c r="AL64" s="74"/>
      <c r="AM64" s="74"/>
      <c r="AN64" s="74"/>
      <c r="AO64" s="74"/>
      <c r="AP64" s="74"/>
      <c r="AQ64" s="74"/>
      <c r="AR64" s="74"/>
      <c r="AS64" s="74"/>
      <c r="AT64" s="74"/>
      <c r="AU64" s="74"/>
      <c r="AV64" s="74"/>
      <c r="AW64" s="74"/>
      <c r="AX64" s="74"/>
      <c r="AY64" s="74"/>
      <c r="AZ64" s="74"/>
      <c r="BA64" s="74"/>
      <c r="BB64" s="74"/>
      <c r="BC64" s="74"/>
      <c r="BD64" s="74"/>
      <c r="BE64" s="74"/>
      <c r="BF64" s="74"/>
      <c r="BG64" s="74"/>
      <c r="BH64" s="74"/>
      <c r="BI64" s="74"/>
      <c r="BJ64" s="74"/>
      <c r="BK64" s="74"/>
      <c r="BL64" s="74"/>
      <c r="BM64" s="74"/>
      <c r="BN64" s="74"/>
      <c r="BO64" s="74"/>
      <c r="BP64" s="74"/>
      <c r="BQ64" s="74"/>
      <c r="BR64" s="74"/>
      <c r="BS64" s="74"/>
      <c r="BT64" s="74"/>
      <c r="BU64" s="74"/>
      <c r="BV64" s="74"/>
      <c r="BW64" s="74"/>
      <c r="BX64" s="74"/>
      <c r="BY64" s="74"/>
      <c r="BZ64" s="74"/>
      <c r="CA64" s="74"/>
      <c r="CB64" s="74"/>
      <c r="CC64" s="74"/>
      <c r="CD64" s="74"/>
      <c r="CE64" s="74"/>
      <c r="CF64" s="74"/>
      <c r="CG64" s="74"/>
      <c r="CH64" s="74"/>
      <c r="CI64" s="74"/>
      <c r="CJ64" s="74"/>
      <c r="CK64" s="74"/>
      <c r="CL64" s="74"/>
      <c r="CM64" s="74"/>
      <c r="CN64" s="74"/>
      <c r="CO64" s="74"/>
      <c r="CP64" s="74"/>
      <c r="CQ64" s="74"/>
      <c r="CR64" s="74"/>
      <c r="CS64" s="74"/>
      <c r="CT64" s="74"/>
      <c r="CU64" s="74"/>
      <c r="CV64" s="74"/>
      <c r="CW64" s="74"/>
      <c r="CX64" s="83"/>
    </row>
    <row r="65" spans="1:102" s="82" customFormat="1" ht="12">
      <c r="A65" s="75"/>
      <c r="B65" s="751"/>
      <c r="C65" s="758" t="s">
        <v>146</v>
      </c>
      <c r="D65" s="759">
        <v>0</v>
      </c>
      <c r="E65" s="760">
        <v>0</v>
      </c>
      <c r="F65" s="761">
        <f>'表V2 180306'!S35</f>
        <v>12.743</v>
      </c>
      <c r="G65" s="762">
        <f t="shared" si="0"/>
        <v>3.5780619311088876E-2</v>
      </c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  <c r="V65" s="74"/>
      <c r="W65" s="74"/>
      <c r="X65" s="74"/>
      <c r="Y65" s="74"/>
      <c r="Z65" s="74"/>
      <c r="AA65" s="74"/>
      <c r="AB65" s="74"/>
      <c r="AC65" s="74"/>
      <c r="AD65" s="74"/>
      <c r="AE65" s="74"/>
      <c r="AF65" s="74"/>
      <c r="AG65" s="74"/>
      <c r="AH65" s="74"/>
      <c r="AI65" s="74"/>
      <c r="AJ65" s="74"/>
      <c r="AK65" s="74"/>
      <c r="AL65" s="74"/>
      <c r="AM65" s="74"/>
      <c r="AN65" s="74"/>
      <c r="AO65" s="74"/>
      <c r="AP65" s="74"/>
      <c r="AQ65" s="74"/>
      <c r="AR65" s="74"/>
      <c r="AS65" s="74"/>
      <c r="AT65" s="74"/>
      <c r="AU65" s="74"/>
      <c r="AV65" s="74"/>
      <c r="AW65" s="74"/>
      <c r="AX65" s="74"/>
      <c r="AY65" s="74"/>
      <c r="AZ65" s="74"/>
      <c r="BA65" s="74"/>
      <c r="BB65" s="74"/>
      <c r="BC65" s="74"/>
      <c r="BD65" s="74"/>
      <c r="BE65" s="74"/>
      <c r="BF65" s="74"/>
      <c r="BG65" s="74"/>
      <c r="BH65" s="74"/>
      <c r="BI65" s="74"/>
      <c r="BJ65" s="74"/>
      <c r="BK65" s="74"/>
      <c r="BL65" s="74"/>
      <c r="BM65" s="74"/>
      <c r="BN65" s="74"/>
      <c r="BO65" s="74"/>
      <c r="BP65" s="74"/>
      <c r="BQ65" s="74"/>
      <c r="BR65" s="74"/>
      <c r="BS65" s="74"/>
      <c r="BT65" s="74"/>
      <c r="BU65" s="74"/>
      <c r="BV65" s="74"/>
      <c r="BW65" s="74"/>
      <c r="BX65" s="74"/>
      <c r="BY65" s="74"/>
      <c r="BZ65" s="74"/>
      <c r="CA65" s="74"/>
      <c r="CB65" s="74"/>
      <c r="CC65" s="74"/>
      <c r="CD65" s="74"/>
      <c r="CE65" s="74"/>
      <c r="CF65" s="74"/>
      <c r="CG65" s="74"/>
      <c r="CH65" s="74"/>
      <c r="CI65" s="74"/>
      <c r="CJ65" s="74"/>
      <c r="CK65" s="74"/>
      <c r="CL65" s="74"/>
      <c r="CM65" s="74"/>
      <c r="CN65" s="74"/>
      <c r="CO65" s="74"/>
      <c r="CP65" s="74"/>
      <c r="CQ65" s="74"/>
      <c r="CR65" s="74"/>
      <c r="CS65" s="74"/>
      <c r="CT65" s="74"/>
      <c r="CU65" s="74"/>
      <c r="CV65" s="74"/>
      <c r="CW65" s="74"/>
      <c r="CX65" s="83"/>
    </row>
    <row r="66" spans="1:102" s="82" customFormat="1" ht="12">
      <c r="A66" s="75"/>
      <c r="B66" s="751"/>
      <c r="C66" s="758" t="s">
        <v>147</v>
      </c>
      <c r="D66" s="759">
        <v>0</v>
      </c>
      <c r="E66" s="760">
        <v>0</v>
      </c>
      <c r="F66" s="761">
        <f>'表V2 180306'!S36</f>
        <v>0</v>
      </c>
      <c r="G66" s="762">
        <f t="shared" si="0"/>
        <v>0</v>
      </c>
      <c r="H66" s="74"/>
      <c r="I66" s="74"/>
      <c r="J66" s="74"/>
      <c r="K66" s="74"/>
      <c r="L66" s="74"/>
      <c r="M66" s="74"/>
      <c r="N66" s="74"/>
      <c r="O66" s="74"/>
      <c r="P66" s="74"/>
      <c r="Q66" s="74"/>
      <c r="R66" s="74"/>
      <c r="S66" s="74"/>
      <c r="T66" s="74"/>
      <c r="U66" s="74"/>
      <c r="V66" s="74"/>
      <c r="W66" s="74"/>
      <c r="X66" s="74"/>
      <c r="Y66" s="74"/>
      <c r="Z66" s="74"/>
      <c r="AA66" s="74"/>
      <c r="AB66" s="74"/>
      <c r="AC66" s="74"/>
      <c r="AD66" s="74"/>
      <c r="AE66" s="74"/>
      <c r="AF66" s="74"/>
      <c r="AG66" s="74"/>
      <c r="AH66" s="74"/>
      <c r="AI66" s="74"/>
      <c r="AJ66" s="74"/>
      <c r="AK66" s="74"/>
      <c r="AL66" s="74"/>
      <c r="AM66" s="74"/>
      <c r="AN66" s="74"/>
      <c r="AO66" s="74"/>
      <c r="AP66" s="74"/>
      <c r="AQ66" s="74"/>
      <c r="AR66" s="74"/>
      <c r="AS66" s="74"/>
      <c r="AT66" s="74"/>
      <c r="AU66" s="74"/>
      <c r="AV66" s="74"/>
      <c r="AW66" s="74"/>
      <c r="AX66" s="74"/>
      <c r="AY66" s="74"/>
      <c r="AZ66" s="74"/>
      <c r="BA66" s="74"/>
      <c r="BB66" s="74"/>
      <c r="BC66" s="74"/>
      <c r="BD66" s="74"/>
      <c r="BE66" s="74"/>
      <c r="BF66" s="74"/>
      <c r="BG66" s="74"/>
      <c r="BH66" s="74"/>
      <c r="BI66" s="74"/>
      <c r="BJ66" s="74"/>
      <c r="BK66" s="74"/>
      <c r="BL66" s="74"/>
      <c r="BM66" s="74"/>
      <c r="BN66" s="74"/>
      <c r="BO66" s="74"/>
      <c r="BP66" s="74"/>
      <c r="BQ66" s="74"/>
      <c r="BR66" s="74"/>
      <c r="BS66" s="74"/>
      <c r="BT66" s="74"/>
      <c r="BU66" s="74"/>
      <c r="BV66" s="74"/>
      <c r="BW66" s="74"/>
      <c r="BX66" s="74"/>
      <c r="BY66" s="74"/>
      <c r="BZ66" s="74"/>
      <c r="CA66" s="74"/>
      <c r="CB66" s="74"/>
      <c r="CC66" s="74"/>
      <c r="CD66" s="74"/>
      <c r="CE66" s="74"/>
      <c r="CF66" s="74"/>
      <c r="CG66" s="74"/>
      <c r="CH66" s="74"/>
      <c r="CI66" s="74"/>
      <c r="CJ66" s="74"/>
      <c r="CK66" s="74"/>
      <c r="CL66" s="74"/>
      <c r="CM66" s="74"/>
      <c r="CN66" s="74"/>
      <c r="CO66" s="74"/>
      <c r="CP66" s="74"/>
      <c r="CQ66" s="74"/>
      <c r="CR66" s="74"/>
      <c r="CS66" s="74"/>
      <c r="CT66" s="74"/>
      <c r="CU66" s="74"/>
      <c r="CV66" s="74"/>
      <c r="CW66" s="74"/>
      <c r="CX66" s="83"/>
    </row>
    <row r="67" spans="1:102" s="82" customFormat="1" ht="12">
      <c r="A67" s="75"/>
      <c r="B67" s="751"/>
      <c r="C67" s="758" t="s">
        <v>148</v>
      </c>
      <c r="D67" s="759">
        <v>0</v>
      </c>
      <c r="E67" s="760">
        <v>0</v>
      </c>
      <c r="F67" s="761">
        <f>'表V2 180306'!S37</f>
        <v>0</v>
      </c>
      <c r="G67" s="762">
        <f t="shared" si="0"/>
        <v>0</v>
      </c>
      <c r="H67" s="74"/>
      <c r="I67" s="74"/>
      <c r="J67" s="74"/>
      <c r="K67" s="74"/>
      <c r="L67" s="74"/>
      <c r="M67" s="74"/>
      <c r="N67" s="74"/>
      <c r="O67" s="74"/>
      <c r="P67" s="74"/>
      <c r="Q67" s="74"/>
      <c r="R67" s="74"/>
      <c r="S67" s="74"/>
      <c r="T67" s="74"/>
      <c r="U67" s="74"/>
      <c r="V67" s="74"/>
      <c r="W67" s="74"/>
      <c r="X67" s="74"/>
      <c r="Y67" s="74"/>
      <c r="Z67" s="74"/>
      <c r="AA67" s="74"/>
      <c r="AB67" s="74"/>
      <c r="AC67" s="74"/>
      <c r="AD67" s="74"/>
      <c r="AE67" s="74"/>
      <c r="AF67" s="74"/>
      <c r="AG67" s="74"/>
      <c r="AH67" s="74"/>
      <c r="AI67" s="74"/>
      <c r="AJ67" s="74"/>
      <c r="AK67" s="74"/>
      <c r="AL67" s="74"/>
      <c r="AM67" s="74"/>
      <c r="AN67" s="74"/>
      <c r="AO67" s="74"/>
      <c r="AP67" s="74"/>
      <c r="AQ67" s="74"/>
      <c r="AR67" s="74"/>
      <c r="AS67" s="74"/>
      <c r="AT67" s="74"/>
      <c r="AU67" s="74"/>
      <c r="AV67" s="74"/>
      <c r="AW67" s="74"/>
      <c r="AX67" s="74"/>
      <c r="AY67" s="74"/>
      <c r="AZ67" s="74"/>
      <c r="BA67" s="74"/>
      <c r="BB67" s="74"/>
      <c r="BC67" s="74"/>
      <c r="BD67" s="74"/>
      <c r="BE67" s="74"/>
      <c r="BF67" s="74"/>
      <c r="BG67" s="74"/>
      <c r="BH67" s="74"/>
      <c r="BI67" s="74"/>
      <c r="BJ67" s="74"/>
      <c r="BK67" s="74"/>
      <c r="BL67" s="74"/>
      <c r="BM67" s="74"/>
      <c r="BN67" s="74"/>
      <c r="BO67" s="74"/>
      <c r="BP67" s="74"/>
      <c r="BQ67" s="74"/>
      <c r="BR67" s="74"/>
      <c r="BS67" s="74"/>
      <c r="BT67" s="74"/>
      <c r="BU67" s="74"/>
      <c r="BV67" s="74"/>
      <c r="BW67" s="74"/>
      <c r="BX67" s="74"/>
      <c r="BY67" s="74"/>
      <c r="BZ67" s="74"/>
      <c r="CA67" s="74"/>
      <c r="CB67" s="74"/>
      <c r="CC67" s="74"/>
      <c r="CD67" s="74"/>
      <c r="CE67" s="74"/>
      <c r="CF67" s="74"/>
      <c r="CG67" s="74"/>
      <c r="CH67" s="74"/>
      <c r="CI67" s="74"/>
      <c r="CJ67" s="74"/>
      <c r="CK67" s="74"/>
      <c r="CL67" s="74"/>
      <c r="CM67" s="74"/>
      <c r="CN67" s="74"/>
      <c r="CO67" s="74"/>
      <c r="CP67" s="74"/>
      <c r="CQ67" s="74"/>
      <c r="CR67" s="74"/>
      <c r="CS67" s="74"/>
      <c r="CT67" s="74"/>
      <c r="CU67" s="74"/>
      <c r="CV67" s="74"/>
      <c r="CW67" s="74"/>
      <c r="CX67" s="83"/>
    </row>
    <row r="68" spans="1:102" s="82" customFormat="1" ht="12">
      <c r="A68" s="75"/>
      <c r="B68" s="751"/>
      <c r="C68" s="758" t="s">
        <v>149</v>
      </c>
      <c r="D68" s="759">
        <v>0</v>
      </c>
      <c r="E68" s="760">
        <v>0</v>
      </c>
      <c r="F68" s="761">
        <f>'表V2 180306'!S38</f>
        <v>0</v>
      </c>
      <c r="G68" s="762">
        <f t="shared" si="0"/>
        <v>0</v>
      </c>
      <c r="H68" s="74"/>
      <c r="I68" s="74"/>
      <c r="J68" s="74"/>
      <c r="K68" s="74"/>
      <c r="L68" s="74"/>
      <c r="M68" s="74"/>
      <c r="N68" s="74"/>
      <c r="O68" s="74"/>
      <c r="P68" s="74"/>
      <c r="Q68" s="74"/>
      <c r="R68" s="74"/>
      <c r="S68" s="74"/>
      <c r="T68" s="74"/>
      <c r="U68" s="74"/>
      <c r="V68" s="74"/>
      <c r="W68" s="74"/>
      <c r="X68" s="74"/>
      <c r="Y68" s="74"/>
      <c r="Z68" s="74"/>
      <c r="AA68" s="74"/>
      <c r="AB68" s="74"/>
      <c r="AC68" s="74"/>
      <c r="AD68" s="74"/>
      <c r="AE68" s="74"/>
      <c r="AF68" s="74"/>
      <c r="AG68" s="74"/>
      <c r="AH68" s="74"/>
      <c r="AI68" s="74"/>
      <c r="AJ68" s="74"/>
      <c r="AK68" s="74"/>
      <c r="AL68" s="74"/>
      <c r="AM68" s="74"/>
      <c r="AN68" s="74"/>
      <c r="AO68" s="74"/>
      <c r="AP68" s="74"/>
      <c r="AQ68" s="74"/>
      <c r="AR68" s="74"/>
      <c r="AS68" s="74"/>
      <c r="AT68" s="74"/>
      <c r="AU68" s="74"/>
      <c r="AV68" s="74"/>
      <c r="AW68" s="74"/>
      <c r="AX68" s="74"/>
      <c r="AY68" s="74"/>
      <c r="AZ68" s="74"/>
      <c r="BA68" s="74"/>
      <c r="BB68" s="74"/>
      <c r="BC68" s="74"/>
      <c r="BD68" s="74"/>
      <c r="BE68" s="74"/>
      <c r="BF68" s="74"/>
      <c r="BG68" s="74"/>
      <c r="BH68" s="74"/>
      <c r="BI68" s="74"/>
      <c r="BJ68" s="74"/>
      <c r="BK68" s="74"/>
      <c r="BL68" s="74"/>
      <c r="BM68" s="74"/>
      <c r="BN68" s="74"/>
      <c r="BO68" s="74"/>
      <c r="BP68" s="74"/>
      <c r="BQ68" s="74"/>
      <c r="BR68" s="74"/>
      <c r="BS68" s="74"/>
      <c r="BT68" s="74"/>
      <c r="BU68" s="74"/>
      <c r="BV68" s="74"/>
      <c r="BW68" s="74"/>
      <c r="BX68" s="74"/>
      <c r="BY68" s="74"/>
      <c r="BZ68" s="74"/>
      <c r="CA68" s="74"/>
      <c r="CB68" s="74"/>
      <c r="CC68" s="74"/>
      <c r="CD68" s="74"/>
      <c r="CE68" s="74"/>
      <c r="CF68" s="74"/>
      <c r="CG68" s="74"/>
      <c r="CH68" s="74"/>
      <c r="CI68" s="74"/>
      <c r="CJ68" s="74"/>
      <c r="CK68" s="74"/>
      <c r="CL68" s="74"/>
      <c r="CM68" s="74"/>
      <c r="CN68" s="74"/>
      <c r="CO68" s="74"/>
      <c r="CP68" s="74"/>
      <c r="CQ68" s="74"/>
      <c r="CR68" s="74"/>
      <c r="CS68" s="74"/>
      <c r="CT68" s="74"/>
      <c r="CU68" s="74"/>
      <c r="CV68" s="74"/>
      <c r="CW68" s="74"/>
      <c r="CX68" s="83"/>
    </row>
    <row r="69" spans="1:102" s="82" customFormat="1" ht="12">
      <c r="A69" s="85"/>
      <c r="B69" s="751"/>
      <c r="C69" s="758" t="s">
        <v>150</v>
      </c>
      <c r="D69" s="759">
        <v>0</v>
      </c>
      <c r="E69" s="760">
        <v>0</v>
      </c>
      <c r="F69" s="761">
        <f>'表V2 180306'!S39</f>
        <v>4.3899999999999997</v>
      </c>
      <c r="G69" s="762">
        <f t="shared" si="0"/>
        <v>1.2326525839730061E-2</v>
      </c>
      <c r="H69" s="74"/>
      <c r="I69" s="74"/>
      <c r="J69" s="74"/>
      <c r="K69" s="74"/>
      <c r="L69" s="74"/>
      <c r="M69" s="74"/>
      <c r="N69" s="74"/>
      <c r="O69" s="74"/>
      <c r="P69" s="74"/>
      <c r="Q69" s="74"/>
      <c r="R69" s="74"/>
      <c r="S69" s="74"/>
      <c r="T69" s="74"/>
      <c r="U69" s="74"/>
      <c r="V69" s="74"/>
      <c r="W69" s="74"/>
      <c r="X69" s="74"/>
      <c r="Y69" s="74"/>
      <c r="Z69" s="74"/>
      <c r="AA69" s="74"/>
      <c r="AB69" s="74"/>
      <c r="AC69" s="74"/>
      <c r="AD69" s="74"/>
      <c r="AE69" s="74"/>
      <c r="AF69" s="74"/>
      <c r="AG69" s="74"/>
      <c r="AH69" s="74"/>
      <c r="AI69" s="74"/>
      <c r="AJ69" s="74"/>
      <c r="AK69" s="74"/>
      <c r="AL69" s="74"/>
      <c r="AM69" s="74"/>
      <c r="AN69" s="74"/>
      <c r="AO69" s="74"/>
      <c r="AP69" s="74"/>
      <c r="AQ69" s="74"/>
      <c r="AR69" s="74"/>
      <c r="AS69" s="74"/>
      <c r="AT69" s="74"/>
      <c r="AU69" s="74"/>
      <c r="AV69" s="74"/>
      <c r="AW69" s="74"/>
      <c r="AX69" s="74"/>
      <c r="AY69" s="74"/>
      <c r="AZ69" s="74"/>
      <c r="BA69" s="74"/>
      <c r="BB69" s="74"/>
      <c r="BC69" s="74"/>
      <c r="BD69" s="74"/>
      <c r="BE69" s="74"/>
      <c r="BF69" s="74"/>
      <c r="BG69" s="74"/>
      <c r="BH69" s="74"/>
      <c r="BI69" s="74"/>
      <c r="BJ69" s="74"/>
      <c r="BK69" s="74"/>
      <c r="BL69" s="74"/>
      <c r="BM69" s="74"/>
      <c r="BN69" s="74"/>
      <c r="BO69" s="74"/>
      <c r="BP69" s="74"/>
      <c r="BQ69" s="74"/>
      <c r="BR69" s="74"/>
      <c r="BS69" s="74"/>
      <c r="BT69" s="74"/>
      <c r="BU69" s="74"/>
      <c r="BV69" s="74"/>
      <c r="BW69" s="74"/>
      <c r="BX69" s="74"/>
      <c r="BY69" s="74"/>
      <c r="BZ69" s="74"/>
      <c r="CA69" s="74"/>
      <c r="CB69" s="74"/>
      <c r="CC69" s="74"/>
      <c r="CD69" s="74"/>
      <c r="CE69" s="74"/>
      <c r="CF69" s="74"/>
      <c r="CG69" s="74"/>
      <c r="CH69" s="74"/>
      <c r="CI69" s="74"/>
      <c r="CJ69" s="74"/>
      <c r="CK69" s="74"/>
      <c r="CL69" s="74"/>
      <c r="CM69" s="74"/>
      <c r="CN69" s="74"/>
      <c r="CO69" s="74"/>
      <c r="CP69" s="74"/>
      <c r="CQ69" s="74"/>
      <c r="CR69" s="74"/>
      <c r="CS69" s="74"/>
      <c r="CT69" s="74"/>
      <c r="CU69" s="74"/>
      <c r="CV69" s="74"/>
      <c r="CW69" s="74"/>
      <c r="CX69" s="83"/>
    </row>
    <row r="70" spans="1:102" s="82" customFormat="1" ht="12">
      <c r="A70" s="85"/>
      <c r="B70" s="751"/>
      <c r="C70" s="758" t="s">
        <v>151</v>
      </c>
      <c r="D70" s="759">
        <v>0</v>
      </c>
      <c r="E70" s="760">
        <v>0</v>
      </c>
      <c r="F70" s="761">
        <f>'表V2 180306'!S40</f>
        <v>22.364650305024796</v>
      </c>
      <c r="G70" s="762">
        <f t="shared" si="0"/>
        <v>6.2796911134718678E-2</v>
      </c>
      <c r="H70" s="74"/>
      <c r="I70" s="74"/>
      <c r="J70" s="74"/>
      <c r="K70" s="74"/>
      <c r="L70" s="74"/>
      <c r="M70" s="74"/>
      <c r="N70" s="74"/>
      <c r="O70" s="74"/>
      <c r="P70" s="74"/>
      <c r="Q70" s="74"/>
      <c r="R70" s="74"/>
      <c r="S70" s="74"/>
      <c r="T70" s="74"/>
      <c r="U70" s="74"/>
      <c r="V70" s="74"/>
      <c r="W70" s="74"/>
      <c r="X70" s="74"/>
      <c r="Y70" s="74"/>
      <c r="Z70" s="74"/>
      <c r="AA70" s="74"/>
      <c r="AB70" s="74"/>
      <c r="AC70" s="74"/>
      <c r="AD70" s="74"/>
      <c r="AE70" s="74"/>
      <c r="AF70" s="74"/>
      <c r="AG70" s="74"/>
      <c r="AH70" s="74"/>
      <c r="AI70" s="74"/>
      <c r="AJ70" s="74"/>
      <c r="AK70" s="74"/>
      <c r="AL70" s="74"/>
      <c r="AM70" s="74"/>
      <c r="AN70" s="74"/>
      <c r="AO70" s="74"/>
      <c r="AP70" s="74"/>
      <c r="AQ70" s="74"/>
      <c r="AR70" s="74"/>
      <c r="AS70" s="74"/>
      <c r="AT70" s="74"/>
      <c r="AU70" s="74"/>
      <c r="AV70" s="74"/>
      <c r="AW70" s="74"/>
      <c r="AX70" s="74"/>
      <c r="AY70" s="74"/>
      <c r="AZ70" s="74"/>
      <c r="BA70" s="74"/>
      <c r="BB70" s="74"/>
      <c r="BC70" s="74"/>
      <c r="BD70" s="74"/>
      <c r="BE70" s="74"/>
      <c r="BF70" s="74"/>
      <c r="BG70" s="74"/>
      <c r="BH70" s="74"/>
      <c r="BI70" s="74"/>
      <c r="BJ70" s="74"/>
      <c r="BK70" s="74"/>
      <c r="BL70" s="74"/>
      <c r="BM70" s="74"/>
      <c r="BN70" s="74"/>
      <c r="BO70" s="74"/>
      <c r="BP70" s="74"/>
      <c r="BQ70" s="74"/>
      <c r="BR70" s="74"/>
      <c r="BS70" s="74"/>
      <c r="BT70" s="74"/>
      <c r="BU70" s="74"/>
      <c r="BV70" s="74"/>
      <c r="BW70" s="74"/>
      <c r="BX70" s="74"/>
      <c r="BY70" s="74"/>
      <c r="BZ70" s="74"/>
      <c r="CA70" s="74"/>
      <c r="CB70" s="74"/>
      <c r="CC70" s="74"/>
      <c r="CD70" s="74"/>
      <c r="CE70" s="74"/>
      <c r="CF70" s="74"/>
      <c r="CG70" s="74"/>
      <c r="CH70" s="74"/>
      <c r="CI70" s="74"/>
      <c r="CJ70" s="74"/>
      <c r="CK70" s="74"/>
      <c r="CL70" s="74"/>
      <c r="CM70" s="74"/>
      <c r="CN70" s="74"/>
      <c r="CO70" s="74"/>
      <c r="CP70" s="74"/>
      <c r="CQ70" s="74"/>
      <c r="CR70" s="74"/>
      <c r="CS70" s="74"/>
      <c r="CT70" s="74"/>
      <c r="CU70" s="74"/>
      <c r="CV70" s="74"/>
      <c r="CW70" s="74"/>
      <c r="CX70" s="83"/>
    </row>
    <row r="71" spans="1:102" s="82" customFormat="1" ht="12">
      <c r="A71" s="2733"/>
      <c r="B71" s="751"/>
      <c r="C71" s="758" t="s">
        <v>152</v>
      </c>
      <c r="D71" s="759">
        <v>0</v>
      </c>
      <c r="E71" s="760">
        <v>0</v>
      </c>
      <c r="F71" s="761">
        <f>'表V2 180306'!S41</f>
        <v>0</v>
      </c>
      <c r="G71" s="762">
        <f t="shared" si="0"/>
        <v>0</v>
      </c>
      <c r="H71" s="74"/>
      <c r="I71" s="74"/>
      <c r="J71" s="74"/>
      <c r="K71" s="74"/>
      <c r="L71" s="74"/>
      <c r="M71" s="74"/>
      <c r="N71" s="74"/>
      <c r="O71" s="74"/>
      <c r="P71" s="74"/>
      <c r="Q71" s="74"/>
      <c r="R71" s="74"/>
      <c r="S71" s="74"/>
      <c r="T71" s="74"/>
      <c r="U71" s="74"/>
      <c r="V71" s="74"/>
      <c r="W71" s="74"/>
      <c r="X71" s="74"/>
      <c r="Y71" s="74"/>
      <c r="Z71" s="74"/>
      <c r="AA71" s="74"/>
      <c r="AB71" s="74"/>
      <c r="AC71" s="74"/>
      <c r="AD71" s="74"/>
      <c r="AE71" s="74"/>
      <c r="AF71" s="74"/>
      <c r="AG71" s="74"/>
      <c r="AH71" s="74"/>
      <c r="AI71" s="74"/>
      <c r="AJ71" s="74"/>
      <c r="AK71" s="74"/>
      <c r="AL71" s="74"/>
      <c r="AM71" s="74"/>
      <c r="AN71" s="74"/>
      <c r="AO71" s="74"/>
      <c r="AP71" s="74"/>
      <c r="AQ71" s="74"/>
      <c r="AR71" s="74"/>
      <c r="AS71" s="74"/>
      <c r="AT71" s="74"/>
      <c r="AU71" s="74"/>
      <c r="AV71" s="74"/>
      <c r="AW71" s="74"/>
      <c r="AX71" s="74"/>
      <c r="AY71" s="74"/>
      <c r="AZ71" s="74"/>
      <c r="BA71" s="74"/>
      <c r="BB71" s="74"/>
      <c r="BC71" s="74"/>
      <c r="BD71" s="74"/>
      <c r="BE71" s="74"/>
      <c r="BF71" s="74"/>
      <c r="BG71" s="74"/>
      <c r="BH71" s="74"/>
      <c r="BI71" s="74"/>
      <c r="BJ71" s="74"/>
      <c r="BK71" s="74"/>
      <c r="BL71" s="74"/>
      <c r="BM71" s="74"/>
      <c r="BN71" s="74"/>
      <c r="BO71" s="74"/>
      <c r="BP71" s="74"/>
      <c r="BQ71" s="74"/>
      <c r="BR71" s="74"/>
      <c r="BS71" s="74"/>
      <c r="BT71" s="74"/>
      <c r="BU71" s="74"/>
      <c r="BV71" s="74"/>
      <c r="BW71" s="74"/>
      <c r="BX71" s="74"/>
      <c r="BY71" s="74"/>
      <c r="BZ71" s="74"/>
      <c r="CA71" s="74"/>
      <c r="CB71" s="74"/>
      <c r="CC71" s="74"/>
      <c r="CD71" s="74"/>
      <c r="CE71" s="74"/>
      <c r="CF71" s="74"/>
      <c r="CG71" s="74"/>
      <c r="CH71" s="74"/>
      <c r="CI71" s="74"/>
      <c r="CJ71" s="74"/>
      <c r="CK71" s="74"/>
      <c r="CL71" s="74"/>
      <c r="CM71" s="74"/>
      <c r="CN71" s="74"/>
      <c r="CO71" s="74"/>
      <c r="CP71" s="74"/>
      <c r="CQ71" s="74"/>
      <c r="CR71" s="74"/>
      <c r="CS71" s="74"/>
      <c r="CT71" s="74"/>
      <c r="CU71" s="74"/>
      <c r="CV71" s="74"/>
      <c r="CW71" s="74"/>
      <c r="CX71" s="83"/>
    </row>
    <row r="72" spans="1:102" s="82" customFormat="1" ht="12">
      <c r="A72" s="2733"/>
      <c r="B72" s="751"/>
      <c r="C72" s="758" t="s">
        <v>153</v>
      </c>
      <c r="D72" s="759">
        <v>0</v>
      </c>
      <c r="E72" s="760">
        <v>0</v>
      </c>
      <c r="F72" s="761">
        <f>'表V2 180306'!S42</f>
        <v>11.36</v>
      </c>
      <c r="G72" s="762">
        <f t="shared" si="0"/>
        <v>3.1897342491875508E-2</v>
      </c>
      <c r="H72" s="74"/>
      <c r="I72" s="74"/>
      <c r="J72" s="74"/>
      <c r="K72" s="74"/>
      <c r="L72" s="74"/>
      <c r="M72" s="74"/>
      <c r="N72" s="74"/>
      <c r="O72" s="74"/>
      <c r="P72" s="74"/>
      <c r="Q72" s="74"/>
      <c r="R72" s="74"/>
      <c r="S72" s="74"/>
      <c r="T72" s="74"/>
      <c r="U72" s="74"/>
      <c r="V72" s="74"/>
      <c r="W72" s="74"/>
      <c r="X72" s="74"/>
      <c r="Y72" s="74"/>
      <c r="Z72" s="74"/>
      <c r="AA72" s="74"/>
      <c r="AB72" s="74"/>
      <c r="AC72" s="74"/>
      <c r="AD72" s="74"/>
      <c r="AE72" s="74"/>
      <c r="AF72" s="74"/>
      <c r="AG72" s="74"/>
      <c r="AH72" s="74"/>
      <c r="AI72" s="74"/>
      <c r="AJ72" s="74"/>
      <c r="AK72" s="74"/>
      <c r="AL72" s="74"/>
      <c r="AM72" s="74"/>
      <c r="AN72" s="74"/>
      <c r="AO72" s="74"/>
      <c r="AP72" s="74"/>
      <c r="AQ72" s="74"/>
      <c r="AR72" s="74"/>
      <c r="AS72" s="74"/>
      <c r="AT72" s="74"/>
      <c r="AU72" s="74"/>
      <c r="AV72" s="74"/>
      <c r="AW72" s="74"/>
      <c r="AX72" s="74"/>
      <c r="AY72" s="74"/>
      <c r="AZ72" s="74"/>
      <c r="BA72" s="74"/>
      <c r="BB72" s="74"/>
      <c r="BC72" s="74"/>
      <c r="BD72" s="74"/>
      <c r="BE72" s="74"/>
      <c r="BF72" s="74"/>
      <c r="BG72" s="74"/>
      <c r="BH72" s="74"/>
      <c r="BI72" s="74"/>
      <c r="BJ72" s="74"/>
      <c r="BK72" s="74"/>
      <c r="BL72" s="74"/>
      <c r="BM72" s="74"/>
      <c r="BN72" s="74"/>
      <c r="BO72" s="74"/>
      <c r="BP72" s="74"/>
      <c r="BQ72" s="74"/>
      <c r="BR72" s="74"/>
      <c r="BS72" s="74"/>
      <c r="BT72" s="74"/>
      <c r="BU72" s="74"/>
      <c r="BV72" s="74"/>
      <c r="BW72" s="74"/>
      <c r="BX72" s="74"/>
      <c r="BY72" s="74"/>
      <c r="BZ72" s="74"/>
      <c r="CA72" s="74"/>
      <c r="CB72" s="74"/>
      <c r="CC72" s="74"/>
      <c r="CD72" s="74"/>
      <c r="CE72" s="74"/>
      <c r="CF72" s="74"/>
      <c r="CG72" s="74"/>
      <c r="CH72" s="74"/>
      <c r="CI72" s="74"/>
      <c r="CJ72" s="74"/>
      <c r="CK72" s="74"/>
      <c r="CL72" s="74"/>
      <c r="CM72" s="74"/>
      <c r="CN72" s="74"/>
      <c r="CO72" s="74"/>
      <c r="CP72" s="74"/>
      <c r="CQ72" s="74"/>
      <c r="CR72" s="74"/>
      <c r="CS72" s="74"/>
      <c r="CT72" s="74"/>
      <c r="CU72" s="74"/>
      <c r="CV72" s="74"/>
      <c r="CW72" s="74"/>
      <c r="CX72" s="83"/>
    </row>
    <row r="73" spans="1:102" s="82" customFormat="1" ht="12">
      <c r="A73" s="2733"/>
      <c r="B73" s="763"/>
      <c r="C73" s="758" t="s">
        <v>154</v>
      </c>
      <c r="D73" s="759">
        <v>0</v>
      </c>
      <c r="E73" s="760">
        <v>0</v>
      </c>
      <c r="F73" s="761">
        <f>'表V2 180306'!S43</f>
        <v>68.851785550274698</v>
      </c>
      <c r="G73" s="762">
        <f t="shared" si="0"/>
        <v>0.19332649514738356</v>
      </c>
      <c r="H73" s="74"/>
      <c r="I73" s="74"/>
      <c r="J73" s="74"/>
      <c r="K73" s="74"/>
      <c r="L73" s="74"/>
      <c r="M73" s="74"/>
      <c r="N73" s="74"/>
      <c r="O73" s="74"/>
      <c r="P73" s="74"/>
      <c r="Q73" s="74"/>
      <c r="R73" s="74"/>
      <c r="S73" s="74"/>
      <c r="T73" s="74"/>
      <c r="U73" s="74"/>
      <c r="V73" s="74"/>
      <c r="W73" s="74"/>
      <c r="X73" s="74"/>
      <c r="Y73" s="74"/>
      <c r="Z73" s="74"/>
      <c r="AA73" s="74"/>
      <c r="AB73" s="74"/>
      <c r="AC73" s="74"/>
      <c r="AD73" s="74"/>
      <c r="AE73" s="74"/>
      <c r="AF73" s="74"/>
      <c r="AG73" s="74"/>
      <c r="AH73" s="74"/>
      <c r="AI73" s="74"/>
      <c r="AJ73" s="74"/>
      <c r="AK73" s="74"/>
      <c r="AL73" s="74"/>
      <c r="AM73" s="74"/>
      <c r="AN73" s="74"/>
      <c r="AO73" s="74"/>
      <c r="AP73" s="74"/>
      <c r="AQ73" s="74"/>
      <c r="AR73" s="74"/>
      <c r="AS73" s="74"/>
      <c r="AT73" s="74"/>
      <c r="AU73" s="74"/>
      <c r="AV73" s="74"/>
      <c r="AW73" s="74"/>
      <c r="AX73" s="74"/>
      <c r="AY73" s="74"/>
      <c r="AZ73" s="74"/>
      <c r="BA73" s="74"/>
      <c r="BB73" s="74"/>
      <c r="BC73" s="74"/>
      <c r="BD73" s="74"/>
      <c r="BE73" s="74"/>
      <c r="BF73" s="74"/>
      <c r="BG73" s="74"/>
      <c r="BH73" s="74"/>
      <c r="BI73" s="74"/>
      <c r="BJ73" s="74"/>
      <c r="BK73" s="74"/>
      <c r="BL73" s="74"/>
      <c r="BM73" s="74"/>
      <c r="BN73" s="74"/>
      <c r="BO73" s="74"/>
      <c r="BP73" s="74"/>
      <c r="BQ73" s="74"/>
      <c r="BR73" s="74"/>
      <c r="BS73" s="74"/>
      <c r="BT73" s="74"/>
      <c r="BU73" s="74"/>
      <c r="BV73" s="74"/>
      <c r="BW73" s="74"/>
      <c r="BX73" s="74"/>
      <c r="BY73" s="74"/>
      <c r="BZ73" s="74"/>
      <c r="CA73" s="74"/>
      <c r="CB73" s="74"/>
      <c r="CC73" s="74"/>
      <c r="CD73" s="74"/>
      <c r="CE73" s="74"/>
      <c r="CF73" s="74"/>
      <c r="CG73" s="74"/>
      <c r="CH73" s="74"/>
      <c r="CI73" s="74"/>
      <c r="CJ73" s="74"/>
      <c r="CK73" s="74"/>
      <c r="CL73" s="74"/>
      <c r="CM73" s="74"/>
      <c r="CN73" s="74"/>
      <c r="CO73" s="74"/>
      <c r="CP73" s="74"/>
      <c r="CQ73" s="74"/>
      <c r="CR73" s="74"/>
      <c r="CS73" s="74"/>
      <c r="CT73" s="74"/>
      <c r="CU73" s="74"/>
      <c r="CV73" s="74"/>
      <c r="CW73" s="74"/>
      <c r="CX73" s="83"/>
    </row>
    <row r="74" spans="1:102" s="82" customFormat="1" ht="12">
      <c r="A74" s="2733"/>
      <c r="B74" s="764" t="s">
        <v>155</v>
      </c>
      <c r="C74" s="758"/>
      <c r="D74" s="759">
        <v>94.351000000000013</v>
      </c>
      <c r="E74" s="760">
        <v>0.44346868267696171</v>
      </c>
      <c r="F74" s="761">
        <f>'表V2 180306'!S44</f>
        <v>172.86300000000003</v>
      </c>
      <c r="G74" s="762">
        <f t="shared" si="0"/>
        <v>0.48537590802579905</v>
      </c>
      <c r="H74" s="74"/>
      <c r="I74" s="74"/>
      <c r="J74" s="74"/>
      <c r="K74" s="74"/>
      <c r="L74" s="74"/>
      <c r="M74" s="74"/>
      <c r="N74" s="74"/>
      <c r="O74" s="74"/>
      <c r="P74" s="74"/>
      <c r="Q74" s="74"/>
      <c r="R74" s="74"/>
      <c r="S74" s="74"/>
      <c r="T74" s="74"/>
      <c r="U74" s="74"/>
      <c r="V74" s="74"/>
      <c r="W74" s="74"/>
      <c r="X74" s="74"/>
      <c r="Y74" s="74"/>
      <c r="Z74" s="74"/>
      <c r="AA74" s="74"/>
      <c r="AB74" s="74"/>
      <c r="AC74" s="74"/>
      <c r="AD74" s="74"/>
      <c r="AE74" s="74"/>
      <c r="AF74" s="74"/>
      <c r="AG74" s="74"/>
      <c r="AH74" s="74"/>
      <c r="AI74" s="74"/>
      <c r="AJ74" s="74"/>
      <c r="AK74" s="74"/>
      <c r="AL74" s="74"/>
      <c r="AM74" s="74"/>
      <c r="AN74" s="74"/>
      <c r="AO74" s="74"/>
      <c r="AP74" s="74"/>
      <c r="AQ74" s="74"/>
      <c r="AR74" s="74"/>
      <c r="AS74" s="74"/>
      <c r="AT74" s="74"/>
      <c r="AU74" s="74"/>
      <c r="AV74" s="74"/>
      <c r="AW74" s="74"/>
      <c r="AX74" s="74"/>
      <c r="AY74" s="74"/>
      <c r="AZ74" s="74"/>
      <c r="BA74" s="74"/>
      <c r="BB74" s="74"/>
      <c r="BC74" s="74"/>
      <c r="BD74" s="74"/>
      <c r="BE74" s="74"/>
      <c r="BF74" s="74"/>
      <c r="BG74" s="74"/>
      <c r="BH74" s="74"/>
      <c r="BI74" s="74"/>
      <c r="BJ74" s="74"/>
      <c r="BK74" s="74"/>
      <c r="BL74" s="74"/>
      <c r="BM74" s="74"/>
      <c r="BN74" s="74"/>
      <c r="BO74" s="74"/>
      <c r="BP74" s="74"/>
      <c r="BQ74" s="74"/>
      <c r="BR74" s="74"/>
      <c r="BS74" s="74"/>
      <c r="BT74" s="74"/>
      <c r="BU74" s="74"/>
      <c r="BV74" s="74"/>
      <c r="BW74" s="74"/>
      <c r="BX74" s="74"/>
      <c r="BY74" s="74"/>
      <c r="BZ74" s="74"/>
      <c r="CA74" s="74"/>
      <c r="CB74" s="74"/>
      <c r="CC74" s="74"/>
      <c r="CD74" s="74"/>
      <c r="CE74" s="74"/>
      <c r="CF74" s="74"/>
      <c r="CG74" s="74"/>
      <c r="CH74" s="74"/>
      <c r="CI74" s="74"/>
      <c r="CJ74" s="74"/>
      <c r="CK74" s="74"/>
      <c r="CL74" s="74"/>
      <c r="CM74" s="74"/>
      <c r="CN74" s="74"/>
      <c r="CO74" s="74"/>
      <c r="CP74" s="74"/>
      <c r="CQ74" s="74"/>
      <c r="CR74" s="74"/>
      <c r="CS74" s="74"/>
      <c r="CT74" s="74"/>
      <c r="CU74" s="74"/>
      <c r="CV74" s="74"/>
      <c r="CW74" s="74"/>
      <c r="CX74" s="83"/>
    </row>
    <row r="75" spans="1:102" s="767" customFormat="1" ht="12">
      <c r="A75" s="2733"/>
      <c r="B75" s="751"/>
      <c r="C75" s="758" t="s">
        <v>156</v>
      </c>
      <c r="D75" s="759">
        <v>0</v>
      </c>
      <c r="E75" s="760">
        <v>0</v>
      </c>
      <c r="F75" s="761">
        <f>'表V2 180306'!S45</f>
        <v>155.76300000000001</v>
      </c>
      <c r="G75" s="762">
        <f t="shared" si="0"/>
        <v>0.43736142240862724</v>
      </c>
      <c r="H75" s="74"/>
      <c r="I75" s="74"/>
      <c r="J75" s="74"/>
      <c r="K75" s="74"/>
      <c r="L75" s="74"/>
      <c r="M75" s="74"/>
      <c r="N75" s="74"/>
      <c r="O75" s="74"/>
      <c r="P75" s="74"/>
      <c r="Q75" s="74"/>
      <c r="R75" s="74"/>
      <c r="S75" s="74"/>
      <c r="T75" s="74"/>
      <c r="U75" s="74"/>
      <c r="V75" s="74"/>
      <c r="W75" s="74"/>
      <c r="X75" s="74"/>
      <c r="Y75" s="74"/>
      <c r="Z75" s="74"/>
      <c r="AA75" s="74"/>
      <c r="AB75" s="74"/>
      <c r="AC75" s="74"/>
      <c r="AD75" s="74"/>
      <c r="AE75" s="74"/>
      <c r="AF75" s="74"/>
      <c r="AG75" s="74"/>
      <c r="AH75" s="74"/>
      <c r="AI75" s="74"/>
      <c r="AJ75" s="74"/>
      <c r="AK75" s="74"/>
      <c r="AL75" s="74"/>
      <c r="AM75" s="74"/>
      <c r="AN75" s="74"/>
      <c r="AO75" s="74"/>
      <c r="AP75" s="74"/>
      <c r="AQ75" s="74"/>
      <c r="AR75" s="74"/>
      <c r="AS75" s="74"/>
      <c r="AT75" s="74"/>
      <c r="AU75" s="74"/>
      <c r="AV75" s="74"/>
      <c r="AW75" s="74"/>
      <c r="AX75" s="74"/>
      <c r="AY75" s="74"/>
      <c r="AZ75" s="74"/>
      <c r="BA75" s="74"/>
      <c r="BB75" s="74"/>
      <c r="BC75" s="74"/>
      <c r="BD75" s="74"/>
      <c r="BE75" s="74"/>
      <c r="BF75" s="74"/>
      <c r="BG75" s="74"/>
      <c r="BH75" s="74"/>
      <c r="BI75" s="74"/>
      <c r="BJ75" s="74"/>
      <c r="BK75" s="74"/>
      <c r="BL75" s="74"/>
      <c r="BM75" s="74"/>
      <c r="BN75" s="74"/>
      <c r="BO75" s="74"/>
      <c r="BP75" s="74"/>
      <c r="BQ75" s="74"/>
      <c r="BR75" s="74"/>
      <c r="BS75" s="74"/>
      <c r="BT75" s="74"/>
      <c r="BU75" s="74"/>
      <c r="BV75" s="74"/>
      <c r="BW75" s="74"/>
      <c r="BX75" s="74"/>
      <c r="BY75" s="74"/>
      <c r="BZ75" s="74"/>
      <c r="CA75" s="74"/>
      <c r="CB75" s="74"/>
      <c r="CC75" s="74"/>
      <c r="CD75" s="74"/>
      <c r="CE75" s="74"/>
      <c r="CF75" s="74"/>
      <c r="CG75" s="74"/>
      <c r="CH75" s="74"/>
      <c r="CI75" s="74"/>
      <c r="CJ75" s="74"/>
      <c r="CK75" s="74"/>
      <c r="CL75" s="74"/>
      <c r="CM75" s="74"/>
      <c r="CN75" s="74"/>
      <c r="CO75" s="74"/>
      <c r="CP75" s="74"/>
      <c r="CQ75" s="74"/>
      <c r="CR75" s="74"/>
      <c r="CS75" s="74"/>
      <c r="CT75" s="74"/>
      <c r="CU75" s="74"/>
      <c r="CV75" s="74"/>
      <c r="CW75" s="74"/>
      <c r="CX75" s="766"/>
    </row>
    <row r="76" spans="1:102" s="770" customFormat="1" ht="12">
      <c r="A76" s="768"/>
      <c r="B76" s="751"/>
      <c r="C76" s="758" t="s">
        <v>157</v>
      </c>
      <c r="D76" s="759">
        <v>0</v>
      </c>
      <c r="E76" s="760">
        <v>0</v>
      </c>
      <c r="F76" s="761">
        <f>'表V2 180306'!S46</f>
        <v>10.1</v>
      </c>
      <c r="G76" s="762">
        <f t="shared" si="0"/>
        <v>2.8359433025347065E-2</v>
      </c>
      <c r="H76" s="74"/>
      <c r="I76" s="74"/>
      <c r="J76" s="74"/>
      <c r="K76" s="74"/>
      <c r="L76" s="74"/>
      <c r="M76" s="74"/>
      <c r="N76" s="74"/>
      <c r="O76" s="74"/>
      <c r="P76" s="74"/>
      <c r="Q76" s="74"/>
      <c r="R76" s="74"/>
      <c r="S76" s="74"/>
      <c r="T76" s="74"/>
      <c r="U76" s="74"/>
      <c r="V76" s="74"/>
      <c r="W76" s="74"/>
      <c r="X76" s="74"/>
      <c r="Y76" s="74"/>
      <c r="Z76" s="74"/>
      <c r="AA76" s="74"/>
      <c r="AB76" s="74"/>
      <c r="AC76" s="74"/>
      <c r="AD76" s="74"/>
      <c r="AE76" s="74"/>
      <c r="AF76" s="74"/>
      <c r="AG76" s="74"/>
      <c r="AH76" s="74"/>
      <c r="AI76" s="74"/>
      <c r="AJ76" s="74"/>
      <c r="AK76" s="74"/>
      <c r="AL76" s="74"/>
      <c r="AM76" s="74"/>
      <c r="AN76" s="74"/>
      <c r="AO76" s="74"/>
      <c r="AP76" s="74"/>
      <c r="AQ76" s="74"/>
      <c r="AR76" s="74"/>
      <c r="AS76" s="74"/>
      <c r="AT76" s="74"/>
      <c r="AU76" s="74"/>
      <c r="AV76" s="74"/>
      <c r="AW76" s="74"/>
      <c r="AX76" s="74"/>
      <c r="AY76" s="74"/>
      <c r="AZ76" s="74"/>
      <c r="BA76" s="74"/>
      <c r="BB76" s="74"/>
      <c r="BC76" s="74"/>
      <c r="BD76" s="74"/>
      <c r="BE76" s="74"/>
      <c r="BF76" s="74"/>
      <c r="BG76" s="74"/>
      <c r="BH76" s="74"/>
      <c r="BI76" s="74"/>
      <c r="BJ76" s="74"/>
      <c r="BK76" s="74"/>
      <c r="BL76" s="74"/>
      <c r="BM76" s="74"/>
      <c r="BN76" s="74"/>
      <c r="BO76" s="74"/>
      <c r="BP76" s="74"/>
      <c r="BQ76" s="74"/>
      <c r="BR76" s="74"/>
      <c r="BS76" s="74"/>
      <c r="BT76" s="74"/>
      <c r="BU76" s="74"/>
      <c r="BV76" s="74"/>
      <c r="BW76" s="74"/>
      <c r="BX76" s="74"/>
      <c r="BY76" s="74"/>
      <c r="BZ76" s="74"/>
      <c r="CA76" s="74"/>
      <c r="CB76" s="74"/>
      <c r="CC76" s="74"/>
      <c r="CD76" s="74"/>
      <c r="CE76" s="74"/>
      <c r="CF76" s="74"/>
      <c r="CG76" s="74"/>
      <c r="CH76" s="74"/>
      <c r="CI76" s="74"/>
      <c r="CJ76" s="74"/>
      <c r="CK76" s="74"/>
      <c r="CL76" s="74"/>
      <c r="CM76" s="74"/>
      <c r="CN76" s="74"/>
      <c r="CO76" s="74"/>
      <c r="CP76" s="74"/>
      <c r="CQ76" s="74"/>
      <c r="CR76" s="74"/>
      <c r="CS76" s="74"/>
      <c r="CT76" s="74"/>
      <c r="CU76" s="74"/>
      <c r="CV76" s="74"/>
      <c r="CW76" s="74"/>
      <c r="CX76" s="769"/>
    </row>
    <row r="77" spans="1:102" s="770" customFormat="1" ht="12">
      <c r="A77" s="771"/>
      <c r="B77" s="751"/>
      <c r="C77" s="758" t="s">
        <v>158</v>
      </c>
      <c r="D77" s="759">
        <v>0</v>
      </c>
      <c r="E77" s="760">
        <v>0</v>
      </c>
      <c r="F77" s="761">
        <f>'表V2 180306'!S47</f>
        <v>0</v>
      </c>
      <c r="G77" s="762">
        <f t="shared" si="0"/>
        <v>0</v>
      </c>
      <c r="H77" s="74"/>
      <c r="I77" s="74"/>
      <c r="J77" s="74"/>
      <c r="K77" s="74"/>
      <c r="L77" s="74"/>
      <c r="M77" s="74"/>
      <c r="N77" s="74"/>
      <c r="O77" s="74"/>
      <c r="P77" s="74"/>
      <c r="Q77" s="74"/>
      <c r="R77" s="74"/>
      <c r="S77" s="74"/>
      <c r="T77" s="74"/>
      <c r="U77" s="74"/>
      <c r="V77" s="74"/>
      <c r="W77" s="74"/>
      <c r="X77" s="74"/>
      <c r="Y77" s="74"/>
      <c r="Z77" s="74"/>
      <c r="AA77" s="74"/>
      <c r="AB77" s="74"/>
      <c r="AC77" s="74"/>
      <c r="AD77" s="74"/>
      <c r="AE77" s="74"/>
      <c r="AF77" s="74"/>
      <c r="AG77" s="74"/>
      <c r="AH77" s="74"/>
      <c r="AI77" s="74"/>
      <c r="AJ77" s="74"/>
      <c r="AK77" s="74"/>
      <c r="AL77" s="74"/>
      <c r="AM77" s="74"/>
      <c r="AN77" s="74"/>
      <c r="AO77" s="74"/>
      <c r="AP77" s="74"/>
      <c r="AQ77" s="74"/>
      <c r="AR77" s="74"/>
      <c r="AS77" s="74"/>
      <c r="AT77" s="74"/>
      <c r="AU77" s="74"/>
      <c r="AV77" s="74"/>
      <c r="AW77" s="74"/>
      <c r="AX77" s="74"/>
      <c r="AY77" s="74"/>
      <c r="AZ77" s="74"/>
      <c r="BA77" s="74"/>
      <c r="BB77" s="74"/>
      <c r="BC77" s="74"/>
      <c r="BD77" s="74"/>
      <c r="BE77" s="74"/>
      <c r="BF77" s="74"/>
      <c r="BG77" s="74"/>
      <c r="BH77" s="74"/>
      <c r="BI77" s="74"/>
      <c r="BJ77" s="74"/>
      <c r="BK77" s="74"/>
      <c r="BL77" s="74"/>
      <c r="BM77" s="74"/>
      <c r="BN77" s="74"/>
      <c r="BO77" s="74"/>
      <c r="BP77" s="74"/>
      <c r="BQ77" s="74"/>
      <c r="BR77" s="74"/>
      <c r="BS77" s="74"/>
      <c r="BT77" s="74"/>
      <c r="BU77" s="74"/>
      <c r="BV77" s="74"/>
      <c r="BW77" s="74"/>
      <c r="BX77" s="74"/>
      <c r="BY77" s="74"/>
      <c r="BZ77" s="74"/>
      <c r="CA77" s="74"/>
      <c r="CB77" s="74"/>
      <c r="CC77" s="74"/>
      <c r="CD77" s="74"/>
      <c r="CE77" s="74"/>
      <c r="CF77" s="74"/>
      <c r="CG77" s="74"/>
      <c r="CH77" s="74"/>
      <c r="CI77" s="74"/>
      <c r="CJ77" s="74"/>
      <c r="CK77" s="74"/>
      <c r="CL77" s="74"/>
      <c r="CM77" s="74"/>
      <c r="CN77" s="74"/>
      <c r="CO77" s="74"/>
      <c r="CP77" s="74"/>
      <c r="CQ77" s="74"/>
      <c r="CR77" s="74"/>
      <c r="CS77" s="74"/>
      <c r="CT77" s="74"/>
      <c r="CU77" s="74"/>
      <c r="CV77" s="74"/>
      <c r="CW77" s="74"/>
      <c r="CX77" s="769"/>
    </row>
    <row r="78" spans="1:102" s="767" customFormat="1" ht="12">
      <c r="A78" s="771"/>
      <c r="B78" s="751"/>
      <c r="C78" s="758" t="s">
        <v>22</v>
      </c>
      <c r="D78" s="759">
        <v>0</v>
      </c>
      <c r="E78" s="760">
        <v>0</v>
      </c>
      <c r="F78" s="761">
        <f>'表V2 180306'!S48</f>
        <v>0</v>
      </c>
      <c r="G78" s="762">
        <f t="shared" si="0"/>
        <v>0</v>
      </c>
      <c r="H78" s="74"/>
      <c r="I78" s="74"/>
      <c r="J78" s="74"/>
      <c r="K78" s="74"/>
      <c r="L78" s="74"/>
      <c r="M78" s="74"/>
      <c r="N78" s="74"/>
      <c r="O78" s="74"/>
      <c r="P78" s="74"/>
      <c r="Q78" s="74"/>
      <c r="R78" s="74"/>
      <c r="S78" s="74"/>
      <c r="T78" s="74"/>
      <c r="U78" s="74"/>
      <c r="V78" s="74"/>
      <c r="W78" s="74"/>
      <c r="X78" s="74"/>
      <c r="Y78" s="74"/>
      <c r="Z78" s="74"/>
      <c r="AA78" s="74"/>
      <c r="AB78" s="74"/>
      <c r="AC78" s="74"/>
      <c r="AD78" s="74"/>
      <c r="AE78" s="74"/>
      <c r="AF78" s="74"/>
      <c r="AG78" s="74"/>
      <c r="AH78" s="74"/>
      <c r="AI78" s="74"/>
      <c r="AJ78" s="74"/>
      <c r="AK78" s="74"/>
      <c r="AL78" s="74"/>
      <c r="AM78" s="74"/>
      <c r="AN78" s="74"/>
      <c r="AO78" s="74"/>
      <c r="AP78" s="74"/>
      <c r="AQ78" s="74"/>
      <c r="AR78" s="74"/>
      <c r="AS78" s="74"/>
      <c r="AT78" s="74"/>
      <c r="AU78" s="74"/>
      <c r="AV78" s="74"/>
      <c r="AW78" s="74"/>
      <c r="AX78" s="74"/>
      <c r="AY78" s="74"/>
      <c r="AZ78" s="74"/>
      <c r="BA78" s="74"/>
      <c r="BB78" s="74"/>
      <c r="BC78" s="74"/>
      <c r="BD78" s="74"/>
      <c r="BE78" s="74"/>
      <c r="BF78" s="74"/>
      <c r="BG78" s="74"/>
      <c r="BH78" s="74"/>
      <c r="BI78" s="74"/>
      <c r="BJ78" s="74"/>
      <c r="BK78" s="74"/>
      <c r="BL78" s="74"/>
      <c r="BM78" s="74"/>
      <c r="BN78" s="74"/>
      <c r="BO78" s="74"/>
      <c r="BP78" s="74"/>
      <c r="BQ78" s="74"/>
      <c r="BR78" s="74"/>
      <c r="BS78" s="74"/>
      <c r="BT78" s="74"/>
      <c r="BU78" s="74"/>
      <c r="BV78" s="74"/>
      <c r="BW78" s="74"/>
      <c r="BX78" s="74"/>
      <c r="BY78" s="74"/>
      <c r="BZ78" s="74"/>
      <c r="CA78" s="74"/>
      <c r="CB78" s="74"/>
      <c r="CC78" s="74"/>
      <c r="CD78" s="74"/>
      <c r="CE78" s="74"/>
      <c r="CF78" s="74"/>
      <c r="CG78" s="74"/>
      <c r="CH78" s="74"/>
      <c r="CI78" s="74"/>
      <c r="CJ78" s="74"/>
      <c r="CK78" s="74"/>
      <c r="CL78" s="74"/>
      <c r="CM78" s="74"/>
      <c r="CN78" s="74"/>
      <c r="CO78" s="74"/>
      <c r="CP78" s="74"/>
      <c r="CQ78" s="74"/>
      <c r="CR78" s="74"/>
      <c r="CS78" s="74"/>
      <c r="CT78" s="74"/>
      <c r="CU78" s="74"/>
      <c r="CV78" s="74"/>
      <c r="CW78" s="74"/>
      <c r="CX78" s="766"/>
    </row>
    <row r="79" spans="1:102" s="767" customFormat="1" ht="12">
      <c r="A79" s="771"/>
      <c r="B79" s="763"/>
      <c r="C79" s="758" t="s">
        <v>159</v>
      </c>
      <c r="D79" s="759">
        <v>0</v>
      </c>
      <c r="E79" s="760">
        <v>0</v>
      </c>
      <c r="F79" s="761">
        <f>'表V2 180306'!S49</f>
        <v>7</v>
      </c>
      <c r="G79" s="762">
        <f t="shared" si="0"/>
        <v>1.96550525918247E-2</v>
      </c>
      <c r="H79" s="74"/>
      <c r="I79" s="74"/>
      <c r="J79" s="74"/>
      <c r="K79" s="74"/>
      <c r="L79" s="74"/>
      <c r="M79" s="74"/>
      <c r="N79" s="74"/>
      <c r="O79" s="74"/>
      <c r="P79" s="74"/>
      <c r="Q79" s="74"/>
      <c r="R79" s="74"/>
      <c r="S79" s="74"/>
      <c r="T79" s="74"/>
      <c r="U79" s="74"/>
      <c r="V79" s="74"/>
      <c r="W79" s="74"/>
      <c r="X79" s="74"/>
      <c r="Y79" s="74"/>
      <c r="Z79" s="74"/>
      <c r="AA79" s="74"/>
      <c r="AB79" s="74"/>
      <c r="AC79" s="74"/>
      <c r="AD79" s="74"/>
      <c r="AE79" s="74"/>
      <c r="AF79" s="74"/>
      <c r="AG79" s="74"/>
      <c r="AH79" s="74"/>
      <c r="AI79" s="74"/>
      <c r="AJ79" s="74"/>
      <c r="AK79" s="74"/>
      <c r="AL79" s="74"/>
      <c r="AM79" s="74"/>
      <c r="AN79" s="74"/>
      <c r="AO79" s="74"/>
      <c r="AP79" s="74"/>
      <c r="AQ79" s="74"/>
      <c r="AR79" s="74"/>
      <c r="AS79" s="74"/>
      <c r="AT79" s="74"/>
      <c r="AU79" s="74"/>
      <c r="AV79" s="74"/>
      <c r="AW79" s="74"/>
      <c r="AX79" s="74"/>
      <c r="AY79" s="74"/>
      <c r="AZ79" s="74"/>
      <c r="BA79" s="74"/>
      <c r="BB79" s="74"/>
      <c r="BC79" s="74"/>
      <c r="BD79" s="74"/>
      <c r="BE79" s="74"/>
      <c r="BF79" s="74"/>
      <c r="BG79" s="74"/>
      <c r="BH79" s="74"/>
      <c r="BI79" s="74"/>
      <c r="BJ79" s="74"/>
      <c r="BK79" s="74"/>
      <c r="BL79" s="74"/>
      <c r="BM79" s="74"/>
      <c r="BN79" s="74"/>
      <c r="BO79" s="74"/>
      <c r="BP79" s="74"/>
      <c r="BQ79" s="74"/>
      <c r="BR79" s="74"/>
      <c r="BS79" s="74"/>
      <c r="BT79" s="74"/>
      <c r="BU79" s="74"/>
      <c r="BV79" s="74"/>
      <c r="BW79" s="74"/>
      <c r="BX79" s="74"/>
      <c r="BY79" s="74"/>
      <c r="BZ79" s="74"/>
      <c r="CA79" s="74"/>
      <c r="CB79" s="74"/>
      <c r="CC79" s="74"/>
      <c r="CD79" s="74"/>
      <c r="CE79" s="74"/>
      <c r="CF79" s="74"/>
      <c r="CG79" s="74"/>
      <c r="CH79" s="74"/>
      <c r="CI79" s="74"/>
      <c r="CJ79" s="74"/>
      <c r="CK79" s="74"/>
      <c r="CL79" s="74"/>
      <c r="CM79" s="74"/>
      <c r="CN79" s="74"/>
      <c r="CO79" s="74"/>
      <c r="CP79" s="74"/>
      <c r="CQ79" s="74"/>
      <c r="CR79" s="74"/>
      <c r="CS79" s="74"/>
      <c r="CT79" s="74"/>
      <c r="CU79" s="74"/>
      <c r="CV79" s="74"/>
      <c r="CW79" s="766"/>
      <c r="CX79" s="766"/>
    </row>
    <row r="80" spans="1:102" s="767" customFormat="1" ht="12">
      <c r="A80" s="771"/>
      <c r="B80" s="764" t="s">
        <v>160</v>
      </c>
      <c r="C80" s="758"/>
      <c r="D80" s="759">
        <v>0</v>
      </c>
      <c r="E80" s="760">
        <v>0</v>
      </c>
      <c r="F80" s="761">
        <f>'表V2 180306'!S50</f>
        <v>0</v>
      </c>
      <c r="G80" s="762">
        <f t="shared" si="0"/>
        <v>0</v>
      </c>
      <c r="H80" s="74"/>
      <c r="I80" s="74"/>
      <c r="J80" s="74"/>
      <c r="K80" s="74"/>
      <c r="L80" s="74"/>
      <c r="M80" s="74"/>
      <c r="N80" s="74"/>
      <c r="O80" s="74"/>
      <c r="P80" s="74"/>
      <c r="Q80" s="74"/>
      <c r="R80" s="74"/>
      <c r="S80" s="74"/>
      <c r="T80" s="74"/>
      <c r="U80" s="74"/>
      <c r="V80" s="74"/>
      <c r="W80" s="74"/>
      <c r="X80" s="74"/>
      <c r="Y80" s="74"/>
      <c r="Z80" s="74"/>
      <c r="AA80" s="74"/>
      <c r="AB80" s="74"/>
      <c r="AC80" s="74"/>
      <c r="AD80" s="74"/>
      <c r="AE80" s="74"/>
      <c r="AF80" s="74"/>
      <c r="AG80" s="74"/>
      <c r="AH80" s="74"/>
      <c r="AI80" s="74"/>
      <c r="AJ80" s="74"/>
      <c r="AK80" s="74"/>
      <c r="AL80" s="74"/>
      <c r="AM80" s="74"/>
      <c r="AN80" s="74"/>
      <c r="AO80" s="74"/>
      <c r="AP80" s="74"/>
      <c r="AQ80" s="74"/>
      <c r="AR80" s="74"/>
      <c r="AS80" s="74"/>
      <c r="AT80" s="74"/>
      <c r="AU80" s="74"/>
      <c r="AV80" s="74"/>
      <c r="AW80" s="74"/>
      <c r="AX80" s="74"/>
      <c r="AY80" s="74"/>
      <c r="AZ80" s="74"/>
      <c r="BA80" s="74"/>
      <c r="BB80" s="74"/>
      <c r="BC80" s="74"/>
      <c r="BD80" s="74"/>
      <c r="BE80" s="74"/>
      <c r="BF80" s="74"/>
      <c r="BG80" s="74"/>
      <c r="BH80" s="74"/>
      <c r="BI80" s="74"/>
      <c r="BJ80" s="74"/>
      <c r="BK80" s="74"/>
      <c r="BL80" s="74"/>
      <c r="BM80" s="74"/>
      <c r="BN80" s="74"/>
      <c r="BO80" s="74"/>
      <c r="BP80" s="74"/>
      <c r="BQ80" s="74"/>
      <c r="BR80" s="74"/>
      <c r="BS80" s="74"/>
      <c r="BT80" s="74"/>
      <c r="BU80" s="74"/>
      <c r="BV80" s="74"/>
      <c r="BW80" s="74"/>
      <c r="BX80" s="74"/>
      <c r="BY80" s="74"/>
      <c r="BZ80" s="74"/>
      <c r="CA80" s="74"/>
      <c r="CB80" s="74"/>
      <c r="CC80" s="74"/>
      <c r="CD80" s="74"/>
      <c r="CE80" s="74"/>
      <c r="CF80" s="74"/>
      <c r="CG80" s="74"/>
      <c r="CH80" s="74"/>
      <c r="CI80" s="74"/>
      <c r="CJ80" s="74"/>
      <c r="CK80" s="74"/>
      <c r="CL80" s="74"/>
      <c r="CM80" s="74"/>
      <c r="CN80" s="74"/>
      <c r="CO80" s="74"/>
      <c r="CP80" s="74"/>
      <c r="CQ80" s="74"/>
      <c r="CR80" s="74"/>
      <c r="CS80" s="74"/>
      <c r="CT80" s="74"/>
      <c r="CU80" s="74"/>
      <c r="CV80" s="74"/>
      <c r="CW80" s="766"/>
      <c r="CX80" s="766"/>
    </row>
    <row r="81" spans="1:102" s="48" customFormat="1" ht="12">
      <c r="A81" s="92"/>
      <c r="B81" s="751"/>
      <c r="C81" s="758" t="s">
        <v>161</v>
      </c>
      <c r="D81" s="759">
        <v>0</v>
      </c>
      <c r="E81" s="760">
        <v>0</v>
      </c>
      <c r="F81" s="761">
        <f>'表V2 180306'!S51</f>
        <v>0</v>
      </c>
      <c r="G81" s="762">
        <f t="shared" si="0"/>
        <v>0</v>
      </c>
      <c r="H81" s="93"/>
      <c r="I81" s="93"/>
      <c r="J81" s="93"/>
      <c r="K81" s="93"/>
      <c r="L81" s="93"/>
      <c r="M81" s="93"/>
      <c r="N81" s="93"/>
      <c r="O81" s="93"/>
      <c r="P81" s="93"/>
      <c r="Q81" s="93"/>
      <c r="R81" s="93"/>
      <c r="S81" s="93"/>
      <c r="T81" s="93"/>
      <c r="U81" s="93"/>
      <c r="V81" s="93"/>
      <c r="W81" s="93"/>
      <c r="X81" s="93"/>
      <c r="Y81" s="93"/>
      <c r="Z81" s="93"/>
      <c r="AA81" s="93"/>
      <c r="AB81" s="93"/>
      <c r="AC81" s="93"/>
      <c r="AD81" s="93"/>
      <c r="AE81" s="93"/>
      <c r="AF81" s="93"/>
      <c r="AG81" s="93"/>
      <c r="AH81" s="93"/>
      <c r="AI81" s="93"/>
      <c r="AJ81" s="93"/>
      <c r="AK81" s="93"/>
      <c r="AL81" s="93"/>
      <c r="AM81" s="93"/>
      <c r="AN81" s="93"/>
      <c r="AO81" s="93"/>
      <c r="AP81" s="93"/>
      <c r="AQ81" s="93"/>
      <c r="AR81" s="93"/>
      <c r="AS81" s="93"/>
      <c r="AT81" s="93"/>
      <c r="AU81" s="93"/>
      <c r="AV81" s="93"/>
      <c r="AW81" s="93"/>
      <c r="AX81" s="93"/>
      <c r="AY81" s="93"/>
      <c r="AZ81" s="93"/>
      <c r="BA81" s="93"/>
      <c r="BB81" s="93"/>
      <c r="BC81" s="93"/>
      <c r="BD81" s="93"/>
      <c r="BE81" s="93"/>
      <c r="BF81" s="93"/>
      <c r="BG81" s="93"/>
      <c r="BH81" s="93"/>
      <c r="BI81" s="93"/>
      <c r="BJ81" s="93"/>
      <c r="BK81" s="93"/>
      <c r="BL81" s="93"/>
      <c r="BM81" s="93"/>
      <c r="BN81" s="93"/>
      <c r="BO81" s="93"/>
      <c r="BP81" s="93"/>
      <c r="BQ81" s="93"/>
      <c r="BR81" s="93"/>
      <c r="BS81" s="93"/>
      <c r="BT81" s="93"/>
      <c r="BU81" s="93"/>
      <c r="BV81" s="93"/>
      <c r="BW81" s="93"/>
      <c r="BX81" s="93"/>
      <c r="BY81" s="93"/>
      <c r="BZ81" s="93"/>
      <c r="CA81" s="93"/>
      <c r="CB81" s="93"/>
      <c r="CC81" s="93"/>
      <c r="CD81" s="93"/>
      <c r="CE81" s="93"/>
      <c r="CF81" s="93"/>
      <c r="CG81" s="93"/>
      <c r="CH81" s="93"/>
      <c r="CI81" s="93"/>
      <c r="CJ81" s="93"/>
      <c r="CK81" s="93"/>
      <c r="CL81" s="93"/>
      <c r="CM81" s="93"/>
      <c r="CN81" s="93"/>
      <c r="CO81" s="93"/>
      <c r="CP81" s="93"/>
      <c r="CQ81" s="93"/>
      <c r="CR81" s="93"/>
      <c r="CS81" s="93"/>
      <c r="CT81" s="93"/>
      <c r="CU81" s="93"/>
      <c r="CV81" s="93"/>
      <c r="CW81" s="94"/>
      <c r="CX81" s="94"/>
    </row>
    <row r="82" spans="1:102" s="48" customFormat="1" ht="12">
      <c r="A82" s="92"/>
      <c r="B82" s="751"/>
      <c r="C82" s="758" t="s">
        <v>162</v>
      </c>
      <c r="D82" s="759">
        <v>0</v>
      </c>
      <c r="E82" s="760">
        <v>0</v>
      </c>
      <c r="F82" s="761">
        <f>'表V2 180306'!S52</f>
        <v>0</v>
      </c>
      <c r="G82" s="762">
        <f t="shared" si="0"/>
        <v>0</v>
      </c>
      <c r="H82" s="93"/>
      <c r="I82" s="93"/>
      <c r="J82" s="93"/>
      <c r="K82" s="93"/>
      <c r="L82" s="93"/>
      <c r="M82" s="93"/>
      <c r="N82" s="93"/>
      <c r="O82" s="93"/>
      <c r="P82" s="93"/>
      <c r="Q82" s="93"/>
      <c r="R82" s="93"/>
      <c r="S82" s="93"/>
      <c r="T82" s="93"/>
      <c r="U82" s="93"/>
      <c r="V82" s="93"/>
      <c r="W82" s="93"/>
      <c r="X82" s="93"/>
      <c r="Y82" s="93"/>
      <c r="Z82" s="93"/>
      <c r="AA82" s="93"/>
      <c r="AB82" s="93"/>
      <c r="AC82" s="93"/>
      <c r="AD82" s="93"/>
      <c r="AE82" s="93"/>
      <c r="AF82" s="93"/>
      <c r="AG82" s="93"/>
      <c r="AH82" s="93"/>
      <c r="AI82" s="93"/>
      <c r="AJ82" s="93"/>
      <c r="AK82" s="93"/>
      <c r="AL82" s="93"/>
      <c r="AM82" s="93"/>
      <c r="AN82" s="93"/>
      <c r="AO82" s="93"/>
      <c r="AP82" s="93"/>
      <c r="AQ82" s="93"/>
      <c r="AR82" s="93"/>
      <c r="AS82" s="93"/>
      <c r="AT82" s="93"/>
      <c r="AU82" s="93"/>
      <c r="AV82" s="93"/>
      <c r="AW82" s="93"/>
      <c r="AX82" s="93"/>
      <c r="AY82" s="93"/>
      <c r="AZ82" s="93"/>
      <c r="BA82" s="93"/>
      <c r="BB82" s="93"/>
      <c r="BC82" s="93"/>
      <c r="BD82" s="93"/>
      <c r="BE82" s="93"/>
      <c r="BF82" s="93"/>
      <c r="BG82" s="93"/>
      <c r="BH82" s="93"/>
      <c r="BI82" s="93"/>
      <c r="BJ82" s="93"/>
      <c r="BK82" s="93"/>
      <c r="BL82" s="93"/>
      <c r="BM82" s="93"/>
      <c r="BN82" s="93"/>
      <c r="BO82" s="93"/>
      <c r="BP82" s="93"/>
      <c r="BQ82" s="93"/>
      <c r="BR82" s="93"/>
      <c r="BS82" s="93"/>
      <c r="BT82" s="93"/>
      <c r="BU82" s="93"/>
      <c r="BV82" s="93"/>
      <c r="BW82" s="93"/>
      <c r="BX82" s="93"/>
      <c r="BY82" s="93"/>
      <c r="BZ82" s="93"/>
      <c r="CA82" s="93"/>
      <c r="CB82" s="93"/>
      <c r="CC82" s="93"/>
      <c r="CD82" s="93"/>
      <c r="CE82" s="93"/>
      <c r="CF82" s="93"/>
      <c r="CG82" s="93"/>
      <c r="CH82" s="93"/>
      <c r="CI82" s="93"/>
      <c r="CJ82" s="93"/>
      <c r="CK82" s="93"/>
      <c r="CL82" s="93"/>
      <c r="CM82" s="93"/>
      <c r="CN82" s="93"/>
      <c r="CO82" s="93"/>
      <c r="CP82" s="93"/>
      <c r="CQ82" s="93"/>
      <c r="CR82" s="93"/>
      <c r="CS82" s="93"/>
      <c r="CT82" s="93"/>
      <c r="CU82" s="93"/>
      <c r="CV82" s="93"/>
      <c r="CW82" s="94"/>
      <c r="CX82" s="94"/>
    </row>
    <row r="83" spans="1:102" s="82" customFormat="1" ht="12">
      <c r="A83" s="92"/>
      <c r="B83" s="751"/>
      <c r="C83" s="758" t="s">
        <v>163</v>
      </c>
      <c r="D83" s="759">
        <v>0</v>
      </c>
      <c r="E83" s="760">
        <v>0</v>
      </c>
      <c r="F83" s="761">
        <f>'表V2 180306'!S53</f>
        <v>0</v>
      </c>
      <c r="G83" s="762">
        <f t="shared" si="0"/>
        <v>0</v>
      </c>
      <c r="H83" s="93"/>
      <c r="I83" s="93"/>
      <c r="J83" s="93"/>
      <c r="K83" s="93"/>
      <c r="L83" s="93"/>
      <c r="M83" s="93"/>
      <c r="N83" s="93"/>
      <c r="O83" s="93"/>
      <c r="P83" s="93"/>
      <c r="Q83" s="93"/>
      <c r="R83" s="93"/>
      <c r="S83" s="93"/>
      <c r="T83" s="93"/>
      <c r="U83" s="93"/>
      <c r="V83" s="93"/>
      <c r="W83" s="93"/>
      <c r="X83" s="93"/>
      <c r="Y83" s="93"/>
      <c r="Z83" s="93"/>
      <c r="AA83" s="93"/>
      <c r="AB83" s="93"/>
      <c r="AC83" s="93"/>
      <c r="AD83" s="93"/>
      <c r="AE83" s="93"/>
      <c r="AF83" s="93"/>
      <c r="AG83" s="93"/>
      <c r="AH83" s="93"/>
      <c r="AI83" s="93"/>
      <c r="AJ83" s="93"/>
      <c r="AK83" s="93"/>
      <c r="AL83" s="93"/>
      <c r="AM83" s="93"/>
      <c r="AN83" s="93"/>
      <c r="AO83" s="93"/>
      <c r="AP83" s="93"/>
      <c r="AQ83" s="93"/>
      <c r="AR83" s="93"/>
      <c r="AS83" s="93"/>
      <c r="AT83" s="93"/>
      <c r="AU83" s="93"/>
      <c r="AV83" s="93"/>
      <c r="AW83" s="93"/>
      <c r="AX83" s="93"/>
      <c r="AY83" s="93"/>
      <c r="AZ83" s="93"/>
      <c r="BA83" s="93"/>
      <c r="BB83" s="93"/>
      <c r="BC83" s="93"/>
      <c r="BD83" s="93"/>
      <c r="BE83" s="93"/>
      <c r="BF83" s="93"/>
      <c r="BG83" s="93"/>
      <c r="BH83" s="93"/>
      <c r="BI83" s="93"/>
      <c r="BJ83" s="93"/>
      <c r="BK83" s="93"/>
      <c r="BL83" s="93"/>
      <c r="BM83" s="93"/>
      <c r="BN83" s="93"/>
      <c r="BO83" s="93"/>
      <c r="BP83" s="93"/>
      <c r="BQ83" s="93"/>
      <c r="BR83" s="93"/>
      <c r="BS83" s="93"/>
      <c r="BT83" s="93"/>
      <c r="BU83" s="93"/>
      <c r="BV83" s="93"/>
      <c r="BW83" s="93"/>
      <c r="BX83" s="93"/>
      <c r="BY83" s="93"/>
      <c r="BZ83" s="93"/>
      <c r="CA83" s="93"/>
      <c r="CB83" s="93"/>
      <c r="CC83" s="93"/>
      <c r="CD83" s="93"/>
      <c r="CE83" s="93"/>
      <c r="CF83" s="93"/>
      <c r="CG83" s="93"/>
      <c r="CH83" s="93"/>
      <c r="CI83" s="93"/>
      <c r="CJ83" s="93"/>
      <c r="CK83" s="93"/>
      <c r="CL83" s="93"/>
      <c r="CM83" s="93"/>
      <c r="CN83" s="93"/>
      <c r="CO83" s="93"/>
      <c r="CP83" s="93"/>
      <c r="CQ83" s="93"/>
      <c r="CR83" s="93"/>
      <c r="CS83" s="93"/>
      <c r="CT83" s="93"/>
      <c r="CU83" s="93"/>
      <c r="CV83" s="93"/>
      <c r="CW83" s="83"/>
      <c r="CX83" s="83"/>
    </row>
    <row r="84" spans="1:102" s="48" customFormat="1" ht="12">
      <c r="A84" s="92"/>
      <c r="B84" s="751"/>
      <c r="C84" s="758" t="s">
        <v>164</v>
      </c>
      <c r="D84" s="759">
        <v>0</v>
      </c>
      <c r="E84" s="760">
        <v>0</v>
      </c>
      <c r="F84" s="761">
        <f>'表V2 180306'!S54</f>
        <v>0</v>
      </c>
      <c r="G84" s="762">
        <f t="shared" si="0"/>
        <v>0</v>
      </c>
      <c r="H84" s="93"/>
      <c r="I84" s="93"/>
      <c r="J84" s="93"/>
      <c r="K84" s="93"/>
      <c r="L84" s="93"/>
      <c r="M84" s="93"/>
      <c r="N84" s="93"/>
      <c r="O84" s="93"/>
      <c r="P84" s="93"/>
      <c r="Q84" s="93"/>
      <c r="R84" s="93"/>
      <c r="S84" s="93"/>
      <c r="T84" s="93"/>
      <c r="U84" s="93"/>
      <c r="V84" s="93"/>
      <c r="W84" s="93"/>
      <c r="X84" s="93"/>
      <c r="Y84" s="93"/>
      <c r="Z84" s="93"/>
      <c r="AA84" s="93"/>
      <c r="AB84" s="93"/>
      <c r="AC84" s="93"/>
      <c r="AD84" s="93"/>
      <c r="AE84" s="93"/>
      <c r="AF84" s="93"/>
      <c r="AG84" s="93"/>
      <c r="AH84" s="93"/>
      <c r="AI84" s="93"/>
      <c r="AJ84" s="93"/>
      <c r="AK84" s="93"/>
      <c r="AL84" s="93"/>
      <c r="AM84" s="93"/>
      <c r="AN84" s="93"/>
      <c r="AO84" s="93"/>
      <c r="AP84" s="93"/>
      <c r="AQ84" s="93"/>
      <c r="AR84" s="93"/>
      <c r="AS84" s="93"/>
      <c r="AT84" s="93"/>
      <c r="AU84" s="93"/>
      <c r="AV84" s="93"/>
      <c r="AW84" s="93"/>
      <c r="AX84" s="93"/>
      <c r="AY84" s="93"/>
      <c r="AZ84" s="93"/>
      <c r="BA84" s="93"/>
      <c r="BB84" s="93"/>
      <c r="BC84" s="93"/>
      <c r="BD84" s="93"/>
      <c r="BE84" s="93"/>
      <c r="BF84" s="93"/>
      <c r="BG84" s="93"/>
      <c r="BH84" s="93"/>
      <c r="BI84" s="93"/>
      <c r="BJ84" s="93"/>
      <c r="BK84" s="93"/>
      <c r="BL84" s="93"/>
      <c r="BM84" s="93"/>
      <c r="BN84" s="93"/>
      <c r="BO84" s="93"/>
      <c r="BP84" s="93"/>
      <c r="BQ84" s="93"/>
      <c r="BR84" s="93"/>
      <c r="BS84" s="93"/>
      <c r="BT84" s="93"/>
      <c r="BU84" s="93"/>
      <c r="BV84" s="93"/>
      <c r="BW84" s="93"/>
      <c r="BX84" s="93"/>
      <c r="BY84" s="93"/>
      <c r="BZ84" s="93"/>
      <c r="CA84" s="93"/>
      <c r="CB84" s="93"/>
      <c r="CC84" s="93"/>
      <c r="CD84" s="93"/>
      <c r="CE84" s="93"/>
      <c r="CF84" s="93"/>
      <c r="CG84" s="93"/>
      <c r="CH84" s="93"/>
      <c r="CI84" s="93"/>
      <c r="CJ84" s="93"/>
      <c r="CK84" s="93"/>
      <c r="CL84" s="93"/>
      <c r="CM84" s="93"/>
      <c r="CN84" s="93"/>
      <c r="CO84" s="93"/>
      <c r="CP84" s="93"/>
      <c r="CQ84" s="93"/>
      <c r="CR84" s="93"/>
      <c r="CS84" s="93"/>
      <c r="CT84" s="93"/>
      <c r="CU84" s="93"/>
      <c r="CV84" s="93"/>
      <c r="CW84" s="94"/>
      <c r="CX84" s="94"/>
    </row>
    <row r="85" spans="1:102" s="48" customFormat="1" ht="12">
      <c r="A85" s="92"/>
      <c r="B85" s="772"/>
      <c r="C85" s="758" t="s">
        <v>165</v>
      </c>
      <c r="D85" s="759">
        <v>0</v>
      </c>
      <c r="E85" s="760">
        <v>0</v>
      </c>
      <c r="F85" s="761">
        <f>'表V2 180306'!S55</f>
        <v>0</v>
      </c>
      <c r="G85" s="762">
        <f t="shared" si="0"/>
        <v>0</v>
      </c>
      <c r="H85" s="93"/>
      <c r="I85" s="93"/>
      <c r="J85" s="93"/>
      <c r="K85" s="93"/>
      <c r="L85" s="93"/>
      <c r="M85" s="93"/>
      <c r="N85" s="93"/>
      <c r="O85" s="93"/>
      <c r="P85" s="93"/>
      <c r="Q85" s="93"/>
      <c r="R85" s="93"/>
      <c r="S85" s="93"/>
      <c r="T85" s="93"/>
      <c r="U85" s="93"/>
      <c r="V85" s="93"/>
      <c r="W85" s="93"/>
      <c r="X85" s="93"/>
      <c r="Y85" s="93"/>
      <c r="Z85" s="93"/>
      <c r="AA85" s="93"/>
      <c r="AB85" s="93"/>
      <c r="AC85" s="93"/>
      <c r="AD85" s="93"/>
      <c r="AE85" s="93"/>
      <c r="AF85" s="93"/>
      <c r="AG85" s="93"/>
      <c r="AH85" s="93"/>
      <c r="AI85" s="93"/>
      <c r="AJ85" s="93"/>
      <c r="AK85" s="93"/>
      <c r="AL85" s="93"/>
      <c r="AM85" s="93"/>
      <c r="AN85" s="93"/>
      <c r="AO85" s="93"/>
      <c r="AP85" s="93"/>
      <c r="AQ85" s="93"/>
      <c r="AR85" s="93"/>
      <c r="AS85" s="93"/>
      <c r="AT85" s="93"/>
      <c r="AU85" s="93"/>
      <c r="AV85" s="93"/>
      <c r="AW85" s="93"/>
      <c r="AX85" s="93"/>
      <c r="AY85" s="93"/>
      <c r="AZ85" s="93"/>
      <c r="BA85" s="93"/>
      <c r="BB85" s="93"/>
      <c r="BC85" s="93"/>
      <c r="BD85" s="93"/>
      <c r="BE85" s="93"/>
      <c r="BF85" s="93"/>
      <c r="BG85" s="93"/>
      <c r="BH85" s="93"/>
      <c r="BI85" s="93"/>
      <c r="BJ85" s="93"/>
      <c r="BK85" s="93"/>
      <c r="BL85" s="93"/>
      <c r="BM85" s="93"/>
      <c r="BN85" s="93"/>
      <c r="BO85" s="93"/>
      <c r="BP85" s="93"/>
      <c r="BQ85" s="93"/>
      <c r="BR85" s="93"/>
      <c r="BS85" s="93"/>
      <c r="BT85" s="93"/>
      <c r="BU85" s="93"/>
      <c r="BV85" s="93"/>
      <c r="BW85" s="93"/>
      <c r="BX85" s="93"/>
      <c r="BY85" s="93"/>
      <c r="BZ85" s="93"/>
      <c r="CA85" s="93"/>
      <c r="CB85" s="93"/>
      <c r="CC85" s="93"/>
      <c r="CD85" s="93"/>
      <c r="CE85" s="93"/>
      <c r="CF85" s="93"/>
      <c r="CG85" s="93"/>
      <c r="CH85" s="93"/>
      <c r="CI85" s="93"/>
      <c r="CJ85" s="93"/>
      <c r="CK85" s="93"/>
      <c r="CL85" s="93"/>
      <c r="CM85" s="93"/>
      <c r="CN85" s="93"/>
      <c r="CO85" s="93"/>
      <c r="CP85" s="93"/>
      <c r="CQ85" s="93"/>
      <c r="CR85" s="93"/>
      <c r="CS85" s="93"/>
      <c r="CT85" s="93"/>
      <c r="CU85" s="93"/>
      <c r="CV85" s="93"/>
      <c r="CW85" s="94"/>
      <c r="CX85" s="94"/>
    </row>
    <row r="86" spans="1:102" s="48" customFormat="1" ht="12">
      <c r="A86" s="92"/>
      <c r="B86" s="764" t="s">
        <v>166</v>
      </c>
      <c r="C86" s="758"/>
      <c r="D86" s="759">
        <v>92.84</v>
      </c>
      <c r="E86" s="760">
        <v>0.43636667867568041</v>
      </c>
      <c r="F86" s="761">
        <f>'表V2 180306'!S56</f>
        <v>0</v>
      </c>
      <c r="G86" s="762">
        <f t="shared" si="0"/>
        <v>0</v>
      </c>
      <c r="H86" s="93"/>
      <c r="I86" s="93"/>
      <c r="J86" s="93"/>
      <c r="K86" s="93"/>
      <c r="L86" s="93"/>
      <c r="M86" s="93"/>
      <c r="N86" s="93"/>
      <c r="O86" s="93"/>
      <c r="P86" s="93"/>
      <c r="Q86" s="93"/>
      <c r="R86" s="93"/>
      <c r="S86" s="93"/>
      <c r="T86" s="93"/>
      <c r="U86" s="93"/>
      <c r="V86" s="93"/>
      <c r="W86" s="93"/>
      <c r="X86" s="93"/>
      <c r="Y86" s="93"/>
      <c r="Z86" s="93"/>
      <c r="AA86" s="93"/>
      <c r="AB86" s="93"/>
      <c r="AC86" s="93"/>
      <c r="AD86" s="93"/>
      <c r="AE86" s="93"/>
      <c r="AF86" s="93"/>
      <c r="AG86" s="93"/>
      <c r="AH86" s="93"/>
      <c r="AI86" s="93"/>
      <c r="AJ86" s="93"/>
      <c r="AK86" s="93"/>
      <c r="AL86" s="93"/>
      <c r="AM86" s="93"/>
      <c r="AN86" s="93"/>
      <c r="AO86" s="93"/>
      <c r="AP86" s="93"/>
      <c r="AQ86" s="93"/>
      <c r="AR86" s="93"/>
      <c r="AS86" s="93"/>
      <c r="AT86" s="93"/>
      <c r="AU86" s="93"/>
      <c r="AV86" s="93"/>
      <c r="AW86" s="93"/>
      <c r="AX86" s="93"/>
      <c r="AY86" s="93"/>
      <c r="AZ86" s="93"/>
      <c r="BA86" s="93"/>
      <c r="BB86" s="93"/>
      <c r="BC86" s="93"/>
      <c r="BD86" s="93"/>
      <c r="BE86" s="93"/>
      <c r="BF86" s="93"/>
      <c r="BG86" s="93"/>
      <c r="BH86" s="93"/>
      <c r="BI86" s="93"/>
      <c r="BJ86" s="93"/>
      <c r="BK86" s="93"/>
      <c r="BL86" s="93"/>
      <c r="BM86" s="93"/>
      <c r="BN86" s="93"/>
      <c r="BO86" s="93"/>
      <c r="BP86" s="93"/>
      <c r="BQ86" s="93"/>
      <c r="BR86" s="93"/>
      <c r="BS86" s="93"/>
      <c r="BT86" s="93"/>
      <c r="BU86" s="93"/>
      <c r="BV86" s="93"/>
      <c r="BW86" s="93"/>
      <c r="BX86" s="93"/>
      <c r="BY86" s="93"/>
      <c r="BZ86" s="93"/>
      <c r="CA86" s="93"/>
      <c r="CB86" s="93"/>
      <c r="CC86" s="93"/>
      <c r="CD86" s="93"/>
      <c r="CE86" s="93"/>
      <c r="CF86" s="93"/>
      <c r="CG86" s="93"/>
      <c r="CH86" s="93"/>
      <c r="CI86" s="93"/>
      <c r="CJ86" s="93"/>
      <c r="CK86" s="93"/>
      <c r="CL86" s="93"/>
      <c r="CM86" s="93"/>
      <c r="CN86" s="93"/>
      <c r="CO86" s="93"/>
      <c r="CP86" s="93"/>
      <c r="CQ86" s="93"/>
      <c r="CR86" s="93"/>
      <c r="CS86" s="93"/>
      <c r="CT86" s="93"/>
      <c r="CU86" s="93"/>
      <c r="CV86" s="93"/>
      <c r="CW86" s="94"/>
      <c r="CX86" s="94"/>
    </row>
    <row r="87" spans="1:102" s="48" customFormat="1" ht="12">
      <c r="A87" s="92"/>
      <c r="B87" s="751"/>
      <c r="C87" s="758" t="s">
        <v>167</v>
      </c>
      <c r="D87" s="759">
        <v>0</v>
      </c>
      <c r="E87" s="760">
        <v>0</v>
      </c>
      <c r="F87" s="761">
        <f>'表V2 180306'!S57</f>
        <v>0</v>
      </c>
      <c r="G87" s="762">
        <f t="shared" si="0"/>
        <v>0</v>
      </c>
      <c r="H87" s="93"/>
      <c r="I87" s="93"/>
      <c r="J87" s="93"/>
      <c r="K87" s="93"/>
      <c r="L87" s="93"/>
      <c r="M87" s="93"/>
      <c r="N87" s="93"/>
      <c r="O87" s="93"/>
      <c r="P87" s="93"/>
      <c r="Q87" s="93"/>
      <c r="R87" s="93"/>
      <c r="S87" s="93"/>
      <c r="T87" s="93"/>
      <c r="U87" s="93"/>
      <c r="V87" s="93"/>
      <c r="W87" s="93"/>
      <c r="X87" s="93"/>
      <c r="Y87" s="93"/>
      <c r="Z87" s="93"/>
      <c r="AA87" s="93"/>
      <c r="AB87" s="93"/>
      <c r="AC87" s="93"/>
      <c r="AD87" s="93"/>
      <c r="AE87" s="93"/>
      <c r="AF87" s="93"/>
      <c r="AG87" s="93"/>
      <c r="AH87" s="93"/>
      <c r="AI87" s="93"/>
      <c r="AJ87" s="93"/>
      <c r="AK87" s="93"/>
      <c r="AL87" s="93"/>
      <c r="AM87" s="93"/>
      <c r="AN87" s="93"/>
      <c r="AO87" s="93"/>
      <c r="AP87" s="93"/>
      <c r="AQ87" s="93"/>
      <c r="AR87" s="93"/>
      <c r="AS87" s="93"/>
      <c r="AT87" s="93"/>
      <c r="AU87" s="93"/>
      <c r="AV87" s="93"/>
      <c r="AW87" s="93"/>
      <c r="AX87" s="93"/>
      <c r="AY87" s="93"/>
      <c r="AZ87" s="93"/>
      <c r="BA87" s="93"/>
      <c r="BB87" s="93"/>
      <c r="BC87" s="93"/>
      <c r="BD87" s="93"/>
      <c r="BE87" s="93"/>
      <c r="BF87" s="93"/>
      <c r="BG87" s="93"/>
      <c r="BH87" s="93"/>
      <c r="BI87" s="93"/>
      <c r="BJ87" s="93"/>
      <c r="BK87" s="93"/>
      <c r="BL87" s="93"/>
      <c r="BM87" s="93"/>
      <c r="BN87" s="93"/>
      <c r="BO87" s="93"/>
      <c r="BP87" s="93"/>
      <c r="BQ87" s="93"/>
      <c r="BR87" s="93"/>
      <c r="BS87" s="93"/>
      <c r="BT87" s="93"/>
      <c r="BU87" s="93"/>
      <c r="BV87" s="93"/>
      <c r="BW87" s="93"/>
      <c r="BX87" s="93"/>
      <c r="BY87" s="93"/>
      <c r="BZ87" s="93"/>
      <c r="CA87" s="93"/>
      <c r="CB87" s="93"/>
      <c r="CC87" s="93"/>
      <c r="CD87" s="93"/>
      <c r="CE87" s="93"/>
      <c r="CF87" s="93"/>
      <c r="CG87" s="93"/>
      <c r="CH87" s="93"/>
      <c r="CI87" s="93"/>
      <c r="CJ87" s="93"/>
      <c r="CK87" s="93"/>
      <c r="CL87" s="93"/>
      <c r="CM87" s="93"/>
      <c r="CN87" s="93"/>
      <c r="CO87" s="93"/>
      <c r="CP87" s="93"/>
      <c r="CQ87" s="93"/>
      <c r="CR87" s="93"/>
      <c r="CS87" s="93"/>
      <c r="CT87" s="93"/>
      <c r="CU87" s="93"/>
      <c r="CV87" s="93"/>
      <c r="CW87" s="94"/>
      <c r="CX87" s="94"/>
    </row>
    <row r="88" spans="1:102" s="48" customFormat="1" ht="12">
      <c r="A88" s="92"/>
      <c r="B88" s="751"/>
      <c r="C88" s="758" t="s">
        <v>168</v>
      </c>
      <c r="D88" s="759">
        <v>0</v>
      </c>
      <c r="E88" s="760">
        <v>0</v>
      </c>
      <c r="F88" s="761">
        <f>'表V2 180306'!S58</f>
        <v>0</v>
      </c>
      <c r="G88" s="762">
        <f t="shared" si="0"/>
        <v>0</v>
      </c>
      <c r="H88" s="93"/>
      <c r="I88" s="93"/>
      <c r="J88" s="93"/>
      <c r="K88" s="93"/>
      <c r="L88" s="93"/>
      <c r="M88" s="93"/>
      <c r="N88" s="93"/>
      <c r="O88" s="93"/>
      <c r="P88" s="93"/>
      <c r="Q88" s="93"/>
      <c r="R88" s="93"/>
      <c r="S88" s="93"/>
      <c r="T88" s="93"/>
      <c r="U88" s="93"/>
      <c r="V88" s="93"/>
      <c r="W88" s="93"/>
      <c r="X88" s="93"/>
      <c r="Y88" s="93"/>
      <c r="Z88" s="93"/>
      <c r="AA88" s="93"/>
      <c r="AB88" s="93"/>
      <c r="AC88" s="93"/>
      <c r="AD88" s="93"/>
      <c r="AE88" s="93"/>
      <c r="AF88" s="93"/>
      <c r="AG88" s="93"/>
      <c r="AH88" s="93"/>
      <c r="AI88" s="93"/>
      <c r="AJ88" s="93"/>
      <c r="AK88" s="93"/>
      <c r="AL88" s="93"/>
      <c r="AM88" s="93"/>
      <c r="AN88" s="93"/>
      <c r="AO88" s="93"/>
      <c r="AP88" s="93"/>
      <c r="AQ88" s="93"/>
      <c r="AR88" s="93"/>
      <c r="AS88" s="93"/>
      <c r="AT88" s="93"/>
      <c r="AU88" s="93"/>
      <c r="AV88" s="93"/>
      <c r="AW88" s="93"/>
      <c r="AX88" s="93"/>
      <c r="AY88" s="93"/>
      <c r="AZ88" s="93"/>
      <c r="BA88" s="93"/>
      <c r="BB88" s="93"/>
      <c r="BC88" s="93"/>
      <c r="BD88" s="93"/>
      <c r="BE88" s="93"/>
      <c r="BF88" s="93"/>
      <c r="BG88" s="93"/>
      <c r="BH88" s="93"/>
      <c r="BI88" s="93"/>
      <c r="BJ88" s="93"/>
      <c r="BK88" s="93"/>
      <c r="BL88" s="93"/>
      <c r="BM88" s="93"/>
      <c r="BN88" s="93"/>
      <c r="BO88" s="93"/>
      <c r="BP88" s="93"/>
      <c r="BQ88" s="93"/>
      <c r="BR88" s="93"/>
      <c r="BS88" s="93"/>
      <c r="BT88" s="93"/>
      <c r="BU88" s="93"/>
      <c r="BV88" s="93"/>
      <c r="BW88" s="93"/>
      <c r="BX88" s="93"/>
      <c r="BY88" s="93"/>
      <c r="BZ88" s="93"/>
      <c r="CA88" s="93"/>
      <c r="CB88" s="93"/>
      <c r="CC88" s="93"/>
      <c r="CD88" s="93"/>
      <c r="CE88" s="93"/>
      <c r="CF88" s="93"/>
      <c r="CG88" s="93"/>
      <c r="CH88" s="93"/>
      <c r="CI88" s="93"/>
      <c r="CJ88" s="93"/>
      <c r="CK88" s="93"/>
      <c r="CL88" s="93"/>
      <c r="CM88" s="93"/>
      <c r="CN88" s="93"/>
      <c r="CO88" s="93"/>
      <c r="CP88" s="93"/>
      <c r="CQ88" s="93"/>
      <c r="CR88" s="93"/>
      <c r="CS88" s="93"/>
      <c r="CT88" s="93"/>
      <c r="CU88" s="93"/>
      <c r="CV88" s="93"/>
      <c r="CW88" s="94"/>
      <c r="CX88" s="94"/>
    </row>
    <row r="89" spans="1:102" s="48" customFormat="1" ht="12">
      <c r="A89" s="92"/>
      <c r="B89" s="751"/>
      <c r="C89" s="758" t="s">
        <v>169</v>
      </c>
      <c r="D89" s="759">
        <v>0</v>
      </c>
      <c r="E89" s="760">
        <v>0</v>
      </c>
      <c r="F89" s="761">
        <f>'表V2 180306'!S59</f>
        <v>0</v>
      </c>
      <c r="G89" s="762">
        <f t="shared" si="0"/>
        <v>0</v>
      </c>
      <c r="H89" s="93"/>
      <c r="I89" s="93"/>
      <c r="J89" s="93"/>
      <c r="K89" s="93"/>
      <c r="L89" s="93"/>
      <c r="M89" s="93"/>
      <c r="N89" s="93"/>
      <c r="O89" s="93"/>
      <c r="P89" s="93"/>
      <c r="Q89" s="93"/>
      <c r="R89" s="93"/>
      <c r="S89" s="93"/>
      <c r="T89" s="93"/>
      <c r="U89" s="93"/>
      <c r="V89" s="93"/>
      <c r="W89" s="93"/>
      <c r="X89" s="93"/>
      <c r="Y89" s="93"/>
      <c r="Z89" s="93"/>
      <c r="AA89" s="93"/>
      <c r="AB89" s="93"/>
      <c r="AC89" s="93"/>
      <c r="AD89" s="93"/>
      <c r="AE89" s="93"/>
      <c r="AF89" s="93"/>
      <c r="AG89" s="93"/>
      <c r="AH89" s="93"/>
      <c r="AI89" s="93"/>
      <c r="AJ89" s="93"/>
      <c r="AK89" s="93"/>
      <c r="AL89" s="93"/>
      <c r="AM89" s="93"/>
      <c r="AN89" s="93"/>
      <c r="AO89" s="93"/>
      <c r="AP89" s="93"/>
      <c r="AQ89" s="93"/>
      <c r="AR89" s="93"/>
      <c r="AS89" s="93"/>
      <c r="AT89" s="93"/>
      <c r="AU89" s="93"/>
      <c r="AV89" s="93"/>
      <c r="AW89" s="93"/>
      <c r="AX89" s="93"/>
      <c r="AY89" s="93"/>
      <c r="AZ89" s="93"/>
      <c r="BA89" s="93"/>
      <c r="BB89" s="93"/>
      <c r="BC89" s="93"/>
      <c r="BD89" s="93"/>
      <c r="BE89" s="93"/>
      <c r="BF89" s="93"/>
      <c r="BG89" s="93"/>
      <c r="BH89" s="93"/>
      <c r="BI89" s="93"/>
      <c r="BJ89" s="93"/>
      <c r="BK89" s="93"/>
      <c r="BL89" s="93"/>
      <c r="BM89" s="93"/>
      <c r="BN89" s="93"/>
      <c r="BO89" s="93"/>
      <c r="BP89" s="93"/>
      <c r="BQ89" s="93"/>
      <c r="BR89" s="93"/>
      <c r="BS89" s="93"/>
      <c r="BT89" s="93"/>
      <c r="BU89" s="93"/>
      <c r="BV89" s="93"/>
      <c r="BW89" s="93"/>
      <c r="BX89" s="93"/>
      <c r="BY89" s="93"/>
      <c r="BZ89" s="93"/>
      <c r="CA89" s="93"/>
      <c r="CB89" s="93"/>
      <c r="CC89" s="93"/>
      <c r="CD89" s="93"/>
      <c r="CE89" s="93"/>
      <c r="CF89" s="93"/>
      <c r="CG89" s="93"/>
      <c r="CH89" s="93"/>
      <c r="CI89" s="93"/>
      <c r="CJ89" s="93"/>
      <c r="CK89" s="93"/>
      <c r="CL89" s="93"/>
      <c r="CM89" s="93"/>
      <c r="CN89" s="93"/>
      <c r="CO89" s="93"/>
      <c r="CP89" s="93"/>
      <c r="CQ89" s="93"/>
      <c r="CR89" s="93"/>
      <c r="CS89" s="93"/>
      <c r="CT89" s="93"/>
      <c r="CU89" s="93"/>
      <c r="CV89" s="93"/>
      <c r="CW89" s="94"/>
      <c r="CX89" s="94"/>
    </row>
    <row r="90" spans="1:102" s="48" customFormat="1" ht="12">
      <c r="A90" s="92"/>
      <c r="B90" s="763"/>
      <c r="C90" s="758" t="s">
        <v>170</v>
      </c>
      <c r="D90" s="759">
        <v>0</v>
      </c>
      <c r="E90" s="760">
        <v>0</v>
      </c>
      <c r="F90" s="761">
        <f>'表V2 180306'!S60</f>
        <v>0</v>
      </c>
      <c r="G90" s="762">
        <f t="shared" si="0"/>
        <v>0</v>
      </c>
      <c r="H90" s="93"/>
      <c r="I90" s="93"/>
      <c r="J90" s="93"/>
      <c r="K90" s="93"/>
      <c r="L90" s="93"/>
      <c r="M90" s="93"/>
      <c r="N90" s="93"/>
      <c r="O90" s="93"/>
      <c r="P90" s="93"/>
      <c r="Q90" s="93"/>
      <c r="R90" s="93"/>
      <c r="S90" s="93"/>
      <c r="T90" s="93"/>
      <c r="U90" s="93"/>
      <c r="V90" s="93"/>
      <c r="W90" s="93"/>
      <c r="X90" s="93"/>
      <c r="Y90" s="93"/>
      <c r="Z90" s="93"/>
      <c r="AA90" s="93"/>
      <c r="AB90" s="93"/>
      <c r="AC90" s="93"/>
      <c r="AD90" s="93"/>
      <c r="AE90" s="93"/>
      <c r="AF90" s="93"/>
      <c r="AG90" s="93"/>
      <c r="AH90" s="93"/>
      <c r="AI90" s="93"/>
      <c r="AJ90" s="93"/>
      <c r="AK90" s="93"/>
      <c r="AL90" s="93"/>
      <c r="AM90" s="93"/>
      <c r="AN90" s="93"/>
      <c r="AO90" s="93"/>
      <c r="AP90" s="93"/>
      <c r="AQ90" s="93"/>
      <c r="AR90" s="93"/>
      <c r="AS90" s="93"/>
      <c r="AT90" s="93"/>
      <c r="AU90" s="93"/>
      <c r="AV90" s="93"/>
      <c r="AW90" s="93"/>
      <c r="AX90" s="93"/>
      <c r="AY90" s="93"/>
      <c r="AZ90" s="93"/>
      <c r="BA90" s="93"/>
      <c r="BB90" s="93"/>
      <c r="BC90" s="93"/>
      <c r="BD90" s="93"/>
      <c r="BE90" s="93"/>
      <c r="BF90" s="93"/>
      <c r="BG90" s="93"/>
      <c r="BH90" s="93"/>
      <c r="BI90" s="93"/>
      <c r="BJ90" s="93"/>
      <c r="BK90" s="93"/>
      <c r="BL90" s="93"/>
      <c r="BM90" s="93"/>
      <c r="BN90" s="93"/>
      <c r="BO90" s="93"/>
      <c r="BP90" s="93"/>
      <c r="BQ90" s="93"/>
      <c r="BR90" s="93"/>
      <c r="BS90" s="93"/>
      <c r="BT90" s="93"/>
      <c r="BU90" s="93"/>
      <c r="BV90" s="93"/>
      <c r="BW90" s="93"/>
      <c r="BX90" s="93"/>
      <c r="BY90" s="93"/>
      <c r="BZ90" s="93"/>
      <c r="CA90" s="93"/>
      <c r="CB90" s="93"/>
      <c r="CC90" s="93"/>
      <c r="CD90" s="93"/>
      <c r="CE90" s="93"/>
      <c r="CF90" s="93"/>
      <c r="CG90" s="93"/>
      <c r="CH90" s="93"/>
      <c r="CI90" s="93"/>
      <c r="CJ90" s="93"/>
      <c r="CK90" s="93"/>
      <c r="CL90" s="93"/>
      <c r="CM90" s="93"/>
      <c r="CN90" s="93"/>
      <c r="CO90" s="93"/>
      <c r="CP90" s="93"/>
      <c r="CQ90" s="93"/>
      <c r="CR90" s="93"/>
      <c r="CS90" s="93"/>
      <c r="CT90" s="93"/>
      <c r="CU90" s="93"/>
      <c r="CV90" s="93"/>
      <c r="CW90" s="94"/>
      <c r="CX90" s="94"/>
    </row>
    <row r="91" spans="1:102" s="48" customFormat="1" ht="12">
      <c r="A91" s="92"/>
      <c r="B91" s="764" t="s">
        <v>171</v>
      </c>
      <c r="C91" s="758"/>
      <c r="D91" s="759">
        <v>42.059999999999995</v>
      </c>
      <c r="E91" s="760">
        <v>0.19769046214023175</v>
      </c>
      <c r="F91" s="761">
        <f>'表V2 180306'!S61</f>
        <v>0</v>
      </c>
      <c r="G91" s="762">
        <f t="shared" si="0"/>
        <v>0</v>
      </c>
      <c r="H91" s="93"/>
      <c r="I91" s="93"/>
      <c r="J91" s="93"/>
      <c r="K91" s="93"/>
      <c r="L91" s="93"/>
      <c r="M91" s="93"/>
      <c r="N91" s="93"/>
      <c r="O91" s="93"/>
      <c r="P91" s="93"/>
      <c r="Q91" s="93"/>
      <c r="R91" s="93"/>
      <c r="S91" s="93"/>
      <c r="T91" s="93"/>
      <c r="U91" s="93"/>
      <c r="V91" s="93"/>
      <c r="W91" s="93"/>
      <c r="X91" s="93"/>
      <c r="Y91" s="93"/>
      <c r="Z91" s="93"/>
      <c r="AA91" s="93"/>
      <c r="AB91" s="93"/>
      <c r="AC91" s="93"/>
      <c r="AD91" s="93"/>
      <c r="AE91" s="93"/>
      <c r="AF91" s="93"/>
      <c r="AG91" s="93"/>
      <c r="AH91" s="93"/>
      <c r="AI91" s="93"/>
      <c r="AJ91" s="93"/>
      <c r="AK91" s="93"/>
      <c r="AL91" s="93"/>
      <c r="AM91" s="93"/>
      <c r="AN91" s="93"/>
      <c r="AO91" s="93"/>
      <c r="AP91" s="93"/>
      <c r="AQ91" s="93"/>
      <c r="AR91" s="93"/>
      <c r="AS91" s="93"/>
      <c r="AT91" s="93"/>
      <c r="AU91" s="93"/>
      <c r="AV91" s="93"/>
      <c r="AW91" s="93"/>
      <c r="AX91" s="93"/>
      <c r="AY91" s="93"/>
      <c r="AZ91" s="93"/>
      <c r="BA91" s="93"/>
      <c r="BB91" s="93"/>
      <c r="BC91" s="93"/>
      <c r="BD91" s="93"/>
      <c r="BE91" s="93"/>
      <c r="BF91" s="93"/>
      <c r="BG91" s="93"/>
      <c r="BH91" s="93"/>
      <c r="BI91" s="93"/>
      <c r="BJ91" s="93"/>
      <c r="BK91" s="93"/>
      <c r="BL91" s="93"/>
      <c r="BM91" s="93"/>
      <c r="BN91" s="93"/>
      <c r="BO91" s="93"/>
      <c r="BP91" s="93"/>
      <c r="BQ91" s="93"/>
      <c r="BR91" s="93"/>
      <c r="BS91" s="93"/>
      <c r="BT91" s="93"/>
      <c r="BU91" s="93"/>
      <c r="BV91" s="93"/>
      <c r="BW91" s="93"/>
      <c r="BX91" s="93"/>
      <c r="BY91" s="93"/>
      <c r="BZ91" s="93"/>
      <c r="CA91" s="93"/>
      <c r="CB91" s="93"/>
      <c r="CC91" s="93"/>
      <c r="CD91" s="93"/>
      <c r="CE91" s="93"/>
      <c r="CF91" s="93"/>
      <c r="CG91" s="93"/>
      <c r="CH91" s="93"/>
      <c r="CI91" s="93"/>
      <c r="CJ91" s="93"/>
      <c r="CK91" s="93"/>
      <c r="CL91" s="93"/>
      <c r="CM91" s="93"/>
      <c r="CN91" s="93"/>
      <c r="CO91" s="93"/>
      <c r="CP91" s="93"/>
      <c r="CQ91" s="93"/>
      <c r="CR91" s="93"/>
      <c r="CS91" s="93"/>
      <c r="CT91" s="93"/>
      <c r="CU91" s="93"/>
      <c r="CV91" s="93"/>
      <c r="CW91" s="94"/>
      <c r="CX91" s="94"/>
    </row>
    <row r="92" spans="1:102" s="48" customFormat="1" ht="12">
      <c r="A92" s="92"/>
      <c r="B92" s="751"/>
      <c r="C92" s="758" t="s">
        <v>172</v>
      </c>
      <c r="D92" s="759">
        <v>0</v>
      </c>
      <c r="E92" s="760">
        <v>0</v>
      </c>
      <c r="F92" s="761">
        <f>'表V2 180306'!S62</f>
        <v>0</v>
      </c>
      <c r="G92" s="762">
        <f t="shared" si="0"/>
        <v>0</v>
      </c>
      <c r="H92" s="93"/>
      <c r="I92" s="93"/>
      <c r="J92" s="93"/>
      <c r="K92" s="93"/>
      <c r="L92" s="93"/>
      <c r="M92" s="93"/>
      <c r="N92" s="93"/>
      <c r="O92" s="93"/>
      <c r="P92" s="93"/>
      <c r="Q92" s="93"/>
      <c r="R92" s="93"/>
      <c r="S92" s="93"/>
      <c r="T92" s="93"/>
      <c r="U92" s="93"/>
      <c r="V92" s="93"/>
      <c r="W92" s="93"/>
      <c r="X92" s="93"/>
      <c r="Y92" s="93"/>
      <c r="Z92" s="93"/>
      <c r="AA92" s="93"/>
      <c r="AB92" s="93"/>
      <c r="AC92" s="93"/>
      <c r="AD92" s="93"/>
      <c r="AE92" s="93"/>
      <c r="AF92" s="93"/>
      <c r="AG92" s="93"/>
      <c r="AH92" s="93"/>
      <c r="AI92" s="93"/>
      <c r="AJ92" s="93"/>
      <c r="AK92" s="93"/>
      <c r="AL92" s="93"/>
      <c r="AM92" s="93"/>
      <c r="AN92" s="93"/>
      <c r="AO92" s="93"/>
      <c r="AP92" s="93"/>
      <c r="AQ92" s="93"/>
      <c r="AR92" s="93"/>
      <c r="AS92" s="93"/>
      <c r="AT92" s="93"/>
      <c r="AU92" s="93"/>
      <c r="AV92" s="93"/>
      <c r="AW92" s="93"/>
      <c r="AX92" s="93"/>
      <c r="AY92" s="93"/>
      <c r="AZ92" s="93"/>
      <c r="BA92" s="93"/>
      <c r="BB92" s="93"/>
      <c r="BC92" s="93"/>
      <c r="BD92" s="93"/>
      <c r="BE92" s="93"/>
      <c r="BF92" s="93"/>
      <c r="BG92" s="93"/>
      <c r="BH92" s="93"/>
      <c r="BI92" s="93"/>
      <c r="BJ92" s="93"/>
      <c r="BK92" s="93"/>
      <c r="BL92" s="93"/>
      <c r="BM92" s="93"/>
      <c r="BN92" s="93"/>
      <c r="BO92" s="93"/>
      <c r="BP92" s="93"/>
      <c r="BQ92" s="93"/>
      <c r="BR92" s="93"/>
      <c r="BS92" s="93"/>
      <c r="BT92" s="93"/>
      <c r="BU92" s="93"/>
      <c r="BV92" s="93"/>
      <c r="BW92" s="93"/>
      <c r="BX92" s="93"/>
      <c r="BY92" s="93"/>
      <c r="BZ92" s="93"/>
      <c r="CA92" s="93"/>
      <c r="CB92" s="93"/>
      <c r="CC92" s="93"/>
      <c r="CD92" s="93"/>
      <c r="CE92" s="93"/>
      <c r="CF92" s="93"/>
      <c r="CG92" s="93"/>
      <c r="CH92" s="93"/>
      <c r="CI92" s="93"/>
      <c r="CJ92" s="93"/>
      <c r="CK92" s="93"/>
      <c r="CL92" s="93"/>
      <c r="CM92" s="93"/>
      <c r="CN92" s="93"/>
      <c r="CO92" s="93"/>
      <c r="CP92" s="93"/>
      <c r="CQ92" s="93"/>
      <c r="CR92" s="93"/>
      <c r="CS92" s="93"/>
      <c r="CT92" s="93"/>
      <c r="CU92" s="93"/>
      <c r="CV92" s="93"/>
      <c r="CW92" s="94"/>
      <c r="CX92" s="94"/>
    </row>
    <row r="93" spans="1:102" s="48" customFormat="1" ht="12">
      <c r="A93" s="92"/>
      <c r="B93" s="773"/>
      <c r="C93" s="758" t="s">
        <v>173</v>
      </c>
      <c r="D93" s="759">
        <v>0</v>
      </c>
      <c r="E93" s="760">
        <v>0</v>
      </c>
      <c r="F93" s="761">
        <f>'表V2 180306'!S63</f>
        <v>0</v>
      </c>
      <c r="G93" s="762">
        <f t="shared" si="0"/>
        <v>0</v>
      </c>
      <c r="H93" s="93"/>
      <c r="I93" s="93"/>
      <c r="J93" s="93"/>
      <c r="K93" s="93"/>
      <c r="L93" s="93"/>
      <c r="M93" s="93"/>
      <c r="N93" s="93"/>
      <c r="O93" s="93"/>
      <c r="P93" s="93"/>
      <c r="Q93" s="93"/>
      <c r="R93" s="93"/>
      <c r="S93" s="93"/>
      <c r="T93" s="93"/>
      <c r="U93" s="93"/>
      <c r="V93" s="93"/>
      <c r="W93" s="93"/>
      <c r="X93" s="93"/>
      <c r="Y93" s="93"/>
      <c r="Z93" s="93"/>
      <c r="AA93" s="93"/>
      <c r="AB93" s="93"/>
      <c r="AC93" s="93"/>
      <c r="AD93" s="93"/>
      <c r="AE93" s="93"/>
      <c r="AF93" s="93"/>
      <c r="AG93" s="93"/>
      <c r="AH93" s="93"/>
      <c r="AI93" s="93"/>
      <c r="AJ93" s="93"/>
      <c r="AK93" s="93"/>
      <c r="AL93" s="93"/>
      <c r="AM93" s="93"/>
      <c r="AN93" s="93"/>
      <c r="AO93" s="93"/>
      <c r="AP93" s="93"/>
      <c r="AQ93" s="93"/>
      <c r="AR93" s="93"/>
      <c r="AS93" s="93"/>
      <c r="AT93" s="93"/>
      <c r="AU93" s="93"/>
      <c r="AV93" s="93"/>
      <c r="AW93" s="93"/>
      <c r="AX93" s="93"/>
      <c r="AY93" s="93"/>
      <c r="AZ93" s="93"/>
      <c r="BA93" s="93"/>
      <c r="BB93" s="93"/>
      <c r="BC93" s="93"/>
      <c r="BD93" s="93"/>
      <c r="BE93" s="93"/>
      <c r="BF93" s="93"/>
      <c r="BG93" s="93"/>
      <c r="BH93" s="93"/>
      <c r="BI93" s="93"/>
      <c r="BJ93" s="93"/>
      <c r="BK93" s="93"/>
      <c r="BL93" s="93"/>
      <c r="BM93" s="93"/>
      <c r="BN93" s="93"/>
      <c r="BO93" s="93"/>
      <c r="BP93" s="93"/>
      <c r="BQ93" s="93"/>
      <c r="BR93" s="93"/>
      <c r="BS93" s="93"/>
      <c r="BT93" s="93"/>
      <c r="BU93" s="93"/>
      <c r="BV93" s="93"/>
      <c r="BW93" s="93"/>
      <c r="BX93" s="93"/>
      <c r="BY93" s="93"/>
      <c r="BZ93" s="93"/>
      <c r="CA93" s="93"/>
      <c r="CB93" s="93"/>
      <c r="CC93" s="93"/>
      <c r="CD93" s="93"/>
      <c r="CE93" s="93"/>
      <c r="CF93" s="93"/>
      <c r="CG93" s="93"/>
      <c r="CH93" s="93"/>
      <c r="CI93" s="93"/>
      <c r="CJ93" s="93"/>
      <c r="CK93" s="93"/>
      <c r="CL93" s="93"/>
      <c r="CM93" s="93"/>
      <c r="CN93" s="93"/>
      <c r="CO93" s="93"/>
      <c r="CP93" s="93"/>
      <c r="CQ93" s="93"/>
      <c r="CR93" s="93"/>
      <c r="CS93" s="93"/>
      <c r="CT93" s="93"/>
      <c r="CU93" s="93"/>
      <c r="CV93" s="93"/>
      <c r="CW93" s="94"/>
      <c r="CX93" s="94"/>
    </row>
    <row r="94" spans="1:102" s="48" customFormat="1" ht="12">
      <c r="A94" s="92"/>
      <c r="B94" s="751"/>
      <c r="C94" s="758" t="s">
        <v>174</v>
      </c>
      <c r="D94" s="759">
        <v>0</v>
      </c>
      <c r="E94" s="760">
        <v>0</v>
      </c>
      <c r="F94" s="761">
        <f>'表V2 180306'!S64</f>
        <v>0</v>
      </c>
      <c r="G94" s="762">
        <f t="shared" si="0"/>
        <v>0</v>
      </c>
      <c r="H94" s="93"/>
      <c r="I94" s="93"/>
      <c r="J94" s="93"/>
      <c r="K94" s="93"/>
      <c r="L94" s="93"/>
      <c r="M94" s="93"/>
      <c r="N94" s="93"/>
      <c r="O94" s="93"/>
      <c r="P94" s="93"/>
      <c r="Q94" s="93"/>
      <c r="R94" s="93"/>
      <c r="S94" s="93"/>
      <c r="T94" s="93"/>
      <c r="U94" s="93"/>
      <c r="V94" s="93"/>
      <c r="W94" s="93"/>
      <c r="X94" s="93"/>
      <c r="Y94" s="93"/>
      <c r="Z94" s="93"/>
      <c r="AA94" s="93"/>
      <c r="AB94" s="93"/>
      <c r="AC94" s="93"/>
      <c r="AD94" s="93"/>
      <c r="AE94" s="93"/>
      <c r="AF94" s="93"/>
      <c r="AG94" s="93"/>
      <c r="AH94" s="93"/>
      <c r="AI94" s="93"/>
      <c r="AJ94" s="93"/>
      <c r="AK94" s="93"/>
      <c r="AL94" s="93"/>
      <c r="AM94" s="93"/>
      <c r="AN94" s="93"/>
      <c r="AO94" s="93"/>
      <c r="AP94" s="93"/>
      <c r="AQ94" s="93"/>
      <c r="AR94" s="93"/>
      <c r="AS94" s="93"/>
      <c r="AT94" s="93"/>
      <c r="AU94" s="93"/>
      <c r="AV94" s="93"/>
      <c r="AW94" s="93"/>
      <c r="AX94" s="93"/>
      <c r="AY94" s="93"/>
      <c r="AZ94" s="93"/>
      <c r="BA94" s="93"/>
      <c r="BB94" s="93"/>
      <c r="BC94" s="93"/>
      <c r="BD94" s="93"/>
      <c r="BE94" s="93"/>
      <c r="BF94" s="93"/>
      <c r="BG94" s="93"/>
      <c r="BH94" s="93"/>
      <c r="BI94" s="93"/>
      <c r="BJ94" s="93"/>
      <c r="BK94" s="93"/>
      <c r="BL94" s="93"/>
      <c r="BM94" s="93"/>
      <c r="BN94" s="93"/>
      <c r="BO94" s="93"/>
      <c r="BP94" s="93"/>
      <c r="BQ94" s="93"/>
      <c r="BR94" s="93"/>
      <c r="BS94" s="93"/>
      <c r="BT94" s="93"/>
      <c r="BU94" s="93"/>
      <c r="BV94" s="93"/>
      <c r="BW94" s="93"/>
      <c r="BX94" s="93"/>
      <c r="BY94" s="93"/>
      <c r="BZ94" s="93"/>
      <c r="CA94" s="93"/>
      <c r="CB94" s="93"/>
      <c r="CC94" s="93"/>
      <c r="CD94" s="93"/>
      <c r="CE94" s="93"/>
      <c r="CF94" s="93"/>
      <c r="CG94" s="93"/>
      <c r="CH94" s="93"/>
      <c r="CI94" s="93"/>
      <c r="CJ94" s="93"/>
      <c r="CK94" s="93"/>
      <c r="CL94" s="93"/>
      <c r="CM94" s="93"/>
      <c r="CN94" s="93"/>
      <c r="CO94" s="93"/>
      <c r="CP94" s="93"/>
      <c r="CQ94" s="93"/>
      <c r="CR94" s="93"/>
      <c r="CS94" s="93"/>
      <c r="CT94" s="93"/>
      <c r="CU94" s="93"/>
      <c r="CV94" s="93"/>
      <c r="CW94" s="94"/>
      <c r="CX94" s="94"/>
    </row>
    <row r="95" spans="1:102" s="48" customFormat="1" ht="12">
      <c r="A95" s="92"/>
      <c r="B95" s="751"/>
      <c r="C95" s="758" t="s">
        <v>175</v>
      </c>
      <c r="D95" s="759">
        <v>0</v>
      </c>
      <c r="E95" s="760">
        <v>0</v>
      </c>
      <c r="F95" s="761">
        <f>'表V2 180306'!S65</f>
        <v>0</v>
      </c>
      <c r="G95" s="762">
        <f t="shared" si="0"/>
        <v>0</v>
      </c>
      <c r="H95" s="93"/>
      <c r="I95" s="93"/>
      <c r="J95" s="93"/>
      <c r="K95" s="93"/>
      <c r="L95" s="93"/>
      <c r="M95" s="93"/>
      <c r="N95" s="93"/>
      <c r="O95" s="93"/>
      <c r="P95" s="93"/>
      <c r="Q95" s="93"/>
      <c r="R95" s="93"/>
      <c r="S95" s="93"/>
      <c r="T95" s="93"/>
      <c r="U95" s="93"/>
      <c r="V95" s="93"/>
      <c r="W95" s="93"/>
      <c r="X95" s="93"/>
      <c r="Y95" s="93"/>
      <c r="Z95" s="93"/>
      <c r="AA95" s="93"/>
      <c r="AB95" s="93"/>
      <c r="AC95" s="93"/>
      <c r="AD95" s="93"/>
      <c r="AE95" s="93"/>
      <c r="AF95" s="93"/>
      <c r="AG95" s="93"/>
      <c r="AH95" s="93"/>
      <c r="AI95" s="93"/>
      <c r="AJ95" s="93"/>
      <c r="AK95" s="93"/>
      <c r="AL95" s="93"/>
      <c r="AM95" s="93"/>
      <c r="AN95" s="93"/>
      <c r="AO95" s="93"/>
      <c r="AP95" s="93"/>
      <c r="AQ95" s="93"/>
      <c r="AR95" s="93"/>
      <c r="AS95" s="93"/>
      <c r="AT95" s="93"/>
      <c r="AU95" s="93"/>
      <c r="AV95" s="93"/>
      <c r="AW95" s="93"/>
      <c r="AX95" s="93"/>
      <c r="AY95" s="93"/>
      <c r="AZ95" s="93"/>
      <c r="BA95" s="93"/>
      <c r="BB95" s="93"/>
      <c r="BC95" s="93"/>
      <c r="BD95" s="93"/>
      <c r="BE95" s="93"/>
      <c r="BF95" s="93"/>
      <c r="BG95" s="93"/>
      <c r="BH95" s="93"/>
      <c r="BI95" s="93"/>
      <c r="BJ95" s="93"/>
      <c r="BK95" s="93"/>
      <c r="BL95" s="93"/>
      <c r="BM95" s="93"/>
      <c r="BN95" s="93"/>
      <c r="BO95" s="93"/>
      <c r="BP95" s="93"/>
      <c r="BQ95" s="93"/>
      <c r="BR95" s="93"/>
      <c r="BS95" s="93"/>
      <c r="BT95" s="93"/>
      <c r="BU95" s="93"/>
      <c r="BV95" s="93"/>
      <c r="BW95" s="93"/>
      <c r="BX95" s="93"/>
      <c r="BY95" s="93"/>
      <c r="BZ95" s="93"/>
      <c r="CA95" s="93"/>
      <c r="CB95" s="93"/>
      <c r="CC95" s="93"/>
      <c r="CD95" s="93"/>
      <c r="CE95" s="93"/>
      <c r="CF95" s="93"/>
      <c r="CG95" s="93"/>
      <c r="CH95" s="93"/>
      <c r="CI95" s="93"/>
      <c r="CJ95" s="93"/>
      <c r="CK95" s="93"/>
      <c r="CL95" s="93"/>
      <c r="CM95" s="93"/>
      <c r="CN95" s="93"/>
      <c r="CO95" s="93"/>
      <c r="CP95" s="93"/>
      <c r="CQ95" s="93"/>
      <c r="CR95" s="93"/>
      <c r="CS95" s="93"/>
      <c r="CT95" s="93"/>
      <c r="CU95" s="93"/>
      <c r="CV95" s="93"/>
      <c r="CW95" s="94"/>
      <c r="CX95" s="94"/>
    </row>
    <row r="96" spans="1:102" s="48" customFormat="1" ht="12">
      <c r="A96" s="92"/>
      <c r="B96" s="751"/>
      <c r="C96" s="758" t="s">
        <v>176</v>
      </c>
      <c r="D96" s="759">
        <v>0</v>
      </c>
      <c r="E96" s="760">
        <v>0</v>
      </c>
      <c r="F96" s="761">
        <f>'表V2 180306'!S66</f>
        <v>0</v>
      </c>
      <c r="G96" s="762">
        <f t="shared" si="0"/>
        <v>0</v>
      </c>
      <c r="H96" s="93"/>
      <c r="I96" s="93"/>
      <c r="J96" s="93"/>
      <c r="K96" s="93"/>
      <c r="L96" s="93"/>
      <c r="M96" s="93"/>
      <c r="N96" s="93"/>
      <c r="O96" s="93"/>
      <c r="P96" s="93"/>
      <c r="Q96" s="93"/>
      <c r="R96" s="93"/>
      <c r="S96" s="93"/>
      <c r="T96" s="93"/>
      <c r="U96" s="93"/>
      <c r="V96" s="93"/>
      <c r="W96" s="93"/>
      <c r="X96" s="93"/>
      <c r="Y96" s="93"/>
      <c r="Z96" s="93"/>
      <c r="AA96" s="93"/>
      <c r="AB96" s="93"/>
      <c r="AC96" s="93"/>
      <c r="AD96" s="93"/>
      <c r="AE96" s="93"/>
      <c r="AF96" s="93"/>
      <c r="AG96" s="93"/>
      <c r="AH96" s="93"/>
      <c r="AI96" s="93"/>
      <c r="AJ96" s="93"/>
      <c r="AK96" s="93"/>
      <c r="AL96" s="93"/>
      <c r="AM96" s="93"/>
      <c r="AN96" s="93"/>
      <c r="AO96" s="93"/>
      <c r="AP96" s="93"/>
      <c r="AQ96" s="93"/>
      <c r="AR96" s="93"/>
      <c r="AS96" s="93"/>
      <c r="AT96" s="93"/>
      <c r="AU96" s="93"/>
      <c r="AV96" s="93"/>
      <c r="AW96" s="93"/>
      <c r="AX96" s="93"/>
      <c r="AY96" s="93"/>
      <c r="AZ96" s="93"/>
      <c r="BA96" s="93"/>
      <c r="BB96" s="93"/>
      <c r="BC96" s="93"/>
      <c r="BD96" s="93"/>
      <c r="BE96" s="93"/>
      <c r="BF96" s="93"/>
      <c r="BG96" s="93"/>
      <c r="BH96" s="93"/>
      <c r="BI96" s="93"/>
      <c r="BJ96" s="93"/>
      <c r="BK96" s="93"/>
      <c r="BL96" s="93"/>
      <c r="BM96" s="93"/>
      <c r="BN96" s="93"/>
      <c r="BO96" s="93"/>
      <c r="BP96" s="93"/>
      <c r="BQ96" s="93"/>
      <c r="BR96" s="93"/>
      <c r="BS96" s="93"/>
      <c r="BT96" s="93"/>
      <c r="BU96" s="93"/>
      <c r="BV96" s="93"/>
      <c r="BW96" s="93"/>
      <c r="BX96" s="93"/>
      <c r="BY96" s="93"/>
      <c r="BZ96" s="93"/>
      <c r="CA96" s="93"/>
      <c r="CB96" s="93"/>
      <c r="CC96" s="93"/>
      <c r="CD96" s="93"/>
      <c r="CE96" s="93"/>
      <c r="CF96" s="93"/>
      <c r="CG96" s="93"/>
      <c r="CH96" s="93"/>
      <c r="CI96" s="93"/>
      <c r="CJ96" s="93"/>
      <c r="CK96" s="93"/>
      <c r="CL96" s="93"/>
      <c r="CM96" s="93"/>
      <c r="CN96" s="93"/>
      <c r="CO96" s="93"/>
      <c r="CP96" s="93"/>
      <c r="CQ96" s="93"/>
      <c r="CR96" s="93"/>
      <c r="CS96" s="93"/>
      <c r="CT96" s="93"/>
      <c r="CU96" s="93"/>
      <c r="CV96" s="93"/>
      <c r="CW96" s="94"/>
      <c r="CX96" s="94"/>
    </row>
    <row r="97" spans="1:102" s="48" customFormat="1" ht="12">
      <c r="A97" s="92"/>
      <c r="B97" s="751"/>
      <c r="C97" s="758" t="s">
        <v>177</v>
      </c>
      <c r="D97" s="759">
        <v>0</v>
      </c>
      <c r="E97" s="760">
        <v>0</v>
      </c>
      <c r="F97" s="761">
        <f>'表V2 180306'!S67</f>
        <v>0</v>
      </c>
      <c r="G97" s="762">
        <f t="shared" si="0"/>
        <v>0</v>
      </c>
      <c r="H97" s="93"/>
      <c r="I97" s="93"/>
      <c r="J97" s="93"/>
      <c r="K97" s="93"/>
      <c r="L97" s="93"/>
      <c r="M97" s="93"/>
      <c r="N97" s="93"/>
      <c r="O97" s="93"/>
      <c r="P97" s="93"/>
      <c r="Q97" s="93"/>
      <c r="R97" s="93"/>
      <c r="S97" s="93"/>
      <c r="T97" s="93"/>
      <c r="U97" s="93"/>
      <c r="V97" s="93"/>
      <c r="W97" s="93"/>
      <c r="X97" s="93"/>
      <c r="Y97" s="93"/>
      <c r="Z97" s="93"/>
      <c r="AA97" s="93"/>
      <c r="AB97" s="93"/>
      <c r="AC97" s="93"/>
      <c r="AD97" s="93"/>
      <c r="AE97" s="93"/>
      <c r="AF97" s="93"/>
      <c r="AG97" s="93"/>
      <c r="AH97" s="93"/>
      <c r="AI97" s="93"/>
      <c r="AJ97" s="93"/>
      <c r="AK97" s="93"/>
      <c r="AL97" s="93"/>
      <c r="AM97" s="93"/>
      <c r="AN97" s="93"/>
      <c r="AO97" s="93"/>
      <c r="AP97" s="93"/>
      <c r="AQ97" s="93"/>
      <c r="AR97" s="93"/>
      <c r="AS97" s="93"/>
      <c r="AT97" s="93"/>
      <c r="AU97" s="93"/>
      <c r="AV97" s="93"/>
      <c r="AW97" s="93"/>
      <c r="AX97" s="93"/>
      <c r="AY97" s="93"/>
      <c r="AZ97" s="93"/>
      <c r="BA97" s="93"/>
      <c r="BB97" s="93"/>
      <c r="BC97" s="93"/>
      <c r="BD97" s="93"/>
      <c r="BE97" s="93"/>
      <c r="BF97" s="93"/>
      <c r="BG97" s="93"/>
      <c r="BH97" s="93"/>
      <c r="BI97" s="93"/>
      <c r="BJ97" s="93"/>
      <c r="BK97" s="93"/>
      <c r="BL97" s="93"/>
      <c r="BM97" s="93"/>
      <c r="BN97" s="93"/>
      <c r="BO97" s="93"/>
      <c r="BP97" s="93"/>
      <c r="BQ97" s="93"/>
      <c r="BR97" s="93"/>
      <c r="BS97" s="93"/>
      <c r="BT97" s="93"/>
      <c r="BU97" s="93"/>
      <c r="BV97" s="93"/>
      <c r="BW97" s="93"/>
      <c r="BX97" s="93"/>
      <c r="BY97" s="93"/>
      <c r="BZ97" s="93"/>
      <c r="CA97" s="93"/>
      <c r="CB97" s="93"/>
      <c r="CC97" s="93"/>
      <c r="CD97" s="93"/>
      <c r="CE97" s="93"/>
      <c r="CF97" s="93"/>
      <c r="CG97" s="93"/>
      <c r="CH97" s="93"/>
      <c r="CI97" s="93"/>
      <c r="CJ97" s="93"/>
      <c r="CK97" s="93"/>
      <c r="CL97" s="93"/>
      <c r="CM97" s="93"/>
      <c r="CN97" s="93"/>
      <c r="CO97" s="93"/>
      <c r="CP97" s="93"/>
      <c r="CQ97" s="93"/>
      <c r="CR97" s="93"/>
      <c r="CS97" s="93"/>
      <c r="CT97" s="93"/>
      <c r="CU97" s="93"/>
      <c r="CV97" s="93"/>
      <c r="CW97" s="94"/>
      <c r="CX97" s="94"/>
    </row>
    <row r="98" spans="1:102" s="48" customFormat="1" ht="12">
      <c r="A98" s="92"/>
      <c r="B98" s="751"/>
      <c r="C98" s="758" t="s">
        <v>178</v>
      </c>
      <c r="D98" s="759">
        <v>0</v>
      </c>
      <c r="E98" s="760">
        <v>0</v>
      </c>
      <c r="F98" s="761">
        <f>'表V2 180306'!S68</f>
        <v>0</v>
      </c>
      <c r="G98" s="762">
        <f t="shared" si="0"/>
        <v>0</v>
      </c>
      <c r="H98" s="93"/>
      <c r="I98" s="93"/>
      <c r="J98" s="93"/>
      <c r="K98" s="93"/>
      <c r="L98" s="93"/>
      <c r="M98" s="93"/>
      <c r="N98" s="93"/>
      <c r="O98" s="93"/>
      <c r="P98" s="93"/>
      <c r="Q98" s="93"/>
      <c r="R98" s="93"/>
      <c r="S98" s="93"/>
      <c r="T98" s="93"/>
      <c r="U98" s="93"/>
      <c r="V98" s="93"/>
      <c r="W98" s="93"/>
      <c r="X98" s="93"/>
      <c r="Y98" s="93"/>
      <c r="Z98" s="93"/>
      <c r="AA98" s="93"/>
      <c r="AB98" s="93"/>
      <c r="AC98" s="93"/>
      <c r="AD98" s="93"/>
      <c r="AE98" s="93"/>
      <c r="AF98" s="93"/>
      <c r="AG98" s="93"/>
      <c r="AH98" s="93"/>
      <c r="AI98" s="93"/>
      <c r="AJ98" s="93"/>
      <c r="AK98" s="93"/>
      <c r="AL98" s="93"/>
      <c r="AM98" s="93"/>
      <c r="AN98" s="93"/>
      <c r="AO98" s="93"/>
      <c r="AP98" s="93"/>
      <c r="AQ98" s="93"/>
      <c r="AR98" s="93"/>
      <c r="AS98" s="93"/>
      <c r="AT98" s="93"/>
      <c r="AU98" s="93"/>
      <c r="AV98" s="93"/>
      <c r="AW98" s="93"/>
      <c r="AX98" s="93"/>
      <c r="AY98" s="93"/>
      <c r="AZ98" s="93"/>
      <c r="BA98" s="93"/>
      <c r="BB98" s="93"/>
      <c r="BC98" s="93"/>
      <c r="BD98" s="93"/>
      <c r="BE98" s="93"/>
      <c r="BF98" s="93"/>
      <c r="BG98" s="93"/>
      <c r="BH98" s="93"/>
      <c r="BI98" s="93"/>
      <c r="BJ98" s="93"/>
      <c r="BK98" s="93"/>
      <c r="BL98" s="93"/>
      <c r="BM98" s="93"/>
      <c r="BN98" s="93"/>
      <c r="BO98" s="93"/>
      <c r="BP98" s="93"/>
      <c r="BQ98" s="93"/>
      <c r="BR98" s="93"/>
      <c r="BS98" s="93"/>
      <c r="BT98" s="93"/>
      <c r="BU98" s="93"/>
      <c r="BV98" s="93"/>
      <c r="BW98" s="93"/>
      <c r="BX98" s="93"/>
      <c r="BY98" s="93"/>
      <c r="BZ98" s="93"/>
      <c r="CA98" s="93"/>
      <c r="CB98" s="93"/>
      <c r="CC98" s="93"/>
      <c r="CD98" s="93"/>
      <c r="CE98" s="93"/>
      <c r="CF98" s="93"/>
      <c r="CG98" s="93"/>
      <c r="CH98" s="93"/>
      <c r="CI98" s="93"/>
      <c r="CJ98" s="93"/>
      <c r="CK98" s="93"/>
      <c r="CL98" s="93"/>
      <c r="CM98" s="93"/>
      <c r="CN98" s="93"/>
      <c r="CO98" s="93"/>
      <c r="CP98" s="93"/>
      <c r="CQ98" s="93"/>
      <c r="CR98" s="93"/>
      <c r="CS98" s="93"/>
      <c r="CT98" s="93"/>
      <c r="CU98" s="93"/>
      <c r="CV98" s="93"/>
      <c r="CW98" s="94"/>
      <c r="CX98" s="94"/>
    </row>
    <row r="99" spans="1:102" s="48" customFormat="1" ht="12">
      <c r="A99" s="92"/>
      <c r="B99" s="751"/>
      <c r="C99" s="758" t="s">
        <v>179</v>
      </c>
      <c r="D99" s="759">
        <v>0</v>
      </c>
      <c r="E99" s="760">
        <v>0</v>
      </c>
      <c r="F99" s="761">
        <f>'表V2 180306'!S69</f>
        <v>0</v>
      </c>
      <c r="G99" s="762">
        <f t="shared" si="0"/>
        <v>0</v>
      </c>
      <c r="H99" s="93"/>
      <c r="I99" s="93"/>
      <c r="J99" s="93"/>
      <c r="K99" s="93"/>
      <c r="L99" s="93"/>
      <c r="M99" s="93"/>
      <c r="N99" s="93"/>
      <c r="O99" s="93"/>
      <c r="P99" s="93"/>
      <c r="Q99" s="93"/>
      <c r="R99" s="93"/>
      <c r="S99" s="93"/>
      <c r="T99" s="93"/>
      <c r="U99" s="93"/>
      <c r="V99" s="93"/>
      <c r="W99" s="93"/>
      <c r="X99" s="93"/>
      <c r="Y99" s="93"/>
      <c r="Z99" s="93"/>
      <c r="AA99" s="93"/>
      <c r="AB99" s="93"/>
      <c r="AC99" s="93"/>
      <c r="AD99" s="93"/>
      <c r="AE99" s="93"/>
      <c r="AF99" s="93"/>
      <c r="AG99" s="93"/>
      <c r="AH99" s="93"/>
      <c r="AI99" s="93"/>
      <c r="AJ99" s="93"/>
      <c r="AK99" s="93"/>
      <c r="AL99" s="93"/>
      <c r="AM99" s="93"/>
      <c r="AN99" s="93"/>
      <c r="AO99" s="93"/>
      <c r="AP99" s="93"/>
      <c r="AQ99" s="93"/>
      <c r="AR99" s="93"/>
      <c r="AS99" s="93"/>
      <c r="AT99" s="93"/>
      <c r="AU99" s="93"/>
      <c r="AV99" s="93"/>
      <c r="AW99" s="93"/>
      <c r="AX99" s="93"/>
      <c r="AY99" s="93"/>
      <c r="AZ99" s="93"/>
      <c r="BA99" s="93"/>
      <c r="BB99" s="93"/>
      <c r="BC99" s="93"/>
      <c r="BD99" s="93"/>
      <c r="BE99" s="93"/>
      <c r="BF99" s="93"/>
      <c r="BG99" s="93"/>
      <c r="BH99" s="93"/>
      <c r="BI99" s="93"/>
      <c r="BJ99" s="93"/>
      <c r="BK99" s="93"/>
      <c r="BL99" s="93"/>
      <c r="BM99" s="93"/>
      <c r="BN99" s="93"/>
      <c r="BO99" s="93"/>
      <c r="BP99" s="93"/>
      <c r="BQ99" s="93"/>
      <c r="BR99" s="93"/>
      <c r="BS99" s="93"/>
      <c r="BT99" s="93"/>
      <c r="BU99" s="93"/>
      <c r="BV99" s="93"/>
      <c r="BW99" s="93"/>
      <c r="BX99" s="93"/>
      <c r="BY99" s="93"/>
      <c r="BZ99" s="93"/>
      <c r="CA99" s="93"/>
      <c r="CB99" s="93"/>
      <c r="CC99" s="93"/>
      <c r="CD99" s="93"/>
      <c r="CE99" s="93"/>
      <c r="CF99" s="93"/>
      <c r="CG99" s="93"/>
      <c r="CH99" s="93"/>
      <c r="CI99" s="93"/>
      <c r="CJ99" s="93"/>
      <c r="CK99" s="93"/>
      <c r="CL99" s="93"/>
      <c r="CM99" s="93"/>
      <c r="CN99" s="93"/>
      <c r="CO99" s="93"/>
      <c r="CP99" s="93"/>
      <c r="CQ99" s="93"/>
      <c r="CR99" s="93"/>
      <c r="CS99" s="93"/>
      <c r="CT99" s="93"/>
      <c r="CU99" s="93"/>
      <c r="CV99" s="93"/>
      <c r="CW99" s="94"/>
      <c r="CX99" s="94"/>
    </row>
    <row r="100" spans="1:102" s="48" customFormat="1" ht="12">
      <c r="A100" s="92"/>
      <c r="B100" s="772"/>
      <c r="C100" s="758" t="s">
        <v>180</v>
      </c>
      <c r="D100" s="759">
        <v>0</v>
      </c>
      <c r="E100" s="760">
        <v>0</v>
      </c>
      <c r="F100" s="761">
        <f>'表V2 180306'!S70</f>
        <v>0</v>
      </c>
      <c r="G100" s="762">
        <f t="shared" si="0"/>
        <v>0</v>
      </c>
      <c r="H100" s="93"/>
      <c r="I100" s="93"/>
      <c r="J100" s="93"/>
      <c r="K100" s="93"/>
      <c r="L100" s="93"/>
      <c r="M100" s="93"/>
      <c r="N100" s="93"/>
      <c r="O100" s="93"/>
      <c r="P100" s="93"/>
      <c r="Q100" s="93"/>
      <c r="R100" s="93"/>
      <c r="S100" s="93"/>
      <c r="T100" s="93"/>
      <c r="U100" s="93"/>
      <c r="V100" s="93"/>
      <c r="W100" s="93"/>
      <c r="X100" s="93"/>
      <c r="Y100" s="93"/>
      <c r="Z100" s="93"/>
      <c r="AA100" s="93"/>
      <c r="AB100" s="93"/>
      <c r="AC100" s="93"/>
      <c r="AD100" s="93"/>
      <c r="AE100" s="93"/>
      <c r="AF100" s="93"/>
      <c r="AG100" s="93"/>
      <c r="AH100" s="93"/>
      <c r="AI100" s="93"/>
      <c r="AJ100" s="93"/>
      <c r="AK100" s="93"/>
      <c r="AL100" s="93"/>
      <c r="AM100" s="93"/>
      <c r="AN100" s="93"/>
      <c r="AO100" s="93"/>
      <c r="AP100" s="93"/>
      <c r="AQ100" s="93"/>
      <c r="AR100" s="93"/>
      <c r="AS100" s="93"/>
      <c r="AT100" s="93"/>
      <c r="AU100" s="93"/>
      <c r="AV100" s="93"/>
      <c r="AW100" s="93"/>
      <c r="AX100" s="93"/>
      <c r="AY100" s="93"/>
      <c r="AZ100" s="93"/>
      <c r="BA100" s="93"/>
      <c r="BB100" s="93"/>
      <c r="BC100" s="93"/>
      <c r="BD100" s="93"/>
      <c r="BE100" s="93"/>
      <c r="BF100" s="93"/>
      <c r="BG100" s="93"/>
      <c r="BH100" s="93"/>
      <c r="BI100" s="93"/>
      <c r="BJ100" s="93"/>
      <c r="BK100" s="93"/>
      <c r="BL100" s="93"/>
      <c r="BM100" s="93"/>
      <c r="BN100" s="93"/>
      <c r="BO100" s="93"/>
      <c r="BP100" s="93"/>
      <c r="BQ100" s="93"/>
      <c r="BR100" s="93"/>
      <c r="BS100" s="93"/>
      <c r="BT100" s="93"/>
      <c r="BU100" s="93"/>
      <c r="BV100" s="93"/>
      <c r="BW100" s="93"/>
      <c r="BX100" s="93"/>
      <c r="BY100" s="93"/>
      <c r="BZ100" s="93"/>
      <c r="CA100" s="93"/>
      <c r="CB100" s="93"/>
      <c r="CC100" s="93"/>
      <c r="CD100" s="93"/>
      <c r="CE100" s="93"/>
      <c r="CF100" s="93"/>
      <c r="CG100" s="93"/>
      <c r="CH100" s="93"/>
      <c r="CI100" s="93"/>
      <c r="CJ100" s="93"/>
      <c r="CK100" s="93"/>
      <c r="CL100" s="93"/>
      <c r="CM100" s="93"/>
      <c r="CN100" s="93"/>
      <c r="CO100" s="93"/>
      <c r="CP100" s="93"/>
      <c r="CQ100" s="93"/>
      <c r="CR100" s="93"/>
      <c r="CS100" s="93"/>
      <c r="CT100" s="93"/>
      <c r="CU100" s="93"/>
      <c r="CV100" s="93"/>
      <c r="CW100" s="94"/>
      <c r="CX100" s="94"/>
    </row>
    <row r="101" spans="1:102" s="48" customFormat="1" ht="12">
      <c r="A101" s="92"/>
      <c r="B101" s="764" t="s">
        <v>181</v>
      </c>
      <c r="C101" s="758"/>
      <c r="D101" s="759">
        <v>15.59</v>
      </c>
      <c r="E101" s="760">
        <v>7.3276136585026463E-2</v>
      </c>
      <c r="F101" s="761">
        <f>'表V2 180306'!S71</f>
        <v>0</v>
      </c>
      <c r="G101" s="762">
        <f t="shared" si="0"/>
        <v>0</v>
      </c>
      <c r="H101" s="93"/>
      <c r="I101" s="93"/>
      <c r="J101" s="93"/>
      <c r="K101" s="93"/>
      <c r="L101" s="93"/>
      <c r="M101" s="93"/>
      <c r="N101" s="93"/>
      <c r="O101" s="93"/>
      <c r="P101" s="93"/>
      <c r="Q101" s="93"/>
      <c r="R101" s="93"/>
      <c r="S101" s="93"/>
      <c r="T101" s="93"/>
      <c r="U101" s="93"/>
      <c r="V101" s="93"/>
      <c r="W101" s="93"/>
      <c r="X101" s="93"/>
      <c r="Y101" s="93"/>
      <c r="Z101" s="93"/>
      <c r="AA101" s="93"/>
      <c r="AB101" s="93"/>
      <c r="AC101" s="93"/>
      <c r="AD101" s="93"/>
      <c r="AE101" s="93"/>
      <c r="AF101" s="93"/>
      <c r="AG101" s="93"/>
      <c r="AH101" s="93"/>
      <c r="AI101" s="93"/>
      <c r="AJ101" s="93"/>
      <c r="AK101" s="93"/>
      <c r="AL101" s="93"/>
      <c r="AM101" s="93"/>
      <c r="AN101" s="93"/>
      <c r="AO101" s="93"/>
      <c r="AP101" s="93"/>
      <c r="AQ101" s="93"/>
      <c r="AR101" s="93"/>
      <c r="AS101" s="93"/>
      <c r="AT101" s="93"/>
      <c r="AU101" s="93"/>
      <c r="AV101" s="93"/>
      <c r="AW101" s="93"/>
      <c r="AX101" s="93"/>
      <c r="AY101" s="93"/>
      <c r="AZ101" s="93"/>
      <c r="BA101" s="93"/>
      <c r="BB101" s="93"/>
      <c r="BC101" s="93"/>
      <c r="BD101" s="93"/>
      <c r="BE101" s="93"/>
      <c r="BF101" s="93"/>
      <c r="BG101" s="93"/>
      <c r="BH101" s="93"/>
      <c r="BI101" s="93"/>
      <c r="BJ101" s="93"/>
      <c r="BK101" s="93"/>
      <c r="BL101" s="93"/>
      <c r="BM101" s="93"/>
      <c r="BN101" s="93"/>
      <c r="BO101" s="93"/>
      <c r="BP101" s="93"/>
      <c r="BQ101" s="93"/>
      <c r="BR101" s="93"/>
      <c r="BS101" s="93"/>
      <c r="BT101" s="93"/>
      <c r="BU101" s="93"/>
      <c r="BV101" s="93"/>
      <c r="BW101" s="93"/>
      <c r="BX101" s="93"/>
      <c r="BY101" s="93"/>
      <c r="BZ101" s="93"/>
      <c r="CA101" s="93"/>
      <c r="CB101" s="93"/>
      <c r="CC101" s="93"/>
      <c r="CD101" s="93"/>
      <c r="CE101" s="93"/>
      <c r="CF101" s="93"/>
      <c r="CG101" s="93"/>
      <c r="CH101" s="93"/>
      <c r="CI101" s="93"/>
      <c r="CJ101" s="93"/>
      <c r="CK101" s="93"/>
      <c r="CL101" s="93"/>
      <c r="CM101" s="93"/>
      <c r="CN101" s="93"/>
      <c r="CO101" s="93"/>
      <c r="CP101" s="93"/>
      <c r="CQ101" s="93"/>
      <c r="CR101" s="93"/>
      <c r="CS101" s="93"/>
      <c r="CT101" s="93"/>
      <c r="CU101" s="93"/>
      <c r="CV101" s="93"/>
      <c r="CW101" s="94"/>
      <c r="CX101" s="94"/>
    </row>
    <row r="102" spans="1:102" s="48" customFormat="1" ht="12">
      <c r="A102" s="92"/>
      <c r="B102" s="763"/>
      <c r="C102" s="758" t="s">
        <v>182</v>
      </c>
      <c r="D102" s="759">
        <v>0</v>
      </c>
      <c r="E102" s="760">
        <v>0</v>
      </c>
      <c r="F102" s="761">
        <f>'表V2 180306'!S72</f>
        <v>0</v>
      </c>
      <c r="G102" s="762">
        <f t="shared" si="0"/>
        <v>0</v>
      </c>
      <c r="H102" s="93"/>
      <c r="I102" s="93"/>
      <c r="J102" s="93"/>
      <c r="K102" s="93"/>
      <c r="L102" s="93"/>
      <c r="M102" s="93"/>
      <c r="N102" s="93"/>
      <c r="O102" s="93"/>
      <c r="P102" s="93"/>
      <c r="Q102" s="93"/>
      <c r="R102" s="93"/>
      <c r="S102" s="93"/>
      <c r="T102" s="93"/>
      <c r="U102" s="93"/>
      <c r="V102" s="93"/>
      <c r="W102" s="93"/>
      <c r="X102" s="93"/>
      <c r="Y102" s="93"/>
      <c r="Z102" s="93"/>
      <c r="AA102" s="93"/>
      <c r="AB102" s="93"/>
      <c r="AC102" s="93"/>
      <c r="AD102" s="93"/>
      <c r="AE102" s="93"/>
      <c r="AF102" s="93"/>
      <c r="AG102" s="93"/>
      <c r="AH102" s="93"/>
      <c r="AI102" s="93"/>
      <c r="AJ102" s="93"/>
      <c r="AK102" s="93"/>
      <c r="AL102" s="93"/>
      <c r="AM102" s="93"/>
      <c r="AN102" s="93"/>
      <c r="AO102" s="93"/>
      <c r="AP102" s="93"/>
      <c r="AQ102" s="93"/>
      <c r="AR102" s="93"/>
      <c r="AS102" s="93"/>
      <c r="AT102" s="93"/>
      <c r="AU102" s="93"/>
      <c r="AV102" s="93"/>
      <c r="AW102" s="93"/>
      <c r="AX102" s="93"/>
      <c r="AY102" s="93"/>
      <c r="AZ102" s="93"/>
      <c r="BA102" s="93"/>
      <c r="BB102" s="93"/>
      <c r="BC102" s="93"/>
      <c r="BD102" s="93"/>
      <c r="BE102" s="93"/>
      <c r="BF102" s="93"/>
      <c r="BG102" s="93"/>
      <c r="BH102" s="93"/>
      <c r="BI102" s="93"/>
      <c r="BJ102" s="93"/>
      <c r="BK102" s="93"/>
      <c r="BL102" s="93"/>
      <c r="BM102" s="93"/>
      <c r="BN102" s="93"/>
      <c r="BO102" s="93"/>
      <c r="BP102" s="93"/>
      <c r="BQ102" s="93"/>
      <c r="BR102" s="93"/>
      <c r="BS102" s="93"/>
      <c r="BT102" s="93"/>
      <c r="BU102" s="93"/>
      <c r="BV102" s="93"/>
      <c r="BW102" s="93"/>
      <c r="BX102" s="93"/>
      <c r="BY102" s="93"/>
      <c r="BZ102" s="93"/>
      <c r="CA102" s="93"/>
      <c r="CB102" s="93"/>
      <c r="CC102" s="93"/>
      <c r="CD102" s="93"/>
      <c r="CE102" s="93"/>
      <c r="CF102" s="93"/>
      <c r="CG102" s="93"/>
      <c r="CH102" s="93"/>
      <c r="CI102" s="93"/>
      <c r="CJ102" s="93"/>
      <c r="CK102" s="93"/>
      <c r="CL102" s="93"/>
      <c r="CM102" s="93"/>
      <c r="CN102" s="93"/>
      <c r="CO102" s="93"/>
      <c r="CP102" s="93"/>
      <c r="CQ102" s="93"/>
      <c r="CR102" s="93"/>
      <c r="CS102" s="93"/>
      <c r="CT102" s="93"/>
      <c r="CU102" s="93"/>
      <c r="CV102" s="93"/>
      <c r="CW102" s="94"/>
      <c r="CX102" s="94"/>
    </row>
    <row r="103" spans="1:102" s="48" customFormat="1" ht="12">
      <c r="A103" s="92"/>
      <c r="B103" s="764" t="s">
        <v>183</v>
      </c>
      <c r="C103" s="758"/>
      <c r="D103" s="759">
        <v>1.55</v>
      </c>
      <c r="E103" s="760">
        <v>7.2853118477736387E-3</v>
      </c>
      <c r="F103" s="761">
        <f>'表V2 180306'!S73</f>
        <v>0</v>
      </c>
      <c r="G103" s="762">
        <f t="shared" si="0"/>
        <v>0</v>
      </c>
      <c r="H103" s="93"/>
      <c r="I103" s="93"/>
      <c r="J103" s="93"/>
      <c r="K103" s="93"/>
      <c r="L103" s="93"/>
      <c r="M103" s="93"/>
      <c r="N103" s="93"/>
      <c r="O103" s="93"/>
      <c r="P103" s="93"/>
      <c r="Q103" s="93"/>
      <c r="R103" s="93"/>
      <c r="S103" s="93"/>
      <c r="T103" s="93"/>
      <c r="U103" s="93"/>
      <c r="V103" s="93"/>
      <c r="W103" s="93"/>
      <c r="X103" s="93"/>
      <c r="Y103" s="93"/>
      <c r="Z103" s="93"/>
      <c r="AA103" s="93"/>
      <c r="AB103" s="93"/>
      <c r="AC103" s="93"/>
      <c r="AD103" s="93"/>
      <c r="AE103" s="93"/>
      <c r="AF103" s="93"/>
      <c r="AG103" s="93"/>
      <c r="AH103" s="93"/>
      <c r="AI103" s="93"/>
      <c r="AJ103" s="93"/>
      <c r="AK103" s="93"/>
      <c r="AL103" s="93"/>
      <c r="AM103" s="93"/>
      <c r="AN103" s="93"/>
      <c r="AO103" s="93"/>
      <c r="AP103" s="93"/>
      <c r="AQ103" s="93"/>
      <c r="AR103" s="93"/>
      <c r="AS103" s="93"/>
      <c r="AT103" s="93"/>
      <c r="AU103" s="93"/>
      <c r="AV103" s="93"/>
      <c r="AW103" s="93"/>
      <c r="AX103" s="93"/>
      <c r="AY103" s="93"/>
      <c r="AZ103" s="93"/>
      <c r="BA103" s="93"/>
      <c r="BB103" s="93"/>
      <c r="BC103" s="93"/>
      <c r="BD103" s="93"/>
      <c r="BE103" s="93"/>
      <c r="BF103" s="93"/>
      <c r="BG103" s="93"/>
      <c r="BH103" s="93"/>
      <c r="BI103" s="93"/>
      <c r="BJ103" s="93"/>
      <c r="BK103" s="93"/>
      <c r="BL103" s="93"/>
      <c r="BM103" s="93"/>
      <c r="BN103" s="93"/>
      <c r="BO103" s="93"/>
      <c r="BP103" s="93"/>
      <c r="BQ103" s="93"/>
      <c r="BR103" s="93"/>
      <c r="BS103" s="93"/>
      <c r="BT103" s="93"/>
      <c r="BU103" s="93"/>
      <c r="BV103" s="93"/>
      <c r="BW103" s="93"/>
      <c r="BX103" s="93"/>
      <c r="BY103" s="93"/>
      <c r="BZ103" s="93"/>
      <c r="CA103" s="93"/>
      <c r="CB103" s="93"/>
      <c r="CC103" s="93"/>
      <c r="CD103" s="93"/>
      <c r="CE103" s="93"/>
      <c r="CF103" s="93"/>
      <c r="CG103" s="93"/>
      <c r="CH103" s="93"/>
      <c r="CI103" s="93"/>
      <c r="CJ103" s="93"/>
      <c r="CK103" s="93"/>
      <c r="CL103" s="93"/>
      <c r="CM103" s="93"/>
      <c r="CN103" s="93"/>
      <c r="CO103" s="93"/>
      <c r="CP103" s="93"/>
      <c r="CQ103" s="93"/>
      <c r="CR103" s="93"/>
      <c r="CS103" s="93"/>
      <c r="CT103" s="93"/>
      <c r="CU103" s="93"/>
      <c r="CV103" s="93"/>
      <c r="CW103" s="94"/>
      <c r="CX103" s="94"/>
    </row>
    <row r="104" spans="1:102" s="98" customFormat="1" ht="12">
      <c r="A104" s="92"/>
      <c r="B104" s="751"/>
      <c r="C104" s="758" t="s">
        <v>184</v>
      </c>
      <c r="D104" s="759">
        <v>0</v>
      </c>
      <c r="E104" s="760">
        <v>0</v>
      </c>
      <c r="F104" s="761">
        <f>'表V2 180306'!S74</f>
        <v>0</v>
      </c>
      <c r="G104" s="762">
        <f t="shared" ref="G104:G121" si="1">F104/F$121*100</f>
        <v>0</v>
      </c>
      <c r="H104" s="97"/>
      <c r="I104" s="97"/>
      <c r="J104" s="97"/>
      <c r="K104" s="97"/>
      <c r="L104" s="97"/>
      <c r="M104" s="97"/>
      <c r="N104" s="97"/>
      <c r="O104" s="97"/>
      <c r="P104" s="97"/>
      <c r="Q104" s="97"/>
      <c r="R104" s="97"/>
      <c r="S104" s="97"/>
      <c r="T104" s="97"/>
      <c r="U104" s="97"/>
      <c r="V104" s="97"/>
      <c r="W104" s="97"/>
      <c r="X104" s="97"/>
      <c r="Y104" s="97"/>
      <c r="Z104" s="97"/>
      <c r="AA104" s="97"/>
      <c r="AB104" s="97"/>
      <c r="AC104" s="97"/>
      <c r="AD104" s="97"/>
      <c r="AE104" s="97"/>
      <c r="AF104" s="97"/>
      <c r="AG104" s="97"/>
      <c r="AH104" s="97"/>
      <c r="AI104" s="97"/>
      <c r="AJ104" s="97"/>
      <c r="AK104" s="97"/>
      <c r="AL104" s="97"/>
      <c r="AM104" s="97"/>
      <c r="AN104" s="97"/>
      <c r="AO104" s="97"/>
      <c r="AP104" s="97"/>
      <c r="AQ104" s="97"/>
      <c r="AR104" s="97"/>
      <c r="AS104" s="97"/>
      <c r="AT104" s="97"/>
      <c r="AU104" s="97"/>
      <c r="AV104" s="97"/>
      <c r="AW104" s="97"/>
      <c r="AX104" s="97"/>
      <c r="AY104" s="97"/>
      <c r="AZ104" s="97"/>
      <c r="BA104" s="97"/>
      <c r="BB104" s="97"/>
      <c r="BC104" s="97"/>
      <c r="BD104" s="97"/>
      <c r="BE104" s="97"/>
      <c r="BF104" s="97"/>
      <c r="BG104" s="97"/>
      <c r="BH104" s="97"/>
      <c r="BI104" s="97"/>
      <c r="BJ104" s="97"/>
      <c r="BK104" s="97"/>
      <c r="BL104" s="97"/>
      <c r="BM104" s="97"/>
      <c r="BN104" s="97"/>
      <c r="BO104" s="97"/>
      <c r="BP104" s="97"/>
      <c r="BQ104" s="97"/>
      <c r="BR104" s="97"/>
      <c r="BS104" s="97"/>
      <c r="BT104" s="97"/>
      <c r="BU104" s="97"/>
      <c r="BV104" s="97"/>
      <c r="BW104" s="97"/>
      <c r="BX104" s="97"/>
      <c r="BY104" s="97"/>
      <c r="BZ104" s="97"/>
      <c r="CA104" s="97"/>
      <c r="CB104" s="97"/>
      <c r="CC104" s="97"/>
      <c r="CD104" s="97"/>
      <c r="CE104" s="97"/>
      <c r="CF104" s="97"/>
      <c r="CG104" s="97"/>
      <c r="CH104" s="97"/>
      <c r="CI104" s="97"/>
      <c r="CJ104" s="97"/>
      <c r="CK104" s="97"/>
      <c r="CL104" s="97"/>
      <c r="CM104" s="97"/>
      <c r="CN104" s="97"/>
      <c r="CO104" s="97"/>
      <c r="CP104" s="97"/>
      <c r="CQ104" s="97"/>
      <c r="CR104" s="97"/>
      <c r="CS104" s="97"/>
      <c r="CT104" s="97"/>
      <c r="CU104" s="97"/>
      <c r="CV104" s="97"/>
      <c r="CW104" s="99"/>
      <c r="CX104" s="99"/>
    </row>
    <row r="105" spans="1:102" s="98" customFormat="1" ht="12">
      <c r="A105" s="92"/>
      <c r="B105" s="772"/>
      <c r="C105" s="758" t="s">
        <v>185</v>
      </c>
      <c r="D105" s="759">
        <v>0</v>
      </c>
      <c r="E105" s="760">
        <v>0</v>
      </c>
      <c r="F105" s="761">
        <f>'表V2 180306'!S75</f>
        <v>0</v>
      </c>
      <c r="G105" s="762">
        <f t="shared" si="1"/>
        <v>0</v>
      </c>
      <c r="H105" s="97"/>
      <c r="I105" s="97"/>
      <c r="J105" s="97"/>
      <c r="K105" s="97"/>
      <c r="L105" s="97"/>
      <c r="M105" s="97"/>
      <c r="N105" s="97"/>
      <c r="O105" s="97"/>
      <c r="P105" s="97"/>
      <c r="Q105" s="97"/>
      <c r="R105" s="97"/>
      <c r="S105" s="97"/>
      <c r="T105" s="97"/>
      <c r="U105" s="97"/>
      <c r="V105" s="97"/>
      <c r="W105" s="97"/>
      <c r="X105" s="97"/>
      <c r="Y105" s="97"/>
      <c r="Z105" s="97"/>
      <c r="AA105" s="97"/>
      <c r="AB105" s="97"/>
      <c r="AC105" s="97"/>
      <c r="AD105" s="97"/>
      <c r="AE105" s="97"/>
      <c r="AF105" s="97"/>
      <c r="AG105" s="97"/>
      <c r="AH105" s="97"/>
      <c r="AI105" s="97"/>
      <c r="AJ105" s="97"/>
      <c r="AK105" s="97"/>
      <c r="AL105" s="97"/>
      <c r="AM105" s="97"/>
      <c r="AN105" s="97"/>
      <c r="AO105" s="97"/>
      <c r="AP105" s="97"/>
      <c r="AQ105" s="97"/>
      <c r="AR105" s="97"/>
      <c r="AS105" s="97"/>
      <c r="AT105" s="97"/>
      <c r="AU105" s="97"/>
      <c r="AV105" s="97"/>
      <c r="AW105" s="97"/>
      <c r="AX105" s="97"/>
      <c r="AY105" s="97"/>
      <c r="AZ105" s="97"/>
      <c r="BA105" s="97"/>
      <c r="BB105" s="97"/>
      <c r="BC105" s="97"/>
      <c r="BD105" s="97"/>
      <c r="BE105" s="97"/>
      <c r="BF105" s="97"/>
      <c r="BG105" s="97"/>
      <c r="BH105" s="97"/>
      <c r="BI105" s="97"/>
      <c r="BJ105" s="97"/>
      <c r="BK105" s="97"/>
      <c r="BL105" s="97"/>
      <c r="BM105" s="97"/>
      <c r="BN105" s="97"/>
      <c r="BO105" s="97"/>
      <c r="BP105" s="97"/>
      <c r="BQ105" s="97"/>
      <c r="BR105" s="97"/>
      <c r="BS105" s="97"/>
      <c r="BT105" s="97"/>
      <c r="BU105" s="97"/>
      <c r="BV105" s="97"/>
      <c r="BW105" s="97"/>
      <c r="BX105" s="97"/>
      <c r="BY105" s="97"/>
      <c r="BZ105" s="97"/>
      <c r="CA105" s="97"/>
      <c r="CB105" s="97"/>
      <c r="CC105" s="97"/>
      <c r="CD105" s="97"/>
      <c r="CE105" s="97"/>
      <c r="CF105" s="97"/>
      <c r="CG105" s="97"/>
      <c r="CH105" s="97"/>
      <c r="CI105" s="97"/>
      <c r="CJ105" s="97"/>
      <c r="CK105" s="97"/>
      <c r="CL105" s="97"/>
      <c r="CM105" s="97"/>
      <c r="CN105" s="97"/>
      <c r="CO105" s="97"/>
      <c r="CP105" s="97"/>
      <c r="CQ105" s="97"/>
      <c r="CR105" s="97"/>
      <c r="CS105" s="97"/>
      <c r="CT105" s="97"/>
      <c r="CU105" s="97"/>
      <c r="CV105" s="97"/>
      <c r="CW105" s="99"/>
      <c r="CX105" s="99"/>
    </row>
    <row r="106" spans="1:102" s="98" customFormat="1" ht="12">
      <c r="A106" s="92"/>
      <c r="B106" s="764" t="s">
        <v>186</v>
      </c>
      <c r="C106" s="758"/>
      <c r="D106" s="759">
        <v>0</v>
      </c>
      <c r="E106" s="760">
        <v>0</v>
      </c>
      <c r="F106" s="761">
        <f>'表V2 180306'!S76</f>
        <v>0</v>
      </c>
      <c r="G106" s="762">
        <f t="shared" si="1"/>
        <v>0</v>
      </c>
      <c r="H106" s="97"/>
      <c r="I106" s="97"/>
      <c r="J106" s="97"/>
      <c r="K106" s="97"/>
      <c r="L106" s="97"/>
      <c r="M106" s="97"/>
      <c r="N106" s="97"/>
      <c r="O106" s="97"/>
      <c r="P106" s="97"/>
      <c r="Q106" s="97"/>
      <c r="R106" s="97"/>
      <c r="S106" s="97"/>
      <c r="T106" s="97"/>
      <c r="U106" s="97"/>
      <c r="V106" s="97"/>
      <c r="W106" s="97"/>
      <c r="X106" s="97"/>
      <c r="Y106" s="97"/>
      <c r="Z106" s="97"/>
      <c r="AA106" s="97"/>
      <c r="AB106" s="97"/>
      <c r="AC106" s="97"/>
      <c r="AD106" s="97"/>
      <c r="AE106" s="97"/>
      <c r="AF106" s="97"/>
      <c r="AG106" s="97"/>
      <c r="AH106" s="97"/>
      <c r="AI106" s="97"/>
      <c r="AJ106" s="97"/>
      <c r="AK106" s="97"/>
      <c r="AL106" s="97"/>
      <c r="AM106" s="97"/>
      <c r="AN106" s="97"/>
      <c r="AO106" s="97"/>
      <c r="AP106" s="97"/>
      <c r="AQ106" s="97"/>
      <c r="AR106" s="97"/>
      <c r="AS106" s="97"/>
      <c r="AT106" s="97"/>
      <c r="AU106" s="97"/>
      <c r="AV106" s="97"/>
      <c r="AW106" s="97"/>
      <c r="AX106" s="97"/>
      <c r="AY106" s="97"/>
      <c r="AZ106" s="97"/>
      <c r="BA106" s="97"/>
      <c r="BB106" s="97"/>
      <c r="BC106" s="97"/>
      <c r="BD106" s="97"/>
      <c r="BE106" s="97"/>
      <c r="BF106" s="97"/>
      <c r="BG106" s="97"/>
      <c r="BH106" s="97"/>
      <c r="BI106" s="97"/>
      <c r="BJ106" s="97"/>
      <c r="BK106" s="97"/>
      <c r="BL106" s="97"/>
      <c r="BM106" s="97"/>
      <c r="BN106" s="97"/>
      <c r="BO106" s="97"/>
      <c r="BP106" s="97"/>
      <c r="BQ106" s="97"/>
      <c r="BR106" s="97"/>
      <c r="BS106" s="97"/>
      <c r="BT106" s="97"/>
      <c r="BU106" s="97"/>
      <c r="BV106" s="97"/>
      <c r="BW106" s="97"/>
      <c r="BX106" s="97"/>
      <c r="BY106" s="97"/>
      <c r="BZ106" s="97"/>
      <c r="CA106" s="97"/>
      <c r="CB106" s="97"/>
      <c r="CC106" s="97"/>
      <c r="CD106" s="97"/>
      <c r="CE106" s="97"/>
      <c r="CF106" s="97"/>
      <c r="CG106" s="97"/>
      <c r="CH106" s="97"/>
      <c r="CI106" s="97"/>
      <c r="CJ106" s="97"/>
      <c r="CK106" s="97"/>
      <c r="CL106" s="97"/>
      <c r="CM106" s="97"/>
      <c r="CN106" s="97"/>
      <c r="CO106" s="97"/>
      <c r="CP106" s="97"/>
      <c r="CQ106" s="97"/>
      <c r="CR106" s="97"/>
      <c r="CS106" s="97"/>
      <c r="CT106" s="97"/>
      <c r="CU106" s="97"/>
      <c r="CV106" s="97"/>
      <c r="CW106" s="99"/>
      <c r="CX106" s="99"/>
    </row>
    <row r="107" spans="1:102" s="48" customFormat="1" ht="12">
      <c r="A107" s="92"/>
      <c r="B107" s="751"/>
      <c r="C107" s="758" t="s">
        <v>187</v>
      </c>
      <c r="D107" s="759">
        <v>0</v>
      </c>
      <c r="E107" s="760">
        <v>0</v>
      </c>
      <c r="F107" s="761">
        <f>'表V2 180306'!S77</f>
        <v>0</v>
      </c>
      <c r="G107" s="762">
        <f t="shared" si="1"/>
        <v>0</v>
      </c>
      <c r="H107" s="93"/>
      <c r="I107" s="93"/>
      <c r="J107" s="93"/>
      <c r="K107" s="93"/>
      <c r="L107" s="93"/>
      <c r="M107" s="93"/>
      <c r="N107" s="93"/>
      <c r="O107" s="93"/>
      <c r="P107" s="93"/>
      <c r="Q107" s="93"/>
      <c r="R107" s="93"/>
      <c r="S107" s="93"/>
      <c r="T107" s="93"/>
      <c r="U107" s="93"/>
      <c r="V107" s="93"/>
      <c r="W107" s="93"/>
      <c r="X107" s="93"/>
      <c r="Y107" s="93"/>
      <c r="Z107" s="93"/>
      <c r="AA107" s="93"/>
      <c r="AB107" s="93"/>
      <c r="AC107" s="93"/>
      <c r="AD107" s="93"/>
      <c r="AE107" s="93"/>
      <c r="AF107" s="93"/>
      <c r="AG107" s="93"/>
      <c r="AH107" s="93"/>
      <c r="AI107" s="93"/>
      <c r="AJ107" s="93"/>
      <c r="AK107" s="93"/>
      <c r="AL107" s="93"/>
      <c r="AM107" s="93"/>
      <c r="AN107" s="93"/>
      <c r="AO107" s="93"/>
      <c r="AP107" s="93"/>
      <c r="AQ107" s="93"/>
      <c r="AR107" s="93"/>
      <c r="AS107" s="93"/>
      <c r="AT107" s="93"/>
      <c r="AU107" s="93"/>
      <c r="AV107" s="93"/>
      <c r="AW107" s="93"/>
      <c r="AX107" s="93"/>
      <c r="AY107" s="93"/>
      <c r="AZ107" s="93"/>
      <c r="BA107" s="93"/>
      <c r="BB107" s="93"/>
      <c r="BC107" s="93"/>
      <c r="BD107" s="93"/>
      <c r="BE107" s="93"/>
      <c r="BF107" s="93"/>
      <c r="BG107" s="93"/>
      <c r="BH107" s="93"/>
      <c r="BI107" s="93"/>
      <c r="BJ107" s="93"/>
      <c r="BK107" s="93"/>
      <c r="BL107" s="93"/>
      <c r="BM107" s="93"/>
      <c r="BN107" s="93"/>
      <c r="BO107" s="93"/>
      <c r="BP107" s="93"/>
      <c r="BQ107" s="93"/>
      <c r="BR107" s="93"/>
      <c r="BS107" s="93"/>
      <c r="BT107" s="93"/>
      <c r="BU107" s="93"/>
      <c r="BV107" s="93"/>
      <c r="BW107" s="93"/>
      <c r="BX107" s="93"/>
      <c r="BY107" s="93"/>
      <c r="BZ107" s="93"/>
      <c r="CA107" s="93"/>
      <c r="CB107" s="93"/>
      <c r="CC107" s="93"/>
      <c r="CD107" s="93"/>
      <c r="CE107" s="93"/>
      <c r="CF107" s="93"/>
      <c r="CG107" s="93"/>
      <c r="CH107" s="93"/>
      <c r="CI107" s="93"/>
      <c r="CJ107" s="93"/>
      <c r="CK107" s="93"/>
      <c r="CL107" s="93"/>
      <c r="CM107" s="93"/>
      <c r="CN107" s="93"/>
      <c r="CO107" s="93"/>
      <c r="CP107" s="93"/>
      <c r="CQ107" s="93"/>
      <c r="CR107" s="93"/>
      <c r="CS107" s="93"/>
      <c r="CT107" s="93"/>
      <c r="CU107" s="93"/>
      <c r="CV107" s="93"/>
      <c r="CW107" s="94"/>
      <c r="CX107" s="94"/>
    </row>
    <row r="108" spans="1:102" s="48" customFormat="1" ht="12">
      <c r="A108" s="92"/>
      <c r="B108" s="763"/>
      <c r="C108" s="758" t="s">
        <v>188</v>
      </c>
      <c r="D108" s="759">
        <v>0</v>
      </c>
      <c r="E108" s="760">
        <v>0</v>
      </c>
      <c r="F108" s="761">
        <f>'表V2 180306'!S78</f>
        <v>0</v>
      </c>
      <c r="G108" s="762">
        <f t="shared" si="1"/>
        <v>0</v>
      </c>
      <c r="H108" s="93"/>
      <c r="I108" s="93"/>
      <c r="J108" s="93"/>
      <c r="K108" s="93"/>
      <c r="L108" s="93"/>
      <c r="M108" s="93"/>
      <c r="N108" s="93"/>
      <c r="O108" s="93"/>
      <c r="P108" s="93"/>
      <c r="Q108" s="93"/>
      <c r="R108" s="93"/>
      <c r="S108" s="93"/>
      <c r="T108" s="93"/>
      <c r="U108" s="93"/>
      <c r="V108" s="93"/>
      <c r="W108" s="93"/>
      <c r="X108" s="93"/>
      <c r="Y108" s="93"/>
      <c r="Z108" s="93"/>
      <c r="AA108" s="93"/>
      <c r="AB108" s="93"/>
      <c r="AC108" s="93"/>
      <c r="AD108" s="93"/>
      <c r="AE108" s="93"/>
      <c r="AF108" s="93"/>
      <c r="AG108" s="93"/>
      <c r="AH108" s="93"/>
      <c r="AI108" s="93"/>
      <c r="AJ108" s="93"/>
      <c r="AK108" s="93"/>
      <c r="AL108" s="93"/>
      <c r="AM108" s="93"/>
      <c r="AN108" s="93"/>
      <c r="AO108" s="93"/>
      <c r="AP108" s="93"/>
      <c r="AQ108" s="93"/>
      <c r="AR108" s="93"/>
      <c r="AS108" s="93"/>
      <c r="AT108" s="93"/>
      <c r="AU108" s="93"/>
      <c r="AV108" s="93"/>
      <c r="AW108" s="93"/>
      <c r="AX108" s="93"/>
      <c r="AY108" s="93"/>
      <c r="AZ108" s="93"/>
      <c r="BA108" s="93"/>
      <c r="BB108" s="93"/>
      <c r="BC108" s="93"/>
      <c r="BD108" s="93"/>
      <c r="BE108" s="93"/>
      <c r="BF108" s="93"/>
      <c r="BG108" s="93"/>
      <c r="BH108" s="93"/>
      <c r="BI108" s="93"/>
      <c r="BJ108" s="93"/>
      <c r="BK108" s="93"/>
      <c r="BL108" s="93"/>
      <c r="BM108" s="93"/>
      <c r="BN108" s="93"/>
      <c r="BO108" s="93"/>
      <c r="BP108" s="93"/>
      <c r="BQ108" s="93"/>
      <c r="BR108" s="93"/>
      <c r="BS108" s="93"/>
      <c r="BT108" s="93"/>
      <c r="BU108" s="93"/>
      <c r="BV108" s="93"/>
      <c r="BW108" s="93"/>
      <c r="BX108" s="93"/>
      <c r="BY108" s="93"/>
      <c r="BZ108" s="93"/>
      <c r="CA108" s="93"/>
      <c r="CB108" s="93"/>
      <c r="CC108" s="93"/>
      <c r="CD108" s="93"/>
      <c r="CE108" s="93"/>
      <c r="CF108" s="93"/>
      <c r="CG108" s="93"/>
      <c r="CH108" s="93"/>
      <c r="CI108" s="93"/>
      <c r="CJ108" s="93"/>
      <c r="CK108" s="93"/>
      <c r="CL108" s="93"/>
      <c r="CM108" s="93"/>
      <c r="CN108" s="93"/>
      <c r="CO108" s="93"/>
      <c r="CP108" s="93"/>
      <c r="CQ108" s="93"/>
      <c r="CR108" s="93"/>
      <c r="CS108" s="93"/>
      <c r="CT108" s="93"/>
      <c r="CU108" s="93"/>
      <c r="CV108" s="93"/>
      <c r="CW108" s="94"/>
      <c r="CX108" s="94"/>
    </row>
    <row r="109" spans="1:102" s="48" customFormat="1" ht="12">
      <c r="A109" s="92"/>
      <c r="B109" s="764" t="s">
        <v>189</v>
      </c>
      <c r="C109" s="758"/>
      <c r="D109" s="759">
        <v>0.49</v>
      </c>
      <c r="E109" s="760">
        <v>2.3030985841348923E-3</v>
      </c>
      <c r="F109" s="761">
        <f>'表V2 180306'!S79</f>
        <v>0</v>
      </c>
      <c r="G109" s="762">
        <f t="shared" si="1"/>
        <v>0</v>
      </c>
      <c r="H109" s="93"/>
      <c r="I109" s="93"/>
      <c r="J109" s="93"/>
      <c r="K109" s="93"/>
      <c r="L109" s="93"/>
      <c r="M109" s="93"/>
      <c r="N109" s="93"/>
      <c r="O109" s="93"/>
      <c r="P109" s="93"/>
      <c r="Q109" s="93"/>
      <c r="R109" s="93"/>
      <c r="S109" s="93"/>
      <c r="T109" s="93"/>
      <c r="U109" s="93"/>
      <c r="V109" s="93"/>
      <c r="W109" s="93"/>
      <c r="X109" s="93"/>
      <c r="Y109" s="93"/>
      <c r="Z109" s="93"/>
      <c r="AA109" s="93"/>
      <c r="AB109" s="93"/>
      <c r="AC109" s="93"/>
      <c r="AD109" s="93"/>
      <c r="AE109" s="93"/>
      <c r="AF109" s="93"/>
      <c r="AG109" s="93"/>
      <c r="AH109" s="93"/>
      <c r="AI109" s="93"/>
      <c r="AJ109" s="93"/>
      <c r="AK109" s="93"/>
      <c r="AL109" s="93"/>
      <c r="AM109" s="93"/>
      <c r="AN109" s="93"/>
      <c r="AO109" s="93"/>
      <c r="AP109" s="93"/>
      <c r="AQ109" s="93"/>
      <c r="AR109" s="93"/>
      <c r="AS109" s="93"/>
      <c r="AT109" s="93"/>
      <c r="AU109" s="93"/>
      <c r="AV109" s="93"/>
      <c r="AW109" s="93"/>
      <c r="AX109" s="93"/>
      <c r="AY109" s="93"/>
      <c r="AZ109" s="93"/>
      <c r="BA109" s="93"/>
      <c r="BB109" s="93"/>
      <c r="BC109" s="93"/>
      <c r="BD109" s="93"/>
      <c r="BE109" s="93"/>
      <c r="BF109" s="93"/>
      <c r="BG109" s="93"/>
      <c r="BH109" s="93"/>
      <c r="BI109" s="93"/>
      <c r="BJ109" s="93"/>
      <c r="BK109" s="93"/>
      <c r="BL109" s="93"/>
      <c r="BM109" s="93"/>
      <c r="BN109" s="93"/>
      <c r="BO109" s="93"/>
      <c r="BP109" s="93"/>
      <c r="BQ109" s="93"/>
      <c r="BR109" s="93"/>
      <c r="BS109" s="93"/>
      <c r="BT109" s="93"/>
      <c r="BU109" s="93"/>
      <c r="BV109" s="93"/>
      <c r="BW109" s="93"/>
      <c r="BX109" s="93"/>
      <c r="BY109" s="93"/>
      <c r="BZ109" s="93"/>
      <c r="CA109" s="93"/>
      <c r="CB109" s="93"/>
      <c r="CC109" s="93"/>
      <c r="CD109" s="93"/>
      <c r="CE109" s="93"/>
      <c r="CF109" s="93"/>
      <c r="CG109" s="93"/>
      <c r="CH109" s="93"/>
      <c r="CI109" s="93"/>
      <c r="CJ109" s="93"/>
      <c r="CK109" s="93"/>
      <c r="CL109" s="93"/>
      <c r="CM109" s="93"/>
      <c r="CN109" s="93"/>
      <c r="CO109" s="93"/>
      <c r="CP109" s="93"/>
      <c r="CQ109" s="93"/>
      <c r="CR109" s="93"/>
      <c r="CS109" s="93"/>
      <c r="CT109" s="93"/>
      <c r="CU109" s="93"/>
      <c r="CV109" s="93"/>
      <c r="CW109" s="94"/>
      <c r="CX109" s="94"/>
    </row>
    <row r="110" spans="1:102" s="48" customFormat="1" ht="12">
      <c r="A110" s="92"/>
      <c r="B110" s="763"/>
      <c r="C110" s="758" t="s">
        <v>190</v>
      </c>
      <c r="D110" s="759">
        <v>0</v>
      </c>
      <c r="E110" s="760">
        <v>0</v>
      </c>
      <c r="F110" s="761">
        <f>'表V2 180306'!S80</f>
        <v>0</v>
      </c>
      <c r="G110" s="762">
        <f t="shared" si="1"/>
        <v>0</v>
      </c>
      <c r="H110" s="93"/>
      <c r="I110" s="93"/>
      <c r="J110" s="93"/>
      <c r="K110" s="93"/>
      <c r="L110" s="93"/>
      <c r="M110" s="93"/>
      <c r="N110" s="93"/>
      <c r="O110" s="93"/>
      <c r="P110" s="93"/>
      <c r="Q110" s="93"/>
      <c r="R110" s="93"/>
      <c r="S110" s="93"/>
      <c r="T110" s="93"/>
      <c r="U110" s="93"/>
      <c r="V110" s="93"/>
      <c r="W110" s="93"/>
      <c r="X110" s="93"/>
      <c r="Y110" s="93"/>
      <c r="Z110" s="93"/>
      <c r="AA110" s="93"/>
      <c r="AB110" s="93"/>
      <c r="AC110" s="93"/>
      <c r="AD110" s="93"/>
      <c r="AE110" s="93"/>
      <c r="AF110" s="93"/>
      <c r="AG110" s="93"/>
      <c r="AH110" s="93"/>
      <c r="AI110" s="93"/>
      <c r="AJ110" s="93"/>
      <c r="AK110" s="93"/>
      <c r="AL110" s="93"/>
      <c r="AM110" s="93"/>
      <c r="AN110" s="93"/>
      <c r="AO110" s="93"/>
      <c r="AP110" s="93"/>
      <c r="AQ110" s="93"/>
      <c r="AR110" s="93"/>
      <c r="AS110" s="93"/>
      <c r="AT110" s="93"/>
      <c r="AU110" s="93"/>
      <c r="AV110" s="93"/>
      <c r="AW110" s="93"/>
      <c r="AX110" s="93"/>
      <c r="AY110" s="93"/>
      <c r="AZ110" s="93"/>
      <c r="BA110" s="93"/>
      <c r="BB110" s="93"/>
      <c r="BC110" s="93"/>
      <c r="BD110" s="93"/>
      <c r="BE110" s="93"/>
      <c r="BF110" s="93"/>
      <c r="BG110" s="93"/>
      <c r="BH110" s="93"/>
      <c r="BI110" s="93"/>
      <c r="BJ110" s="93"/>
      <c r="BK110" s="93"/>
      <c r="BL110" s="93"/>
      <c r="BM110" s="93"/>
      <c r="BN110" s="93"/>
      <c r="BO110" s="93"/>
      <c r="BP110" s="93"/>
      <c r="BQ110" s="93"/>
      <c r="BR110" s="93"/>
      <c r="BS110" s="93"/>
      <c r="BT110" s="93"/>
      <c r="BU110" s="93"/>
      <c r="BV110" s="93"/>
      <c r="BW110" s="93"/>
      <c r="BX110" s="93"/>
      <c r="BY110" s="93"/>
      <c r="BZ110" s="93"/>
      <c r="CA110" s="93"/>
      <c r="CB110" s="93"/>
      <c r="CC110" s="93"/>
      <c r="CD110" s="93"/>
      <c r="CE110" s="93"/>
      <c r="CF110" s="93"/>
      <c r="CG110" s="93"/>
      <c r="CH110" s="93"/>
      <c r="CI110" s="93"/>
      <c r="CJ110" s="93"/>
      <c r="CK110" s="93"/>
      <c r="CL110" s="93"/>
      <c r="CM110" s="93"/>
      <c r="CN110" s="93"/>
      <c r="CO110" s="93"/>
      <c r="CP110" s="93"/>
      <c r="CQ110" s="93"/>
      <c r="CR110" s="93"/>
      <c r="CS110" s="93"/>
      <c r="CT110" s="93"/>
      <c r="CU110" s="93"/>
      <c r="CV110" s="93"/>
      <c r="CW110" s="94"/>
      <c r="CX110" s="94"/>
    </row>
    <row r="111" spans="1:102" s="48" customFormat="1" ht="12">
      <c r="A111" s="92"/>
      <c r="B111" s="765" t="s">
        <v>191</v>
      </c>
      <c r="C111" s="758"/>
      <c r="D111" s="759">
        <v>0.1</v>
      </c>
      <c r="E111" s="760">
        <v>4.7002011921120246E-4</v>
      </c>
      <c r="F111" s="761">
        <f>'表V2 180306'!S81</f>
        <v>553.06999999999994</v>
      </c>
      <c r="G111" s="762">
        <f t="shared" si="1"/>
        <v>1.5529457052800693</v>
      </c>
      <c r="H111" s="93"/>
      <c r="I111" s="93"/>
      <c r="J111" s="93"/>
      <c r="K111" s="93"/>
      <c r="L111" s="93"/>
      <c r="M111" s="93"/>
      <c r="N111" s="93"/>
      <c r="O111" s="93"/>
      <c r="P111" s="93"/>
      <c r="Q111" s="93"/>
      <c r="R111" s="93"/>
      <c r="S111" s="93"/>
      <c r="T111" s="93"/>
      <c r="U111" s="93"/>
      <c r="V111" s="93"/>
      <c r="W111" s="93"/>
      <c r="X111" s="93"/>
      <c r="Y111" s="93"/>
      <c r="Z111" s="93"/>
      <c r="AA111" s="93"/>
      <c r="AB111" s="93"/>
      <c r="AC111" s="93"/>
      <c r="AD111" s="93"/>
      <c r="AE111" s="93"/>
      <c r="AF111" s="93"/>
      <c r="AG111" s="93"/>
      <c r="AH111" s="93"/>
      <c r="AI111" s="93"/>
      <c r="AJ111" s="93"/>
      <c r="AK111" s="93"/>
      <c r="AL111" s="93"/>
      <c r="AM111" s="93"/>
      <c r="AN111" s="93"/>
      <c r="AO111" s="93"/>
      <c r="AP111" s="93"/>
      <c r="AQ111" s="93"/>
      <c r="AR111" s="93"/>
      <c r="AS111" s="93"/>
      <c r="AT111" s="93"/>
      <c r="AU111" s="93"/>
      <c r="AV111" s="93"/>
      <c r="AW111" s="93"/>
      <c r="AX111" s="93"/>
      <c r="AY111" s="93"/>
      <c r="AZ111" s="93"/>
      <c r="BA111" s="93"/>
      <c r="BB111" s="93"/>
      <c r="BC111" s="93"/>
      <c r="BD111" s="93"/>
      <c r="BE111" s="93"/>
      <c r="BF111" s="93"/>
      <c r="BG111" s="93"/>
      <c r="BH111" s="93"/>
      <c r="BI111" s="93"/>
      <c r="BJ111" s="93"/>
      <c r="BK111" s="93"/>
      <c r="BL111" s="93"/>
      <c r="BM111" s="93"/>
      <c r="BN111" s="93"/>
      <c r="BO111" s="93"/>
      <c r="BP111" s="93"/>
      <c r="BQ111" s="93"/>
      <c r="BR111" s="93"/>
      <c r="BS111" s="93"/>
      <c r="BT111" s="93"/>
      <c r="BU111" s="93"/>
      <c r="BV111" s="93"/>
      <c r="BW111" s="93"/>
      <c r="BX111" s="93"/>
      <c r="BY111" s="93"/>
      <c r="BZ111" s="93"/>
      <c r="CA111" s="93"/>
      <c r="CB111" s="93"/>
      <c r="CC111" s="93"/>
      <c r="CD111" s="93"/>
      <c r="CE111" s="93"/>
      <c r="CF111" s="93"/>
      <c r="CG111" s="93"/>
      <c r="CH111" s="93"/>
      <c r="CI111" s="93"/>
      <c r="CJ111" s="93"/>
      <c r="CK111" s="93"/>
      <c r="CL111" s="93"/>
      <c r="CM111" s="93"/>
      <c r="CN111" s="93"/>
      <c r="CO111" s="93"/>
      <c r="CP111" s="93"/>
      <c r="CQ111" s="93"/>
      <c r="CR111" s="93"/>
      <c r="CS111" s="93"/>
      <c r="CT111" s="93"/>
      <c r="CU111" s="93"/>
      <c r="CV111" s="93"/>
      <c r="CW111" s="94"/>
      <c r="CX111" s="94"/>
    </row>
    <row r="112" spans="1:102" s="48" customFormat="1" ht="12">
      <c r="A112" s="92"/>
      <c r="B112" s="764" t="s">
        <v>26</v>
      </c>
      <c r="C112" s="758"/>
      <c r="D112" s="759">
        <v>1.92</v>
      </c>
      <c r="E112" s="760">
        <v>9.024386288855088E-3</v>
      </c>
      <c r="F112" s="761">
        <f>'表V2 180306'!S82</f>
        <v>0</v>
      </c>
      <c r="G112" s="762">
        <f t="shared" si="1"/>
        <v>0</v>
      </c>
      <c r="H112" s="93"/>
      <c r="I112" s="93"/>
      <c r="J112" s="93"/>
      <c r="K112" s="93"/>
      <c r="L112" s="93"/>
      <c r="M112" s="93"/>
      <c r="N112" s="93"/>
      <c r="O112" s="93"/>
      <c r="P112" s="93"/>
      <c r="Q112" s="93"/>
      <c r="R112" s="93"/>
      <c r="S112" s="93"/>
      <c r="T112" s="93"/>
      <c r="U112" s="93"/>
      <c r="V112" s="93"/>
      <c r="W112" s="93"/>
      <c r="X112" s="93"/>
      <c r="Y112" s="93"/>
      <c r="Z112" s="93"/>
      <c r="AA112" s="93"/>
      <c r="AB112" s="93"/>
      <c r="AC112" s="93"/>
      <c r="AD112" s="93"/>
      <c r="AE112" s="93"/>
      <c r="AF112" s="93"/>
      <c r="AG112" s="93"/>
      <c r="AH112" s="93"/>
      <c r="AI112" s="93"/>
      <c r="AJ112" s="93"/>
      <c r="AK112" s="93"/>
      <c r="AL112" s="93"/>
      <c r="AM112" s="93"/>
      <c r="AN112" s="93"/>
      <c r="AO112" s="93"/>
      <c r="AP112" s="93"/>
      <c r="AQ112" s="93"/>
      <c r="AR112" s="93"/>
      <c r="AS112" s="93"/>
      <c r="AT112" s="93"/>
      <c r="AU112" s="93"/>
      <c r="AV112" s="93"/>
      <c r="AW112" s="93"/>
      <c r="AX112" s="93"/>
      <c r="AY112" s="93"/>
      <c r="AZ112" s="93"/>
      <c r="BA112" s="93"/>
      <c r="BB112" s="93"/>
      <c r="BC112" s="93"/>
      <c r="BD112" s="93"/>
      <c r="BE112" s="93"/>
      <c r="BF112" s="93"/>
      <c r="BG112" s="93"/>
      <c r="BH112" s="93"/>
      <c r="BI112" s="93"/>
      <c r="BJ112" s="93"/>
      <c r="BK112" s="93"/>
      <c r="BL112" s="93"/>
      <c r="BM112" s="93"/>
      <c r="BN112" s="93"/>
      <c r="BO112" s="93"/>
      <c r="BP112" s="93"/>
      <c r="BQ112" s="93"/>
      <c r="BR112" s="93"/>
      <c r="BS112" s="93"/>
      <c r="BT112" s="93"/>
      <c r="BU112" s="93"/>
      <c r="BV112" s="93"/>
      <c r="BW112" s="93"/>
      <c r="BX112" s="93"/>
      <c r="BY112" s="93"/>
      <c r="BZ112" s="93"/>
      <c r="CA112" s="93"/>
      <c r="CB112" s="93"/>
      <c r="CC112" s="93"/>
      <c r="CD112" s="93"/>
      <c r="CE112" s="93"/>
      <c r="CF112" s="93"/>
      <c r="CG112" s="93"/>
      <c r="CH112" s="93"/>
      <c r="CI112" s="93"/>
      <c r="CJ112" s="93"/>
      <c r="CK112" s="93"/>
      <c r="CL112" s="93"/>
      <c r="CM112" s="93"/>
      <c r="CN112" s="93"/>
      <c r="CO112" s="93"/>
      <c r="CP112" s="93"/>
      <c r="CQ112" s="93"/>
      <c r="CR112" s="93"/>
      <c r="CS112" s="93"/>
      <c r="CT112" s="93"/>
      <c r="CU112" s="93"/>
      <c r="CV112" s="93"/>
      <c r="CW112" s="94"/>
      <c r="CX112" s="94"/>
    </row>
    <row r="113" spans="1:102" s="48" customFormat="1" ht="12">
      <c r="A113" s="92"/>
      <c r="B113" s="773"/>
      <c r="C113" s="758" t="s">
        <v>192</v>
      </c>
      <c r="D113" s="759">
        <v>0</v>
      </c>
      <c r="E113" s="760">
        <v>0</v>
      </c>
      <c r="F113" s="761">
        <f>'表V2 180306'!S83</f>
        <v>0</v>
      </c>
      <c r="G113" s="762">
        <f t="shared" si="1"/>
        <v>0</v>
      </c>
      <c r="H113" s="93"/>
      <c r="I113" s="93"/>
      <c r="J113" s="93"/>
      <c r="K113" s="93"/>
      <c r="L113" s="93"/>
      <c r="M113" s="93"/>
      <c r="N113" s="93"/>
      <c r="O113" s="93"/>
      <c r="P113" s="93"/>
      <c r="Q113" s="93"/>
      <c r="R113" s="93"/>
      <c r="S113" s="93"/>
      <c r="T113" s="93"/>
      <c r="U113" s="93"/>
      <c r="V113" s="93"/>
      <c r="W113" s="93"/>
      <c r="X113" s="93"/>
      <c r="Y113" s="93"/>
      <c r="Z113" s="93"/>
      <c r="AA113" s="93"/>
      <c r="AB113" s="93"/>
      <c r="AC113" s="93"/>
      <c r="AD113" s="93"/>
      <c r="AE113" s="93"/>
      <c r="AF113" s="93"/>
      <c r="AG113" s="93"/>
      <c r="AH113" s="93"/>
      <c r="AI113" s="93"/>
      <c r="AJ113" s="93"/>
      <c r="AK113" s="93"/>
      <c r="AL113" s="93"/>
      <c r="AM113" s="93"/>
      <c r="AN113" s="93"/>
      <c r="AO113" s="93"/>
      <c r="AP113" s="93"/>
      <c r="AQ113" s="93"/>
      <c r="AR113" s="93"/>
      <c r="AS113" s="93"/>
      <c r="AT113" s="93"/>
      <c r="AU113" s="93"/>
      <c r="AV113" s="93"/>
      <c r="AW113" s="93"/>
      <c r="AX113" s="93"/>
      <c r="AY113" s="93"/>
      <c r="AZ113" s="93"/>
      <c r="BA113" s="93"/>
      <c r="BB113" s="93"/>
      <c r="BC113" s="93"/>
      <c r="BD113" s="93"/>
      <c r="BE113" s="93"/>
      <c r="BF113" s="93"/>
      <c r="BG113" s="93"/>
      <c r="BH113" s="93"/>
      <c r="BI113" s="93"/>
      <c r="BJ113" s="93"/>
      <c r="BK113" s="93"/>
      <c r="BL113" s="93"/>
      <c r="BM113" s="93"/>
      <c r="BN113" s="93"/>
      <c r="BO113" s="93"/>
      <c r="BP113" s="93"/>
      <c r="BQ113" s="93"/>
      <c r="BR113" s="93"/>
      <c r="BS113" s="93"/>
      <c r="BT113" s="93"/>
      <c r="BU113" s="93"/>
      <c r="BV113" s="93"/>
      <c r="BW113" s="93"/>
      <c r="BX113" s="93"/>
      <c r="BY113" s="93"/>
      <c r="BZ113" s="93"/>
      <c r="CA113" s="93"/>
      <c r="CB113" s="93"/>
      <c r="CC113" s="93"/>
      <c r="CD113" s="93"/>
      <c r="CE113" s="93"/>
      <c r="CF113" s="93"/>
      <c r="CG113" s="93"/>
      <c r="CH113" s="93"/>
      <c r="CI113" s="93"/>
      <c r="CJ113" s="93"/>
      <c r="CK113" s="93"/>
      <c r="CL113" s="93"/>
      <c r="CM113" s="93"/>
      <c r="CN113" s="93"/>
      <c r="CO113" s="93"/>
      <c r="CP113" s="93"/>
      <c r="CQ113" s="93"/>
      <c r="CR113" s="93"/>
      <c r="CS113" s="93"/>
      <c r="CT113" s="93"/>
      <c r="CU113" s="93"/>
      <c r="CV113" s="93"/>
      <c r="CW113" s="94"/>
      <c r="CX113" s="94"/>
    </row>
    <row r="114" spans="1:102" s="48" customFormat="1" ht="12">
      <c r="A114" s="92"/>
      <c r="B114" s="763"/>
      <c r="C114" s="758" t="s">
        <v>193</v>
      </c>
      <c r="D114" s="759">
        <v>0</v>
      </c>
      <c r="E114" s="760">
        <v>0</v>
      </c>
      <c r="F114" s="761">
        <f>'表V2 180306'!S84</f>
        <v>0</v>
      </c>
      <c r="G114" s="762">
        <f t="shared" si="1"/>
        <v>0</v>
      </c>
      <c r="H114" s="93"/>
      <c r="I114" s="93"/>
      <c r="J114" s="93"/>
      <c r="K114" s="93"/>
      <c r="L114" s="93"/>
      <c r="M114" s="93"/>
      <c r="N114" s="93"/>
      <c r="O114" s="93"/>
      <c r="P114" s="93"/>
      <c r="Q114" s="93"/>
      <c r="R114" s="93"/>
      <c r="S114" s="93"/>
      <c r="T114" s="93"/>
      <c r="U114" s="93"/>
      <c r="V114" s="93"/>
      <c r="W114" s="93"/>
      <c r="X114" s="93"/>
      <c r="Y114" s="93"/>
      <c r="Z114" s="93"/>
      <c r="AA114" s="93"/>
      <c r="AB114" s="93"/>
      <c r="AC114" s="93"/>
      <c r="AD114" s="93"/>
      <c r="AE114" s="93"/>
      <c r="AF114" s="93"/>
      <c r="AG114" s="93"/>
      <c r="AH114" s="93"/>
      <c r="AI114" s="93"/>
      <c r="AJ114" s="93"/>
      <c r="AK114" s="93"/>
      <c r="AL114" s="93"/>
      <c r="AM114" s="93"/>
      <c r="AN114" s="93"/>
      <c r="AO114" s="93"/>
      <c r="AP114" s="93"/>
      <c r="AQ114" s="93"/>
      <c r="AR114" s="93"/>
      <c r="AS114" s="93"/>
      <c r="AT114" s="93"/>
      <c r="AU114" s="93"/>
      <c r="AV114" s="93"/>
      <c r="AW114" s="93"/>
      <c r="AX114" s="93"/>
      <c r="AY114" s="93"/>
      <c r="AZ114" s="93"/>
      <c r="BA114" s="93"/>
      <c r="BB114" s="93"/>
      <c r="BC114" s="93"/>
      <c r="BD114" s="93"/>
      <c r="BE114" s="93"/>
      <c r="BF114" s="93"/>
      <c r="BG114" s="93"/>
      <c r="BH114" s="93"/>
      <c r="BI114" s="93"/>
      <c r="BJ114" s="93"/>
      <c r="BK114" s="93"/>
      <c r="BL114" s="93"/>
      <c r="BM114" s="93"/>
      <c r="BN114" s="93"/>
      <c r="BO114" s="93"/>
      <c r="BP114" s="93"/>
      <c r="BQ114" s="93"/>
      <c r="BR114" s="93"/>
      <c r="BS114" s="93"/>
      <c r="BT114" s="93"/>
      <c r="BU114" s="93"/>
      <c r="BV114" s="93"/>
      <c r="BW114" s="93"/>
      <c r="BX114" s="93"/>
      <c r="BY114" s="93"/>
      <c r="BZ114" s="93"/>
      <c r="CA114" s="93"/>
      <c r="CB114" s="93"/>
      <c r="CC114" s="93"/>
      <c r="CD114" s="93"/>
      <c r="CE114" s="93"/>
      <c r="CF114" s="93"/>
      <c r="CG114" s="93"/>
      <c r="CH114" s="93"/>
      <c r="CI114" s="93"/>
      <c r="CJ114" s="93"/>
      <c r="CK114" s="93"/>
      <c r="CL114" s="93"/>
      <c r="CM114" s="93"/>
      <c r="CN114" s="93"/>
      <c r="CO114" s="93"/>
      <c r="CP114" s="93"/>
      <c r="CQ114" s="93"/>
      <c r="CR114" s="93"/>
      <c r="CS114" s="93"/>
      <c r="CT114" s="93"/>
      <c r="CU114" s="93"/>
      <c r="CV114" s="93"/>
      <c r="CW114" s="94"/>
      <c r="CX114" s="94"/>
    </row>
    <row r="115" spans="1:102">
      <c r="A115" s="92"/>
      <c r="B115" s="765" t="s">
        <v>194</v>
      </c>
      <c r="C115" s="758"/>
      <c r="D115" s="759">
        <v>0</v>
      </c>
      <c r="E115" s="760">
        <v>0</v>
      </c>
      <c r="F115" s="761">
        <f>'表V2 180306'!S85</f>
        <v>0</v>
      </c>
      <c r="G115" s="762">
        <f t="shared" si="1"/>
        <v>0</v>
      </c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  <c r="T115" s="100"/>
      <c r="U115" s="100"/>
      <c r="V115" s="100"/>
      <c r="W115" s="100"/>
      <c r="X115" s="100"/>
      <c r="Y115" s="100"/>
      <c r="Z115" s="100"/>
      <c r="AA115" s="100"/>
      <c r="AB115" s="100"/>
      <c r="AC115" s="100"/>
      <c r="AD115" s="100"/>
      <c r="AE115" s="100"/>
      <c r="AF115" s="100"/>
      <c r="AG115" s="100"/>
      <c r="AH115" s="100"/>
      <c r="AI115" s="100"/>
      <c r="AJ115" s="100"/>
      <c r="AK115" s="100"/>
      <c r="AL115" s="100"/>
      <c r="AM115" s="100"/>
      <c r="AN115" s="100"/>
      <c r="AO115" s="100"/>
      <c r="AP115" s="100"/>
      <c r="AQ115" s="100"/>
      <c r="AR115" s="100"/>
      <c r="AS115" s="100"/>
      <c r="AT115" s="100"/>
      <c r="AU115" s="100"/>
      <c r="AV115" s="100"/>
      <c r="AW115" s="100"/>
      <c r="AX115" s="100"/>
      <c r="AY115" s="100"/>
      <c r="AZ115" s="100"/>
      <c r="BA115" s="100"/>
      <c r="BB115" s="100"/>
      <c r="BC115" s="100"/>
      <c r="BD115" s="100"/>
      <c r="BE115" s="100"/>
      <c r="BF115" s="100"/>
      <c r="BG115" s="100"/>
      <c r="BH115" s="100"/>
      <c r="BI115" s="100"/>
      <c r="BJ115" s="100"/>
      <c r="BK115" s="100"/>
      <c r="BL115" s="100"/>
      <c r="BM115" s="100"/>
      <c r="BN115" s="100"/>
      <c r="BO115" s="100"/>
      <c r="BP115" s="100"/>
      <c r="BQ115" s="100"/>
      <c r="BR115" s="100"/>
      <c r="BS115" s="100"/>
      <c r="BT115" s="100"/>
      <c r="BU115" s="100"/>
      <c r="BV115" s="100"/>
      <c r="BW115" s="100"/>
      <c r="BX115" s="100"/>
      <c r="BY115" s="100"/>
      <c r="BZ115" s="100"/>
      <c r="CA115" s="100"/>
      <c r="CB115" s="100"/>
      <c r="CC115" s="100"/>
      <c r="CD115" s="100"/>
      <c r="CE115" s="100"/>
      <c r="CF115" s="100"/>
      <c r="CG115" s="100"/>
      <c r="CH115" s="100"/>
      <c r="CI115" s="100"/>
      <c r="CJ115" s="100"/>
      <c r="CK115" s="100"/>
      <c r="CL115" s="100"/>
      <c r="CM115" s="100"/>
      <c r="CN115" s="100"/>
      <c r="CO115" s="100"/>
      <c r="CP115" s="100"/>
      <c r="CQ115" s="100"/>
      <c r="CR115" s="100"/>
      <c r="CS115" s="100"/>
      <c r="CT115" s="100"/>
      <c r="CU115" s="100"/>
      <c r="CV115" s="100"/>
      <c r="CW115" s="102"/>
      <c r="CX115" s="102"/>
    </row>
    <row r="116" spans="1:102">
      <c r="A116" s="92"/>
      <c r="B116" s="764" t="s">
        <v>195</v>
      </c>
      <c r="C116" s="758"/>
      <c r="D116" s="759">
        <v>2009.1599999999999</v>
      </c>
      <c r="E116" s="760">
        <v>9.4434562271437947</v>
      </c>
      <c r="F116" s="761">
        <f>'表V2 180306'!S86</f>
        <v>0</v>
      </c>
      <c r="G116" s="762">
        <f t="shared" si="1"/>
        <v>0</v>
      </c>
      <c r="H116" s="100"/>
      <c r="I116" s="100"/>
      <c r="J116" s="100"/>
      <c r="K116" s="100"/>
      <c r="L116" s="100"/>
      <c r="M116" s="100"/>
      <c r="N116" s="100"/>
      <c r="O116" s="100"/>
      <c r="P116" s="100"/>
      <c r="Q116" s="100"/>
      <c r="R116" s="100"/>
      <c r="S116" s="100"/>
      <c r="T116" s="100"/>
      <c r="U116" s="100"/>
      <c r="V116" s="100"/>
      <c r="W116" s="100"/>
      <c r="X116" s="100"/>
      <c r="Y116" s="100"/>
      <c r="Z116" s="100"/>
      <c r="AA116" s="100"/>
      <c r="AB116" s="100"/>
      <c r="AC116" s="100"/>
      <c r="AD116" s="100"/>
      <c r="AE116" s="100"/>
      <c r="AF116" s="100"/>
      <c r="AG116" s="100"/>
      <c r="AH116" s="100"/>
      <c r="AI116" s="100"/>
      <c r="AJ116" s="100"/>
      <c r="AK116" s="100"/>
      <c r="AL116" s="100"/>
      <c r="AM116" s="100"/>
      <c r="AN116" s="100"/>
      <c r="AO116" s="100"/>
      <c r="AP116" s="100"/>
      <c r="AQ116" s="100"/>
      <c r="AR116" s="100"/>
      <c r="AS116" s="100"/>
      <c r="AT116" s="100"/>
      <c r="AU116" s="100"/>
      <c r="AV116" s="100"/>
      <c r="AW116" s="100"/>
      <c r="AX116" s="100"/>
      <c r="AY116" s="100"/>
      <c r="AZ116" s="100"/>
      <c r="BA116" s="100"/>
      <c r="BB116" s="100"/>
      <c r="BC116" s="100"/>
      <c r="BD116" s="100"/>
      <c r="BE116" s="100"/>
      <c r="BF116" s="100"/>
      <c r="BG116" s="100"/>
      <c r="BH116" s="100"/>
      <c r="BI116" s="100"/>
      <c r="BJ116" s="100"/>
      <c r="BK116" s="100"/>
      <c r="BL116" s="100"/>
      <c r="BM116" s="100"/>
      <c r="BN116" s="100"/>
      <c r="BO116" s="100"/>
      <c r="BP116" s="100"/>
      <c r="BQ116" s="100"/>
      <c r="BR116" s="100"/>
      <c r="BS116" s="100"/>
      <c r="BT116" s="100"/>
      <c r="BU116" s="100"/>
      <c r="BV116" s="100"/>
      <c r="BW116" s="100"/>
      <c r="BX116" s="100"/>
      <c r="BY116" s="100"/>
      <c r="BZ116" s="100"/>
      <c r="CA116" s="100"/>
      <c r="CB116" s="100"/>
      <c r="CC116" s="100"/>
      <c r="CD116" s="100"/>
      <c r="CE116" s="100"/>
      <c r="CF116" s="100"/>
      <c r="CG116" s="100"/>
      <c r="CH116" s="100"/>
      <c r="CI116" s="100"/>
      <c r="CJ116" s="100"/>
      <c r="CK116" s="100"/>
      <c r="CL116" s="100"/>
      <c r="CM116" s="100"/>
      <c r="CN116" s="100"/>
      <c r="CO116" s="100"/>
      <c r="CP116" s="100"/>
      <c r="CQ116" s="100"/>
      <c r="CR116" s="100"/>
      <c r="CS116" s="100"/>
      <c r="CT116" s="100"/>
      <c r="CU116" s="100"/>
      <c r="CV116" s="100"/>
      <c r="CW116" s="102"/>
      <c r="CX116" s="102"/>
    </row>
    <row r="117" spans="1:102">
      <c r="A117" s="92"/>
      <c r="B117" s="751"/>
      <c r="C117" s="758" t="s">
        <v>196</v>
      </c>
      <c r="D117" s="759">
        <v>0</v>
      </c>
      <c r="E117" s="760">
        <v>0</v>
      </c>
      <c r="F117" s="761">
        <f>'表V2 180306'!S87</f>
        <v>0</v>
      </c>
      <c r="G117" s="762">
        <f t="shared" si="1"/>
        <v>0</v>
      </c>
      <c r="H117" s="100"/>
      <c r="I117" s="100"/>
      <c r="J117" s="100"/>
      <c r="K117" s="100"/>
      <c r="L117" s="100"/>
      <c r="M117" s="100"/>
      <c r="N117" s="100"/>
      <c r="O117" s="100"/>
      <c r="P117" s="100"/>
      <c r="Q117" s="100"/>
      <c r="R117" s="100"/>
      <c r="S117" s="100"/>
      <c r="T117" s="100"/>
      <c r="U117" s="100"/>
      <c r="V117" s="100"/>
      <c r="W117" s="100"/>
      <c r="X117" s="100"/>
      <c r="Y117" s="100"/>
      <c r="Z117" s="100"/>
      <c r="AA117" s="100"/>
      <c r="AB117" s="100"/>
      <c r="AC117" s="100"/>
      <c r="AD117" s="100"/>
      <c r="AE117" s="100"/>
      <c r="AF117" s="100"/>
      <c r="AG117" s="100"/>
      <c r="AH117" s="100"/>
      <c r="AI117" s="100"/>
      <c r="AJ117" s="100"/>
      <c r="AK117" s="100"/>
      <c r="AL117" s="100"/>
      <c r="AM117" s="100"/>
      <c r="AN117" s="100"/>
      <c r="AO117" s="100"/>
      <c r="AP117" s="100"/>
      <c r="AQ117" s="100"/>
      <c r="AR117" s="100"/>
      <c r="AS117" s="100"/>
      <c r="AT117" s="100"/>
      <c r="AU117" s="100"/>
      <c r="AV117" s="100"/>
      <c r="AW117" s="100"/>
      <c r="AX117" s="100"/>
      <c r="AY117" s="100"/>
      <c r="AZ117" s="100"/>
      <c r="BA117" s="100"/>
      <c r="BB117" s="100"/>
      <c r="BC117" s="100"/>
      <c r="BD117" s="100"/>
      <c r="BE117" s="100"/>
      <c r="BF117" s="100"/>
      <c r="BG117" s="100"/>
      <c r="BH117" s="100"/>
      <c r="BI117" s="100"/>
      <c r="BJ117" s="100"/>
      <c r="BK117" s="100"/>
      <c r="BL117" s="100"/>
      <c r="BM117" s="100"/>
      <c r="BN117" s="100"/>
      <c r="BO117" s="100"/>
      <c r="BP117" s="100"/>
      <c r="BQ117" s="100"/>
      <c r="BR117" s="100"/>
      <c r="BS117" s="100"/>
      <c r="BT117" s="100"/>
      <c r="BU117" s="100"/>
      <c r="BV117" s="100"/>
      <c r="BW117" s="100"/>
      <c r="BX117" s="100"/>
      <c r="BY117" s="100"/>
      <c r="BZ117" s="100"/>
      <c r="CA117" s="100"/>
      <c r="CB117" s="100"/>
      <c r="CC117" s="100"/>
      <c r="CD117" s="100"/>
      <c r="CE117" s="100"/>
      <c r="CF117" s="100"/>
      <c r="CG117" s="100"/>
      <c r="CH117" s="100"/>
      <c r="CI117" s="100"/>
      <c r="CJ117" s="100"/>
      <c r="CK117" s="100"/>
      <c r="CL117" s="100"/>
      <c r="CM117" s="100"/>
      <c r="CN117" s="100"/>
      <c r="CO117" s="100"/>
      <c r="CP117" s="100"/>
      <c r="CQ117" s="100"/>
      <c r="CR117" s="100"/>
      <c r="CS117" s="100"/>
      <c r="CT117" s="100"/>
      <c r="CU117" s="100"/>
      <c r="CV117" s="100"/>
      <c r="CW117" s="102"/>
      <c r="CX117" s="102"/>
    </row>
    <row r="118" spans="1:102">
      <c r="A118" s="92"/>
      <c r="B118" s="751"/>
      <c r="C118" s="758" t="s">
        <v>197</v>
      </c>
      <c r="D118" s="759">
        <v>0</v>
      </c>
      <c r="E118" s="760">
        <v>0</v>
      </c>
      <c r="F118" s="761">
        <f>'表V2 180306'!S88</f>
        <v>0</v>
      </c>
      <c r="G118" s="762">
        <f t="shared" si="1"/>
        <v>0</v>
      </c>
      <c r="H118" s="100"/>
      <c r="I118" s="100"/>
      <c r="J118" s="100"/>
      <c r="K118" s="100"/>
      <c r="L118" s="100"/>
      <c r="M118" s="100"/>
      <c r="N118" s="100"/>
      <c r="O118" s="100"/>
      <c r="P118" s="100"/>
      <c r="Q118" s="100"/>
      <c r="R118" s="100"/>
      <c r="S118" s="100"/>
      <c r="T118" s="100"/>
      <c r="U118" s="100"/>
      <c r="V118" s="100"/>
      <c r="W118" s="100"/>
      <c r="X118" s="100"/>
      <c r="Y118" s="100"/>
      <c r="Z118" s="100"/>
      <c r="AA118" s="100"/>
      <c r="AB118" s="100"/>
      <c r="AC118" s="100"/>
      <c r="AD118" s="100"/>
      <c r="AE118" s="100"/>
      <c r="AF118" s="100"/>
      <c r="AG118" s="100"/>
      <c r="AH118" s="100"/>
      <c r="AI118" s="100"/>
      <c r="AJ118" s="100"/>
      <c r="AK118" s="100"/>
      <c r="AL118" s="100"/>
      <c r="AM118" s="100"/>
      <c r="AN118" s="100"/>
      <c r="AO118" s="100"/>
      <c r="AP118" s="100"/>
      <c r="AQ118" s="100"/>
      <c r="AR118" s="100"/>
      <c r="AS118" s="100"/>
      <c r="AT118" s="100"/>
      <c r="AU118" s="100"/>
      <c r="AV118" s="100"/>
      <c r="AW118" s="100"/>
      <c r="AX118" s="100"/>
      <c r="AY118" s="100"/>
      <c r="AZ118" s="100"/>
      <c r="BA118" s="100"/>
      <c r="BB118" s="100"/>
      <c r="BC118" s="100"/>
      <c r="BD118" s="100"/>
      <c r="BE118" s="100"/>
      <c r="BF118" s="100"/>
      <c r="BG118" s="100"/>
      <c r="BH118" s="100"/>
      <c r="BI118" s="100"/>
      <c r="BJ118" s="100"/>
      <c r="BK118" s="100"/>
      <c r="BL118" s="100"/>
      <c r="BM118" s="100"/>
      <c r="BN118" s="100"/>
      <c r="BO118" s="100"/>
      <c r="BP118" s="100"/>
      <c r="BQ118" s="100"/>
      <c r="BR118" s="100"/>
      <c r="BS118" s="100"/>
      <c r="BT118" s="100"/>
      <c r="BU118" s="100"/>
      <c r="BV118" s="100"/>
      <c r="BW118" s="100"/>
      <c r="BX118" s="100"/>
      <c r="BY118" s="100"/>
      <c r="BZ118" s="100"/>
      <c r="CA118" s="100"/>
      <c r="CB118" s="100"/>
      <c r="CC118" s="100"/>
      <c r="CD118" s="100"/>
      <c r="CE118" s="100"/>
      <c r="CF118" s="100"/>
      <c r="CG118" s="100"/>
      <c r="CH118" s="100"/>
      <c r="CI118" s="100"/>
      <c r="CJ118" s="100"/>
      <c r="CK118" s="100"/>
      <c r="CL118" s="100"/>
      <c r="CM118" s="100"/>
      <c r="CN118" s="100"/>
      <c r="CO118" s="100"/>
      <c r="CP118" s="100"/>
      <c r="CQ118" s="100"/>
      <c r="CR118" s="100"/>
      <c r="CS118" s="100"/>
      <c r="CT118" s="100"/>
      <c r="CU118" s="100"/>
      <c r="CV118" s="100"/>
      <c r="CW118" s="102"/>
      <c r="CX118" s="102"/>
    </row>
    <row r="119" spans="1:102">
      <c r="A119" s="92"/>
      <c r="B119" s="763"/>
      <c r="C119" s="758" t="s">
        <v>198</v>
      </c>
      <c r="D119" s="759">
        <v>0</v>
      </c>
      <c r="E119" s="760">
        <v>0</v>
      </c>
      <c r="F119" s="761">
        <f>'表V2 180306'!S89</f>
        <v>0</v>
      </c>
      <c r="G119" s="762">
        <f t="shared" si="1"/>
        <v>0</v>
      </c>
      <c r="H119" s="100"/>
      <c r="I119" s="100"/>
      <c r="J119" s="100"/>
      <c r="K119" s="100"/>
      <c r="L119" s="100"/>
      <c r="M119" s="100"/>
      <c r="N119" s="100"/>
      <c r="O119" s="100"/>
      <c r="P119" s="100"/>
      <c r="Q119" s="100"/>
      <c r="R119" s="100"/>
      <c r="S119" s="100"/>
      <c r="T119" s="100"/>
      <c r="U119" s="100"/>
      <c r="V119" s="100"/>
      <c r="W119" s="100"/>
      <c r="X119" s="100"/>
      <c r="Y119" s="100"/>
      <c r="Z119" s="100"/>
      <c r="AA119" s="100"/>
      <c r="AB119" s="100"/>
      <c r="AC119" s="100"/>
      <c r="AD119" s="100"/>
      <c r="AE119" s="100"/>
      <c r="AF119" s="100"/>
      <c r="AG119" s="100"/>
      <c r="AH119" s="100"/>
      <c r="AI119" s="100"/>
      <c r="AJ119" s="100"/>
      <c r="AK119" s="100"/>
      <c r="AL119" s="100"/>
      <c r="AM119" s="100"/>
      <c r="AN119" s="100"/>
      <c r="AO119" s="100"/>
      <c r="AP119" s="100"/>
      <c r="AQ119" s="100"/>
      <c r="AR119" s="100"/>
      <c r="AS119" s="100"/>
      <c r="AT119" s="100"/>
      <c r="AU119" s="100"/>
      <c r="AV119" s="100"/>
      <c r="AW119" s="100"/>
      <c r="AX119" s="100"/>
      <c r="AY119" s="100"/>
      <c r="AZ119" s="100"/>
      <c r="BA119" s="100"/>
      <c r="BB119" s="100"/>
      <c r="BC119" s="100"/>
      <c r="BD119" s="100"/>
      <c r="BE119" s="100"/>
      <c r="BF119" s="100"/>
      <c r="BG119" s="100"/>
      <c r="BH119" s="100"/>
      <c r="BI119" s="100"/>
      <c r="BJ119" s="100"/>
      <c r="BK119" s="100"/>
      <c r="BL119" s="100"/>
      <c r="BM119" s="100"/>
      <c r="BN119" s="100"/>
      <c r="BO119" s="100"/>
      <c r="BP119" s="100"/>
      <c r="BQ119" s="100"/>
      <c r="BR119" s="100"/>
      <c r="BS119" s="100"/>
      <c r="BT119" s="100"/>
      <c r="BU119" s="100"/>
      <c r="BV119" s="100"/>
      <c r="BW119" s="100"/>
      <c r="BX119" s="100"/>
      <c r="BY119" s="100"/>
      <c r="BZ119" s="100"/>
      <c r="CA119" s="100"/>
      <c r="CB119" s="100"/>
      <c r="CC119" s="100"/>
      <c r="CD119" s="100"/>
      <c r="CE119" s="100"/>
      <c r="CF119" s="100"/>
      <c r="CG119" s="100"/>
      <c r="CH119" s="100"/>
      <c r="CI119" s="100"/>
      <c r="CJ119" s="100"/>
      <c r="CK119" s="100"/>
      <c r="CL119" s="100"/>
      <c r="CM119" s="100"/>
      <c r="CN119" s="100"/>
      <c r="CO119" s="100"/>
      <c r="CP119" s="100"/>
      <c r="CQ119" s="100"/>
      <c r="CR119" s="100"/>
      <c r="CS119" s="100"/>
      <c r="CT119" s="100"/>
      <c r="CU119" s="100"/>
      <c r="CV119" s="100"/>
      <c r="CW119" s="102"/>
      <c r="CX119" s="102"/>
    </row>
    <row r="120" spans="1:102" ht="14.25" thickBot="1">
      <c r="A120" s="92"/>
      <c r="B120" s="774" t="s">
        <v>199</v>
      </c>
      <c r="C120" s="775"/>
      <c r="D120" s="776">
        <v>5.7</v>
      </c>
      <c r="E120" s="777">
        <v>2.6791146795038544E-2</v>
      </c>
      <c r="F120" s="778">
        <f>'表V2 180306'!S90</f>
        <v>5</v>
      </c>
      <c r="G120" s="779">
        <f t="shared" si="1"/>
        <v>1.4039323279874786E-2</v>
      </c>
      <c r="H120" s="100"/>
      <c r="I120" s="100"/>
      <c r="J120" s="100"/>
      <c r="K120" s="100"/>
      <c r="L120" s="100"/>
      <c r="M120" s="100"/>
      <c r="N120" s="100"/>
      <c r="O120" s="100"/>
      <c r="P120" s="100"/>
      <c r="Q120" s="100"/>
      <c r="R120" s="100"/>
      <c r="S120" s="100"/>
      <c r="T120" s="100"/>
      <c r="U120" s="100"/>
      <c r="V120" s="100"/>
      <c r="W120" s="100"/>
      <c r="X120" s="100"/>
      <c r="Y120" s="100"/>
      <c r="Z120" s="100"/>
      <c r="AA120" s="100"/>
      <c r="AB120" s="100"/>
      <c r="AC120" s="100"/>
      <c r="AD120" s="100"/>
      <c r="AE120" s="100"/>
      <c r="AF120" s="100"/>
      <c r="AG120" s="100"/>
      <c r="AH120" s="100"/>
      <c r="AI120" s="100"/>
      <c r="AJ120" s="100"/>
      <c r="AK120" s="100"/>
      <c r="AL120" s="100"/>
      <c r="AM120" s="100"/>
      <c r="AN120" s="100"/>
      <c r="AO120" s="100"/>
      <c r="AP120" s="100"/>
      <c r="AQ120" s="100"/>
      <c r="AR120" s="100"/>
      <c r="AS120" s="100"/>
      <c r="AT120" s="100"/>
      <c r="AU120" s="100"/>
      <c r="AV120" s="100"/>
      <c r="AW120" s="100"/>
      <c r="AX120" s="100"/>
      <c r="AY120" s="100"/>
      <c r="AZ120" s="100"/>
      <c r="BA120" s="100"/>
      <c r="BB120" s="100"/>
      <c r="BC120" s="100"/>
      <c r="BD120" s="100"/>
      <c r="BE120" s="100"/>
      <c r="BF120" s="100"/>
      <c r="BG120" s="100"/>
      <c r="BH120" s="100"/>
      <c r="BI120" s="100"/>
      <c r="BJ120" s="100"/>
      <c r="BK120" s="100"/>
      <c r="BL120" s="100"/>
      <c r="BM120" s="100"/>
      <c r="BN120" s="100"/>
      <c r="BO120" s="100"/>
      <c r="BP120" s="100"/>
      <c r="BQ120" s="100"/>
      <c r="BR120" s="100"/>
      <c r="BS120" s="100"/>
      <c r="BT120" s="100"/>
      <c r="BU120" s="100"/>
      <c r="BV120" s="100"/>
      <c r="BW120" s="100"/>
      <c r="BX120" s="100"/>
      <c r="BY120" s="100"/>
      <c r="BZ120" s="100"/>
      <c r="CA120" s="100"/>
      <c r="CB120" s="100"/>
      <c r="CC120" s="100"/>
      <c r="CD120" s="100"/>
      <c r="CE120" s="100"/>
      <c r="CF120" s="100"/>
      <c r="CG120" s="100"/>
      <c r="CH120" s="100"/>
      <c r="CI120" s="100"/>
      <c r="CJ120" s="100"/>
      <c r="CK120" s="100"/>
      <c r="CL120" s="100"/>
      <c r="CM120" s="100"/>
      <c r="CN120" s="100"/>
      <c r="CO120" s="100"/>
      <c r="CP120" s="100"/>
      <c r="CQ120" s="100"/>
      <c r="CR120" s="100"/>
      <c r="CS120" s="100"/>
      <c r="CT120" s="100"/>
      <c r="CU120" s="100"/>
      <c r="CV120" s="100"/>
      <c r="CW120" s="102"/>
      <c r="CX120" s="102"/>
    </row>
    <row r="121" spans="1:102" ht="15" thickTop="1" thickBot="1">
      <c r="A121" s="92"/>
      <c r="B121" s="2734" t="s">
        <v>200</v>
      </c>
      <c r="C121" s="2735"/>
      <c r="D121" s="780">
        <v>21275.685000000016</v>
      </c>
      <c r="E121" s="781">
        <v>100</v>
      </c>
      <c r="F121" s="782">
        <f>'表V2 180306'!S91</f>
        <v>35614.252199516231</v>
      </c>
      <c r="G121" s="783">
        <f t="shared" si="1"/>
        <v>100</v>
      </c>
      <c r="H121" s="100"/>
      <c r="I121" s="100"/>
      <c r="J121" s="100"/>
      <c r="K121" s="100"/>
      <c r="L121" s="100"/>
      <c r="M121" s="100"/>
      <c r="N121" s="100"/>
      <c r="O121" s="100"/>
      <c r="P121" s="100"/>
      <c r="Q121" s="100"/>
      <c r="R121" s="100"/>
      <c r="S121" s="100"/>
      <c r="T121" s="100"/>
      <c r="U121" s="100"/>
      <c r="V121" s="100"/>
      <c r="W121" s="100"/>
      <c r="X121" s="100"/>
      <c r="Y121" s="100"/>
      <c r="Z121" s="100"/>
      <c r="AA121" s="100"/>
      <c r="AB121" s="100"/>
      <c r="AC121" s="100"/>
      <c r="AD121" s="100"/>
      <c r="AE121" s="100"/>
      <c r="AF121" s="100"/>
      <c r="AG121" s="100"/>
      <c r="AH121" s="100"/>
      <c r="AI121" s="100"/>
      <c r="AJ121" s="100"/>
      <c r="AK121" s="100"/>
      <c r="AL121" s="100"/>
      <c r="AM121" s="100"/>
      <c r="AN121" s="100"/>
      <c r="AO121" s="100"/>
      <c r="AP121" s="100"/>
      <c r="AQ121" s="100"/>
      <c r="AR121" s="100"/>
      <c r="AS121" s="100"/>
      <c r="AT121" s="100"/>
      <c r="AU121" s="100"/>
      <c r="AV121" s="100"/>
      <c r="AW121" s="100"/>
      <c r="AX121" s="100"/>
      <c r="AY121" s="100"/>
      <c r="AZ121" s="100"/>
      <c r="BA121" s="100"/>
      <c r="BB121" s="100"/>
      <c r="BC121" s="100"/>
      <c r="BD121" s="100"/>
      <c r="BE121" s="100"/>
      <c r="BF121" s="100"/>
      <c r="BG121" s="100"/>
      <c r="BH121" s="100"/>
      <c r="BI121" s="100"/>
      <c r="BJ121" s="100"/>
      <c r="BK121" s="100"/>
      <c r="BL121" s="100"/>
      <c r="BM121" s="100"/>
      <c r="BN121" s="100"/>
      <c r="BO121" s="100"/>
      <c r="BP121" s="100"/>
      <c r="BQ121" s="100"/>
      <c r="BR121" s="100"/>
      <c r="BS121" s="100"/>
      <c r="BT121" s="100"/>
      <c r="BU121" s="100"/>
      <c r="BV121" s="100"/>
      <c r="BW121" s="100"/>
      <c r="BX121" s="100"/>
      <c r="BY121" s="100"/>
      <c r="BZ121" s="100"/>
      <c r="CA121" s="100"/>
      <c r="CB121" s="100"/>
      <c r="CC121" s="100"/>
      <c r="CD121" s="100"/>
      <c r="CE121" s="100"/>
      <c r="CF121" s="100"/>
      <c r="CG121" s="100"/>
      <c r="CH121" s="100"/>
      <c r="CI121" s="100"/>
      <c r="CJ121" s="100"/>
      <c r="CK121" s="100"/>
      <c r="CL121" s="100"/>
      <c r="CM121" s="100"/>
      <c r="CN121" s="100"/>
      <c r="CO121" s="100"/>
      <c r="CP121" s="100"/>
      <c r="CQ121" s="100"/>
      <c r="CR121" s="100"/>
      <c r="CS121" s="100"/>
      <c r="CT121" s="100"/>
      <c r="CU121" s="100"/>
      <c r="CV121" s="100"/>
      <c r="CW121" s="102"/>
      <c r="CX121" s="102"/>
    </row>
    <row r="123" spans="1:102">
      <c r="F123" s="784"/>
    </row>
    <row r="131" spans="1:102" s="101" customFormat="1">
      <c r="A131" s="103"/>
      <c r="CW131" s="103"/>
      <c r="CX131" s="103"/>
    </row>
    <row r="132" spans="1:102" s="101" customFormat="1">
      <c r="A132" s="103"/>
      <c r="CW132" s="103"/>
      <c r="CX132" s="103"/>
    </row>
    <row r="133" spans="1:102" s="101" customFormat="1">
      <c r="A133" s="103"/>
      <c r="CW133" s="103"/>
      <c r="CX133" s="103"/>
    </row>
    <row r="134" spans="1:102" s="101" customFormat="1">
      <c r="A134" s="103"/>
      <c r="CW134" s="103"/>
      <c r="CX134" s="103"/>
    </row>
    <row r="135" spans="1:102" s="101" customFormat="1">
      <c r="A135" s="103"/>
      <c r="CW135" s="103"/>
      <c r="CX135" s="103"/>
    </row>
  </sheetData>
  <autoFilter ref="A38:CX121">
    <filterColumn colId="1" showButton="0"/>
  </autoFilter>
  <sortState ref="A25:E28">
    <sortCondition ref="A25:A28"/>
  </sortState>
  <mergeCells count="5">
    <mergeCell ref="B37:C38"/>
    <mergeCell ref="D37:E37"/>
    <mergeCell ref="F37:G37"/>
    <mergeCell ref="A71:A75"/>
    <mergeCell ref="B121:C121"/>
  </mergeCells>
  <phoneticPr fontId="15"/>
  <pageMargins left="0.7" right="0.7" top="0.75" bottom="0.75" header="0.3" footer="0.3"/>
  <drawing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tabColor theme="9"/>
    <pageSetUpPr fitToPage="1"/>
  </sheetPr>
  <dimension ref="B3:AE51"/>
  <sheetViews>
    <sheetView showGridLines="0" view="pageBreakPreview" zoomScale="70" zoomScaleNormal="90" zoomScaleSheetLayoutView="70" workbookViewId="0">
      <selection activeCell="G9" sqref="G9"/>
    </sheetView>
  </sheetViews>
  <sheetFormatPr defaultColWidth="11" defaultRowHeight="14.25"/>
  <cols>
    <col min="1" max="1" width="1.625" style="786" customWidth="1"/>
    <col min="2" max="2" width="19.75" style="786" customWidth="1"/>
    <col min="3" max="3" width="11.5" style="785" customWidth="1"/>
    <col min="4" max="7" width="11.5" style="786" customWidth="1"/>
    <col min="8" max="10" width="11.5" style="785" customWidth="1"/>
    <col min="11" max="11" width="11.5" style="786" customWidth="1"/>
    <col min="12" max="12" width="11.5" style="785" customWidth="1"/>
    <col min="13" max="13" width="1.875" style="786" customWidth="1"/>
    <col min="14" max="234" width="11" style="786"/>
    <col min="235" max="235" width="1.625" style="786" customWidth="1"/>
    <col min="236" max="236" width="17.75" style="786" customWidth="1"/>
    <col min="237" max="237" width="11.25" style="786" customWidth="1"/>
    <col min="238" max="256" width="8.375" style="786" customWidth="1"/>
    <col min="257" max="257" width="9.5" style="786" customWidth="1"/>
    <col min="258" max="258" width="10.375" style="786" customWidth="1"/>
    <col min="259" max="259" width="10.75" style="786" bestFit="1" customWidth="1"/>
    <col min="260" max="260" width="9.5" style="786" bestFit="1" customWidth="1"/>
    <col min="261" max="261" width="10.375" style="786" customWidth="1"/>
    <col min="262" max="262" width="8" style="786" bestFit="1" customWidth="1"/>
    <col min="263" max="263" width="15.75" style="786" bestFit="1" customWidth="1"/>
    <col min="264" max="264" width="1.625" style="786" customWidth="1"/>
    <col min="265" max="265" width="5.375" style="786" customWidth="1"/>
    <col min="266" max="490" width="11" style="786"/>
    <col min="491" max="491" width="1.625" style="786" customWidth="1"/>
    <col min="492" max="492" width="17.75" style="786" customWidth="1"/>
    <col min="493" max="493" width="11.25" style="786" customWidth="1"/>
    <col min="494" max="512" width="8.375" style="786" customWidth="1"/>
    <col min="513" max="513" width="9.5" style="786" customWidth="1"/>
    <col min="514" max="514" width="10.375" style="786" customWidth="1"/>
    <col min="515" max="515" width="10.75" style="786" bestFit="1" customWidth="1"/>
    <col min="516" max="516" width="9.5" style="786" bestFit="1" customWidth="1"/>
    <col min="517" max="517" width="10.375" style="786" customWidth="1"/>
    <col min="518" max="518" width="8" style="786" bestFit="1" customWidth="1"/>
    <col min="519" max="519" width="15.75" style="786" bestFit="1" customWidth="1"/>
    <col min="520" max="520" width="1.625" style="786" customWidth="1"/>
    <col min="521" max="521" width="5.375" style="786" customWidth="1"/>
    <col min="522" max="746" width="11" style="786"/>
    <col min="747" max="747" width="1.625" style="786" customWidth="1"/>
    <col min="748" max="748" width="17.75" style="786" customWidth="1"/>
    <col min="749" max="749" width="11.25" style="786" customWidth="1"/>
    <col min="750" max="768" width="8.375" style="786" customWidth="1"/>
    <col min="769" max="769" width="9.5" style="786" customWidth="1"/>
    <col min="770" max="770" width="10.375" style="786" customWidth="1"/>
    <col min="771" max="771" width="10.75" style="786" bestFit="1" customWidth="1"/>
    <col min="772" max="772" width="9.5" style="786" bestFit="1" customWidth="1"/>
    <col min="773" max="773" width="10.375" style="786" customWidth="1"/>
    <col min="774" max="774" width="8" style="786" bestFit="1" customWidth="1"/>
    <col min="775" max="775" width="15.75" style="786" bestFit="1" customWidth="1"/>
    <col min="776" max="776" width="1.625" style="786" customWidth="1"/>
    <col min="777" max="777" width="5.375" style="786" customWidth="1"/>
    <col min="778" max="1002" width="11" style="786"/>
    <col min="1003" max="1003" width="1.625" style="786" customWidth="1"/>
    <col min="1004" max="1004" width="17.75" style="786" customWidth="1"/>
    <col min="1005" max="1005" width="11.25" style="786" customWidth="1"/>
    <col min="1006" max="1024" width="8.375" style="786" customWidth="1"/>
    <col min="1025" max="1025" width="9.5" style="786" customWidth="1"/>
    <col min="1026" max="1026" width="10.375" style="786" customWidth="1"/>
    <col min="1027" max="1027" width="10.75" style="786" bestFit="1" customWidth="1"/>
    <col min="1028" max="1028" width="9.5" style="786" bestFit="1" customWidth="1"/>
    <col min="1029" max="1029" width="10.375" style="786" customWidth="1"/>
    <col min="1030" max="1030" width="8" style="786" bestFit="1" customWidth="1"/>
    <col min="1031" max="1031" width="15.75" style="786" bestFit="1" customWidth="1"/>
    <col min="1032" max="1032" width="1.625" style="786" customWidth="1"/>
    <col min="1033" max="1033" width="5.375" style="786" customWidth="1"/>
    <col min="1034" max="1258" width="11" style="786"/>
    <col min="1259" max="1259" width="1.625" style="786" customWidth="1"/>
    <col min="1260" max="1260" width="17.75" style="786" customWidth="1"/>
    <col min="1261" max="1261" width="11.25" style="786" customWidth="1"/>
    <col min="1262" max="1280" width="8.375" style="786" customWidth="1"/>
    <col min="1281" max="1281" width="9.5" style="786" customWidth="1"/>
    <col min="1282" max="1282" width="10.375" style="786" customWidth="1"/>
    <col min="1283" max="1283" width="10.75" style="786" bestFit="1" customWidth="1"/>
    <col min="1284" max="1284" width="9.5" style="786" bestFit="1" customWidth="1"/>
    <col min="1285" max="1285" width="10.375" style="786" customWidth="1"/>
    <col min="1286" max="1286" width="8" style="786" bestFit="1" customWidth="1"/>
    <col min="1287" max="1287" width="15.75" style="786" bestFit="1" customWidth="1"/>
    <col min="1288" max="1288" width="1.625" style="786" customWidth="1"/>
    <col min="1289" max="1289" width="5.375" style="786" customWidth="1"/>
    <col min="1290" max="1514" width="11" style="786"/>
    <col min="1515" max="1515" width="1.625" style="786" customWidth="1"/>
    <col min="1516" max="1516" width="17.75" style="786" customWidth="1"/>
    <col min="1517" max="1517" width="11.25" style="786" customWidth="1"/>
    <col min="1518" max="1536" width="8.375" style="786" customWidth="1"/>
    <col min="1537" max="1537" width="9.5" style="786" customWidth="1"/>
    <col min="1538" max="1538" width="10.375" style="786" customWidth="1"/>
    <col min="1539" max="1539" width="10.75" style="786" bestFit="1" customWidth="1"/>
    <col min="1540" max="1540" width="9.5" style="786" bestFit="1" customWidth="1"/>
    <col min="1541" max="1541" width="10.375" style="786" customWidth="1"/>
    <col min="1542" max="1542" width="8" style="786" bestFit="1" customWidth="1"/>
    <col min="1543" max="1543" width="15.75" style="786" bestFit="1" customWidth="1"/>
    <col min="1544" max="1544" width="1.625" style="786" customWidth="1"/>
    <col min="1545" max="1545" width="5.375" style="786" customWidth="1"/>
    <col min="1546" max="1770" width="11" style="786"/>
    <col min="1771" max="1771" width="1.625" style="786" customWidth="1"/>
    <col min="1772" max="1772" width="17.75" style="786" customWidth="1"/>
    <col min="1773" max="1773" width="11.25" style="786" customWidth="1"/>
    <col min="1774" max="1792" width="8.375" style="786" customWidth="1"/>
    <col min="1793" max="1793" width="9.5" style="786" customWidth="1"/>
    <col min="1794" max="1794" width="10.375" style="786" customWidth="1"/>
    <col min="1795" max="1795" width="10.75" style="786" bestFit="1" customWidth="1"/>
    <col min="1796" max="1796" width="9.5" style="786" bestFit="1" customWidth="1"/>
    <col min="1797" max="1797" width="10.375" style="786" customWidth="1"/>
    <col min="1798" max="1798" width="8" style="786" bestFit="1" customWidth="1"/>
    <col min="1799" max="1799" width="15.75" style="786" bestFit="1" customWidth="1"/>
    <col min="1800" max="1800" width="1.625" style="786" customWidth="1"/>
    <col min="1801" max="1801" width="5.375" style="786" customWidth="1"/>
    <col min="1802" max="2026" width="11" style="786"/>
    <col min="2027" max="2027" width="1.625" style="786" customWidth="1"/>
    <col min="2028" max="2028" width="17.75" style="786" customWidth="1"/>
    <col min="2029" max="2029" width="11.25" style="786" customWidth="1"/>
    <col min="2030" max="2048" width="8.375" style="786" customWidth="1"/>
    <col min="2049" max="2049" width="9.5" style="786" customWidth="1"/>
    <col min="2050" max="2050" width="10.375" style="786" customWidth="1"/>
    <col min="2051" max="2051" width="10.75" style="786" bestFit="1" customWidth="1"/>
    <col min="2052" max="2052" width="9.5" style="786" bestFit="1" customWidth="1"/>
    <col min="2053" max="2053" width="10.375" style="786" customWidth="1"/>
    <col min="2054" max="2054" width="8" style="786" bestFit="1" customWidth="1"/>
    <col min="2055" max="2055" width="15.75" style="786" bestFit="1" customWidth="1"/>
    <col min="2056" max="2056" width="1.625" style="786" customWidth="1"/>
    <col min="2057" max="2057" width="5.375" style="786" customWidth="1"/>
    <col min="2058" max="2282" width="11" style="786"/>
    <col min="2283" max="2283" width="1.625" style="786" customWidth="1"/>
    <col min="2284" max="2284" width="17.75" style="786" customWidth="1"/>
    <col min="2285" max="2285" width="11.25" style="786" customWidth="1"/>
    <col min="2286" max="2304" width="8.375" style="786" customWidth="1"/>
    <col min="2305" max="2305" width="9.5" style="786" customWidth="1"/>
    <col min="2306" max="2306" width="10.375" style="786" customWidth="1"/>
    <col min="2307" max="2307" width="10.75" style="786" bestFit="1" customWidth="1"/>
    <col min="2308" max="2308" width="9.5" style="786" bestFit="1" customWidth="1"/>
    <col min="2309" max="2309" width="10.375" style="786" customWidth="1"/>
    <col min="2310" max="2310" width="8" style="786" bestFit="1" customWidth="1"/>
    <col min="2311" max="2311" width="15.75" style="786" bestFit="1" customWidth="1"/>
    <col min="2312" max="2312" width="1.625" style="786" customWidth="1"/>
    <col min="2313" max="2313" width="5.375" style="786" customWidth="1"/>
    <col min="2314" max="2538" width="11" style="786"/>
    <col min="2539" max="2539" width="1.625" style="786" customWidth="1"/>
    <col min="2540" max="2540" width="17.75" style="786" customWidth="1"/>
    <col min="2541" max="2541" width="11.25" style="786" customWidth="1"/>
    <col min="2542" max="2560" width="8.375" style="786" customWidth="1"/>
    <col min="2561" max="2561" width="9.5" style="786" customWidth="1"/>
    <col min="2562" max="2562" width="10.375" style="786" customWidth="1"/>
    <col min="2563" max="2563" width="10.75" style="786" bestFit="1" customWidth="1"/>
    <col min="2564" max="2564" width="9.5" style="786" bestFit="1" customWidth="1"/>
    <col min="2565" max="2565" width="10.375" style="786" customWidth="1"/>
    <col min="2566" max="2566" width="8" style="786" bestFit="1" customWidth="1"/>
    <col min="2567" max="2567" width="15.75" style="786" bestFit="1" customWidth="1"/>
    <col min="2568" max="2568" width="1.625" style="786" customWidth="1"/>
    <col min="2569" max="2569" width="5.375" style="786" customWidth="1"/>
    <col min="2570" max="2794" width="11" style="786"/>
    <col min="2795" max="2795" width="1.625" style="786" customWidth="1"/>
    <col min="2796" max="2796" width="17.75" style="786" customWidth="1"/>
    <col min="2797" max="2797" width="11.25" style="786" customWidth="1"/>
    <col min="2798" max="2816" width="8.375" style="786" customWidth="1"/>
    <col min="2817" max="2817" width="9.5" style="786" customWidth="1"/>
    <col min="2818" max="2818" width="10.375" style="786" customWidth="1"/>
    <col min="2819" max="2819" width="10.75" style="786" bestFit="1" customWidth="1"/>
    <col min="2820" max="2820" width="9.5" style="786" bestFit="1" customWidth="1"/>
    <col min="2821" max="2821" width="10.375" style="786" customWidth="1"/>
    <col min="2822" max="2822" width="8" style="786" bestFit="1" customWidth="1"/>
    <col min="2823" max="2823" width="15.75" style="786" bestFit="1" customWidth="1"/>
    <col min="2824" max="2824" width="1.625" style="786" customWidth="1"/>
    <col min="2825" max="2825" width="5.375" style="786" customWidth="1"/>
    <col min="2826" max="3050" width="11" style="786"/>
    <col min="3051" max="3051" width="1.625" style="786" customWidth="1"/>
    <col min="3052" max="3052" width="17.75" style="786" customWidth="1"/>
    <col min="3053" max="3053" width="11.25" style="786" customWidth="1"/>
    <col min="3054" max="3072" width="8.375" style="786" customWidth="1"/>
    <col min="3073" max="3073" width="9.5" style="786" customWidth="1"/>
    <col min="3074" max="3074" width="10.375" style="786" customWidth="1"/>
    <col min="3075" max="3075" width="10.75" style="786" bestFit="1" customWidth="1"/>
    <col min="3076" max="3076" width="9.5" style="786" bestFit="1" customWidth="1"/>
    <col min="3077" max="3077" width="10.375" style="786" customWidth="1"/>
    <col min="3078" max="3078" width="8" style="786" bestFit="1" customWidth="1"/>
    <col min="3079" max="3079" width="15.75" style="786" bestFit="1" customWidth="1"/>
    <col min="3080" max="3080" width="1.625" style="786" customWidth="1"/>
    <col min="3081" max="3081" width="5.375" style="786" customWidth="1"/>
    <col min="3082" max="3306" width="11" style="786"/>
    <col min="3307" max="3307" width="1.625" style="786" customWidth="1"/>
    <col min="3308" max="3308" width="17.75" style="786" customWidth="1"/>
    <col min="3309" max="3309" width="11.25" style="786" customWidth="1"/>
    <col min="3310" max="3328" width="8.375" style="786" customWidth="1"/>
    <col min="3329" max="3329" width="9.5" style="786" customWidth="1"/>
    <col min="3330" max="3330" width="10.375" style="786" customWidth="1"/>
    <col min="3331" max="3331" width="10.75" style="786" bestFit="1" customWidth="1"/>
    <col min="3332" max="3332" width="9.5" style="786" bestFit="1" customWidth="1"/>
    <col min="3333" max="3333" width="10.375" style="786" customWidth="1"/>
    <col min="3334" max="3334" width="8" style="786" bestFit="1" customWidth="1"/>
    <col min="3335" max="3335" width="15.75" style="786" bestFit="1" customWidth="1"/>
    <col min="3336" max="3336" width="1.625" style="786" customWidth="1"/>
    <col min="3337" max="3337" width="5.375" style="786" customWidth="1"/>
    <col min="3338" max="3562" width="11" style="786"/>
    <col min="3563" max="3563" width="1.625" style="786" customWidth="1"/>
    <col min="3564" max="3564" width="17.75" style="786" customWidth="1"/>
    <col min="3565" max="3565" width="11.25" style="786" customWidth="1"/>
    <col min="3566" max="3584" width="8.375" style="786" customWidth="1"/>
    <col min="3585" max="3585" width="9.5" style="786" customWidth="1"/>
    <col min="3586" max="3586" width="10.375" style="786" customWidth="1"/>
    <col min="3587" max="3587" width="10.75" style="786" bestFit="1" customWidth="1"/>
    <col min="3588" max="3588" width="9.5" style="786" bestFit="1" customWidth="1"/>
    <col min="3589" max="3589" width="10.375" style="786" customWidth="1"/>
    <col min="3590" max="3590" width="8" style="786" bestFit="1" customWidth="1"/>
    <col min="3591" max="3591" width="15.75" style="786" bestFit="1" customWidth="1"/>
    <col min="3592" max="3592" width="1.625" style="786" customWidth="1"/>
    <col min="3593" max="3593" width="5.375" style="786" customWidth="1"/>
    <col min="3594" max="3818" width="11" style="786"/>
    <col min="3819" max="3819" width="1.625" style="786" customWidth="1"/>
    <col min="3820" max="3820" width="17.75" style="786" customWidth="1"/>
    <col min="3821" max="3821" width="11.25" style="786" customWidth="1"/>
    <col min="3822" max="3840" width="8.375" style="786" customWidth="1"/>
    <col min="3841" max="3841" width="9.5" style="786" customWidth="1"/>
    <col min="3842" max="3842" width="10.375" style="786" customWidth="1"/>
    <col min="3843" max="3843" width="10.75" style="786" bestFit="1" customWidth="1"/>
    <col min="3844" max="3844" width="9.5" style="786" bestFit="1" customWidth="1"/>
    <col min="3845" max="3845" width="10.375" style="786" customWidth="1"/>
    <col min="3846" max="3846" width="8" style="786" bestFit="1" customWidth="1"/>
    <col min="3847" max="3847" width="15.75" style="786" bestFit="1" customWidth="1"/>
    <col min="3848" max="3848" width="1.625" style="786" customWidth="1"/>
    <col min="3849" max="3849" width="5.375" style="786" customWidth="1"/>
    <col min="3850" max="4074" width="11" style="786"/>
    <col min="4075" max="4075" width="1.625" style="786" customWidth="1"/>
    <col min="4076" max="4076" width="17.75" style="786" customWidth="1"/>
    <col min="4077" max="4077" width="11.25" style="786" customWidth="1"/>
    <col min="4078" max="4096" width="8.375" style="786" customWidth="1"/>
    <col min="4097" max="4097" width="9.5" style="786" customWidth="1"/>
    <col min="4098" max="4098" width="10.375" style="786" customWidth="1"/>
    <col min="4099" max="4099" width="10.75" style="786" bestFit="1" customWidth="1"/>
    <col min="4100" max="4100" width="9.5" style="786" bestFit="1" customWidth="1"/>
    <col min="4101" max="4101" width="10.375" style="786" customWidth="1"/>
    <col min="4102" max="4102" width="8" style="786" bestFit="1" customWidth="1"/>
    <col min="4103" max="4103" width="15.75" style="786" bestFit="1" customWidth="1"/>
    <col min="4104" max="4104" width="1.625" style="786" customWidth="1"/>
    <col min="4105" max="4105" width="5.375" style="786" customWidth="1"/>
    <col min="4106" max="4330" width="11" style="786"/>
    <col min="4331" max="4331" width="1.625" style="786" customWidth="1"/>
    <col min="4332" max="4332" width="17.75" style="786" customWidth="1"/>
    <col min="4333" max="4333" width="11.25" style="786" customWidth="1"/>
    <col min="4334" max="4352" width="8.375" style="786" customWidth="1"/>
    <col min="4353" max="4353" width="9.5" style="786" customWidth="1"/>
    <col min="4354" max="4354" width="10.375" style="786" customWidth="1"/>
    <col min="4355" max="4355" width="10.75" style="786" bestFit="1" customWidth="1"/>
    <col min="4356" max="4356" width="9.5" style="786" bestFit="1" customWidth="1"/>
    <col min="4357" max="4357" width="10.375" style="786" customWidth="1"/>
    <col min="4358" max="4358" width="8" style="786" bestFit="1" customWidth="1"/>
    <col min="4359" max="4359" width="15.75" style="786" bestFit="1" customWidth="1"/>
    <col min="4360" max="4360" width="1.625" style="786" customWidth="1"/>
    <col min="4361" max="4361" width="5.375" style="786" customWidth="1"/>
    <col min="4362" max="4586" width="11" style="786"/>
    <col min="4587" max="4587" width="1.625" style="786" customWidth="1"/>
    <col min="4588" max="4588" width="17.75" style="786" customWidth="1"/>
    <col min="4589" max="4589" width="11.25" style="786" customWidth="1"/>
    <col min="4590" max="4608" width="8.375" style="786" customWidth="1"/>
    <col min="4609" max="4609" width="9.5" style="786" customWidth="1"/>
    <col min="4610" max="4610" width="10.375" style="786" customWidth="1"/>
    <col min="4611" max="4611" width="10.75" style="786" bestFit="1" customWidth="1"/>
    <col min="4612" max="4612" width="9.5" style="786" bestFit="1" customWidth="1"/>
    <col min="4613" max="4613" width="10.375" style="786" customWidth="1"/>
    <col min="4614" max="4614" width="8" style="786" bestFit="1" customWidth="1"/>
    <col min="4615" max="4615" width="15.75" style="786" bestFit="1" customWidth="1"/>
    <col min="4616" max="4616" width="1.625" style="786" customWidth="1"/>
    <col min="4617" max="4617" width="5.375" style="786" customWidth="1"/>
    <col min="4618" max="4842" width="11" style="786"/>
    <col min="4843" max="4843" width="1.625" style="786" customWidth="1"/>
    <col min="4844" max="4844" width="17.75" style="786" customWidth="1"/>
    <col min="4845" max="4845" width="11.25" style="786" customWidth="1"/>
    <col min="4846" max="4864" width="8.375" style="786" customWidth="1"/>
    <col min="4865" max="4865" width="9.5" style="786" customWidth="1"/>
    <col min="4866" max="4866" width="10.375" style="786" customWidth="1"/>
    <col min="4867" max="4867" width="10.75" style="786" bestFit="1" customWidth="1"/>
    <col min="4868" max="4868" width="9.5" style="786" bestFit="1" customWidth="1"/>
    <col min="4869" max="4869" width="10.375" style="786" customWidth="1"/>
    <col min="4870" max="4870" width="8" style="786" bestFit="1" customWidth="1"/>
    <col min="4871" max="4871" width="15.75" style="786" bestFit="1" customWidth="1"/>
    <col min="4872" max="4872" width="1.625" style="786" customWidth="1"/>
    <col min="4873" max="4873" width="5.375" style="786" customWidth="1"/>
    <col min="4874" max="5098" width="11" style="786"/>
    <col min="5099" max="5099" width="1.625" style="786" customWidth="1"/>
    <col min="5100" max="5100" width="17.75" style="786" customWidth="1"/>
    <col min="5101" max="5101" width="11.25" style="786" customWidth="1"/>
    <col min="5102" max="5120" width="8.375" style="786" customWidth="1"/>
    <col min="5121" max="5121" width="9.5" style="786" customWidth="1"/>
    <col min="5122" max="5122" width="10.375" style="786" customWidth="1"/>
    <col min="5123" max="5123" width="10.75" style="786" bestFit="1" customWidth="1"/>
    <col min="5124" max="5124" width="9.5" style="786" bestFit="1" customWidth="1"/>
    <col min="5125" max="5125" width="10.375" style="786" customWidth="1"/>
    <col min="5126" max="5126" width="8" style="786" bestFit="1" customWidth="1"/>
    <col min="5127" max="5127" width="15.75" style="786" bestFit="1" customWidth="1"/>
    <col min="5128" max="5128" width="1.625" style="786" customWidth="1"/>
    <col min="5129" max="5129" width="5.375" style="786" customWidth="1"/>
    <col min="5130" max="5354" width="11" style="786"/>
    <col min="5355" max="5355" width="1.625" style="786" customWidth="1"/>
    <col min="5356" max="5356" width="17.75" style="786" customWidth="1"/>
    <col min="5357" max="5357" width="11.25" style="786" customWidth="1"/>
    <col min="5358" max="5376" width="8.375" style="786" customWidth="1"/>
    <col min="5377" max="5377" width="9.5" style="786" customWidth="1"/>
    <col min="5378" max="5378" width="10.375" style="786" customWidth="1"/>
    <col min="5379" max="5379" width="10.75" style="786" bestFit="1" customWidth="1"/>
    <col min="5380" max="5380" width="9.5" style="786" bestFit="1" customWidth="1"/>
    <col min="5381" max="5381" width="10.375" style="786" customWidth="1"/>
    <col min="5382" max="5382" width="8" style="786" bestFit="1" customWidth="1"/>
    <col min="5383" max="5383" width="15.75" style="786" bestFit="1" customWidth="1"/>
    <col min="5384" max="5384" width="1.625" style="786" customWidth="1"/>
    <col min="5385" max="5385" width="5.375" style="786" customWidth="1"/>
    <col min="5386" max="5610" width="11" style="786"/>
    <col min="5611" max="5611" width="1.625" style="786" customWidth="1"/>
    <col min="5612" max="5612" width="17.75" style="786" customWidth="1"/>
    <col min="5613" max="5613" width="11.25" style="786" customWidth="1"/>
    <col min="5614" max="5632" width="8.375" style="786" customWidth="1"/>
    <col min="5633" max="5633" width="9.5" style="786" customWidth="1"/>
    <col min="5634" max="5634" width="10.375" style="786" customWidth="1"/>
    <col min="5635" max="5635" width="10.75" style="786" bestFit="1" customWidth="1"/>
    <col min="5636" max="5636" width="9.5" style="786" bestFit="1" customWidth="1"/>
    <col min="5637" max="5637" width="10.375" style="786" customWidth="1"/>
    <col min="5638" max="5638" width="8" style="786" bestFit="1" customWidth="1"/>
    <col min="5639" max="5639" width="15.75" style="786" bestFit="1" customWidth="1"/>
    <col min="5640" max="5640" width="1.625" style="786" customWidth="1"/>
    <col min="5641" max="5641" width="5.375" style="786" customWidth="1"/>
    <col min="5642" max="5866" width="11" style="786"/>
    <col min="5867" max="5867" width="1.625" style="786" customWidth="1"/>
    <col min="5868" max="5868" width="17.75" style="786" customWidth="1"/>
    <col min="5869" max="5869" width="11.25" style="786" customWidth="1"/>
    <col min="5870" max="5888" width="8.375" style="786" customWidth="1"/>
    <col min="5889" max="5889" width="9.5" style="786" customWidth="1"/>
    <col min="5890" max="5890" width="10.375" style="786" customWidth="1"/>
    <col min="5891" max="5891" width="10.75" style="786" bestFit="1" customWidth="1"/>
    <col min="5892" max="5892" width="9.5" style="786" bestFit="1" customWidth="1"/>
    <col min="5893" max="5893" width="10.375" style="786" customWidth="1"/>
    <col min="5894" max="5894" width="8" style="786" bestFit="1" customWidth="1"/>
    <col min="5895" max="5895" width="15.75" style="786" bestFit="1" customWidth="1"/>
    <col min="5896" max="5896" width="1.625" style="786" customWidth="1"/>
    <col min="5897" max="5897" width="5.375" style="786" customWidth="1"/>
    <col min="5898" max="6122" width="11" style="786"/>
    <col min="6123" max="6123" width="1.625" style="786" customWidth="1"/>
    <col min="6124" max="6124" width="17.75" style="786" customWidth="1"/>
    <col min="6125" max="6125" width="11.25" style="786" customWidth="1"/>
    <col min="6126" max="6144" width="8.375" style="786" customWidth="1"/>
    <col min="6145" max="6145" width="9.5" style="786" customWidth="1"/>
    <col min="6146" max="6146" width="10.375" style="786" customWidth="1"/>
    <col min="6147" max="6147" width="10.75" style="786" bestFit="1" customWidth="1"/>
    <col min="6148" max="6148" width="9.5" style="786" bestFit="1" customWidth="1"/>
    <col min="6149" max="6149" width="10.375" style="786" customWidth="1"/>
    <col min="6150" max="6150" width="8" style="786" bestFit="1" customWidth="1"/>
    <col min="6151" max="6151" width="15.75" style="786" bestFit="1" customWidth="1"/>
    <col min="6152" max="6152" width="1.625" style="786" customWidth="1"/>
    <col min="6153" max="6153" width="5.375" style="786" customWidth="1"/>
    <col min="6154" max="6378" width="11" style="786"/>
    <col min="6379" max="6379" width="1.625" style="786" customWidth="1"/>
    <col min="6380" max="6380" width="17.75" style="786" customWidth="1"/>
    <col min="6381" max="6381" width="11.25" style="786" customWidth="1"/>
    <col min="6382" max="6400" width="8.375" style="786" customWidth="1"/>
    <col min="6401" max="6401" width="9.5" style="786" customWidth="1"/>
    <col min="6402" max="6402" width="10.375" style="786" customWidth="1"/>
    <col min="6403" max="6403" width="10.75" style="786" bestFit="1" customWidth="1"/>
    <col min="6404" max="6404" width="9.5" style="786" bestFit="1" customWidth="1"/>
    <col min="6405" max="6405" width="10.375" style="786" customWidth="1"/>
    <col min="6406" max="6406" width="8" style="786" bestFit="1" customWidth="1"/>
    <col min="6407" max="6407" width="15.75" style="786" bestFit="1" customWidth="1"/>
    <col min="6408" max="6408" width="1.625" style="786" customWidth="1"/>
    <col min="6409" max="6409" width="5.375" style="786" customWidth="1"/>
    <col min="6410" max="6634" width="11" style="786"/>
    <col min="6635" max="6635" width="1.625" style="786" customWidth="1"/>
    <col min="6636" max="6636" width="17.75" style="786" customWidth="1"/>
    <col min="6637" max="6637" width="11.25" style="786" customWidth="1"/>
    <col min="6638" max="6656" width="8.375" style="786" customWidth="1"/>
    <col min="6657" max="6657" width="9.5" style="786" customWidth="1"/>
    <col min="6658" max="6658" width="10.375" style="786" customWidth="1"/>
    <col min="6659" max="6659" width="10.75" style="786" bestFit="1" customWidth="1"/>
    <col min="6660" max="6660" width="9.5" style="786" bestFit="1" customWidth="1"/>
    <col min="6661" max="6661" width="10.375" style="786" customWidth="1"/>
    <col min="6662" max="6662" width="8" style="786" bestFit="1" customWidth="1"/>
    <col min="6663" max="6663" width="15.75" style="786" bestFit="1" customWidth="1"/>
    <col min="6664" max="6664" width="1.625" style="786" customWidth="1"/>
    <col min="6665" max="6665" width="5.375" style="786" customWidth="1"/>
    <col min="6666" max="6890" width="11" style="786"/>
    <col min="6891" max="6891" width="1.625" style="786" customWidth="1"/>
    <col min="6892" max="6892" width="17.75" style="786" customWidth="1"/>
    <col min="6893" max="6893" width="11.25" style="786" customWidth="1"/>
    <col min="6894" max="6912" width="8.375" style="786" customWidth="1"/>
    <col min="6913" max="6913" width="9.5" style="786" customWidth="1"/>
    <col min="6914" max="6914" width="10.375" style="786" customWidth="1"/>
    <col min="6915" max="6915" width="10.75" style="786" bestFit="1" customWidth="1"/>
    <col min="6916" max="6916" width="9.5" style="786" bestFit="1" customWidth="1"/>
    <col min="6917" max="6917" width="10.375" style="786" customWidth="1"/>
    <col min="6918" max="6918" width="8" style="786" bestFit="1" customWidth="1"/>
    <col min="6919" max="6919" width="15.75" style="786" bestFit="1" customWidth="1"/>
    <col min="6920" max="6920" width="1.625" style="786" customWidth="1"/>
    <col min="6921" max="6921" width="5.375" style="786" customWidth="1"/>
    <col min="6922" max="7146" width="11" style="786"/>
    <col min="7147" max="7147" width="1.625" style="786" customWidth="1"/>
    <col min="7148" max="7148" width="17.75" style="786" customWidth="1"/>
    <col min="7149" max="7149" width="11.25" style="786" customWidth="1"/>
    <col min="7150" max="7168" width="8.375" style="786" customWidth="1"/>
    <col min="7169" max="7169" width="9.5" style="786" customWidth="1"/>
    <col min="7170" max="7170" width="10.375" style="786" customWidth="1"/>
    <col min="7171" max="7171" width="10.75" style="786" bestFit="1" customWidth="1"/>
    <col min="7172" max="7172" width="9.5" style="786" bestFit="1" customWidth="1"/>
    <col min="7173" max="7173" width="10.375" style="786" customWidth="1"/>
    <col min="7174" max="7174" width="8" style="786" bestFit="1" customWidth="1"/>
    <col min="7175" max="7175" width="15.75" style="786" bestFit="1" customWidth="1"/>
    <col min="7176" max="7176" width="1.625" style="786" customWidth="1"/>
    <col min="7177" max="7177" width="5.375" style="786" customWidth="1"/>
    <col min="7178" max="7402" width="11" style="786"/>
    <col min="7403" max="7403" width="1.625" style="786" customWidth="1"/>
    <col min="7404" max="7404" width="17.75" style="786" customWidth="1"/>
    <col min="7405" max="7405" width="11.25" style="786" customWidth="1"/>
    <col min="7406" max="7424" width="8.375" style="786" customWidth="1"/>
    <col min="7425" max="7425" width="9.5" style="786" customWidth="1"/>
    <col min="7426" max="7426" width="10.375" style="786" customWidth="1"/>
    <col min="7427" max="7427" width="10.75" style="786" bestFit="1" customWidth="1"/>
    <col min="7428" max="7428" width="9.5" style="786" bestFit="1" customWidth="1"/>
    <col min="7429" max="7429" width="10.375" style="786" customWidth="1"/>
    <col min="7430" max="7430" width="8" style="786" bestFit="1" customWidth="1"/>
    <col min="7431" max="7431" width="15.75" style="786" bestFit="1" customWidth="1"/>
    <col min="7432" max="7432" width="1.625" style="786" customWidth="1"/>
    <col min="7433" max="7433" width="5.375" style="786" customWidth="1"/>
    <col min="7434" max="7658" width="11" style="786"/>
    <col min="7659" max="7659" width="1.625" style="786" customWidth="1"/>
    <col min="7660" max="7660" width="17.75" style="786" customWidth="1"/>
    <col min="7661" max="7661" width="11.25" style="786" customWidth="1"/>
    <col min="7662" max="7680" width="8.375" style="786" customWidth="1"/>
    <col min="7681" max="7681" width="9.5" style="786" customWidth="1"/>
    <col min="7682" max="7682" width="10.375" style="786" customWidth="1"/>
    <col min="7683" max="7683" width="10.75" style="786" bestFit="1" customWidth="1"/>
    <col min="7684" max="7684" width="9.5" style="786" bestFit="1" customWidth="1"/>
    <col min="7685" max="7685" width="10.375" style="786" customWidth="1"/>
    <col min="7686" max="7686" width="8" style="786" bestFit="1" customWidth="1"/>
    <col min="7687" max="7687" width="15.75" style="786" bestFit="1" customWidth="1"/>
    <col min="7688" max="7688" width="1.625" style="786" customWidth="1"/>
    <col min="7689" max="7689" width="5.375" style="786" customWidth="1"/>
    <col min="7690" max="7914" width="11" style="786"/>
    <col min="7915" max="7915" width="1.625" style="786" customWidth="1"/>
    <col min="7916" max="7916" width="17.75" style="786" customWidth="1"/>
    <col min="7917" max="7917" width="11.25" style="786" customWidth="1"/>
    <col min="7918" max="7936" width="8.375" style="786" customWidth="1"/>
    <col min="7937" max="7937" width="9.5" style="786" customWidth="1"/>
    <col min="7938" max="7938" width="10.375" style="786" customWidth="1"/>
    <col min="7939" max="7939" width="10.75" style="786" bestFit="1" customWidth="1"/>
    <col min="7940" max="7940" width="9.5" style="786" bestFit="1" customWidth="1"/>
    <col min="7941" max="7941" width="10.375" style="786" customWidth="1"/>
    <col min="7942" max="7942" width="8" style="786" bestFit="1" customWidth="1"/>
    <col min="7943" max="7943" width="15.75" style="786" bestFit="1" customWidth="1"/>
    <col min="7944" max="7944" width="1.625" style="786" customWidth="1"/>
    <col min="7945" max="7945" width="5.375" style="786" customWidth="1"/>
    <col min="7946" max="8170" width="11" style="786"/>
    <col min="8171" max="8171" width="1.625" style="786" customWidth="1"/>
    <col min="8172" max="8172" width="17.75" style="786" customWidth="1"/>
    <col min="8173" max="8173" width="11.25" style="786" customWidth="1"/>
    <col min="8174" max="8192" width="8.375" style="786" customWidth="1"/>
    <col min="8193" max="8193" width="9.5" style="786" customWidth="1"/>
    <col min="8194" max="8194" width="10.375" style="786" customWidth="1"/>
    <col min="8195" max="8195" width="10.75" style="786" bestFit="1" customWidth="1"/>
    <col min="8196" max="8196" width="9.5" style="786" bestFit="1" customWidth="1"/>
    <col min="8197" max="8197" width="10.375" style="786" customWidth="1"/>
    <col min="8198" max="8198" width="8" style="786" bestFit="1" customWidth="1"/>
    <col min="8199" max="8199" width="15.75" style="786" bestFit="1" customWidth="1"/>
    <col min="8200" max="8200" width="1.625" style="786" customWidth="1"/>
    <col min="8201" max="8201" width="5.375" style="786" customWidth="1"/>
    <col min="8202" max="8426" width="11" style="786"/>
    <col min="8427" max="8427" width="1.625" style="786" customWidth="1"/>
    <col min="8428" max="8428" width="17.75" style="786" customWidth="1"/>
    <col min="8429" max="8429" width="11.25" style="786" customWidth="1"/>
    <col min="8430" max="8448" width="8.375" style="786" customWidth="1"/>
    <col min="8449" max="8449" width="9.5" style="786" customWidth="1"/>
    <col min="8450" max="8450" width="10.375" style="786" customWidth="1"/>
    <col min="8451" max="8451" width="10.75" style="786" bestFit="1" customWidth="1"/>
    <col min="8452" max="8452" width="9.5" style="786" bestFit="1" customWidth="1"/>
    <col min="8453" max="8453" width="10.375" style="786" customWidth="1"/>
    <col min="8454" max="8454" width="8" style="786" bestFit="1" customWidth="1"/>
    <col min="8455" max="8455" width="15.75" style="786" bestFit="1" customWidth="1"/>
    <col min="8456" max="8456" width="1.625" style="786" customWidth="1"/>
    <col min="8457" max="8457" width="5.375" style="786" customWidth="1"/>
    <col min="8458" max="8682" width="11" style="786"/>
    <col min="8683" max="8683" width="1.625" style="786" customWidth="1"/>
    <col min="8684" max="8684" width="17.75" style="786" customWidth="1"/>
    <col min="8685" max="8685" width="11.25" style="786" customWidth="1"/>
    <col min="8686" max="8704" width="8.375" style="786" customWidth="1"/>
    <col min="8705" max="8705" width="9.5" style="786" customWidth="1"/>
    <col min="8706" max="8706" width="10.375" style="786" customWidth="1"/>
    <col min="8707" max="8707" width="10.75" style="786" bestFit="1" customWidth="1"/>
    <col min="8708" max="8708" width="9.5" style="786" bestFit="1" customWidth="1"/>
    <col min="8709" max="8709" width="10.375" style="786" customWidth="1"/>
    <col min="8710" max="8710" width="8" style="786" bestFit="1" customWidth="1"/>
    <col min="8711" max="8711" width="15.75" style="786" bestFit="1" customWidth="1"/>
    <col min="8712" max="8712" width="1.625" style="786" customWidth="1"/>
    <col min="8713" max="8713" width="5.375" style="786" customWidth="1"/>
    <col min="8714" max="8938" width="11" style="786"/>
    <col min="8939" max="8939" width="1.625" style="786" customWidth="1"/>
    <col min="8940" max="8940" width="17.75" style="786" customWidth="1"/>
    <col min="8941" max="8941" width="11.25" style="786" customWidth="1"/>
    <col min="8942" max="8960" width="8.375" style="786" customWidth="1"/>
    <col min="8961" max="8961" width="9.5" style="786" customWidth="1"/>
    <col min="8962" max="8962" width="10.375" style="786" customWidth="1"/>
    <col min="8963" max="8963" width="10.75" style="786" bestFit="1" customWidth="1"/>
    <col min="8964" max="8964" width="9.5" style="786" bestFit="1" customWidth="1"/>
    <col min="8965" max="8965" width="10.375" style="786" customWidth="1"/>
    <col min="8966" max="8966" width="8" style="786" bestFit="1" customWidth="1"/>
    <col min="8967" max="8967" width="15.75" style="786" bestFit="1" customWidth="1"/>
    <col min="8968" max="8968" width="1.625" style="786" customWidth="1"/>
    <col min="8969" max="8969" width="5.375" style="786" customWidth="1"/>
    <col min="8970" max="9194" width="11" style="786"/>
    <col min="9195" max="9195" width="1.625" style="786" customWidth="1"/>
    <col min="9196" max="9196" width="17.75" style="786" customWidth="1"/>
    <col min="9197" max="9197" width="11.25" style="786" customWidth="1"/>
    <col min="9198" max="9216" width="8.375" style="786" customWidth="1"/>
    <col min="9217" max="9217" width="9.5" style="786" customWidth="1"/>
    <col min="9218" max="9218" width="10.375" style="786" customWidth="1"/>
    <col min="9219" max="9219" width="10.75" style="786" bestFit="1" customWidth="1"/>
    <col min="9220" max="9220" width="9.5" style="786" bestFit="1" customWidth="1"/>
    <col min="9221" max="9221" width="10.375" style="786" customWidth="1"/>
    <col min="9222" max="9222" width="8" style="786" bestFit="1" customWidth="1"/>
    <col min="9223" max="9223" width="15.75" style="786" bestFit="1" customWidth="1"/>
    <col min="9224" max="9224" width="1.625" style="786" customWidth="1"/>
    <col min="9225" max="9225" width="5.375" style="786" customWidth="1"/>
    <col min="9226" max="9450" width="11" style="786"/>
    <col min="9451" max="9451" width="1.625" style="786" customWidth="1"/>
    <col min="9452" max="9452" width="17.75" style="786" customWidth="1"/>
    <col min="9453" max="9453" width="11.25" style="786" customWidth="1"/>
    <col min="9454" max="9472" width="8.375" style="786" customWidth="1"/>
    <col min="9473" max="9473" width="9.5" style="786" customWidth="1"/>
    <col min="9474" max="9474" width="10.375" style="786" customWidth="1"/>
    <col min="9475" max="9475" width="10.75" style="786" bestFit="1" customWidth="1"/>
    <col min="9476" max="9476" width="9.5" style="786" bestFit="1" customWidth="1"/>
    <col min="9477" max="9477" width="10.375" style="786" customWidth="1"/>
    <col min="9478" max="9478" width="8" style="786" bestFit="1" customWidth="1"/>
    <col min="9479" max="9479" width="15.75" style="786" bestFit="1" customWidth="1"/>
    <col min="9480" max="9480" width="1.625" style="786" customWidth="1"/>
    <col min="9481" max="9481" width="5.375" style="786" customWidth="1"/>
    <col min="9482" max="9706" width="11" style="786"/>
    <col min="9707" max="9707" width="1.625" style="786" customWidth="1"/>
    <col min="9708" max="9708" width="17.75" style="786" customWidth="1"/>
    <col min="9709" max="9709" width="11.25" style="786" customWidth="1"/>
    <col min="9710" max="9728" width="8.375" style="786" customWidth="1"/>
    <col min="9729" max="9729" width="9.5" style="786" customWidth="1"/>
    <col min="9730" max="9730" width="10.375" style="786" customWidth="1"/>
    <col min="9731" max="9731" width="10.75" style="786" bestFit="1" customWidth="1"/>
    <col min="9732" max="9732" width="9.5" style="786" bestFit="1" customWidth="1"/>
    <col min="9733" max="9733" width="10.375" style="786" customWidth="1"/>
    <col min="9734" max="9734" width="8" style="786" bestFit="1" customWidth="1"/>
    <col min="9735" max="9735" width="15.75" style="786" bestFit="1" customWidth="1"/>
    <col min="9736" max="9736" width="1.625" style="786" customWidth="1"/>
    <col min="9737" max="9737" width="5.375" style="786" customWidth="1"/>
    <col min="9738" max="9962" width="11" style="786"/>
    <col min="9963" max="9963" width="1.625" style="786" customWidth="1"/>
    <col min="9964" max="9964" width="17.75" style="786" customWidth="1"/>
    <col min="9965" max="9965" width="11.25" style="786" customWidth="1"/>
    <col min="9966" max="9984" width="8.375" style="786" customWidth="1"/>
    <col min="9985" max="9985" width="9.5" style="786" customWidth="1"/>
    <col min="9986" max="9986" width="10.375" style="786" customWidth="1"/>
    <col min="9987" max="9987" width="10.75" style="786" bestFit="1" customWidth="1"/>
    <col min="9988" max="9988" width="9.5" style="786" bestFit="1" customWidth="1"/>
    <col min="9989" max="9989" width="10.375" style="786" customWidth="1"/>
    <col min="9990" max="9990" width="8" style="786" bestFit="1" customWidth="1"/>
    <col min="9991" max="9991" width="15.75" style="786" bestFit="1" customWidth="1"/>
    <col min="9992" max="9992" width="1.625" style="786" customWidth="1"/>
    <col min="9993" max="9993" width="5.375" style="786" customWidth="1"/>
    <col min="9994" max="10218" width="11" style="786"/>
    <col min="10219" max="10219" width="1.625" style="786" customWidth="1"/>
    <col min="10220" max="10220" width="17.75" style="786" customWidth="1"/>
    <col min="10221" max="10221" width="11.25" style="786" customWidth="1"/>
    <col min="10222" max="10240" width="8.375" style="786" customWidth="1"/>
    <col min="10241" max="10241" width="9.5" style="786" customWidth="1"/>
    <col min="10242" max="10242" width="10.375" style="786" customWidth="1"/>
    <col min="10243" max="10243" width="10.75" style="786" bestFit="1" customWidth="1"/>
    <col min="10244" max="10244" width="9.5" style="786" bestFit="1" customWidth="1"/>
    <col min="10245" max="10245" width="10.375" style="786" customWidth="1"/>
    <col min="10246" max="10246" width="8" style="786" bestFit="1" customWidth="1"/>
    <col min="10247" max="10247" width="15.75" style="786" bestFit="1" customWidth="1"/>
    <col min="10248" max="10248" width="1.625" style="786" customWidth="1"/>
    <col min="10249" max="10249" width="5.375" style="786" customWidth="1"/>
    <col min="10250" max="10474" width="11" style="786"/>
    <col min="10475" max="10475" width="1.625" style="786" customWidth="1"/>
    <col min="10476" max="10476" width="17.75" style="786" customWidth="1"/>
    <col min="10477" max="10477" width="11.25" style="786" customWidth="1"/>
    <col min="10478" max="10496" width="8.375" style="786" customWidth="1"/>
    <col min="10497" max="10497" width="9.5" style="786" customWidth="1"/>
    <col min="10498" max="10498" width="10.375" style="786" customWidth="1"/>
    <col min="10499" max="10499" width="10.75" style="786" bestFit="1" customWidth="1"/>
    <col min="10500" max="10500" width="9.5" style="786" bestFit="1" customWidth="1"/>
    <col min="10501" max="10501" width="10.375" style="786" customWidth="1"/>
    <col min="10502" max="10502" width="8" style="786" bestFit="1" customWidth="1"/>
    <col min="10503" max="10503" width="15.75" style="786" bestFit="1" customWidth="1"/>
    <col min="10504" max="10504" width="1.625" style="786" customWidth="1"/>
    <col min="10505" max="10505" width="5.375" style="786" customWidth="1"/>
    <col min="10506" max="10730" width="11" style="786"/>
    <col min="10731" max="10731" width="1.625" style="786" customWidth="1"/>
    <col min="10732" max="10732" width="17.75" style="786" customWidth="1"/>
    <col min="10733" max="10733" width="11.25" style="786" customWidth="1"/>
    <col min="10734" max="10752" width="8.375" style="786" customWidth="1"/>
    <col min="10753" max="10753" width="9.5" style="786" customWidth="1"/>
    <col min="10754" max="10754" width="10.375" style="786" customWidth="1"/>
    <col min="10755" max="10755" width="10.75" style="786" bestFit="1" customWidth="1"/>
    <col min="10756" max="10756" width="9.5" style="786" bestFit="1" customWidth="1"/>
    <col min="10757" max="10757" width="10.375" style="786" customWidth="1"/>
    <col min="10758" max="10758" width="8" style="786" bestFit="1" customWidth="1"/>
    <col min="10759" max="10759" width="15.75" style="786" bestFit="1" customWidth="1"/>
    <col min="10760" max="10760" width="1.625" style="786" customWidth="1"/>
    <col min="10761" max="10761" width="5.375" style="786" customWidth="1"/>
    <col min="10762" max="10986" width="11" style="786"/>
    <col min="10987" max="10987" width="1.625" style="786" customWidth="1"/>
    <col min="10988" max="10988" width="17.75" style="786" customWidth="1"/>
    <col min="10989" max="10989" width="11.25" style="786" customWidth="1"/>
    <col min="10990" max="11008" width="8.375" style="786" customWidth="1"/>
    <col min="11009" max="11009" width="9.5" style="786" customWidth="1"/>
    <col min="11010" max="11010" width="10.375" style="786" customWidth="1"/>
    <col min="11011" max="11011" width="10.75" style="786" bestFit="1" customWidth="1"/>
    <col min="11012" max="11012" width="9.5" style="786" bestFit="1" customWidth="1"/>
    <col min="11013" max="11013" width="10.375" style="786" customWidth="1"/>
    <col min="11014" max="11014" width="8" style="786" bestFit="1" customWidth="1"/>
    <col min="11015" max="11015" width="15.75" style="786" bestFit="1" customWidth="1"/>
    <col min="11016" max="11016" width="1.625" style="786" customWidth="1"/>
    <col min="11017" max="11017" width="5.375" style="786" customWidth="1"/>
    <col min="11018" max="11242" width="11" style="786"/>
    <col min="11243" max="11243" width="1.625" style="786" customWidth="1"/>
    <col min="11244" max="11244" width="17.75" style="786" customWidth="1"/>
    <col min="11245" max="11245" width="11.25" style="786" customWidth="1"/>
    <col min="11246" max="11264" width="8.375" style="786" customWidth="1"/>
    <col min="11265" max="11265" width="9.5" style="786" customWidth="1"/>
    <col min="11266" max="11266" width="10.375" style="786" customWidth="1"/>
    <col min="11267" max="11267" width="10.75" style="786" bestFit="1" customWidth="1"/>
    <col min="11268" max="11268" width="9.5" style="786" bestFit="1" customWidth="1"/>
    <col min="11269" max="11269" width="10.375" style="786" customWidth="1"/>
    <col min="11270" max="11270" width="8" style="786" bestFit="1" customWidth="1"/>
    <col min="11271" max="11271" width="15.75" style="786" bestFit="1" customWidth="1"/>
    <col min="11272" max="11272" width="1.625" style="786" customWidth="1"/>
    <col min="11273" max="11273" width="5.375" style="786" customWidth="1"/>
    <col min="11274" max="11498" width="11" style="786"/>
    <col min="11499" max="11499" width="1.625" style="786" customWidth="1"/>
    <col min="11500" max="11500" width="17.75" style="786" customWidth="1"/>
    <col min="11501" max="11501" width="11.25" style="786" customWidth="1"/>
    <col min="11502" max="11520" width="8.375" style="786" customWidth="1"/>
    <col min="11521" max="11521" width="9.5" style="786" customWidth="1"/>
    <col min="11522" max="11522" width="10.375" style="786" customWidth="1"/>
    <col min="11523" max="11523" width="10.75" style="786" bestFit="1" customWidth="1"/>
    <col min="11524" max="11524" width="9.5" style="786" bestFit="1" customWidth="1"/>
    <col min="11525" max="11525" width="10.375" style="786" customWidth="1"/>
    <col min="11526" max="11526" width="8" style="786" bestFit="1" customWidth="1"/>
    <col min="11527" max="11527" width="15.75" style="786" bestFit="1" customWidth="1"/>
    <col min="11528" max="11528" width="1.625" style="786" customWidth="1"/>
    <col min="11529" max="11529" width="5.375" style="786" customWidth="1"/>
    <col min="11530" max="11754" width="11" style="786"/>
    <col min="11755" max="11755" width="1.625" style="786" customWidth="1"/>
    <col min="11756" max="11756" width="17.75" style="786" customWidth="1"/>
    <col min="11757" max="11757" width="11.25" style="786" customWidth="1"/>
    <col min="11758" max="11776" width="8.375" style="786" customWidth="1"/>
    <col min="11777" max="11777" width="9.5" style="786" customWidth="1"/>
    <col min="11778" max="11778" width="10.375" style="786" customWidth="1"/>
    <col min="11779" max="11779" width="10.75" style="786" bestFit="1" customWidth="1"/>
    <col min="11780" max="11780" width="9.5" style="786" bestFit="1" customWidth="1"/>
    <col min="11781" max="11781" width="10.375" style="786" customWidth="1"/>
    <col min="11782" max="11782" width="8" style="786" bestFit="1" customWidth="1"/>
    <col min="11783" max="11783" width="15.75" style="786" bestFit="1" customWidth="1"/>
    <col min="11784" max="11784" width="1.625" style="786" customWidth="1"/>
    <col min="11785" max="11785" width="5.375" style="786" customWidth="1"/>
    <col min="11786" max="12010" width="11" style="786"/>
    <col min="12011" max="12011" width="1.625" style="786" customWidth="1"/>
    <col min="12012" max="12012" width="17.75" style="786" customWidth="1"/>
    <col min="12013" max="12013" width="11.25" style="786" customWidth="1"/>
    <col min="12014" max="12032" width="8.375" style="786" customWidth="1"/>
    <col min="12033" max="12033" width="9.5" style="786" customWidth="1"/>
    <col min="12034" max="12034" width="10.375" style="786" customWidth="1"/>
    <col min="12035" max="12035" width="10.75" style="786" bestFit="1" customWidth="1"/>
    <col min="12036" max="12036" width="9.5" style="786" bestFit="1" customWidth="1"/>
    <col min="12037" max="12037" width="10.375" style="786" customWidth="1"/>
    <col min="12038" max="12038" width="8" style="786" bestFit="1" customWidth="1"/>
    <col min="12039" max="12039" width="15.75" style="786" bestFit="1" customWidth="1"/>
    <col min="12040" max="12040" width="1.625" style="786" customWidth="1"/>
    <col min="12041" max="12041" width="5.375" style="786" customWidth="1"/>
    <col min="12042" max="12266" width="11" style="786"/>
    <col min="12267" max="12267" width="1.625" style="786" customWidth="1"/>
    <col min="12268" max="12268" width="17.75" style="786" customWidth="1"/>
    <col min="12269" max="12269" width="11.25" style="786" customWidth="1"/>
    <col min="12270" max="12288" width="8.375" style="786" customWidth="1"/>
    <col min="12289" max="12289" width="9.5" style="786" customWidth="1"/>
    <col min="12290" max="12290" width="10.375" style="786" customWidth="1"/>
    <col min="12291" max="12291" width="10.75" style="786" bestFit="1" customWidth="1"/>
    <col min="12292" max="12292" width="9.5" style="786" bestFit="1" customWidth="1"/>
    <col min="12293" max="12293" width="10.375" style="786" customWidth="1"/>
    <col min="12294" max="12294" width="8" style="786" bestFit="1" customWidth="1"/>
    <col min="12295" max="12295" width="15.75" style="786" bestFit="1" customWidth="1"/>
    <col min="12296" max="12296" width="1.625" style="786" customWidth="1"/>
    <col min="12297" max="12297" width="5.375" style="786" customWidth="1"/>
    <col min="12298" max="12522" width="11" style="786"/>
    <col min="12523" max="12523" width="1.625" style="786" customWidth="1"/>
    <col min="12524" max="12524" width="17.75" style="786" customWidth="1"/>
    <col min="12525" max="12525" width="11.25" style="786" customWidth="1"/>
    <col min="12526" max="12544" width="8.375" style="786" customWidth="1"/>
    <col min="12545" max="12545" width="9.5" style="786" customWidth="1"/>
    <col min="12546" max="12546" width="10.375" style="786" customWidth="1"/>
    <col min="12547" max="12547" width="10.75" style="786" bestFit="1" customWidth="1"/>
    <col min="12548" max="12548" width="9.5" style="786" bestFit="1" customWidth="1"/>
    <col min="12549" max="12549" width="10.375" style="786" customWidth="1"/>
    <col min="12550" max="12550" width="8" style="786" bestFit="1" customWidth="1"/>
    <col min="12551" max="12551" width="15.75" style="786" bestFit="1" customWidth="1"/>
    <col min="12552" max="12552" width="1.625" style="786" customWidth="1"/>
    <col min="12553" max="12553" width="5.375" style="786" customWidth="1"/>
    <col min="12554" max="12778" width="11" style="786"/>
    <col min="12779" max="12779" width="1.625" style="786" customWidth="1"/>
    <col min="12780" max="12780" width="17.75" style="786" customWidth="1"/>
    <col min="12781" max="12781" width="11.25" style="786" customWidth="1"/>
    <col min="12782" max="12800" width="8.375" style="786" customWidth="1"/>
    <col min="12801" max="12801" width="9.5" style="786" customWidth="1"/>
    <col min="12802" max="12802" width="10.375" style="786" customWidth="1"/>
    <col min="12803" max="12803" width="10.75" style="786" bestFit="1" customWidth="1"/>
    <col min="12804" max="12804" width="9.5" style="786" bestFit="1" customWidth="1"/>
    <col min="12805" max="12805" width="10.375" style="786" customWidth="1"/>
    <col min="12806" max="12806" width="8" style="786" bestFit="1" customWidth="1"/>
    <col min="12807" max="12807" width="15.75" style="786" bestFit="1" customWidth="1"/>
    <col min="12808" max="12808" width="1.625" style="786" customWidth="1"/>
    <col min="12809" max="12809" width="5.375" style="786" customWidth="1"/>
    <col min="12810" max="13034" width="11" style="786"/>
    <col min="13035" max="13035" width="1.625" style="786" customWidth="1"/>
    <col min="13036" max="13036" width="17.75" style="786" customWidth="1"/>
    <col min="13037" max="13037" width="11.25" style="786" customWidth="1"/>
    <col min="13038" max="13056" width="8.375" style="786" customWidth="1"/>
    <col min="13057" max="13057" width="9.5" style="786" customWidth="1"/>
    <col min="13058" max="13058" width="10.375" style="786" customWidth="1"/>
    <col min="13059" max="13059" width="10.75" style="786" bestFit="1" customWidth="1"/>
    <col min="13060" max="13060" width="9.5" style="786" bestFit="1" customWidth="1"/>
    <col min="13061" max="13061" width="10.375" style="786" customWidth="1"/>
    <col min="13062" max="13062" width="8" style="786" bestFit="1" customWidth="1"/>
    <col min="13063" max="13063" width="15.75" style="786" bestFit="1" customWidth="1"/>
    <col min="13064" max="13064" width="1.625" style="786" customWidth="1"/>
    <col min="13065" max="13065" width="5.375" style="786" customWidth="1"/>
    <col min="13066" max="13290" width="11" style="786"/>
    <col min="13291" max="13291" width="1.625" style="786" customWidth="1"/>
    <col min="13292" max="13292" width="17.75" style="786" customWidth="1"/>
    <col min="13293" max="13293" width="11.25" style="786" customWidth="1"/>
    <col min="13294" max="13312" width="8.375" style="786" customWidth="1"/>
    <col min="13313" max="13313" width="9.5" style="786" customWidth="1"/>
    <col min="13314" max="13314" width="10.375" style="786" customWidth="1"/>
    <col min="13315" max="13315" width="10.75" style="786" bestFit="1" customWidth="1"/>
    <col min="13316" max="13316" width="9.5" style="786" bestFit="1" customWidth="1"/>
    <col min="13317" max="13317" width="10.375" style="786" customWidth="1"/>
    <col min="13318" max="13318" width="8" style="786" bestFit="1" customWidth="1"/>
    <col min="13319" max="13319" width="15.75" style="786" bestFit="1" customWidth="1"/>
    <col min="13320" max="13320" width="1.625" style="786" customWidth="1"/>
    <col min="13321" max="13321" width="5.375" style="786" customWidth="1"/>
    <col min="13322" max="13546" width="11" style="786"/>
    <col min="13547" max="13547" width="1.625" style="786" customWidth="1"/>
    <col min="13548" max="13548" width="17.75" style="786" customWidth="1"/>
    <col min="13549" max="13549" width="11.25" style="786" customWidth="1"/>
    <col min="13550" max="13568" width="8.375" style="786" customWidth="1"/>
    <col min="13569" max="13569" width="9.5" style="786" customWidth="1"/>
    <col min="13570" max="13570" width="10.375" style="786" customWidth="1"/>
    <col min="13571" max="13571" width="10.75" style="786" bestFit="1" customWidth="1"/>
    <col min="13572" max="13572" width="9.5" style="786" bestFit="1" customWidth="1"/>
    <col min="13573" max="13573" width="10.375" style="786" customWidth="1"/>
    <col min="13574" max="13574" width="8" style="786" bestFit="1" customWidth="1"/>
    <col min="13575" max="13575" width="15.75" style="786" bestFit="1" customWidth="1"/>
    <col min="13576" max="13576" width="1.625" style="786" customWidth="1"/>
    <col min="13577" max="13577" width="5.375" style="786" customWidth="1"/>
    <col min="13578" max="13802" width="11" style="786"/>
    <col min="13803" max="13803" width="1.625" style="786" customWidth="1"/>
    <col min="13804" max="13804" width="17.75" style="786" customWidth="1"/>
    <col min="13805" max="13805" width="11.25" style="786" customWidth="1"/>
    <col min="13806" max="13824" width="8.375" style="786" customWidth="1"/>
    <col min="13825" max="13825" width="9.5" style="786" customWidth="1"/>
    <col min="13826" max="13826" width="10.375" style="786" customWidth="1"/>
    <col min="13827" max="13827" width="10.75" style="786" bestFit="1" customWidth="1"/>
    <col min="13828" max="13828" width="9.5" style="786" bestFit="1" customWidth="1"/>
    <col min="13829" max="13829" width="10.375" style="786" customWidth="1"/>
    <col min="13830" max="13830" width="8" style="786" bestFit="1" customWidth="1"/>
    <col min="13831" max="13831" width="15.75" style="786" bestFit="1" customWidth="1"/>
    <col min="13832" max="13832" width="1.625" style="786" customWidth="1"/>
    <col min="13833" max="13833" width="5.375" style="786" customWidth="1"/>
    <col min="13834" max="14058" width="11" style="786"/>
    <col min="14059" max="14059" width="1.625" style="786" customWidth="1"/>
    <col min="14060" max="14060" width="17.75" style="786" customWidth="1"/>
    <col min="14061" max="14061" width="11.25" style="786" customWidth="1"/>
    <col min="14062" max="14080" width="8.375" style="786" customWidth="1"/>
    <col min="14081" max="14081" width="9.5" style="786" customWidth="1"/>
    <col min="14082" max="14082" width="10.375" style="786" customWidth="1"/>
    <col min="14083" max="14083" width="10.75" style="786" bestFit="1" customWidth="1"/>
    <col min="14084" max="14084" width="9.5" style="786" bestFit="1" customWidth="1"/>
    <col min="14085" max="14085" width="10.375" style="786" customWidth="1"/>
    <col min="14086" max="14086" width="8" style="786" bestFit="1" customWidth="1"/>
    <col min="14087" max="14087" width="15.75" style="786" bestFit="1" customWidth="1"/>
    <col min="14088" max="14088" width="1.625" style="786" customWidth="1"/>
    <col min="14089" max="14089" width="5.375" style="786" customWidth="1"/>
    <col min="14090" max="14314" width="11" style="786"/>
    <col min="14315" max="14315" width="1.625" style="786" customWidth="1"/>
    <col min="14316" max="14316" width="17.75" style="786" customWidth="1"/>
    <col min="14317" max="14317" width="11.25" style="786" customWidth="1"/>
    <col min="14318" max="14336" width="8.375" style="786" customWidth="1"/>
    <col min="14337" max="14337" width="9.5" style="786" customWidth="1"/>
    <col min="14338" max="14338" width="10.375" style="786" customWidth="1"/>
    <col min="14339" max="14339" width="10.75" style="786" bestFit="1" customWidth="1"/>
    <col min="14340" max="14340" width="9.5" style="786" bestFit="1" customWidth="1"/>
    <col min="14341" max="14341" width="10.375" style="786" customWidth="1"/>
    <col min="14342" max="14342" width="8" style="786" bestFit="1" customWidth="1"/>
    <col min="14343" max="14343" width="15.75" style="786" bestFit="1" customWidth="1"/>
    <col min="14344" max="14344" width="1.625" style="786" customWidth="1"/>
    <col min="14345" max="14345" width="5.375" style="786" customWidth="1"/>
    <col min="14346" max="14570" width="11" style="786"/>
    <col min="14571" max="14571" width="1.625" style="786" customWidth="1"/>
    <col min="14572" max="14572" width="17.75" style="786" customWidth="1"/>
    <col min="14573" max="14573" width="11.25" style="786" customWidth="1"/>
    <col min="14574" max="14592" width="8.375" style="786" customWidth="1"/>
    <col min="14593" max="14593" width="9.5" style="786" customWidth="1"/>
    <col min="14594" max="14594" width="10.375" style="786" customWidth="1"/>
    <col min="14595" max="14595" width="10.75" style="786" bestFit="1" customWidth="1"/>
    <col min="14596" max="14596" width="9.5" style="786" bestFit="1" customWidth="1"/>
    <col min="14597" max="14597" width="10.375" style="786" customWidth="1"/>
    <col min="14598" max="14598" width="8" style="786" bestFit="1" customWidth="1"/>
    <col min="14599" max="14599" width="15.75" style="786" bestFit="1" customWidth="1"/>
    <col min="14600" max="14600" width="1.625" style="786" customWidth="1"/>
    <col min="14601" max="14601" width="5.375" style="786" customWidth="1"/>
    <col min="14602" max="14826" width="11" style="786"/>
    <col min="14827" max="14827" width="1.625" style="786" customWidth="1"/>
    <col min="14828" max="14828" width="17.75" style="786" customWidth="1"/>
    <col min="14829" max="14829" width="11.25" style="786" customWidth="1"/>
    <col min="14830" max="14848" width="8.375" style="786" customWidth="1"/>
    <col min="14849" max="14849" width="9.5" style="786" customWidth="1"/>
    <col min="14850" max="14850" width="10.375" style="786" customWidth="1"/>
    <col min="14851" max="14851" width="10.75" style="786" bestFit="1" customWidth="1"/>
    <col min="14852" max="14852" width="9.5" style="786" bestFit="1" customWidth="1"/>
    <col min="14853" max="14853" width="10.375" style="786" customWidth="1"/>
    <col min="14854" max="14854" width="8" style="786" bestFit="1" customWidth="1"/>
    <col min="14855" max="14855" width="15.75" style="786" bestFit="1" customWidth="1"/>
    <col min="14856" max="14856" width="1.625" style="786" customWidth="1"/>
    <col min="14857" max="14857" width="5.375" style="786" customWidth="1"/>
    <col min="14858" max="15082" width="11" style="786"/>
    <col min="15083" max="15083" width="1.625" style="786" customWidth="1"/>
    <col min="15084" max="15084" width="17.75" style="786" customWidth="1"/>
    <col min="15085" max="15085" width="11.25" style="786" customWidth="1"/>
    <col min="15086" max="15104" width="8.375" style="786" customWidth="1"/>
    <col min="15105" max="15105" width="9.5" style="786" customWidth="1"/>
    <col min="15106" max="15106" width="10.375" style="786" customWidth="1"/>
    <col min="15107" max="15107" width="10.75" style="786" bestFit="1" customWidth="1"/>
    <col min="15108" max="15108" width="9.5" style="786" bestFit="1" customWidth="1"/>
    <col min="15109" max="15109" width="10.375" style="786" customWidth="1"/>
    <col min="15110" max="15110" width="8" style="786" bestFit="1" customWidth="1"/>
    <col min="15111" max="15111" width="15.75" style="786" bestFit="1" customWidth="1"/>
    <col min="15112" max="15112" width="1.625" style="786" customWidth="1"/>
    <col min="15113" max="15113" width="5.375" style="786" customWidth="1"/>
    <col min="15114" max="15338" width="11" style="786"/>
    <col min="15339" max="15339" width="1.625" style="786" customWidth="1"/>
    <col min="15340" max="15340" width="17.75" style="786" customWidth="1"/>
    <col min="15341" max="15341" width="11.25" style="786" customWidth="1"/>
    <col min="15342" max="15360" width="8.375" style="786" customWidth="1"/>
    <col min="15361" max="15361" width="9.5" style="786" customWidth="1"/>
    <col min="15362" max="15362" width="10.375" style="786" customWidth="1"/>
    <col min="15363" max="15363" width="10.75" style="786" bestFit="1" customWidth="1"/>
    <col min="15364" max="15364" width="9.5" style="786" bestFit="1" customWidth="1"/>
    <col min="15365" max="15365" width="10.375" style="786" customWidth="1"/>
    <col min="15366" max="15366" width="8" style="786" bestFit="1" customWidth="1"/>
    <col min="15367" max="15367" width="15.75" style="786" bestFit="1" customWidth="1"/>
    <col min="15368" max="15368" width="1.625" style="786" customWidth="1"/>
    <col min="15369" max="15369" width="5.375" style="786" customWidth="1"/>
    <col min="15370" max="15594" width="11" style="786"/>
    <col min="15595" max="15595" width="1.625" style="786" customWidth="1"/>
    <col min="15596" max="15596" width="17.75" style="786" customWidth="1"/>
    <col min="15597" max="15597" width="11.25" style="786" customWidth="1"/>
    <col min="15598" max="15616" width="8.375" style="786" customWidth="1"/>
    <col min="15617" max="15617" width="9.5" style="786" customWidth="1"/>
    <col min="15618" max="15618" width="10.375" style="786" customWidth="1"/>
    <col min="15619" max="15619" width="10.75" style="786" bestFit="1" customWidth="1"/>
    <col min="15620" max="15620" width="9.5" style="786" bestFit="1" customWidth="1"/>
    <col min="15621" max="15621" width="10.375" style="786" customWidth="1"/>
    <col min="15622" max="15622" width="8" style="786" bestFit="1" customWidth="1"/>
    <col min="15623" max="15623" width="15.75" style="786" bestFit="1" customWidth="1"/>
    <col min="15624" max="15624" width="1.625" style="786" customWidth="1"/>
    <col min="15625" max="15625" width="5.375" style="786" customWidth="1"/>
    <col min="15626" max="15850" width="11" style="786"/>
    <col min="15851" max="15851" width="1.625" style="786" customWidth="1"/>
    <col min="15852" max="15852" width="17.75" style="786" customWidth="1"/>
    <col min="15853" max="15853" width="11.25" style="786" customWidth="1"/>
    <col min="15854" max="15872" width="8.375" style="786" customWidth="1"/>
    <col min="15873" max="15873" width="9.5" style="786" customWidth="1"/>
    <col min="15874" max="15874" width="10.375" style="786" customWidth="1"/>
    <col min="15875" max="15875" width="10.75" style="786" bestFit="1" customWidth="1"/>
    <col min="15876" max="15876" width="9.5" style="786" bestFit="1" customWidth="1"/>
    <col min="15877" max="15877" width="10.375" style="786" customWidth="1"/>
    <col min="15878" max="15878" width="8" style="786" bestFit="1" customWidth="1"/>
    <col min="15879" max="15879" width="15.75" style="786" bestFit="1" customWidth="1"/>
    <col min="15880" max="15880" width="1.625" style="786" customWidth="1"/>
    <col min="15881" max="15881" width="5.375" style="786" customWidth="1"/>
    <col min="15882" max="16106" width="11" style="786"/>
    <col min="16107" max="16107" width="1.625" style="786" customWidth="1"/>
    <col min="16108" max="16108" width="17.75" style="786" customWidth="1"/>
    <col min="16109" max="16109" width="11.25" style="786" customWidth="1"/>
    <col min="16110" max="16128" width="8.375" style="786" customWidth="1"/>
    <col min="16129" max="16129" width="9.5" style="786" customWidth="1"/>
    <col min="16130" max="16130" width="10.375" style="786" customWidth="1"/>
    <col min="16131" max="16131" width="10.75" style="786" bestFit="1" customWidth="1"/>
    <col min="16132" max="16132" width="9.5" style="786" bestFit="1" customWidth="1"/>
    <col min="16133" max="16133" width="10.375" style="786" customWidth="1"/>
    <col min="16134" max="16134" width="8" style="786" bestFit="1" customWidth="1"/>
    <col min="16135" max="16135" width="15.75" style="786" bestFit="1" customWidth="1"/>
    <col min="16136" max="16136" width="1.625" style="786" customWidth="1"/>
    <col min="16137" max="16137" width="5.375" style="786" customWidth="1"/>
    <col min="16138" max="16384" width="11" style="786"/>
  </cols>
  <sheetData>
    <row r="3" spans="2:31">
      <c r="B3" s="14" t="s">
        <v>792</v>
      </c>
    </row>
    <row r="4" spans="2:31">
      <c r="B4" s="47" t="s">
        <v>1488</v>
      </c>
    </row>
    <row r="5" spans="2:31" s="789" customFormat="1" ht="19.5" customHeight="1" thickBot="1">
      <c r="B5" s="787"/>
      <c r="C5" s="788"/>
      <c r="D5" s="788"/>
      <c r="E5" s="788"/>
      <c r="F5" s="788"/>
      <c r="G5" s="788"/>
      <c r="H5" s="788"/>
      <c r="I5" s="788"/>
      <c r="J5" s="788"/>
      <c r="K5" s="788"/>
      <c r="L5" s="788" t="s">
        <v>793</v>
      </c>
    </row>
    <row r="6" spans="2:31" s="789" customFormat="1" ht="19.5" customHeight="1">
      <c r="B6" s="2738" t="s">
        <v>794</v>
      </c>
      <c r="C6" s="2740" t="s">
        <v>795</v>
      </c>
      <c r="D6" s="2742" t="s">
        <v>796</v>
      </c>
      <c r="E6" s="2742" t="s">
        <v>797</v>
      </c>
      <c r="F6" s="2752" t="s">
        <v>798</v>
      </c>
      <c r="G6" s="2753"/>
      <c r="H6" s="2753"/>
      <c r="I6" s="2754"/>
      <c r="J6" s="2755" t="s">
        <v>799</v>
      </c>
      <c r="K6" s="2745" t="s">
        <v>800</v>
      </c>
      <c r="L6" s="2747" t="s">
        <v>801</v>
      </c>
      <c r="R6" s="2187"/>
      <c r="S6" s="2188" t="s">
        <v>1408</v>
      </c>
      <c r="T6" s="2188" t="s">
        <v>1409</v>
      </c>
      <c r="U6" s="2188" t="s">
        <v>798</v>
      </c>
      <c r="V6" s="2188" t="s">
        <v>639</v>
      </c>
      <c r="W6" s="2188" t="s">
        <v>802</v>
      </c>
      <c r="X6" s="2188" t="s">
        <v>1410</v>
      </c>
      <c r="Y6" s="2188" t="s">
        <v>1411</v>
      </c>
      <c r="Z6" s="2188" t="s">
        <v>1412</v>
      </c>
      <c r="AA6" s="2188" t="s">
        <v>1413</v>
      </c>
      <c r="AB6" s="2188" t="s">
        <v>1414</v>
      </c>
      <c r="AC6" s="789" t="s">
        <v>1428</v>
      </c>
      <c r="AD6" s="789" t="s">
        <v>1429</v>
      </c>
      <c r="AE6" s="789" t="s">
        <v>1430</v>
      </c>
    </row>
    <row r="7" spans="2:31" ht="27">
      <c r="B7" s="2739"/>
      <c r="C7" s="2741"/>
      <c r="D7" s="2743"/>
      <c r="E7" s="2744"/>
      <c r="F7" s="790" t="s">
        <v>798</v>
      </c>
      <c r="G7" s="790" t="s">
        <v>802</v>
      </c>
      <c r="H7" s="791" t="s">
        <v>803</v>
      </c>
      <c r="I7" s="792" t="s">
        <v>804</v>
      </c>
      <c r="J7" s="2756"/>
      <c r="K7" s="2746"/>
      <c r="L7" s="2748"/>
      <c r="R7" s="2189" t="s">
        <v>618</v>
      </c>
      <c r="S7" s="534" t="s">
        <v>1415</v>
      </c>
      <c r="T7" s="534" t="s">
        <v>1416</v>
      </c>
      <c r="U7" s="534" t="s">
        <v>1417</v>
      </c>
      <c r="V7" s="534" t="s">
        <v>1418</v>
      </c>
      <c r="W7" s="534" t="s">
        <v>1419</v>
      </c>
      <c r="X7" s="534" t="s">
        <v>1420</v>
      </c>
      <c r="Y7" s="534" t="s">
        <v>1421</v>
      </c>
      <c r="Z7" s="534" t="s">
        <v>1422</v>
      </c>
      <c r="AA7" s="534" t="s">
        <v>1423</v>
      </c>
      <c r="AB7" s="534" t="s">
        <v>1424</v>
      </c>
    </row>
    <row r="8" spans="2:31" ht="25.5" customHeight="1">
      <c r="B8" s="2749" t="s">
        <v>805</v>
      </c>
      <c r="C8" s="793">
        <f>AB8</f>
        <v>260.33347819052346</v>
      </c>
      <c r="D8" s="794">
        <f>S8</f>
        <v>0</v>
      </c>
      <c r="E8" s="794">
        <f t="shared" ref="E8" si="0">T8</f>
        <v>235.83600376027266</v>
      </c>
      <c r="F8" s="794">
        <f>U8</f>
        <v>24.497474430250758</v>
      </c>
      <c r="G8" s="794">
        <f>W8</f>
        <v>16.377148121131263</v>
      </c>
      <c r="H8" s="794">
        <f t="shared" ref="H8" si="1">X8</f>
        <v>1.5353669100358869E-2</v>
      </c>
      <c r="I8" s="795">
        <f>Y8</f>
        <v>16.361794452030903</v>
      </c>
      <c r="J8" s="796">
        <f>D8+H8</f>
        <v>1.5353669100358869E-2</v>
      </c>
      <c r="K8" s="794">
        <f>V8</f>
        <v>8.1203263091194966</v>
      </c>
      <c r="L8" s="797">
        <f>E8+I8</f>
        <v>252.19779821230355</v>
      </c>
      <c r="R8" s="2185" t="s">
        <v>1425</v>
      </c>
      <c r="S8" s="2186">
        <v>0</v>
      </c>
      <c r="T8" s="2186">
        <v>235.83600376027266</v>
      </c>
      <c r="U8" s="2186">
        <v>24.497474430250758</v>
      </c>
      <c r="V8" s="2186">
        <v>8.1203263091194966</v>
      </c>
      <c r="W8" s="2186">
        <v>16.377148121131263</v>
      </c>
      <c r="X8" s="2186">
        <v>1.5353669100358869E-2</v>
      </c>
      <c r="Y8" s="2186">
        <v>16.361794452030903</v>
      </c>
      <c r="Z8" s="2186">
        <v>1.5353669100358869E-2</v>
      </c>
      <c r="AA8" s="2186">
        <v>252.19779821230361</v>
      </c>
      <c r="AB8" s="2186">
        <v>260.33347819052346</v>
      </c>
      <c r="AC8" s="786">
        <v>1.5353669100358869E-2</v>
      </c>
      <c r="AD8" s="786">
        <v>8.1203263091194966</v>
      </c>
      <c r="AE8" s="786">
        <v>252.19779821230361</v>
      </c>
    </row>
    <row r="9" spans="2:31" ht="25.5" customHeight="1">
      <c r="B9" s="2750"/>
      <c r="C9" s="798"/>
      <c r="D9" s="799">
        <f>D8/$C8</f>
        <v>0</v>
      </c>
      <c r="E9" s="799">
        <f>E8/$C8</f>
        <v>0.9058996384156075</v>
      </c>
      <c r="F9" s="799">
        <f t="shared" ref="F9:K9" si="2">F8/$C8</f>
        <v>9.4100361584392278E-2</v>
      </c>
      <c r="G9" s="799">
        <f t="shared" si="2"/>
        <v>6.2908344462504151E-2</v>
      </c>
      <c r="H9" s="799">
        <f t="shared" si="2"/>
        <v>5.89769291566964E-5</v>
      </c>
      <c r="I9" s="800">
        <f>I8/$C8</f>
        <v>6.2849367533347453E-2</v>
      </c>
      <c r="J9" s="801">
        <f>J8/$C8</f>
        <v>5.89769291566964E-5</v>
      </c>
      <c r="K9" s="799">
        <f t="shared" si="2"/>
        <v>3.1192017121888124E-2</v>
      </c>
      <c r="L9" s="802">
        <f>L8/$C8</f>
        <v>0.96874900594895497</v>
      </c>
      <c r="R9" s="2185" t="s">
        <v>1426</v>
      </c>
      <c r="S9" s="2186">
        <v>0</v>
      </c>
      <c r="T9" s="2186">
        <v>6271.6700585710432</v>
      </c>
      <c r="U9" s="2186">
        <v>796.23887442498608</v>
      </c>
      <c r="V9" s="2186">
        <v>43.475957154732313</v>
      </c>
      <c r="W9" s="2186">
        <v>752.76291727025387</v>
      </c>
      <c r="X9" s="2186">
        <v>92.890412964802934</v>
      </c>
      <c r="Y9" s="2186">
        <v>659.87250430545066</v>
      </c>
      <c r="Z9" s="2186">
        <v>92.890412964802934</v>
      </c>
      <c r="AA9" s="2186">
        <v>6931.5425628764951</v>
      </c>
      <c r="AB9" s="2186">
        <v>7067.9089329960298</v>
      </c>
      <c r="AC9" s="786">
        <v>92.890412964802934</v>
      </c>
      <c r="AD9" s="786">
        <v>43.475957154732313</v>
      </c>
      <c r="AE9" s="786">
        <v>6931.5425628764951</v>
      </c>
    </row>
    <row r="10" spans="2:31" ht="25.5" customHeight="1">
      <c r="B10" s="2749" t="s">
        <v>806</v>
      </c>
      <c r="C10" s="793">
        <f>AB9</f>
        <v>7067.9089329960298</v>
      </c>
      <c r="D10" s="803">
        <f>S9</f>
        <v>0</v>
      </c>
      <c r="E10" s="803">
        <f>T9</f>
        <v>6271.6700585710432</v>
      </c>
      <c r="F10" s="803">
        <f>U9</f>
        <v>796.23887442498608</v>
      </c>
      <c r="G10" s="803">
        <f>W9</f>
        <v>752.76291727025387</v>
      </c>
      <c r="H10" s="803">
        <f>X9</f>
        <v>92.890412964802934</v>
      </c>
      <c r="I10" s="804">
        <f>Y9</f>
        <v>659.87250430545066</v>
      </c>
      <c r="J10" s="805">
        <f>D10+H10</f>
        <v>92.890412964802934</v>
      </c>
      <c r="K10" s="794">
        <f>V9</f>
        <v>43.475957154732313</v>
      </c>
      <c r="L10" s="806">
        <f>E10+I10</f>
        <v>6931.5425628764942</v>
      </c>
      <c r="R10" s="2185" t="s">
        <v>1427</v>
      </c>
      <c r="S10" s="2186">
        <v>0</v>
      </c>
      <c r="T10" s="2186">
        <v>26240.740051287277</v>
      </c>
      <c r="U10" s="2186">
        <v>2045.2697370424069</v>
      </c>
      <c r="V10" s="2186">
        <v>167.50852008908211</v>
      </c>
      <c r="W10" s="2186">
        <v>1877.7612169533247</v>
      </c>
      <c r="X10" s="2186">
        <v>633.01097855466969</v>
      </c>
      <c r="Y10" s="2186">
        <v>1244.7502383986553</v>
      </c>
      <c r="Z10" s="2186">
        <v>633.01097855466969</v>
      </c>
      <c r="AA10" s="2186">
        <v>27485.490289685935</v>
      </c>
      <c r="AB10" s="2186">
        <v>28286.009788329677</v>
      </c>
      <c r="AC10" s="786">
        <v>633.01097855466969</v>
      </c>
      <c r="AD10" s="786">
        <v>167.50852008908211</v>
      </c>
      <c r="AE10" s="786">
        <v>27485.490289685935</v>
      </c>
    </row>
    <row r="11" spans="2:31" ht="25.5" customHeight="1">
      <c r="B11" s="2750"/>
      <c r="C11" s="798"/>
      <c r="D11" s="799">
        <f t="shared" ref="D11:L11" si="3">D10/$C10</f>
        <v>0</v>
      </c>
      <c r="E11" s="799">
        <f t="shared" si="3"/>
        <v>0.88734449156414541</v>
      </c>
      <c r="F11" s="799">
        <f t="shared" si="3"/>
        <v>0.11265550843585456</v>
      </c>
      <c r="G11" s="799">
        <f t="shared" si="3"/>
        <v>0.1065043316780772</v>
      </c>
      <c r="H11" s="799">
        <f t="shared" si="3"/>
        <v>1.314255939704467E-2</v>
      </c>
      <c r="I11" s="800">
        <f t="shared" si="3"/>
        <v>9.3361772281032485E-2</v>
      </c>
      <c r="J11" s="801">
        <f t="shared" si="3"/>
        <v>1.314255939704467E-2</v>
      </c>
      <c r="K11" s="799">
        <f t="shared" si="3"/>
        <v>6.151176757777382E-3</v>
      </c>
      <c r="L11" s="802">
        <f t="shared" si="3"/>
        <v>0.98070626384517789</v>
      </c>
    </row>
    <row r="12" spans="2:31" ht="25.5" customHeight="1">
      <c r="B12" s="2751" t="s">
        <v>807</v>
      </c>
      <c r="C12" s="793">
        <f>AB10</f>
        <v>28286.009788329677</v>
      </c>
      <c r="D12" s="803">
        <f>S10</f>
        <v>0</v>
      </c>
      <c r="E12" s="803">
        <f>T10</f>
        <v>26240.740051287277</v>
      </c>
      <c r="F12" s="803">
        <f>U10</f>
        <v>2045.2697370424069</v>
      </c>
      <c r="G12" s="803">
        <f>W10</f>
        <v>1877.7612169533247</v>
      </c>
      <c r="H12" s="803">
        <f>X10</f>
        <v>633.01097855466969</v>
      </c>
      <c r="I12" s="804">
        <f>Y10</f>
        <v>1244.7502383986553</v>
      </c>
      <c r="J12" s="805">
        <f>D12+H12</f>
        <v>633.01097855466969</v>
      </c>
      <c r="K12" s="794">
        <f>V10</f>
        <v>167.50852008908211</v>
      </c>
      <c r="L12" s="806">
        <f>E12+I12</f>
        <v>27485.490289685931</v>
      </c>
    </row>
    <row r="13" spans="2:31" ht="25.5" customHeight="1" thickBot="1">
      <c r="B13" s="2749"/>
      <c r="C13" s="807"/>
      <c r="D13" s="808">
        <f t="shared" ref="D13:L13" si="4">D12/$C12</f>
        <v>0</v>
      </c>
      <c r="E13" s="808">
        <f t="shared" si="4"/>
        <v>0.92769323943717774</v>
      </c>
      <c r="F13" s="808">
        <f t="shared" si="4"/>
        <v>7.2306760562822481E-2</v>
      </c>
      <c r="G13" s="808">
        <f t="shared" si="4"/>
        <v>6.6384804042882606E-2</v>
      </c>
      <c r="H13" s="808">
        <f t="shared" si="4"/>
        <v>2.2378942215308121E-2</v>
      </c>
      <c r="I13" s="809">
        <f t="shared" si="4"/>
        <v>4.4005861827574488E-2</v>
      </c>
      <c r="J13" s="810">
        <f t="shared" si="4"/>
        <v>2.2378942215308121E-2</v>
      </c>
      <c r="K13" s="808">
        <f t="shared" si="4"/>
        <v>5.9219565199398767E-3</v>
      </c>
      <c r="L13" s="811">
        <f t="shared" si="4"/>
        <v>0.97169910126475223</v>
      </c>
    </row>
    <row r="14" spans="2:31" ht="25.5" customHeight="1" thickTop="1">
      <c r="B14" s="2736" t="s">
        <v>664</v>
      </c>
      <c r="C14" s="812">
        <f>SUM(C8,C10,C12)</f>
        <v>35614.252199516231</v>
      </c>
      <c r="D14" s="813">
        <f t="shared" ref="D14:I14" si="5">SUM(D8,D10,D12)</f>
        <v>0</v>
      </c>
      <c r="E14" s="813">
        <f t="shared" si="5"/>
        <v>32748.246113618592</v>
      </c>
      <c r="F14" s="813">
        <f>SUM(F8,F10,F12)</f>
        <v>2866.006085897644</v>
      </c>
      <c r="G14" s="813">
        <f>SUM(G8,G10,G12)</f>
        <v>2646.9012823447101</v>
      </c>
      <c r="H14" s="813">
        <f t="shared" si="5"/>
        <v>725.91674518857303</v>
      </c>
      <c r="I14" s="814">
        <f t="shared" si="5"/>
        <v>1920.9845371561369</v>
      </c>
      <c r="J14" s="815">
        <f>D14+H14</f>
        <v>725.91674518857303</v>
      </c>
      <c r="K14" s="813">
        <f>SUM(K8,K10,K12)</f>
        <v>219.10480355293393</v>
      </c>
      <c r="L14" s="816">
        <f>E14+I14</f>
        <v>34669.230650774727</v>
      </c>
    </row>
    <row r="15" spans="2:31" ht="25.5" customHeight="1" thickBot="1">
      <c r="B15" s="2737"/>
      <c r="C15" s="817"/>
      <c r="D15" s="818">
        <f t="shared" ref="D15:I15" si="6">D14/$C14</f>
        <v>0</v>
      </c>
      <c r="E15" s="818">
        <f t="shared" si="6"/>
        <v>0.91952642807598894</v>
      </c>
      <c r="F15" s="818">
        <f t="shared" si="6"/>
        <v>8.0473571924011209E-2</v>
      </c>
      <c r="G15" s="818">
        <f t="shared" si="6"/>
        <v>7.4321405585505027E-2</v>
      </c>
      <c r="H15" s="818">
        <f t="shared" si="6"/>
        <v>2.0382759719953732E-2</v>
      </c>
      <c r="I15" s="819">
        <f t="shared" si="6"/>
        <v>5.3938645865551284E-2</v>
      </c>
      <c r="J15" s="820">
        <f>J14/$C14</f>
        <v>2.0382759719953732E-2</v>
      </c>
      <c r="K15" s="818">
        <f>K14/$C14</f>
        <v>6.1521663385061941E-3</v>
      </c>
      <c r="L15" s="821">
        <f>L14/$C14</f>
        <v>0.97346507394154014</v>
      </c>
    </row>
    <row r="20" spans="2:8">
      <c r="H20" s="786"/>
    </row>
    <row r="22" spans="2:8">
      <c r="H22" s="47" t="s">
        <v>1431</v>
      </c>
    </row>
    <row r="25" spans="2:8">
      <c r="B25" s="822"/>
      <c r="C25" s="822" t="s">
        <v>808</v>
      </c>
      <c r="D25" s="822" t="s">
        <v>639</v>
      </c>
      <c r="E25" s="822" t="s">
        <v>809</v>
      </c>
    </row>
    <row r="26" spans="2:8">
      <c r="B26" s="822" t="s">
        <v>810</v>
      </c>
      <c r="C26" s="823">
        <f>J8</f>
        <v>1.5353669100358869E-2</v>
      </c>
      <c r="D26" s="823">
        <f>K8</f>
        <v>8.1203263091194966</v>
      </c>
      <c r="E26" s="823">
        <f>L8</f>
        <v>252.19779821230355</v>
      </c>
    </row>
    <row r="27" spans="2:8" ht="40.5">
      <c r="B27" s="824" t="s">
        <v>811</v>
      </c>
      <c r="C27" s="823">
        <f>J10</f>
        <v>92.890412964802934</v>
      </c>
      <c r="D27" s="823">
        <f>K10</f>
        <v>43.475957154732313</v>
      </c>
      <c r="E27" s="823">
        <f>L10</f>
        <v>6931.5425628764942</v>
      </c>
    </row>
    <row r="28" spans="2:8">
      <c r="B28" s="822" t="s">
        <v>812</v>
      </c>
      <c r="C28" s="823">
        <f>J12</f>
        <v>633.01097855466969</v>
      </c>
      <c r="D28" s="823">
        <f>K12</f>
        <v>167.50852008908211</v>
      </c>
      <c r="E28" s="823">
        <f>L12</f>
        <v>27485.490289685931</v>
      </c>
    </row>
    <row r="29" spans="2:8">
      <c r="B29" s="822" t="s">
        <v>813</v>
      </c>
      <c r="C29" s="823">
        <f>J14</f>
        <v>725.91674518857303</v>
      </c>
      <c r="D29" s="823">
        <f>K14</f>
        <v>219.10480355293393</v>
      </c>
      <c r="E29" s="823">
        <f>L14</f>
        <v>34669.230650774727</v>
      </c>
    </row>
    <row r="41" spans="3:13">
      <c r="C41" s="786"/>
    </row>
    <row r="42" spans="3:13">
      <c r="C42" s="786"/>
    </row>
    <row r="43" spans="3:13">
      <c r="C43" s="786"/>
    </row>
    <row r="44" spans="3:13">
      <c r="C44" s="786"/>
    </row>
    <row r="45" spans="3:13">
      <c r="L45" s="786"/>
    </row>
    <row r="46" spans="3:13">
      <c r="D46" s="785"/>
      <c r="L46" s="786"/>
    </row>
    <row r="47" spans="3:13">
      <c r="D47" s="785"/>
      <c r="L47" s="786"/>
    </row>
    <row r="48" spans="3:13">
      <c r="C48" s="786"/>
      <c r="D48" s="785"/>
      <c r="E48" s="785"/>
      <c r="L48" s="786"/>
      <c r="M48" s="785"/>
    </row>
    <row r="49" spans="4:13">
      <c r="D49" s="785"/>
      <c r="L49" s="786"/>
      <c r="M49" s="785"/>
    </row>
    <row r="50" spans="4:13">
      <c r="D50" s="785"/>
      <c r="L50" s="786"/>
      <c r="M50" s="785"/>
    </row>
    <row r="51" spans="4:13">
      <c r="D51" s="785"/>
      <c r="L51" s="786"/>
      <c r="M51" s="785"/>
    </row>
  </sheetData>
  <sheetProtection selectLockedCells="1"/>
  <mergeCells count="12">
    <mergeCell ref="K6:K7"/>
    <mergeCell ref="L6:L7"/>
    <mergeCell ref="B8:B9"/>
    <mergeCell ref="B10:B11"/>
    <mergeCell ref="B12:B13"/>
    <mergeCell ref="F6:I6"/>
    <mergeCell ref="J6:J7"/>
    <mergeCell ref="B14:B15"/>
    <mergeCell ref="B6:B7"/>
    <mergeCell ref="C6:C7"/>
    <mergeCell ref="D6:D7"/>
    <mergeCell ref="E6:E7"/>
  </mergeCells>
  <phoneticPr fontId="15"/>
  <pageMargins left="0.97" right="0.39370078740157483" top="0.39370078740157483" bottom="0.39370078740157483" header="0.19685039370078741" footer="0.19685039370078741"/>
  <pageSetup paperSize="9" scale="68" orientation="landscape" cellComments="asDisplayed" r:id="rId1"/>
  <headerFooter alignWithMargins="0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tabColor rgb="FF00B050"/>
    <pageSetUpPr fitToPage="1"/>
  </sheetPr>
  <dimension ref="B1:O79"/>
  <sheetViews>
    <sheetView showGridLines="0" topLeftCell="A58" zoomScale="55" zoomScaleNormal="55" workbookViewId="0">
      <selection activeCell="I16" sqref="I16"/>
    </sheetView>
  </sheetViews>
  <sheetFormatPr defaultColWidth="7.875" defaultRowHeight="13.5" outlineLevelCol="1"/>
  <cols>
    <col min="1" max="1" width="1.875" style="827" customWidth="1"/>
    <col min="2" max="2" width="7.875" style="827"/>
    <col min="3" max="3" width="3.625" style="827" bestFit="1" customWidth="1"/>
    <col min="4" max="4" width="25.25" style="827" customWidth="1"/>
    <col min="5" max="5" width="5.25" style="827" bestFit="1" customWidth="1"/>
    <col min="6" max="6" width="6.5" style="827" bestFit="1" customWidth="1"/>
    <col min="7" max="8" width="10.75" style="827" hidden="1" customWidth="1" outlineLevel="1"/>
    <col min="9" max="9" width="10.75" style="827" customWidth="1" collapsed="1"/>
    <col min="10" max="11" width="10.75" style="827" customWidth="1"/>
    <col min="12" max="15" width="10.875" style="827" customWidth="1"/>
    <col min="16" max="16384" width="7.875" style="827"/>
  </cols>
  <sheetData>
    <row r="1" spans="2:15">
      <c r="B1" s="2576" t="s">
        <v>894</v>
      </c>
      <c r="C1" s="2576"/>
      <c r="D1" s="2576"/>
      <c r="E1" s="2576"/>
      <c r="F1" s="2576"/>
      <c r="G1" s="2576"/>
      <c r="H1" s="2576"/>
      <c r="I1" s="2576"/>
      <c r="J1" s="2576"/>
      <c r="K1" s="2576"/>
      <c r="L1" s="2576"/>
      <c r="M1" s="2576"/>
    </row>
    <row r="2" spans="2:15" ht="14.25" thickBot="1">
      <c r="B2" s="2757" t="s">
        <v>895</v>
      </c>
      <c r="C2" s="2757"/>
      <c r="D2" s="2757"/>
      <c r="E2" s="2757"/>
      <c r="F2" s="2757"/>
      <c r="G2" s="2757"/>
      <c r="H2" s="2757"/>
      <c r="I2" s="2757"/>
      <c r="J2" s="2757"/>
      <c r="K2" s="2757"/>
      <c r="L2" s="2757"/>
      <c r="M2" s="2757"/>
    </row>
    <row r="3" spans="2:15" ht="24" customHeight="1" thickBot="1">
      <c r="B3" s="828" t="s">
        <v>288</v>
      </c>
      <c r="C3" s="829" t="s">
        <v>896</v>
      </c>
      <c r="D3" s="830" t="s">
        <v>290</v>
      </c>
      <c r="E3" s="831" t="s">
        <v>291</v>
      </c>
      <c r="F3" s="832" t="s">
        <v>897</v>
      </c>
      <c r="G3" s="833" t="s">
        <v>898</v>
      </c>
      <c r="H3" s="834" t="s">
        <v>899</v>
      </c>
      <c r="I3" s="834" t="s">
        <v>52</v>
      </c>
      <c r="J3" s="834" t="s">
        <v>900</v>
      </c>
      <c r="K3" s="834" t="s">
        <v>54</v>
      </c>
      <c r="L3" s="834" t="s">
        <v>55</v>
      </c>
      <c r="M3" s="835" t="s">
        <v>56</v>
      </c>
      <c r="N3" s="834" t="s">
        <v>57</v>
      </c>
      <c r="O3" s="834" t="s">
        <v>1358</v>
      </c>
    </row>
    <row r="4" spans="2:15" ht="12" customHeight="1">
      <c r="B4" s="836" t="s">
        <v>901</v>
      </c>
      <c r="C4" s="837"/>
      <c r="D4" s="838" t="s">
        <v>902</v>
      </c>
      <c r="E4" s="839" t="s">
        <v>903</v>
      </c>
      <c r="F4" s="840"/>
      <c r="G4" s="841"/>
      <c r="H4" s="842"/>
      <c r="I4" s="843"/>
      <c r="J4" s="843"/>
      <c r="K4" s="844"/>
      <c r="L4" s="845"/>
      <c r="M4" s="846"/>
      <c r="N4" s="845"/>
      <c r="O4" s="845"/>
    </row>
    <row r="5" spans="2:15" ht="12" customHeight="1">
      <c r="B5" s="847"/>
      <c r="C5" s="848">
        <v>1</v>
      </c>
      <c r="D5" s="849" t="s">
        <v>6</v>
      </c>
      <c r="E5" s="850" t="s">
        <v>300</v>
      </c>
      <c r="F5" s="851" t="s">
        <v>904</v>
      </c>
      <c r="G5" s="852">
        <v>4366996.2</v>
      </c>
      <c r="H5" s="853">
        <v>4621576.95</v>
      </c>
      <c r="I5" s="916">
        <v>4421758.9619999994</v>
      </c>
      <c r="J5" s="916">
        <v>4196993.2179999985</v>
      </c>
      <c r="K5" s="854">
        <v>4359500</v>
      </c>
      <c r="L5" s="845">
        <v>3886123.6</v>
      </c>
      <c r="M5" s="917">
        <v>3763590.4</v>
      </c>
      <c r="N5" s="845">
        <v>3641057.2</v>
      </c>
      <c r="O5" s="845">
        <v>3518524</v>
      </c>
    </row>
    <row r="6" spans="2:15" ht="12" customHeight="1">
      <c r="B6" s="847"/>
      <c r="C6" s="848">
        <v>2</v>
      </c>
      <c r="D6" s="857" t="s">
        <v>9</v>
      </c>
      <c r="E6" s="858" t="s">
        <v>301</v>
      </c>
      <c r="F6" s="851"/>
      <c r="G6" s="859"/>
      <c r="H6" s="860"/>
      <c r="I6" s="920">
        <v>299671570</v>
      </c>
      <c r="J6" s="920">
        <v>298904940</v>
      </c>
      <c r="K6" s="920">
        <v>296524196.20259315</v>
      </c>
      <c r="L6" s="920">
        <v>317512092</v>
      </c>
      <c r="M6" s="921">
        <v>317612980</v>
      </c>
      <c r="N6" s="920">
        <v>324052000</v>
      </c>
      <c r="O6" s="920">
        <v>323891321.35135138</v>
      </c>
    </row>
    <row r="7" spans="2:15" ht="12" customHeight="1">
      <c r="B7" s="862"/>
      <c r="C7" s="848">
        <v>3</v>
      </c>
      <c r="D7" s="863" t="s">
        <v>127</v>
      </c>
      <c r="E7" s="850"/>
      <c r="F7" s="840"/>
      <c r="G7" s="859"/>
      <c r="H7" s="860"/>
      <c r="I7" s="861"/>
      <c r="J7" s="861"/>
      <c r="K7" s="861"/>
      <c r="L7" s="855"/>
      <c r="M7" s="856"/>
      <c r="N7" s="855"/>
      <c r="O7" s="855"/>
    </row>
    <row r="8" spans="2:15" ht="12" customHeight="1">
      <c r="B8" s="864" t="s">
        <v>905</v>
      </c>
      <c r="C8" s="848">
        <v>4</v>
      </c>
      <c r="D8" s="857" t="s">
        <v>126</v>
      </c>
      <c r="E8" s="865" t="s">
        <v>304</v>
      </c>
      <c r="F8" s="851" t="s">
        <v>906</v>
      </c>
      <c r="G8" s="852">
        <v>25999.599999999999</v>
      </c>
      <c r="H8" s="853">
        <v>23252.400000000001</v>
      </c>
      <c r="I8" s="916">
        <v>23974.600000000009</v>
      </c>
      <c r="J8" s="916">
        <v>49615</v>
      </c>
      <c r="K8" s="854">
        <v>67404.666666666686</v>
      </c>
      <c r="L8" s="855">
        <v>43403</v>
      </c>
      <c r="M8" s="917">
        <v>43431.333333333343</v>
      </c>
      <c r="N8" s="855">
        <v>43459.666666666657</v>
      </c>
      <c r="O8" s="855">
        <v>43488</v>
      </c>
    </row>
    <row r="9" spans="2:15" ht="12" customHeight="1">
      <c r="B9" s="866" t="s">
        <v>128</v>
      </c>
      <c r="C9" s="848"/>
      <c r="D9" s="857" t="s">
        <v>303</v>
      </c>
      <c r="E9" s="865" t="s">
        <v>308</v>
      </c>
      <c r="F9" s="840"/>
      <c r="G9" s="852"/>
      <c r="H9" s="853"/>
      <c r="I9" s="854"/>
      <c r="J9" s="854"/>
      <c r="K9" s="854"/>
      <c r="L9" s="855"/>
      <c r="M9" s="856"/>
      <c r="N9" s="855"/>
      <c r="O9" s="855"/>
    </row>
    <row r="10" spans="2:15" ht="12" customHeight="1">
      <c r="B10" s="867"/>
      <c r="C10" s="848">
        <v>5</v>
      </c>
      <c r="D10" s="857" t="s">
        <v>128</v>
      </c>
      <c r="E10" s="865" t="s">
        <v>907</v>
      </c>
      <c r="F10" s="851" t="s">
        <v>906</v>
      </c>
      <c r="G10" s="852">
        <v>25693.599999999999</v>
      </c>
      <c r="H10" s="853">
        <v>23930.2</v>
      </c>
      <c r="I10" s="916">
        <v>21901.599999999999</v>
      </c>
      <c r="J10" s="916">
        <v>30194</v>
      </c>
      <c r="K10" s="854">
        <v>31955.333333333332</v>
      </c>
      <c r="L10" s="855">
        <v>26533</v>
      </c>
      <c r="M10" s="917">
        <v>26074.333333333328</v>
      </c>
      <c r="N10" s="855">
        <v>25615.666666666672</v>
      </c>
      <c r="O10" s="855">
        <v>25157</v>
      </c>
    </row>
    <row r="11" spans="2:15" ht="12" customHeight="1">
      <c r="B11" s="868"/>
      <c r="C11" s="848">
        <v>6</v>
      </c>
      <c r="D11" s="857" t="s">
        <v>129</v>
      </c>
      <c r="E11" s="865" t="s">
        <v>908</v>
      </c>
      <c r="F11" s="851" t="s">
        <v>906</v>
      </c>
      <c r="G11" s="852">
        <v>15033.6</v>
      </c>
      <c r="H11" s="853">
        <v>14336.4</v>
      </c>
      <c r="I11" s="916">
        <v>12327.600000000002</v>
      </c>
      <c r="J11" s="916">
        <v>18153</v>
      </c>
      <c r="K11" s="854">
        <v>19544.333333333336</v>
      </c>
      <c r="L11" s="855">
        <v>15544</v>
      </c>
      <c r="M11" s="917">
        <v>15432.666666666666</v>
      </c>
      <c r="N11" s="855">
        <v>15321.333333333334</v>
      </c>
      <c r="O11" s="855">
        <v>15210</v>
      </c>
    </row>
    <row r="12" spans="2:15" ht="12" customHeight="1">
      <c r="B12" s="864" t="s">
        <v>130</v>
      </c>
      <c r="C12" s="848">
        <v>7</v>
      </c>
      <c r="D12" s="857" t="s">
        <v>307</v>
      </c>
      <c r="E12" s="865" t="s">
        <v>309</v>
      </c>
      <c r="F12" s="851" t="s">
        <v>906</v>
      </c>
      <c r="G12" s="852">
        <v>40234.6</v>
      </c>
      <c r="H12" s="853">
        <v>37128.199999999997</v>
      </c>
      <c r="I12" s="916">
        <v>28091.000000000004</v>
      </c>
      <c r="J12" s="916">
        <v>30710</v>
      </c>
      <c r="K12" s="854">
        <v>30009.082064137539</v>
      </c>
      <c r="L12" s="855">
        <v>21427</v>
      </c>
      <c r="M12" s="917">
        <v>20916</v>
      </c>
      <c r="N12" s="855">
        <v>20404.999999999996</v>
      </c>
      <c r="O12" s="855">
        <v>19894</v>
      </c>
    </row>
    <row r="13" spans="2:15" ht="12" customHeight="1">
      <c r="B13" s="864" t="s">
        <v>14</v>
      </c>
      <c r="C13" s="848">
        <v>8</v>
      </c>
      <c r="D13" s="857" t="s">
        <v>14</v>
      </c>
      <c r="E13" s="865" t="s">
        <v>311</v>
      </c>
      <c r="F13" s="851" t="s">
        <v>909</v>
      </c>
      <c r="G13" s="852">
        <v>57459742</v>
      </c>
      <c r="H13" s="853">
        <v>56181868</v>
      </c>
      <c r="I13" s="916">
        <v>51812976</v>
      </c>
      <c r="J13" s="916">
        <v>45476653</v>
      </c>
      <c r="K13" s="854">
        <v>46996633</v>
      </c>
      <c r="L13" s="855">
        <v>46524166</v>
      </c>
      <c r="M13" s="917">
        <v>47086029</v>
      </c>
      <c r="N13" s="855">
        <v>52274182</v>
      </c>
      <c r="O13" s="855">
        <v>54925604</v>
      </c>
    </row>
    <row r="14" spans="2:15" ht="12" customHeight="1">
      <c r="B14" s="864" t="s">
        <v>910</v>
      </c>
      <c r="C14" s="848"/>
      <c r="D14" s="857" t="s">
        <v>418</v>
      </c>
      <c r="E14" s="865" t="s">
        <v>911</v>
      </c>
      <c r="F14" s="840"/>
      <c r="G14" s="852"/>
      <c r="H14" s="853"/>
      <c r="I14" s="854"/>
      <c r="J14" s="854"/>
      <c r="K14" s="854"/>
      <c r="L14" s="855"/>
      <c r="M14" s="856"/>
      <c r="N14" s="855"/>
      <c r="O14" s="855"/>
    </row>
    <row r="15" spans="2:15" ht="12" customHeight="1">
      <c r="B15" s="869"/>
      <c r="C15" s="848">
        <v>9</v>
      </c>
      <c r="D15" s="857" t="s">
        <v>131</v>
      </c>
      <c r="E15" s="865" t="s">
        <v>912</v>
      </c>
      <c r="F15" s="851" t="s">
        <v>909</v>
      </c>
      <c r="G15" s="852">
        <v>22761510</v>
      </c>
      <c r="H15" s="853">
        <v>22799037</v>
      </c>
      <c r="I15" s="916">
        <v>24941561.840000004</v>
      </c>
      <c r="J15" s="916">
        <v>24578723</v>
      </c>
      <c r="K15" s="854">
        <v>24114366.740000006</v>
      </c>
      <c r="L15" s="855">
        <v>23699900.980117839</v>
      </c>
      <c r="M15" s="917">
        <v>24301988.789999992</v>
      </c>
      <c r="N15" s="855">
        <v>24948095.34</v>
      </c>
      <c r="O15" s="855">
        <v>25936076.929999996</v>
      </c>
    </row>
    <row r="16" spans="2:15" ht="12" customHeight="1">
      <c r="B16" s="869"/>
      <c r="C16" s="848">
        <v>10</v>
      </c>
      <c r="D16" s="857" t="s">
        <v>132</v>
      </c>
      <c r="E16" s="865" t="s">
        <v>913</v>
      </c>
      <c r="F16" s="851" t="s">
        <v>909</v>
      </c>
      <c r="G16" s="852">
        <v>10306228</v>
      </c>
      <c r="H16" s="853">
        <v>10639675</v>
      </c>
      <c r="I16" s="916">
        <v>9911530.8499999996</v>
      </c>
      <c r="J16" s="916">
        <v>10058553</v>
      </c>
      <c r="K16" s="854">
        <v>9613347.6800000016</v>
      </c>
      <c r="L16" s="855">
        <v>9250528.5657741651</v>
      </c>
      <c r="M16" s="917">
        <v>9615436.8699999992</v>
      </c>
      <c r="N16" s="855">
        <v>9500443.9799999986</v>
      </c>
      <c r="O16" s="855">
        <v>9596768.2599999998</v>
      </c>
    </row>
    <row r="17" spans="2:15" ht="12" customHeight="1">
      <c r="B17" s="869"/>
      <c r="C17" s="848">
        <v>11</v>
      </c>
      <c r="D17" s="857" t="s">
        <v>133</v>
      </c>
      <c r="E17" s="865" t="s">
        <v>914</v>
      </c>
      <c r="F17" s="851" t="s">
        <v>909</v>
      </c>
      <c r="G17" s="852">
        <v>2393522</v>
      </c>
      <c r="H17" s="853">
        <v>2320584</v>
      </c>
      <c r="I17" s="916">
        <v>4687733.4400000004</v>
      </c>
      <c r="J17" s="916">
        <v>4022247</v>
      </c>
      <c r="K17" s="854">
        <v>3789827.91</v>
      </c>
      <c r="L17" s="855">
        <v>3480961.242942472</v>
      </c>
      <c r="M17" s="917">
        <v>3922821.350000001</v>
      </c>
      <c r="N17" s="855">
        <v>3767912.7100000009</v>
      </c>
      <c r="O17" s="855">
        <v>3822303.75</v>
      </c>
    </row>
    <row r="18" spans="2:15" ht="12" customHeight="1">
      <c r="B18" s="869"/>
      <c r="C18" s="848">
        <v>12</v>
      </c>
      <c r="D18" s="857" t="s">
        <v>915</v>
      </c>
      <c r="E18" s="865" t="s">
        <v>916</v>
      </c>
      <c r="F18" s="851" t="s">
        <v>909</v>
      </c>
      <c r="G18" s="852">
        <v>2443124</v>
      </c>
      <c r="H18" s="853">
        <v>2250023</v>
      </c>
      <c r="I18" s="854"/>
      <c r="J18" s="854"/>
      <c r="K18" s="854"/>
      <c r="L18" s="855"/>
      <c r="M18" s="856"/>
      <c r="N18" s="855"/>
      <c r="O18" s="855"/>
    </row>
    <row r="19" spans="2:15" ht="12" customHeight="1">
      <c r="B19" s="869"/>
      <c r="C19" s="848">
        <v>13</v>
      </c>
      <c r="D19" s="857" t="s">
        <v>134</v>
      </c>
      <c r="E19" s="865" t="s">
        <v>917</v>
      </c>
      <c r="F19" s="851" t="s">
        <v>909</v>
      </c>
      <c r="G19" s="852">
        <v>2613632</v>
      </c>
      <c r="H19" s="853">
        <v>2595927</v>
      </c>
      <c r="I19" s="916">
        <v>2564790.9300000002</v>
      </c>
      <c r="J19" s="916">
        <v>2167854</v>
      </c>
      <c r="K19" s="854">
        <v>2134100.8199999994</v>
      </c>
      <c r="L19" s="855">
        <v>1974972.8690680545</v>
      </c>
      <c r="M19" s="917">
        <v>2223302.8599999994</v>
      </c>
      <c r="N19" s="855">
        <v>2436380.42</v>
      </c>
      <c r="O19" s="855">
        <v>2520040.4699999997</v>
      </c>
    </row>
    <row r="20" spans="2:15" ht="12" customHeight="1">
      <c r="B20" s="869"/>
      <c r="C20" s="848">
        <v>14</v>
      </c>
      <c r="D20" s="857" t="s">
        <v>135</v>
      </c>
      <c r="E20" s="865" t="s">
        <v>918</v>
      </c>
      <c r="F20" s="851" t="s">
        <v>909</v>
      </c>
      <c r="G20" s="852">
        <v>2246607</v>
      </c>
      <c r="H20" s="853">
        <v>2171701</v>
      </c>
      <c r="I20" s="916">
        <v>2041129.7499999993</v>
      </c>
      <c r="J20" s="916">
        <v>1758929</v>
      </c>
      <c r="K20" s="854">
        <v>1575389.5299999998</v>
      </c>
      <c r="L20" s="855">
        <v>1418718.1774223414</v>
      </c>
      <c r="M20" s="917">
        <v>1730850.9799999995</v>
      </c>
      <c r="N20" s="855">
        <v>1819000.6200000003</v>
      </c>
      <c r="O20" s="855">
        <v>1915041.9599999997</v>
      </c>
    </row>
    <row r="21" spans="2:15" ht="12" customHeight="1">
      <c r="B21" s="869"/>
      <c r="C21" s="848">
        <v>15</v>
      </c>
      <c r="D21" s="857" t="s">
        <v>136</v>
      </c>
      <c r="E21" s="865" t="s">
        <v>919</v>
      </c>
      <c r="F21" s="851" t="s">
        <v>909</v>
      </c>
      <c r="G21" s="852">
        <v>7088673</v>
      </c>
      <c r="H21" s="853">
        <v>7202123</v>
      </c>
      <c r="I21" s="916">
        <v>7794835.9399999985</v>
      </c>
      <c r="J21" s="916">
        <v>7103012</v>
      </c>
      <c r="K21" s="854">
        <v>7110758.4899999965</v>
      </c>
      <c r="L21" s="855">
        <v>6508756.6150348596</v>
      </c>
      <c r="M21" s="917">
        <v>6814766.3800000008</v>
      </c>
      <c r="N21" s="855">
        <v>6741136.3299999991</v>
      </c>
      <c r="O21" s="855">
        <v>6974352.6199999964</v>
      </c>
    </row>
    <row r="22" spans="2:15" ht="12" customHeight="1">
      <c r="B22" s="869"/>
      <c r="C22" s="848">
        <v>16</v>
      </c>
      <c r="D22" s="857" t="s">
        <v>920</v>
      </c>
      <c r="E22" s="865" t="s">
        <v>921</v>
      </c>
      <c r="F22" s="851" t="s">
        <v>909</v>
      </c>
      <c r="G22" s="852">
        <v>7227561</v>
      </c>
      <c r="H22" s="853">
        <v>7037226</v>
      </c>
      <c r="I22" s="916">
        <v>6737841.6899999985</v>
      </c>
      <c r="J22" s="916">
        <v>6320513</v>
      </c>
      <c r="K22" s="854">
        <v>6044642.4199999999</v>
      </c>
      <c r="L22" s="855">
        <v>5196920.1323280334</v>
      </c>
      <c r="M22" s="917">
        <v>5481652.4400000013</v>
      </c>
      <c r="N22" s="855">
        <v>5420685.8200000003</v>
      </c>
      <c r="O22" s="855">
        <v>5415918.1999999993</v>
      </c>
    </row>
    <row r="23" spans="2:15" ht="12" customHeight="1">
      <c r="B23" s="869"/>
      <c r="C23" s="848">
        <v>17</v>
      </c>
      <c r="D23" s="857" t="s">
        <v>138</v>
      </c>
      <c r="E23" s="865" t="s">
        <v>922</v>
      </c>
      <c r="F23" s="851" t="s">
        <v>909</v>
      </c>
      <c r="G23" s="852">
        <v>23327084</v>
      </c>
      <c r="H23" s="853">
        <v>24149281</v>
      </c>
      <c r="I23" s="916">
        <v>28130702.779999994</v>
      </c>
      <c r="J23" s="916">
        <v>24311153</v>
      </c>
      <c r="K23" s="854">
        <v>26212040.079999994</v>
      </c>
      <c r="L23" s="855">
        <v>25364096.755867656</v>
      </c>
      <c r="M23" s="917">
        <v>26045602.775909837</v>
      </c>
      <c r="N23" s="855">
        <v>27409230.190000001</v>
      </c>
      <c r="O23" s="855">
        <v>28124954.308087509</v>
      </c>
    </row>
    <row r="24" spans="2:15" ht="12" customHeight="1">
      <c r="B24" s="869"/>
      <c r="C24" s="848">
        <v>18</v>
      </c>
      <c r="D24" s="857" t="s">
        <v>139</v>
      </c>
      <c r="E24" s="865" t="s">
        <v>923</v>
      </c>
      <c r="F24" s="851" t="s">
        <v>909</v>
      </c>
      <c r="G24" s="852">
        <v>9917028</v>
      </c>
      <c r="H24" s="853">
        <v>10475421</v>
      </c>
      <c r="I24" s="916">
        <v>14005700.342947997</v>
      </c>
      <c r="J24" s="916">
        <v>10506512.000000002</v>
      </c>
      <c r="K24" s="854">
        <v>14979921.216293277</v>
      </c>
      <c r="L24" s="855">
        <v>17129504.144701511</v>
      </c>
      <c r="M24" s="917">
        <v>17172067.942005739</v>
      </c>
      <c r="N24" s="855">
        <v>17781868.577649053</v>
      </c>
      <c r="O24" s="855">
        <v>18648512.414704602</v>
      </c>
    </row>
    <row r="25" spans="2:15" ht="12" customHeight="1">
      <c r="B25" s="869"/>
      <c r="C25" s="848">
        <v>19</v>
      </c>
      <c r="D25" s="857" t="s">
        <v>140</v>
      </c>
      <c r="E25" s="865" t="s">
        <v>924</v>
      </c>
      <c r="F25" s="851" t="s">
        <v>909</v>
      </c>
      <c r="G25" s="852">
        <v>10079129</v>
      </c>
      <c r="H25" s="853">
        <v>10637895</v>
      </c>
      <c r="I25" s="916">
        <v>12073506.500000006</v>
      </c>
      <c r="J25" s="916">
        <v>10134367</v>
      </c>
      <c r="K25" s="854">
        <v>10902553.410000002</v>
      </c>
      <c r="L25" s="855">
        <v>10376376.450782441</v>
      </c>
      <c r="M25" s="917">
        <v>11106061.229999999</v>
      </c>
      <c r="N25" s="855">
        <v>11237335.919999996</v>
      </c>
      <c r="O25" s="855">
        <v>11532576.350000009</v>
      </c>
    </row>
    <row r="26" spans="2:15" ht="12" customHeight="1">
      <c r="B26" s="869"/>
      <c r="C26" s="848">
        <v>20</v>
      </c>
      <c r="D26" s="857" t="s">
        <v>141</v>
      </c>
      <c r="E26" s="865" t="s">
        <v>925</v>
      </c>
      <c r="F26" s="851" t="s">
        <v>909</v>
      </c>
      <c r="G26" s="852">
        <v>2898194</v>
      </c>
      <c r="H26" s="853">
        <v>2981988</v>
      </c>
      <c r="I26" s="916">
        <v>3495352.2720851442</v>
      </c>
      <c r="J26" s="916">
        <v>2667486.5</v>
      </c>
      <c r="K26" s="854">
        <v>3034826.8059355244</v>
      </c>
      <c r="L26" s="855">
        <v>2834689.2256937958</v>
      </c>
      <c r="M26" s="917">
        <v>3177734.2741361866</v>
      </c>
      <c r="N26" s="855">
        <v>3118877.6303999317</v>
      </c>
      <c r="O26" s="855">
        <v>3212641.8928163005</v>
      </c>
    </row>
    <row r="27" spans="2:15" ht="12" customHeight="1">
      <c r="B27" s="869"/>
      <c r="C27" s="848">
        <v>21</v>
      </c>
      <c r="D27" s="857" t="s">
        <v>142</v>
      </c>
      <c r="E27" s="865" t="s">
        <v>926</v>
      </c>
      <c r="F27" s="851" t="s">
        <v>909</v>
      </c>
      <c r="G27" s="852">
        <v>515561</v>
      </c>
      <c r="H27" s="853">
        <v>501111</v>
      </c>
      <c r="I27" s="916">
        <v>476461.55486894766</v>
      </c>
      <c r="J27" s="916">
        <v>413852</v>
      </c>
      <c r="K27" s="854">
        <v>374779.28313605674</v>
      </c>
      <c r="L27" s="855">
        <v>315029.97509787086</v>
      </c>
      <c r="M27" s="917">
        <v>344068.14135952166</v>
      </c>
      <c r="N27" s="855">
        <v>342263.56385972496</v>
      </c>
      <c r="O27" s="855">
        <v>355024.27969825052</v>
      </c>
    </row>
    <row r="28" spans="2:15" ht="12" customHeight="1">
      <c r="B28" s="869"/>
      <c r="C28" s="848">
        <v>22</v>
      </c>
      <c r="D28" s="857" t="s">
        <v>143</v>
      </c>
      <c r="E28" s="865" t="s">
        <v>927</v>
      </c>
      <c r="F28" s="851" t="s">
        <v>909</v>
      </c>
      <c r="G28" s="852">
        <v>7414685</v>
      </c>
      <c r="H28" s="853">
        <v>7446476</v>
      </c>
      <c r="I28" s="916">
        <v>8174730.8100000015</v>
      </c>
      <c r="J28" s="916">
        <v>6848525</v>
      </c>
      <c r="K28" s="854">
        <v>7101297.4700000016</v>
      </c>
      <c r="L28" s="855">
        <v>6707257.3932694877</v>
      </c>
      <c r="M28" s="917">
        <v>6831066.0799999991</v>
      </c>
      <c r="N28" s="855">
        <v>7056283.8899999987</v>
      </c>
      <c r="O28" s="855">
        <v>7332194.080000001</v>
      </c>
    </row>
    <row r="29" spans="2:15" ht="12" customHeight="1">
      <c r="B29" s="869"/>
      <c r="C29" s="848">
        <v>23</v>
      </c>
      <c r="D29" s="857" t="s">
        <v>144</v>
      </c>
      <c r="E29" s="865" t="s">
        <v>928</v>
      </c>
      <c r="F29" s="851" t="s">
        <v>909</v>
      </c>
      <c r="G29" s="852">
        <v>11902991</v>
      </c>
      <c r="H29" s="853">
        <v>14141321</v>
      </c>
      <c r="I29" s="916">
        <v>24332178.009999994</v>
      </c>
      <c r="J29" s="916">
        <v>16019441</v>
      </c>
      <c r="K29" s="854">
        <v>18146293.02</v>
      </c>
      <c r="L29" s="855">
        <v>19243577.714775462</v>
      </c>
      <c r="M29" s="917">
        <v>18012099.109999996</v>
      </c>
      <c r="N29" s="855">
        <v>17905276.789999995</v>
      </c>
      <c r="O29" s="855">
        <v>19202162.049999993</v>
      </c>
    </row>
    <row r="30" spans="2:15" ht="12" customHeight="1">
      <c r="B30" s="869"/>
      <c r="C30" s="848">
        <v>24</v>
      </c>
      <c r="D30" s="857" t="s">
        <v>145</v>
      </c>
      <c r="E30" s="865" t="s">
        <v>929</v>
      </c>
      <c r="F30" s="851" t="s">
        <v>909</v>
      </c>
      <c r="G30" s="852">
        <v>5632129</v>
      </c>
      <c r="H30" s="853">
        <v>6193145</v>
      </c>
      <c r="I30" s="916">
        <v>10477736.406873086</v>
      </c>
      <c r="J30" s="916">
        <v>6957920</v>
      </c>
      <c r="K30" s="854">
        <v>8896006.4829400517</v>
      </c>
      <c r="L30" s="855">
        <v>8204706.7927225782</v>
      </c>
      <c r="M30" s="917">
        <v>8969612.4900601022</v>
      </c>
      <c r="N30" s="855">
        <v>8847818.0984392334</v>
      </c>
      <c r="O30" s="855">
        <v>9502051.1101831272</v>
      </c>
    </row>
    <row r="31" spans="2:15" ht="12" customHeight="1">
      <c r="B31" s="869"/>
      <c r="C31" s="848">
        <v>25</v>
      </c>
      <c r="D31" s="857" t="s">
        <v>146</v>
      </c>
      <c r="E31" s="865" t="s">
        <v>930</v>
      </c>
      <c r="F31" s="851" t="s">
        <v>909</v>
      </c>
      <c r="G31" s="852">
        <v>13242960</v>
      </c>
      <c r="H31" s="853">
        <v>13455012</v>
      </c>
      <c r="I31" s="916">
        <v>15149269.970000004</v>
      </c>
      <c r="J31" s="916">
        <v>12700920</v>
      </c>
      <c r="K31" s="854">
        <v>12292039.860000001</v>
      </c>
      <c r="L31" s="855">
        <v>11709254.440021385</v>
      </c>
      <c r="M31" s="917">
        <v>12860722.01</v>
      </c>
      <c r="N31" s="855">
        <v>13060602.680000002</v>
      </c>
      <c r="O31" s="855">
        <v>13932776.23</v>
      </c>
    </row>
    <row r="32" spans="2:15" ht="12" customHeight="1">
      <c r="B32" s="869"/>
      <c r="C32" s="848">
        <v>26</v>
      </c>
      <c r="D32" s="857" t="s">
        <v>931</v>
      </c>
      <c r="E32" s="865" t="s">
        <v>932</v>
      </c>
      <c r="F32" s="851" t="s">
        <v>909</v>
      </c>
      <c r="G32" s="852">
        <v>26068300</v>
      </c>
      <c r="H32" s="853">
        <v>29079931</v>
      </c>
      <c r="I32" s="870" t="s">
        <v>933</v>
      </c>
      <c r="J32" s="870" t="s">
        <v>933</v>
      </c>
      <c r="K32" s="870" t="s">
        <v>933</v>
      </c>
      <c r="L32" s="870" t="s">
        <v>933</v>
      </c>
      <c r="M32" s="870" t="s">
        <v>933</v>
      </c>
      <c r="N32" s="870" t="s">
        <v>933</v>
      </c>
      <c r="O32" s="870" t="s">
        <v>933</v>
      </c>
    </row>
    <row r="33" spans="2:15" ht="12" customHeight="1">
      <c r="B33" s="869"/>
      <c r="C33" s="848">
        <v>27</v>
      </c>
      <c r="D33" s="857" t="s">
        <v>151</v>
      </c>
      <c r="E33" s="865" t="s">
        <v>934</v>
      </c>
      <c r="F33" s="851" t="s">
        <v>909</v>
      </c>
      <c r="G33" s="852">
        <v>17890208</v>
      </c>
      <c r="H33" s="853">
        <v>18328485</v>
      </c>
      <c r="I33" s="843">
        <v>40247738.039999999</v>
      </c>
      <c r="J33" s="843">
        <v>29197828</v>
      </c>
      <c r="K33" s="843">
        <v>30618644.599999998</v>
      </c>
      <c r="L33" s="845">
        <v>30607952.454288363</v>
      </c>
      <c r="M33" s="845">
        <v>33081622.140000008</v>
      </c>
      <c r="N33" s="845">
        <v>32091086.200000003</v>
      </c>
      <c r="O33" s="845">
        <v>33727290.190000005</v>
      </c>
    </row>
    <row r="34" spans="2:15" ht="12" customHeight="1">
      <c r="B34" s="869"/>
      <c r="C34" s="848">
        <v>28</v>
      </c>
      <c r="D34" s="857" t="s">
        <v>935</v>
      </c>
      <c r="E34" s="865" t="s">
        <v>936</v>
      </c>
      <c r="F34" s="851" t="s">
        <v>909</v>
      </c>
      <c r="G34" s="852">
        <v>12711987</v>
      </c>
      <c r="H34" s="853">
        <v>12871263</v>
      </c>
      <c r="I34" s="870" t="s">
        <v>937</v>
      </c>
      <c r="J34" s="870" t="s">
        <v>937</v>
      </c>
      <c r="K34" s="870" t="s">
        <v>937</v>
      </c>
      <c r="L34" s="870" t="s">
        <v>933</v>
      </c>
      <c r="M34" s="870" t="s">
        <v>933</v>
      </c>
      <c r="N34" s="870" t="s">
        <v>933</v>
      </c>
      <c r="O34" s="870" t="s">
        <v>933</v>
      </c>
    </row>
    <row r="35" spans="2:15" ht="12" customHeight="1">
      <c r="B35" s="869"/>
      <c r="C35" s="848">
        <v>29</v>
      </c>
      <c r="D35" s="857" t="s">
        <v>938</v>
      </c>
      <c r="E35" s="865" t="s">
        <v>939</v>
      </c>
      <c r="F35" s="851" t="s">
        <v>909</v>
      </c>
      <c r="G35" s="852">
        <v>17411528</v>
      </c>
      <c r="H35" s="853">
        <v>18657245</v>
      </c>
      <c r="I35" s="843">
        <v>51873504.8256336</v>
      </c>
      <c r="J35" s="843">
        <v>40137981</v>
      </c>
      <c r="K35" s="843">
        <v>44345998.071695089</v>
      </c>
      <c r="L35" s="845">
        <v>37928093.363989413</v>
      </c>
      <c r="M35" s="845">
        <v>36797796.766528614</v>
      </c>
      <c r="N35" s="845">
        <v>36681965.339652054</v>
      </c>
      <c r="O35" s="845">
        <v>39392819.10451021</v>
      </c>
    </row>
    <row r="36" spans="2:15" ht="12" customHeight="1">
      <c r="B36" s="869"/>
      <c r="C36" s="848">
        <v>30</v>
      </c>
      <c r="D36" s="857" t="s">
        <v>153</v>
      </c>
      <c r="E36" s="865" t="s">
        <v>940</v>
      </c>
      <c r="F36" s="851" t="s">
        <v>909</v>
      </c>
      <c r="G36" s="852">
        <v>49886937</v>
      </c>
      <c r="H36" s="853">
        <v>50699532</v>
      </c>
      <c r="I36" s="854">
        <v>63766639.00999999</v>
      </c>
      <c r="J36" s="854">
        <v>47238029</v>
      </c>
      <c r="K36" s="854">
        <v>54213562.330000006</v>
      </c>
      <c r="L36" s="855">
        <v>54032593.278755203</v>
      </c>
      <c r="M36" s="856">
        <v>56485807.589999989</v>
      </c>
      <c r="N36" s="855">
        <v>58203152.430000007</v>
      </c>
      <c r="O36" s="855">
        <v>60063333.959999979</v>
      </c>
    </row>
    <row r="37" spans="2:15" ht="12" customHeight="1">
      <c r="B37" s="869"/>
      <c r="C37" s="848">
        <v>31</v>
      </c>
      <c r="D37" s="857" t="s">
        <v>941</v>
      </c>
      <c r="E37" s="865" t="s">
        <v>942</v>
      </c>
      <c r="F37" s="851" t="s">
        <v>909</v>
      </c>
      <c r="G37" s="852">
        <v>3587538</v>
      </c>
      <c r="H37" s="853">
        <v>3975911</v>
      </c>
      <c r="I37" s="854"/>
      <c r="J37" s="854"/>
      <c r="K37" s="854"/>
      <c r="L37" s="855"/>
      <c r="M37" s="856"/>
      <c r="N37" s="855"/>
      <c r="O37" s="855"/>
    </row>
    <row r="38" spans="2:15" ht="12" customHeight="1">
      <c r="B38" s="869"/>
      <c r="C38" s="848">
        <v>32</v>
      </c>
      <c r="D38" s="871" t="s">
        <v>154</v>
      </c>
      <c r="E38" s="850" t="s">
        <v>943</v>
      </c>
      <c r="F38" s="851" t="s">
        <v>909</v>
      </c>
      <c r="G38" s="852">
        <v>4167338</v>
      </c>
      <c r="H38" s="853">
        <v>3859936</v>
      </c>
      <c r="I38" s="854">
        <v>4695880.3975912137</v>
      </c>
      <c r="J38" s="854">
        <v>3933093</v>
      </c>
      <c r="K38" s="854">
        <v>3607287.03</v>
      </c>
      <c r="L38" s="855">
        <v>3721150.888296817</v>
      </c>
      <c r="M38" s="856">
        <v>3752559.1699999995</v>
      </c>
      <c r="N38" s="855">
        <v>3722713.3000000003</v>
      </c>
      <c r="O38" s="855">
        <v>3933151.1</v>
      </c>
    </row>
    <row r="39" spans="2:15" ht="12" customHeight="1">
      <c r="B39" s="872" t="s">
        <v>336</v>
      </c>
      <c r="C39" s="848"/>
      <c r="D39" s="838" t="s">
        <v>420</v>
      </c>
      <c r="E39" s="839" t="s">
        <v>944</v>
      </c>
      <c r="F39" s="840"/>
      <c r="G39" s="852"/>
      <c r="H39" s="853"/>
      <c r="I39" s="854"/>
      <c r="J39" s="854"/>
      <c r="K39" s="854"/>
      <c r="L39" s="855"/>
      <c r="M39" s="856"/>
      <c r="N39" s="855"/>
      <c r="O39" s="855"/>
    </row>
    <row r="40" spans="2:15" ht="12" customHeight="1">
      <c r="B40" s="869" t="s">
        <v>339</v>
      </c>
      <c r="C40" s="848">
        <v>33</v>
      </c>
      <c r="D40" s="871" t="s">
        <v>156</v>
      </c>
      <c r="E40" s="850" t="s">
        <v>945</v>
      </c>
      <c r="F40" s="851" t="s">
        <v>906</v>
      </c>
      <c r="G40" s="852">
        <v>152717.4</v>
      </c>
      <c r="H40" s="853">
        <v>150517.6</v>
      </c>
      <c r="I40" s="854">
        <v>127256.39999999997</v>
      </c>
      <c r="J40" s="854">
        <v>148753</v>
      </c>
      <c r="K40" s="854">
        <v>153057.72428876828</v>
      </c>
      <c r="L40" s="855">
        <v>142113</v>
      </c>
      <c r="M40" s="856">
        <v>140910.66666666669</v>
      </c>
      <c r="N40" s="855">
        <v>139708.33333333331</v>
      </c>
      <c r="O40" s="855">
        <v>138506</v>
      </c>
    </row>
    <row r="41" spans="2:15" ht="12" customHeight="1">
      <c r="B41" s="869" t="s">
        <v>341</v>
      </c>
      <c r="C41" s="848">
        <v>34</v>
      </c>
      <c r="D41" s="857" t="s">
        <v>157</v>
      </c>
      <c r="E41" s="865" t="s">
        <v>946</v>
      </c>
      <c r="F41" s="851" t="s">
        <v>906</v>
      </c>
      <c r="G41" s="852">
        <v>43448</v>
      </c>
      <c r="H41" s="853">
        <v>42806</v>
      </c>
      <c r="I41" s="854">
        <v>30897.199999999997</v>
      </c>
      <c r="J41" s="854">
        <v>37598</v>
      </c>
      <c r="K41" s="854">
        <v>38605.106741071206</v>
      </c>
      <c r="L41" s="855">
        <v>35588</v>
      </c>
      <c r="M41" s="856">
        <v>34948.333333333328</v>
      </c>
      <c r="N41" s="855">
        <v>34308.666666666672</v>
      </c>
      <c r="O41" s="855">
        <v>33669</v>
      </c>
    </row>
    <row r="42" spans="2:15" ht="12" customHeight="1">
      <c r="B42" s="869"/>
      <c r="C42" s="848">
        <v>35</v>
      </c>
      <c r="D42" s="857" t="s">
        <v>158</v>
      </c>
      <c r="E42" s="865" t="s">
        <v>947</v>
      </c>
      <c r="F42" s="851" t="s">
        <v>906</v>
      </c>
      <c r="G42" s="852">
        <v>1921.4</v>
      </c>
      <c r="H42" s="853">
        <v>1947.2</v>
      </c>
      <c r="I42" s="854">
        <v>2738.8000000000011</v>
      </c>
      <c r="J42" s="854">
        <v>2613</v>
      </c>
      <c r="K42" s="854">
        <v>2580.5913793737623</v>
      </c>
      <c r="L42" s="855">
        <v>2011</v>
      </c>
      <c r="M42" s="856">
        <v>1994.3333333333333</v>
      </c>
      <c r="N42" s="855">
        <v>1977.6666666666667</v>
      </c>
      <c r="O42" s="855">
        <v>1961</v>
      </c>
    </row>
    <row r="43" spans="2:15" ht="12" customHeight="1">
      <c r="B43" s="869"/>
      <c r="C43" s="848">
        <v>36</v>
      </c>
      <c r="D43" s="857" t="s">
        <v>22</v>
      </c>
      <c r="E43" s="865" t="s">
        <v>948</v>
      </c>
      <c r="F43" s="851" t="s">
        <v>906</v>
      </c>
      <c r="G43" s="852">
        <v>123752978</v>
      </c>
      <c r="H43" s="853">
        <v>124007589</v>
      </c>
      <c r="I43" s="854">
        <v>124743531</v>
      </c>
      <c r="J43" s="854">
        <v>124796337</v>
      </c>
      <c r="K43" s="854">
        <v>124817005</v>
      </c>
      <c r="L43" s="855">
        <v>124657159</v>
      </c>
      <c r="M43" s="856">
        <v>124465601</v>
      </c>
      <c r="N43" s="855">
        <v>124369524</v>
      </c>
      <c r="O43" s="855">
        <v>124266130</v>
      </c>
    </row>
    <row r="44" spans="2:15" ht="12" customHeight="1">
      <c r="B44" s="869"/>
      <c r="C44" s="848">
        <v>37</v>
      </c>
      <c r="D44" s="857" t="s">
        <v>159</v>
      </c>
      <c r="E44" s="865" t="s">
        <v>949</v>
      </c>
      <c r="F44" s="851" t="s">
        <v>906</v>
      </c>
      <c r="G44" s="852">
        <v>84446173</v>
      </c>
      <c r="H44" s="853">
        <v>86323574</v>
      </c>
      <c r="I44" s="854">
        <v>92411000</v>
      </c>
      <c r="J44" s="854">
        <v>93599000</v>
      </c>
      <c r="K44" s="854">
        <v>94512000</v>
      </c>
      <c r="L44" s="855">
        <v>95235000</v>
      </c>
      <c r="M44" s="856">
        <v>97434000</v>
      </c>
      <c r="N44" s="855">
        <v>98123000</v>
      </c>
      <c r="O44" s="855">
        <v>98737000</v>
      </c>
    </row>
    <row r="45" spans="2:15" ht="12" customHeight="1">
      <c r="B45" s="872" t="s">
        <v>160</v>
      </c>
      <c r="C45" s="848"/>
      <c r="D45" s="857" t="s">
        <v>421</v>
      </c>
      <c r="E45" s="865" t="s">
        <v>950</v>
      </c>
      <c r="F45" s="840"/>
      <c r="G45" s="852"/>
      <c r="H45" s="853"/>
      <c r="I45" s="854"/>
      <c r="J45" s="854"/>
      <c r="K45" s="854"/>
      <c r="L45" s="855"/>
      <c r="M45" s="856"/>
      <c r="N45" s="855"/>
      <c r="O45" s="855"/>
    </row>
    <row r="46" spans="2:15" ht="12" customHeight="1">
      <c r="B46" s="869"/>
      <c r="C46" s="848">
        <v>38</v>
      </c>
      <c r="D46" s="857" t="s">
        <v>422</v>
      </c>
      <c r="E46" s="865" t="s">
        <v>951</v>
      </c>
      <c r="F46" s="873" t="s">
        <v>906</v>
      </c>
      <c r="G46" s="852">
        <v>313689.59999999998</v>
      </c>
      <c r="H46" s="853">
        <v>321522.40000000002</v>
      </c>
      <c r="I46" s="854">
        <v>235508.4</v>
      </c>
      <c r="J46" s="854">
        <v>192861</v>
      </c>
      <c r="K46" s="854">
        <v>182904.38871232877</v>
      </c>
      <c r="L46" s="855">
        <v>196034</v>
      </c>
      <c r="M46" s="856">
        <v>182143.66666666669</v>
      </c>
      <c r="N46" s="855">
        <v>168253.33333333331</v>
      </c>
      <c r="O46" s="855">
        <v>154363</v>
      </c>
    </row>
    <row r="47" spans="2:15" ht="12" customHeight="1">
      <c r="B47" s="869"/>
      <c r="C47" s="848">
        <v>39</v>
      </c>
      <c r="D47" s="857" t="s">
        <v>423</v>
      </c>
      <c r="E47" s="865" t="s">
        <v>952</v>
      </c>
      <c r="F47" s="873" t="s">
        <v>906</v>
      </c>
      <c r="G47" s="852">
        <v>66500.399999999994</v>
      </c>
      <c r="H47" s="853">
        <v>66031.600000000006</v>
      </c>
      <c r="I47" s="854">
        <v>64432.200000000004</v>
      </c>
      <c r="J47" s="854">
        <v>72194</v>
      </c>
      <c r="K47" s="854">
        <v>74497.187820552674</v>
      </c>
      <c r="L47" s="855">
        <v>68217</v>
      </c>
      <c r="M47" s="856">
        <v>68101.999999999985</v>
      </c>
      <c r="N47" s="855">
        <v>67987.000000000015</v>
      </c>
      <c r="O47" s="855">
        <v>67872</v>
      </c>
    </row>
    <row r="48" spans="2:15" ht="12" customHeight="1">
      <c r="B48" s="869"/>
      <c r="C48" s="848">
        <v>40</v>
      </c>
      <c r="D48" s="857" t="s">
        <v>424</v>
      </c>
      <c r="E48" s="865" t="s">
        <v>953</v>
      </c>
      <c r="F48" s="873" t="s">
        <v>906</v>
      </c>
      <c r="G48" s="852">
        <v>921406.6</v>
      </c>
      <c r="H48" s="853">
        <v>963436.4</v>
      </c>
      <c r="I48" s="854">
        <v>1011539.1999999997</v>
      </c>
      <c r="J48" s="854">
        <v>1108899</v>
      </c>
      <c r="K48" s="854">
        <v>1157928.9635068495</v>
      </c>
      <c r="L48" s="855">
        <v>1044779</v>
      </c>
      <c r="M48" s="856">
        <v>1054646.333333333</v>
      </c>
      <c r="N48" s="855">
        <v>1064513.666666667</v>
      </c>
      <c r="O48" s="855">
        <v>1074381</v>
      </c>
    </row>
    <row r="49" spans="2:15" ht="12" customHeight="1">
      <c r="B49" s="869"/>
      <c r="C49" s="848">
        <v>41</v>
      </c>
      <c r="D49" s="857" t="s">
        <v>425</v>
      </c>
      <c r="E49" s="865" t="s">
        <v>954</v>
      </c>
      <c r="F49" s="873" t="s">
        <v>906</v>
      </c>
      <c r="G49" s="852">
        <v>9662.2000000000007</v>
      </c>
      <c r="H49" s="853">
        <v>10386.799999999999</v>
      </c>
      <c r="I49" s="854">
        <v>62519.400000000009</v>
      </c>
      <c r="J49" s="854">
        <v>64936</v>
      </c>
      <c r="K49" s="854">
        <v>70953.327907546016</v>
      </c>
      <c r="L49" s="855">
        <v>54161</v>
      </c>
      <c r="M49" s="856">
        <v>63805.000000000007</v>
      </c>
      <c r="N49" s="855">
        <v>73448.999999999971</v>
      </c>
      <c r="O49" s="855">
        <v>83093</v>
      </c>
    </row>
    <row r="50" spans="2:15" ht="12" customHeight="1">
      <c r="B50" s="869"/>
      <c r="C50" s="848">
        <v>42</v>
      </c>
      <c r="D50" s="857" t="s">
        <v>426</v>
      </c>
      <c r="E50" s="865" t="s">
        <v>955</v>
      </c>
      <c r="F50" s="873" t="s">
        <v>906</v>
      </c>
      <c r="G50" s="852">
        <v>254027.2</v>
      </c>
      <c r="H50" s="853">
        <v>253584.8</v>
      </c>
      <c r="I50" s="854">
        <v>269302.60000000003</v>
      </c>
      <c r="J50" s="854">
        <v>286088</v>
      </c>
      <c r="K50" s="854">
        <v>293051.75806392706</v>
      </c>
      <c r="L50" s="855">
        <v>248970</v>
      </c>
      <c r="M50" s="856">
        <v>249636.66666666672</v>
      </c>
      <c r="N50" s="855">
        <v>250303.33333333328</v>
      </c>
      <c r="O50" s="855">
        <v>250970</v>
      </c>
    </row>
    <row r="51" spans="2:15" ht="12" customHeight="1">
      <c r="B51" s="864" t="s">
        <v>166</v>
      </c>
      <c r="C51" s="848"/>
      <c r="D51" s="857" t="s">
        <v>956</v>
      </c>
      <c r="E51" s="865" t="s">
        <v>957</v>
      </c>
      <c r="F51" s="840"/>
      <c r="G51" s="852"/>
      <c r="H51" s="853"/>
      <c r="I51" s="854"/>
      <c r="J51" s="854"/>
      <c r="K51" s="854"/>
      <c r="L51" s="855"/>
      <c r="M51" s="856"/>
      <c r="N51" s="855"/>
      <c r="O51" s="855"/>
    </row>
    <row r="52" spans="2:15" ht="12" customHeight="1">
      <c r="B52" s="869"/>
      <c r="C52" s="848">
        <v>43</v>
      </c>
      <c r="D52" s="857" t="s">
        <v>167</v>
      </c>
      <c r="E52" s="865" t="s">
        <v>958</v>
      </c>
      <c r="F52" s="873" t="s">
        <v>906</v>
      </c>
      <c r="G52" s="852">
        <v>221048.4</v>
      </c>
      <c r="H52" s="853">
        <v>212988.6</v>
      </c>
      <c r="I52" s="854">
        <v>201881.00000000006</v>
      </c>
      <c r="J52" s="854">
        <v>275173</v>
      </c>
      <c r="K52" s="854">
        <v>296386.37526940659</v>
      </c>
      <c r="L52" s="855">
        <v>261271</v>
      </c>
      <c r="M52" s="856">
        <v>252520.99999999994</v>
      </c>
      <c r="N52" s="855">
        <v>243771.00000000006</v>
      </c>
      <c r="O52" s="855">
        <v>235021</v>
      </c>
    </row>
    <row r="53" spans="2:15" ht="12" customHeight="1">
      <c r="B53" s="869"/>
      <c r="C53" s="848">
        <v>44</v>
      </c>
      <c r="D53" s="857" t="s">
        <v>168</v>
      </c>
      <c r="E53" s="865" t="s">
        <v>959</v>
      </c>
      <c r="F53" s="873" t="s">
        <v>906</v>
      </c>
      <c r="G53" s="852">
        <v>596105</v>
      </c>
      <c r="H53" s="853">
        <v>589044</v>
      </c>
      <c r="I53" s="854">
        <v>590038.99999999988</v>
      </c>
      <c r="J53" s="854">
        <v>621855</v>
      </c>
      <c r="K53" s="854">
        <v>630535.6065022829</v>
      </c>
      <c r="L53" s="855">
        <v>563476</v>
      </c>
      <c r="M53" s="856">
        <v>558032.33333333337</v>
      </c>
      <c r="N53" s="855">
        <v>552588.66666666663</v>
      </c>
      <c r="O53" s="855">
        <v>547145</v>
      </c>
    </row>
    <row r="54" spans="2:15" ht="12" customHeight="1">
      <c r="B54" s="869"/>
      <c r="C54" s="848">
        <v>45</v>
      </c>
      <c r="D54" s="857" t="s">
        <v>169</v>
      </c>
      <c r="E54" s="865" t="s">
        <v>960</v>
      </c>
      <c r="F54" s="873" t="s">
        <v>906</v>
      </c>
      <c r="G54" s="852">
        <v>1550155.6</v>
      </c>
      <c r="H54" s="853">
        <v>1554998.4</v>
      </c>
      <c r="I54" s="854">
        <v>1526495.2</v>
      </c>
      <c r="J54" s="854">
        <v>1793269</v>
      </c>
      <c r="K54" s="854">
        <v>1880854.8627214606</v>
      </c>
      <c r="L54" s="855">
        <v>1532188</v>
      </c>
      <c r="M54" s="856">
        <v>1592830.6666666667</v>
      </c>
      <c r="N54" s="855">
        <v>1653473.3333333333</v>
      </c>
      <c r="O54" s="855">
        <v>1714116</v>
      </c>
    </row>
    <row r="55" spans="2:15" ht="12" customHeight="1">
      <c r="B55" s="869"/>
      <c r="C55" s="874">
        <v>46</v>
      </c>
      <c r="D55" s="875" t="s">
        <v>170</v>
      </c>
      <c r="E55" s="850"/>
      <c r="F55" s="876" t="s">
        <v>906</v>
      </c>
      <c r="G55" s="852"/>
      <c r="H55" s="853"/>
      <c r="I55" s="854">
        <v>571344.00000000012</v>
      </c>
      <c r="J55" s="854">
        <v>921305</v>
      </c>
      <c r="K55" s="854">
        <v>1036303.6814246576</v>
      </c>
      <c r="L55" s="855">
        <v>925355</v>
      </c>
      <c r="M55" s="856">
        <v>867570.66666666651</v>
      </c>
      <c r="N55" s="855">
        <v>809786.33333333349</v>
      </c>
      <c r="O55" s="855">
        <v>752002</v>
      </c>
    </row>
    <row r="56" spans="2:15" ht="12" customHeight="1">
      <c r="B56" s="864" t="s">
        <v>171</v>
      </c>
      <c r="C56" s="848"/>
      <c r="D56" s="849" t="s">
        <v>961</v>
      </c>
      <c r="E56" s="850" t="s">
        <v>962</v>
      </c>
      <c r="F56" s="840"/>
      <c r="G56" s="852"/>
      <c r="H56" s="853"/>
      <c r="I56" s="854"/>
      <c r="J56" s="854"/>
      <c r="K56" s="854"/>
      <c r="L56" s="855"/>
      <c r="M56" s="856"/>
      <c r="N56" s="855"/>
      <c r="O56" s="855"/>
    </row>
    <row r="57" spans="2:15" ht="12" customHeight="1">
      <c r="B57" s="869"/>
      <c r="C57" s="848">
        <v>47</v>
      </c>
      <c r="D57" s="849" t="s">
        <v>172</v>
      </c>
      <c r="E57" s="850" t="s">
        <v>963</v>
      </c>
      <c r="F57" s="873" t="s">
        <v>906</v>
      </c>
      <c r="G57" s="852">
        <v>36755.199999999997</v>
      </c>
      <c r="H57" s="853">
        <v>32866</v>
      </c>
      <c r="I57" s="854">
        <v>37537.600000000013</v>
      </c>
      <c r="J57" s="854">
        <v>37936</v>
      </c>
      <c r="K57" s="854">
        <v>40915.658484018262</v>
      </c>
      <c r="L57" s="855">
        <v>41092</v>
      </c>
      <c r="M57" s="856">
        <v>39718.333333333343</v>
      </c>
      <c r="N57" s="855">
        <v>38344.666666666657</v>
      </c>
      <c r="O57" s="855">
        <v>36971</v>
      </c>
    </row>
    <row r="58" spans="2:15" ht="12" customHeight="1">
      <c r="B58" s="869"/>
      <c r="C58" s="848">
        <v>48</v>
      </c>
      <c r="D58" s="857" t="s">
        <v>174</v>
      </c>
      <c r="E58" s="865" t="s">
        <v>964</v>
      </c>
      <c r="F58" s="873" t="s">
        <v>906</v>
      </c>
      <c r="G58" s="852">
        <v>728564.6</v>
      </c>
      <c r="H58" s="853">
        <v>730130.4</v>
      </c>
      <c r="I58" s="854">
        <v>587822.79999999993</v>
      </c>
      <c r="J58" s="854">
        <v>640122</v>
      </c>
      <c r="K58" s="854">
        <v>647042.34078538814</v>
      </c>
      <c r="L58" s="855">
        <v>375764</v>
      </c>
      <c r="M58" s="856">
        <v>388766</v>
      </c>
      <c r="N58" s="855">
        <v>401768</v>
      </c>
      <c r="O58" s="855">
        <v>414770</v>
      </c>
    </row>
    <row r="59" spans="2:15" ht="12" customHeight="1">
      <c r="B59" s="869"/>
      <c r="C59" s="848">
        <v>49</v>
      </c>
      <c r="D59" s="857" t="s">
        <v>175</v>
      </c>
      <c r="E59" s="865" t="s">
        <v>965</v>
      </c>
      <c r="F59" s="873" t="s">
        <v>906</v>
      </c>
      <c r="G59" s="852">
        <v>654787.80000000005</v>
      </c>
      <c r="H59" s="853">
        <v>654717.19999999995</v>
      </c>
      <c r="I59" s="854">
        <v>581489.20000000019</v>
      </c>
      <c r="J59" s="854">
        <v>636711</v>
      </c>
      <c r="K59" s="854">
        <v>648121.37771689508</v>
      </c>
      <c r="L59" s="855">
        <v>538840</v>
      </c>
      <c r="M59" s="856">
        <v>551472.66666666651</v>
      </c>
      <c r="N59" s="855">
        <v>564105.33333333349</v>
      </c>
      <c r="O59" s="855">
        <v>576738</v>
      </c>
    </row>
    <row r="60" spans="2:15" ht="12" customHeight="1">
      <c r="B60" s="869"/>
      <c r="C60" s="848">
        <v>50</v>
      </c>
      <c r="D60" s="857" t="s">
        <v>966</v>
      </c>
      <c r="E60" s="865" t="s">
        <v>967</v>
      </c>
      <c r="F60" s="873" t="s">
        <v>906</v>
      </c>
      <c r="G60" s="852">
        <v>574996.4</v>
      </c>
      <c r="H60" s="853">
        <v>559914.6</v>
      </c>
      <c r="I60" s="1673">
        <f>[3]H20活動指標!$BB66+[3]H20活動指標!AY67+[3]H20活動指標!AY65</f>
        <v>288721.99999999994</v>
      </c>
      <c r="J60" s="1673">
        <f>[3]H21活動指標!$BB66+[3]H21活動指標!AZ67+[3]H21活動指標!AZ65</f>
        <v>127616</v>
      </c>
      <c r="K60" s="1673">
        <f>[3]H22活動指標!$BB66+[3]H22活動指標!BA67+[3]H22活動指標!BA65</f>
        <v>125161.9388127854</v>
      </c>
      <c r="L60" s="1674">
        <f>[3]H23活動指標!$BB66+[3]H23活動指標!BB67+[3]H23活動指標!BB65</f>
        <v>503404</v>
      </c>
      <c r="M60" s="1675">
        <f>[3]H24活動指標!BB66+[3]H24活動指標!BB67+[3]H24活動指標!BB65</f>
        <v>466135.66666666669</v>
      </c>
      <c r="N60" s="1674">
        <f>[3]H25活動指標!$BB66+[3]H25活動指標!BD67+[3]H25活動指標!BD65</f>
        <v>81611</v>
      </c>
      <c r="O60" s="1674">
        <f>[3]H25活動指標!$BB66+[3]H25活動指標!BE67+[3]H25活動指標!BE65</f>
        <v>81507</v>
      </c>
    </row>
    <row r="61" spans="2:15" ht="12" customHeight="1">
      <c r="B61" s="869"/>
      <c r="C61" s="848">
        <v>51</v>
      </c>
      <c r="D61" s="857" t="s">
        <v>179</v>
      </c>
      <c r="E61" s="865" t="s">
        <v>968</v>
      </c>
      <c r="F61" s="873" t="s">
        <v>906</v>
      </c>
      <c r="G61" s="852">
        <v>469067</v>
      </c>
      <c r="H61" s="853">
        <v>456760</v>
      </c>
      <c r="I61" s="854">
        <v>374342.20000000013</v>
      </c>
      <c r="J61" s="854">
        <v>394418</v>
      </c>
      <c r="K61" s="854">
        <v>389742.39378995431</v>
      </c>
      <c r="L61" s="855">
        <v>339246</v>
      </c>
      <c r="M61" s="856">
        <v>338207</v>
      </c>
      <c r="N61" s="855">
        <v>337168</v>
      </c>
      <c r="O61" s="855">
        <v>336129</v>
      </c>
    </row>
    <row r="62" spans="2:15" ht="12" customHeight="1">
      <c r="B62" s="869"/>
      <c r="C62" s="848">
        <v>52</v>
      </c>
      <c r="D62" s="857" t="s">
        <v>969</v>
      </c>
      <c r="E62" s="865"/>
      <c r="F62" s="876" t="s">
        <v>906</v>
      </c>
      <c r="G62" s="852"/>
      <c r="H62" s="853"/>
      <c r="I62" s="854"/>
      <c r="J62" s="854">
        <v>10377322.969845103</v>
      </c>
      <c r="K62" s="854">
        <v>10448332.100327766</v>
      </c>
      <c r="L62" s="855">
        <v>9908889</v>
      </c>
      <c r="M62" s="856">
        <v>9986846.8338339459</v>
      </c>
      <c r="N62" s="855">
        <v>10064804.66766789</v>
      </c>
      <c r="O62" s="855">
        <v>10142762.501501838</v>
      </c>
    </row>
    <row r="63" spans="2:15" ht="12" customHeight="1">
      <c r="B63" s="872" t="s">
        <v>970</v>
      </c>
      <c r="C63" s="848"/>
      <c r="D63" s="857" t="s">
        <v>971</v>
      </c>
      <c r="E63" s="865" t="s">
        <v>972</v>
      </c>
      <c r="F63" s="840"/>
      <c r="G63" s="852"/>
      <c r="H63" s="853"/>
      <c r="I63" s="854"/>
      <c r="J63" s="854"/>
      <c r="K63" s="854"/>
      <c r="L63" s="855"/>
      <c r="M63" s="856"/>
      <c r="N63" s="855"/>
      <c r="O63" s="855"/>
    </row>
    <row r="64" spans="2:15" ht="12" customHeight="1">
      <c r="B64" s="869"/>
      <c r="C64" s="848">
        <v>53</v>
      </c>
      <c r="D64" s="857" t="s">
        <v>187</v>
      </c>
      <c r="E64" s="865" t="s">
        <v>973</v>
      </c>
      <c r="F64" s="873" t="s">
        <v>906</v>
      </c>
      <c r="G64" s="852">
        <v>3004797.8</v>
      </c>
      <c r="H64" s="853">
        <v>3042321.2</v>
      </c>
      <c r="I64" s="854">
        <v>2847172.0000000014</v>
      </c>
      <c r="J64" s="854">
        <v>3876846</v>
      </c>
      <c r="K64" s="854">
        <v>4939103.9189954335</v>
      </c>
      <c r="L64" s="855">
        <v>4201947</v>
      </c>
      <c r="M64" s="856">
        <v>4211591.6666666651</v>
      </c>
      <c r="N64" s="855">
        <v>4221236.3333333349</v>
      </c>
      <c r="O64" s="855">
        <v>4230881</v>
      </c>
    </row>
    <row r="65" spans="2:15" ht="12" customHeight="1">
      <c r="B65" s="869"/>
      <c r="C65" s="848">
        <v>54</v>
      </c>
      <c r="D65" s="875" t="s">
        <v>974</v>
      </c>
      <c r="E65" s="877"/>
      <c r="F65" s="873" t="s">
        <v>906</v>
      </c>
      <c r="G65" s="852"/>
      <c r="H65" s="853"/>
      <c r="I65" s="854">
        <v>1931850</v>
      </c>
      <c r="J65" s="854">
        <v>1315040</v>
      </c>
      <c r="K65" s="854">
        <v>1085155.4957990868</v>
      </c>
      <c r="L65" s="855">
        <v>1218885</v>
      </c>
      <c r="M65" s="856">
        <v>1232153.3333333335</v>
      </c>
      <c r="N65" s="855">
        <v>1245421.6666666665</v>
      </c>
      <c r="O65" s="855">
        <v>1258690</v>
      </c>
    </row>
    <row r="66" spans="2:15" ht="12" customHeight="1">
      <c r="B66" s="872" t="s">
        <v>975</v>
      </c>
      <c r="C66" s="848"/>
      <c r="D66" s="871" t="s">
        <v>976</v>
      </c>
      <c r="E66" s="850" t="s">
        <v>977</v>
      </c>
      <c r="F66" s="840"/>
      <c r="G66" s="852"/>
      <c r="H66" s="853"/>
      <c r="I66" s="854"/>
      <c r="J66" s="854"/>
      <c r="K66" s="854"/>
      <c r="L66" s="855"/>
      <c r="M66" s="856"/>
      <c r="N66" s="855"/>
      <c r="O66" s="855"/>
    </row>
    <row r="67" spans="2:15" ht="12" customHeight="1">
      <c r="B67" s="869"/>
      <c r="C67" s="848">
        <v>55</v>
      </c>
      <c r="D67" s="871" t="s">
        <v>192</v>
      </c>
      <c r="E67" s="850" t="s">
        <v>978</v>
      </c>
      <c r="F67" s="873" t="s">
        <v>979</v>
      </c>
      <c r="G67" s="852">
        <v>1820035</v>
      </c>
      <c r="H67" s="853">
        <v>1812554</v>
      </c>
      <c r="I67" s="854">
        <v>1751842</v>
      </c>
      <c r="J67" s="854">
        <v>1743293</v>
      </c>
      <c r="K67" s="854">
        <v>1730215</v>
      </c>
      <c r="L67" s="855">
        <v>1712439</v>
      </c>
      <c r="M67" s="856">
        <v>1712439</v>
      </c>
      <c r="N67" s="855">
        <v>1695114</v>
      </c>
      <c r="O67" s="855">
        <v>1680625</v>
      </c>
    </row>
    <row r="68" spans="2:15" ht="12" customHeight="1">
      <c r="B68" s="869"/>
      <c r="C68" s="848">
        <v>56</v>
      </c>
      <c r="D68" s="849" t="s">
        <v>980</v>
      </c>
      <c r="E68" s="850"/>
      <c r="F68" s="876" t="s">
        <v>906</v>
      </c>
      <c r="G68" s="852"/>
      <c r="H68" s="853"/>
      <c r="I68" s="854">
        <v>2640008.7999999993</v>
      </c>
      <c r="J68" s="854">
        <v>2876829</v>
      </c>
      <c r="K68" s="854">
        <v>3062059.9976206194</v>
      </c>
      <c r="L68" s="855">
        <v>2766541</v>
      </c>
      <c r="M68" s="856">
        <v>2987603.6666666665</v>
      </c>
      <c r="N68" s="855">
        <v>3208666.3333333335</v>
      </c>
      <c r="O68" s="855">
        <v>3429729</v>
      </c>
    </row>
    <row r="69" spans="2:15" ht="12" customHeight="1">
      <c r="B69" s="878" t="s">
        <v>457</v>
      </c>
      <c r="C69" s="848">
        <v>57</v>
      </c>
      <c r="D69" s="849" t="s">
        <v>981</v>
      </c>
      <c r="E69" s="850" t="s">
        <v>982</v>
      </c>
      <c r="F69" s="873" t="s">
        <v>906</v>
      </c>
      <c r="G69" s="852">
        <v>2827057</v>
      </c>
      <c r="H69" s="853">
        <v>2834116</v>
      </c>
      <c r="I69" s="854">
        <v>2990446.4000000013</v>
      </c>
      <c r="J69" s="854">
        <v>3086902</v>
      </c>
      <c r="K69" s="854">
        <v>3135750.0672434047</v>
      </c>
      <c r="L69" s="879">
        <v>2993051.2</v>
      </c>
      <c r="M69" s="856">
        <v>2992400</v>
      </c>
      <c r="N69" s="879">
        <v>3004440</v>
      </c>
      <c r="O69" s="879">
        <v>3016680</v>
      </c>
    </row>
    <row r="70" spans="2:15" ht="12" customHeight="1">
      <c r="B70" s="878" t="s">
        <v>458</v>
      </c>
      <c r="C70" s="848">
        <v>58</v>
      </c>
      <c r="D70" s="849" t="s">
        <v>983</v>
      </c>
      <c r="E70" s="850" t="s">
        <v>984</v>
      </c>
      <c r="F70" s="873" t="s">
        <v>906</v>
      </c>
      <c r="G70" s="852">
        <v>736523.6</v>
      </c>
      <c r="H70" s="853">
        <v>728107.4</v>
      </c>
      <c r="I70" s="854">
        <v>687875.20000000007</v>
      </c>
      <c r="J70" s="854">
        <v>406970</v>
      </c>
      <c r="K70" s="854">
        <v>369603.54697733972</v>
      </c>
      <c r="L70" s="855">
        <v>342426</v>
      </c>
      <c r="M70" s="856">
        <v>401191.33333333355</v>
      </c>
      <c r="N70" s="855">
        <v>459956.66666666645</v>
      </c>
      <c r="O70" s="855">
        <v>518722</v>
      </c>
    </row>
    <row r="71" spans="2:15" ht="12" customHeight="1">
      <c r="B71" s="872" t="s">
        <v>195</v>
      </c>
      <c r="C71" s="848"/>
      <c r="D71" s="849" t="s">
        <v>459</v>
      </c>
      <c r="E71" s="850" t="s">
        <v>985</v>
      </c>
      <c r="F71" s="840"/>
      <c r="G71" s="852"/>
      <c r="H71" s="853"/>
      <c r="I71" s="854"/>
      <c r="J71" s="854"/>
      <c r="K71" s="854"/>
      <c r="L71" s="855"/>
      <c r="M71" s="856"/>
      <c r="N71" s="855"/>
      <c r="O71" s="855"/>
    </row>
    <row r="72" spans="2:15" ht="12" customHeight="1">
      <c r="B72" s="869"/>
      <c r="C72" s="848">
        <v>59</v>
      </c>
      <c r="D72" s="857" t="s">
        <v>185</v>
      </c>
      <c r="E72" s="865" t="s">
        <v>986</v>
      </c>
      <c r="F72" s="873" t="s">
        <v>906</v>
      </c>
      <c r="G72" s="852">
        <v>133955</v>
      </c>
      <c r="H72" s="853">
        <v>133936</v>
      </c>
      <c r="I72" s="854">
        <v>49196.600000000013</v>
      </c>
      <c r="J72" s="854">
        <v>53803</v>
      </c>
      <c r="K72" s="854">
        <v>53720.857936073051</v>
      </c>
      <c r="L72" s="855">
        <v>48716</v>
      </c>
      <c r="M72" s="856">
        <v>49359.999999999993</v>
      </c>
      <c r="N72" s="855">
        <v>50004.000000000007</v>
      </c>
      <c r="O72" s="855">
        <v>50648</v>
      </c>
    </row>
    <row r="73" spans="2:15" ht="12" customHeight="1">
      <c r="B73" s="869"/>
      <c r="C73" s="880">
        <v>60</v>
      </c>
      <c r="D73" s="881" t="s">
        <v>987</v>
      </c>
      <c r="E73" s="865" t="s">
        <v>988</v>
      </c>
      <c r="F73" s="873" t="s">
        <v>906</v>
      </c>
      <c r="G73" s="852">
        <v>291483.8</v>
      </c>
      <c r="H73" s="853">
        <v>295290.2</v>
      </c>
      <c r="I73" s="854">
        <v>272537.8</v>
      </c>
      <c r="J73" s="854">
        <v>303752</v>
      </c>
      <c r="K73" s="854">
        <v>312190.90695890418</v>
      </c>
      <c r="L73" s="855">
        <v>252841</v>
      </c>
      <c r="M73" s="856">
        <v>255079.99999999997</v>
      </c>
      <c r="N73" s="855">
        <v>257319.00000000003</v>
      </c>
      <c r="O73" s="855">
        <v>259558</v>
      </c>
    </row>
    <row r="74" spans="2:15" ht="12" customHeight="1">
      <c r="B74" s="869"/>
      <c r="C74" s="848">
        <v>61</v>
      </c>
      <c r="D74" s="849" t="s">
        <v>190</v>
      </c>
      <c r="E74" s="850" t="s">
        <v>989</v>
      </c>
      <c r="F74" s="873" t="s">
        <v>906</v>
      </c>
      <c r="G74" s="852">
        <v>390056.2</v>
      </c>
      <c r="H74" s="853">
        <v>385912.8</v>
      </c>
      <c r="I74" s="854">
        <v>355241.99999999988</v>
      </c>
      <c r="J74" s="854">
        <v>385042</v>
      </c>
      <c r="K74" s="854">
        <v>390823.12467579916</v>
      </c>
      <c r="L74" s="855">
        <v>365401</v>
      </c>
      <c r="M74" s="856">
        <v>352087.66666666674</v>
      </c>
      <c r="N74" s="855">
        <v>338774.33333333326</v>
      </c>
      <c r="O74" s="855">
        <v>325461</v>
      </c>
    </row>
    <row r="75" spans="2:15" ht="12" customHeight="1">
      <c r="B75" s="869"/>
      <c r="C75" s="848">
        <v>62</v>
      </c>
      <c r="D75" s="857" t="s">
        <v>196</v>
      </c>
      <c r="E75" s="858" t="s">
        <v>990</v>
      </c>
      <c r="F75" s="873" t="s">
        <v>906</v>
      </c>
      <c r="G75" s="852">
        <v>304507.59999999998</v>
      </c>
      <c r="H75" s="853">
        <v>298207.40000000002</v>
      </c>
      <c r="I75" s="854">
        <v>311291.19999999995</v>
      </c>
      <c r="J75" s="854">
        <v>271619</v>
      </c>
      <c r="K75" s="854">
        <v>258637.38511415524</v>
      </c>
      <c r="L75" s="855">
        <v>279646</v>
      </c>
      <c r="M75" s="856">
        <v>274408.00000000006</v>
      </c>
      <c r="N75" s="855">
        <v>269170</v>
      </c>
      <c r="O75" s="855">
        <v>263932</v>
      </c>
    </row>
    <row r="76" spans="2:15" ht="12" customHeight="1">
      <c r="B76" s="869"/>
      <c r="C76" s="882">
        <v>63</v>
      </c>
      <c r="D76" s="883" t="s">
        <v>991</v>
      </c>
      <c r="E76" s="858" t="s">
        <v>992</v>
      </c>
      <c r="F76" s="873" t="s">
        <v>906</v>
      </c>
      <c r="G76" s="884">
        <v>2849</v>
      </c>
      <c r="H76" s="885">
        <v>2838</v>
      </c>
      <c r="I76" s="854">
        <v>3081</v>
      </c>
      <c r="J76" s="854">
        <v>4052</v>
      </c>
      <c r="K76" s="854">
        <v>4311.5134429223745</v>
      </c>
      <c r="L76" s="855">
        <v>2477</v>
      </c>
      <c r="M76" s="856">
        <v>2361.3333333333326</v>
      </c>
      <c r="N76" s="855">
        <v>2245.666666666667</v>
      </c>
      <c r="O76" s="855">
        <v>2130</v>
      </c>
    </row>
    <row r="77" spans="2:15" ht="12" customHeight="1">
      <c r="B77" s="869"/>
      <c r="C77" s="886"/>
      <c r="D77" s="881"/>
      <c r="E77" s="865"/>
      <c r="F77" s="851" t="s">
        <v>993</v>
      </c>
      <c r="G77" s="887">
        <v>1209571</v>
      </c>
      <c r="H77" s="888">
        <v>1265822</v>
      </c>
      <c r="I77" s="843">
        <v>1237578</v>
      </c>
      <c r="J77" s="843">
        <v>1227764</v>
      </c>
      <c r="K77" s="843">
        <v>1218663</v>
      </c>
      <c r="L77" s="845">
        <v>1174221</v>
      </c>
      <c r="M77" s="889">
        <v>1199510</v>
      </c>
      <c r="N77" s="845">
        <v>1184999</v>
      </c>
      <c r="O77" s="845">
        <v>1156602</v>
      </c>
    </row>
    <row r="78" spans="2:15" ht="12" customHeight="1">
      <c r="B78" s="869"/>
      <c r="C78" s="890">
        <v>64</v>
      </c>
      <c r="D78" s="871" t="s">
        <v>198</v>
      </c>
      <c r="E78" s="850"/>
      <c r="F78" s="876" t="s">
        <v>906</v>
      </c>
      <c r="G78" s="852"/>
      <c r="H78" s="853"/>
      <c r="I78" s="854">
        <v>7915329.4000000004</v>
      </c>
      <c r="J78" s="854">
        <v>4290390.666666667</v>
      </c>
      <c r="K78" s="854">
        <v>4421416.4712876705</v>
      </c>
      <c r="L78" s="855">
        <v>4239632</v>
      </c>
      <c r="M78" s="856">
        <v>4292511</v>
      </c>
      <c r="N78" s="855">
        <v>4345390</v>
      </c>
      <c r="O78" s="855">
        <v>4398269</v>
      </c>
    </row>
    <row r="79" spans="2:15" ht="12" customHeight="1" thickBot="1">
      <c r="B79" s="891" t="s">
        <v>199</v>
      </c>
      <c r="C79" s="892">
        <v>65</v>
      </c>
      <c r="D79" s="893" t="s">
        <v>393</v>
      </c>
      <c r="E79" s="894" t="s">
        <v>994</v>
      </c>
      <c r="F79" s="895" t="s">
        <v>906</v>
      </c>
      <c r="G79" s="896">
        <v>1888211.4</v>
      </c>
      <c r="H79" s="897">
        <v>1893670.6</v>
      </c>
      <c r="I79" s="898">
        <v>1842038.2000000002</v>
      </c>
      <c r="J79" s="898">
        <v>1868690</v>
      </c>
      <c r="K79" s="898">
        <v>1874179.2537351605</v>
      </c>
      <c r="L79" s="899">
        <v>2203870.5268675797</v>
      </c>
      <c r="M79" s="900">
        <v>2187800</v>
      </c>
      <c r="N79" s="899">
        <v>2187940</v>
      </c>
      <c r="O79" s="899">
        <v>2188480</v>
      </c>
    </row>
  </sheetData>
  <mergeCells count="2">
    <mergeCell ref="B1:M1"/>
    <mergeCell ref="B2:M2"/>
  </mergeCells>
  <phoneticPr fontId="15"/>
  <pageMargins left="0.19685039370078741" right="0.15748031496062992" top="0.62992125984251968" bottom="0.31496062992125984" header="0.51181102362204722" footer="0.15748031496062992"/>
  <pageSetup paperSize="9" scale="88" orientation="portrait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tabColor theme="9"/>
    <pageSetUpPr fitToPage="1"/>
  </sheetPr>
  <dimension ref="B1:BD90"/>
  <sheetViews>
    <sheetView showGridLines="0" zoomScale="85" zoomScaleNormal="85" workbookViewId="0">
      <pane xSplit="5" ySplit="7" topLeftCell="Y8" activePane="bottomRight" state="frozen"/>
      <selection activeCell="I16" sqref="I16"/>
      <selection pane="topRight" activeCell="I16" sqref="I16"/>
      <selection pane="bottomLeft" activeCell="I16" sqref="I16"/>
      <selection pane="bottomRight" activeCell="AG7" sqref="AG7"/>
    </sheetView>
  </sheetViews>
  <sheetFormatPr defaultRowHeight="13.5"/>
  <cols>
    <col min="1" max="1" width="1.5" style="957" customWidth="1"/>
    <col min="2" max="3" width="9" style="957"/>
    <col min="4" max="4" width="15.25" style="957" customWidth="1"/>
    <col min="5" max="5" width="9" style="957"/>
    <col min="6" max="29" width="9" style="957" hidden="1" customWidth="1"/>
    <col min="30" max="51" width="9" style="957" customWidth="1"/>
    <col min="52" max="56" width="9" style="957"/>
    <col min="57" max="57" width="1.375" style="957" customWidth="1"/>
    <col min="58" max="256" width="9" style="957"/>
    <col min="257" max="257" width="1.5" style="957" customWidth="1"/>
    <col min="258" max="259" width="9" style="957"/>
    <col min="260" max="260" width="15.25" style="957" customWidth="1"/>
    <col min="261" max="261" width="9" style="957"/>
    <col min="262" max="307" width="9" style="957" customWidth="1"/>
    <col min="308" max="312" width="9" style="957"/>
    <col min="313" max="313" width="1.375" style="957" customWidth="1"/>
    <col min="314" max="512" width="9" style="957"/>
    <col min="513" max="513" width="1.5" style="957" customWidth="1"/>
    <col min="514" max="515" width="9" style="957"/>
    <col min="516" max="516" width="15.25" style="957" customWidth="1"/>
    <col min="517" max="517" width="9" style="957"/>
    <col min="518" max="563" width="9" style="957" customWidth="1"/>
    <col min="564" max="568" width="9" style="957"/>
    <col min="569" max="569" width="1.375" style="957" customWidth="1"/>
    <col min="570" max="768" width="9" style="957"/>
    <col min="769" max="769" width="1.5" style="957" customWidth="1"/>
    <col min="770" max="771" width="9" style="957"/>
    <col min="772" max="772" width="15.25" style="957" customWidth="1"/>
    <col min="773" max="773" width="9" style="957"/>
    <col min="774" max="819" width="9" style="957" customWidth="1"/>
    <col min="820" max="824" width="9" style="957"/>
    <col min="825" max="825" width="1.375" style="957" customWidth="1"/>
    <col min="826" max="1024" width="9" style="957"/>
    <col min="1025" max="1025" width="1.5" style="957" customWidth="1"/>
    <col min="1026" max="1027" width="9" style="957"/>
    <col min="1028" max="1028" width="15.25" style="957" customWidth="1"/>
    <col min="1029" max="1029" width="9" style="957"/>
    <col min="1030" max="1075" width="9" style="957" customWidth="1"/>
    <col min="1076" max="1080" width="9" style="957"/>
    <col min="1081" max="1081" width="1.375" style="957" customWidth="1"/>
    <col min="1082" max="1280" width="9" style="957"/>
    <col min="1281" max="1281" width="1.5" style="957" customWidth="1"/>
    <col min="1282" max="1283" width="9" style="957"/>
    <col min="1284" max="1284" width="15.25" style="957" customWidth="1"/>
    <col min="1285" max="1285" width="9" style="957"/>
    <col min="1286" max="1331" width="9" style="957" customWidth="1"/>
    <col min="1332" max="1336" width="9" style="957"/>
    <col min="1337" max="1337" width="1.375" style="957" customWidth="1"/>
    <col min="1338" max="1536" width="9" style="957"/>
    <col min="1537" max="1537" width="1.5" style="957" customWidth="1"/>
    <col min="1538" max="1539" width="9" style="957"/>
    <col min="1540" max="1540" width="15.25" style="957" customWidth="1"/>
    <col min="1541" max="1541" width="9" style="957"/>
    <col min="1542" max="1587" width="9" style="957" customWidth="1"/>
    <col min="1588" max="1592" width="9" style="957"/>
    <col min="1593" max="1593" width="1.375" style="957" customWidth="1"/>
    <col min="1594" max="1792" width="9" style="957"/>
    <col min="1793" max="1793" width="1.5" style="957" customWidth="1"/>
    <col min="1794" max="1795" width="9" style="957"/>
    <col min="1796" max="1796" width="15.25" style="957" customWidth="1"/>
    <col min="1797" max="1797" width="9" style="957"/>
    <col min="1798" max="1843" width="9" style="957" customWidth="1"/>
    <col min="1844" max="1848" width="9" style="957"/>
    <col min="1849" max="1849" width="1.375" style="957" customWidth="1"/>
    <col min="1850" max="2048" width="9" style="957"/>
    <col min="2049" max="2049" width="1.5" style="957" customWidth="1"/>
    <col min="2050" max="2051" width="9" style="957"/>
    <col min="2052" max="2052" width="15.25" style="957" customWidth="1"/>
    <col min="2053" max="2053" width="9" style="957"/>
    <col min="2054" max="2099" width="9" style="957" customWidth="1"/>
    <col min="2100" max="2104" width="9" style="957"/>
    <col min="2105" max="2105" width="1.375" style="957" customWidth="1"/>
    <col min="2106" max="2304" width="9" style="957"/>
    <col min="2305" max="2305" width="1.5" style="957" customWidth="1"/>
    <col min="2306" max="2307" width="9" style="957"/>
    <col min="2308" max="2308" width="15.25" style="957" customWidth="1"/>
    <col min="2309" max="2309" width="9" style="957"/>
    <col min="2310" max="2355" width="9" style="957" customWidth="1"/>
    <col min="2356" max="2360" width="9" style="957"/>
    <col min="2361" max="2361" width="1.375" style="957" customWidth="1"/>
    <col min="2362" max="2560" width="9" style="957"/>
    <col min="2561" max="2561" width="1.5" style="957" customWidth="1"/>
    <col min="2562" max="2563" width="9" style="957"/>
    <col min="2564" max="2564" width="15.25" style="957" customWidth="1"/>
    <col min="2565" max="2565" width="9" style="957"/>
    <col min="2566" max="2611" width="9" style="957" customWidth="1"/>
    <col min="2612" max="2616" width="9" style="957"/>
    <col min="2617" max="2617" width="1.375" style="957" customWidth="1"/>
    <col min="2618" max="2816" width="9" style="957"/>
    <col min="2817" max="2817" width="1.5" style="957" customWidth="1"/>
    <col min="2818" max="2819" width="9" style="957"/>
    <col min="2820" max="2820" width="15.25" style="957" customWidth="1"/>
    <col min="2821" max="2821" width="9" style="957"/>
    <col min="2822" max="2867" width="9" style="957" customWidth="1"/>
    <col min="2868" max="2872" width="9" style="957"/>
    <col min="2873" max="2873" width="1.375" style="957" customWidth="1"/>
    <col min="2874" max="3072" width="9" style="957"/>
    <col min="3073" max="3073" width="1.5" style="957" customWidth="1"/>
    <col min="3074" max="3075" width="9" style="957"/>
    <col min="3076" max="3076" width="15.25" style="957" customWidth="1"/>
    <col min="3077" max="3077" width="9" style="957"/>
    <col min="3078" max="3123" width="9" style="957" customWidth="1"/>
    <col min="3124" max="3128" width="9" style="957"/>
    <col min="3129" max="3129" width="1.375" style="957" customWidth="1"/>
    <col min="3130" max="3328" width="9" style="957"/>
    <col min="3329" max="3329" width="1.5" style="957" customWidth="1"/>
    <col min="3330" max="3331" width="9" style="957"/>
    <col min="3332" max="3332" width="15.25" style="957" customWidth="1"/>
    <col min="3333" max="3333" width="9" style="957"/>
    <col min="3334" max="3379" width="9" style="957" customWidth="1"/>
    <col min="3380" max="3384" width="9" style="957"/>
    <col min="3385" max="3385" width="1.375" style="957" customWidth="1"/>
    <col min="3386" max="3584" width="9" style="957"/>
    <col min="3585" max="3585" width="1.5" style="957" customWidth="1"/>
    <col min="3586" max="3587" width="9" style="957"/>
    <col min="3588" max="3588" width="15.25" style="957" customWidth="1"/>
    <col min="3589" max="3589" width="9" style="957"/>
    <col min="3590" max="3635" width="9" style="957" customWidth="1"/>
    <col min="3636" max="3640" width="9" style="957"/>
    <col min="3641" max="3641" width="1.375" style="957" customWidth="1"/>
    <col min="3642" max="3840" width="9" style="957"/>
    <col min="3841" max="3841" width="1.5" style="957" customWidth="1"/>
    <col min="3842" max="3843" width="9" style="957"/>
    <col min="3844" max="3844" width="15.25" style="957" customWidth="1"/>
    <col min="3845" max="3845" width="9" style="957"/>
    <col min="3846" max="3891" width="9" style="957" customWidth="1"/>
    <col min="3892" max="3896" width="9" style="957"/>
    <col min="3897" max="3897" width="1.375" style="957" customWidth="1"/>
    <col min="3898" max="4096" width="9" style="957"/>
    <col min="4097" max="4097" width="1.5" style="957" customWidth="1"/>
    <col min="4098" max="4099" width="9" style="957"/>
    <col min="4100" max="4100" width="15.25" style="957" customWidth="1"/>
    <col min="4101" max="4101" width="9" style="957"/>
    <col min="4102" max="4147" width="9" style="957" customWidth="1"/>
    <col min="4148" max="4152" width="9" style="957"/>
    <col min="4153" max="4153" width="1.375" style="957" customWidth="1"/>
    <col min="4154" max="4352" width="9" style="957"/>
    <col min="4353" max="4353" width="1.5" style="957" customWidth="1"/>
    <col min="4354" max="4355" width="9" style="957"/>
    <col min="4356" max="4356" width="15.25" style="957" customWidth="1"/>
    <col min="4357" max="4357" width="9" style="957"/>
    <col min="4358" max="4403" width="9" style="957" customWidth="1"/>
    <col min="4404" max="4408" width="9" style="957"/>
    <col min="4409" max="4409" width="1.375" style="957" customWidth="1"/>
    <col min="4410" max="4608" width="9" style="957"/>
    <col min="4609" max="4609" width="1.5" style="957" customWidth="1"/>
    <col min="4610" max="4611" width="9" style="957"/>
    <col min="4612" max="4612" width="15.25" style="957" customWidth="1"/>
    <col min="4613" max="4613" width="9" style="957"/>
    <col min="4614" max="4659" width="9" style="957" customWidth="1"/>
    <col min="4660" max="4664" width="9" style="957"/>
    <col min="4665" max="4665" width="1.375" style="957" customWidth="1"/>
    <col min="4666" max="4864" width="9" style="957"/>
    <col min="4865" max="4865" width="1.5" style="957" customWidth="1"/>
    <col min="4866" max="4867" width="9" style="957"/>
    <col min="4868" max="4868" width="15.25" style="957" customWidth="1"/>
    <col min="4869" max="4869" width="9" style="957"/>
    <col min="4870" max="4915" width="9" style="957" customWidth="1"/>
    <col min="4916" max="4920" width="9" style="957"/>
    <col min="4921" max="4921" width="1.375" style="957" customWidth="1"/>
    <col min="4922" max="5120" width="9" style="957"/>
    <col min="5121" max="5121" width="1.5" style="957" customWidth="1"/>
    <col min="5122" max="5123" width="9" style="957"/>
    <col min="5124" max="5124" width="15.25" style="957" customWidth="1"/>
    <col min="5125" max="5125" width="9" style="957"/>
    <col min="5126" max="5171" width="9" style="957" customWidth="1"/>
    <col min="5172" max="5176" width="9" style="957"/>
    <col min="5177" max="5177" width="1.375" style="957" customWidth="1"/>
    <col min="5178" max="5376" width="9" style="957"/>
    <col min="5377" max="5377" width="1.5" style="957" customWidth="1"/>
    <col min="5378" max="5379" width="9" style="957"/>
    <col min="5380" max="5380" width="15.25" style="957" customWidth="1"/>
    <col min="5381" max="5381" width="9" style="957"/>
    <col min="5382" max="5427" width="9" style="957" customWidth="1"/>
    <col min="5428" max="5432" width="9" style="957"/>
    <col min="5433" max="5433" width="1.375" style="957" customWidth="1"/>
    <col min="5434" max="5632" width="9" style="957"/>
    <col min="5633" max="5633" width="1.5" style="957" customWidth="1"/>
    <col min="5634" max="5635" width="9" style="957"/>
    <col min="5636" max="5636" width="15.25" style="957" customWidth="1"/>
    <col min="5637" max="5637" width="9" style="957"/>
    <col min="5638" max="5683" width="9" style="957" customWidth="1"/>
    <col min="5684" max="5688" width="9" style="957"/>
    <col min="5689" max="5689" width="1.375" style="957" customWidth="1"/>
    <col min="5690" max="5888" width="9" style="957"/>
    <col min="5889" max="5889" width="1.5" style="957" customWidth="1"/>
    <col min="5890" max="5891" width="9" style="957"/>
    <col min="5892" max="5892" width="15.25" style="957" customWidth="1"/>
    <col min="5893" max="5893" width="9" style="957"/>
    <col min="5894" max="5939" width="9" style="957" customWidth="1"/>
    <col min="5940" max="5944" width="9" style="957"/>
    <col min="5945" max="5945" width="1.375" style="957" customWidth="1"/>
    <col min="5946" max="6144" width="9" style="957"/>
    <col min="6145" max="6145" width="1.5" style="957" customWidth="1"/>
    <col min="6146" max="6147" width="9" style="957"/>
    <col min="6148" max="6148" width="15.25" style="957" customWidth="1"/>
    <col min="6149" max="6149" width="9" style="957"/>
    <col min="6150" max="6195" width="9" style="957" customWidth="1"/>
    <col min="6196" max="6200" width="9" style="957"/>
    <col min="6201" max="6201" width="1.375" style="957" customWidth="1"/>
    <col min="6202" max="6400" width="9" style="957"/>
    <col min="6401" max="6401" width="1.5" style="957" customWidth="1"/>
    <col min="6402" max="6403" width="9" style="957"/>
    <col min="6404" max="6404" width="15.25" style="957" customWidth="1"/>
    <col min="6405" max="6405" width="9" style="957"/>
    <col min="6406" max="6451" width="9" style="957" customWidth="1"/>
    <col min="6452" max="6456" width="9" style="957"/>
    <col min="6457" max="6457" width="1.375" style="957" customWidth="1"/>
    <col min="6458" max="6656" width="9" style="957"/>
    <col min="6657" max="6657" width="1.5" style="957" customWidth="1"/>
    <col min="6658" max="6659" width="9" style="957"/>
    <col min="6660" max="6660" width="15.25" style="957" customWidth="1"/>
    <col min="6661" max="6661" width="9" style="957"/>
    <col min="6662" max="6707" width="9" style="957" customWidth="1"/>
    <col min="6708" max="6712" width="9" style="957"/>
    <col min="6713" max="6713" width="1.375" style="957" customWidth="1"/>
    <col min="6714" max="6912" width="9" style="957"/>
    <col min="6913" max="6913" width="1.5" style="957" customWidth="1"/>
    <col min="6914" max="6915" width="9" style="957"/>
    <col min="6916" max="6916" width="15.25" style="957" customWidth="1"/>
    <col min="6917" max="6917" width="9" style="957"/>
    <col min="6918" max="6963" width="9" style="957" customWidth="1"/>
    <col min="6964" max="6968" width="9" style="957"/>
    <col min="6969" max="6969" width="1.375" style="957" customWidth="1"/>
    <col min="6970" max="7168" width="9" style="957"/>
    <col min="7169" max="7169" width="1.5" style="957" customWidth="1"/>
    <col min="7170" max="7171" width="9" style="957"/>
    <col min="7172" max="7172" width="15.25" style="957" customWidth="1"/>
    <col min="7173" max="7173" width="9" style="957"/>
    <col min="7174" max="7219" width="9" style="957" customWidth="1"/>
    <col min="7220" max="7224" width="9" style="957"/>
    <col min="7225" max="7225" width="1.375" style="957" customWidth="1"/>
    <col min="7226" max="7424" width="9" style="957"/>
    <col min="7425" max="7425" width="1.5" style="957" customWidth="1"/>
    <col min="7426" max="7427" width="9" style="957"/>
    <col min="7428" max="7428" width="15.25" style="957" customWidth="1"/>
    <col min="7429" max="7429" width="9" style="957"/>
    <col min="7430" max="7475" width="9" style="957" customWidth="1"/>
    <col min="7476" max="7480" width="9" style="957"/>
    <col min="7481" max="7481" width="1.375" style="957" customWidth="1"/>
    <col min="7482" max="7680" width="9" style="957"/>
    <col min="7681" max="7681" width="1.5" style="957" customWidth="1"/>
    <col min="7682" max="7683" width="9" style="957"/>
    <col min="7684" max="7684" width="15.25" style="957" customWidth="1"/>
    <col min="7685" max="7685" width="9" style="957"/>
    <col min="7686" max="7731" width="9" style="957" customWidth="1"/>
    <col min="7732" max="7736" width="9" style="957"/>
    <col min="7737" max="7737" width="1.375" style="957" customWidth="1"/>
    <col min="7738" max="7936" width="9" style="957"/>
    <col min="7937" max="7937" width="1.5" style="957" customWidth="1"/>
    <col min="7938" max="7939" width="9" style="957"/>
    <col min="7940" max="7940" width="15.25" style="957" customWidth="1"/>
    <col min="7941" max="7941" width="9" style="957"/>
    <col min="7942" max="7987" width="9" style="957" customWidth="1"/>
    <col min="7988" max="7992" width="9" style="957"/>
    <col min="7993" max="7993" width="1.375" style="957" customWidth="1"/>
    <col min="7994" max="8192" width="9" style="957"/>
    <col min="8193" max="8193" width="1.5" style="957" customWidth="1"/>
    <col min="8194" max="8195" width="9" style="957"/>
    <col min="8196" max="8196" width="15.25" style="957" customWidth="1"/>
    <col min="8197" max="8197" width="9" style="957"/>
    <col min="8198" max="8243" width="9" style="957" customWidth="1"/>
    <col min="8244" max="8248" width="9" style="957"/>
    <col min="8249" max="8249" width="1.375" style="957" customWidth="1"/>
    <col min="8250" max="8448" width="9" style="957"/>
    <col min="8449" max="8449" width="1.5" style="957" customWidth="1"/>
    <col min="8450" max="8451" width="9" style="957"/>
    <col min="8452" max="8452" width="15.25" style="957" customWidth="1"/>
    <col min="8453" max="8453" width="9" style="957"/>
    <col min="8454" max="8499" width="9" style="957" customWidth="1"/>
    <col min="8500" max="8504" width="9" style="957"/>
    <col min="8505" max="8505" width="1.375" style="957" customWidth="1"/>
    <col min="8506" max="8704" width="9" style="957"/>
    <col min="8705" max="8705" width="1.5" style="957" customWidth="1"/>
    <col min="8706" max="8707" width="9" style="957"/>
    <col min="8708" max="8708" width="15.25" style="957" customWidth="1"/>
    <col min="8709" max="8709" width="9" style="957"/>
    <col min="8710" max="8755" width="9" style="957" customWidth="1"/>
    <col min="8756" max="8760" width="9" style="957"/>
    <col min="8761" max="8761" width="1.375" style="957" customWidth="1"/>
    <col min="8762" max="8960" width="9" style="957"/>
    <col min="8961" max="8961" width="1.5" style="957" customWidth="1"/>
    <col min="8962" max="8963" width="9" style="957"/>
    <col min="8964" max="8964" width="15.25" style="957" customWidth="1"/>
    <col min="8965" max="8965" width="9" style="957"/>
    <col min="8966" max="9011" width="9" style="957" customWidth="1"/>
    <col min="9012" max="9016" width="9" style="957"/>
    <col min="9017" max="9017" width="1.375" style="957" customWidth="1"/>
    <col min="9018" max="9216" width="9" style="957"/>
    <col min="9217" max="9217" width="1.5" style="957" customWidth="1"/>
    <col min="9218" max="9219" width="9" style="957"/>
    <col min="9220" max="9220" width="15.25" style="957" customWidth="1"/>
    <col min="9221" max="9221" width="9" style="957"/>
    <col min="9222" max="9267" width="9" style="957" customWidth="1"/>
    <col min="9268" max="9272" width="9" style="957"/>
    <col min="9273" max="9273" width="1.375" style="957" customWidth="1"/>
    <col min="9274" max="9472" width="9" style="957"/>
    <col min="9473" max="9473" width="1.5" style="957" customWidth="1"/>
    <col min="9474" max="9475" width="9" style="957"/>
    <col min="9476" max="9476" width="15.25" style="957" customWidth="1"/>
    <col min="9477" max="9477" width="9" style="957"/>
    <col min="9478" max="9523" width="9" style="957" customWidth="1"/>
    <col min="9524" max="9528" width="9" style="957"/>
    <col min="9529" max="9529" width="1.375" style="957" customWidth="1"/>
    <col min="9530" max="9728" width="9" style="957"/>
    <col min="9729" max="9729" width="1.5" style="957" customWidth="1"/>
    <col min="9730" max="9731" width="9" style="957"/>
    <col min="9732" max="9732" width="15.25" style="957" customWidth="1"/>
    <col min="9733" max="9733" width="9" style="957"/>
    <col min="9734" max="9779" width="9" style="957" customWidth="1"/>
    <col min="9780" max="9784" width="9" style="957"/>
    <col min="9785" max="9785" width="1.375" style="957" customWidth="1"/>
    <col min="9786" max="9984" width="9" style="957"/>
    <col min="9985" max="9985" width="1.5" style="957" customWidth="1"/>
    <col min="9986" max="9987" width="9" style="957"/>
    <col min="9988" max="9988" width="15.25" style="957" customWidth="1"/>
    <col min="9989" max="9989" width="9" style="957"/>
    <col min="9990" max="10035" width="9" style="957" customWidth="1"/>
    <col min="10036" max="10040" width="9" style="957"/>
    <col min="10041" max="10041" width="1.375" style="957" customWidth="1"/>
    <col min="10042" max="10240" width="9" style="957"/>
    <col min="10241" max="10241" width="1.5" style="957" customWidth="1"/>
    <col min="10242" max="10243" width="9" style="957"/>
    <col min="10244" max="10244" width="15.25" style="957" customWidth="1"/>
    <col min="10245" max="10245" width="9" style="957"/>
    <col min="10246" max="10291" width="9" style="957" customWidth="1"/>
    <col min="10292" max="10296" width="9" style="957"/>
    <col min="10297" max="10297" width="1.375" style="957" customWidth="1"/>
    <col min="10298" max="10496" width="9" style="957"/>
    <col min="10497" max="10497" width="1.5" style="957" customWidth="1"/>
    <col min="10498" max="10499" width="9" style="957"/>
    <col min="10500" max="10500" width="15.25" style="957" customWidth="1"/>
    <col min="10501" max="10501" width="9" style="957"/>
    <col min="10502" max="10547" width="9" style="957" customWidth="1"/>
    <col min="10548" max="10552" width="9" style="957"/>
    <col min="10553" max="10553" width="1.375" style="957" customWidth="1"/>
    <col min="10554" max="10752" width="9" style="957"/>
    <col min="10753" max="10753" width="1.5" style="957" customWidth="1"/>
    <col min="10754" max="10755" width="9" style="957"/>
    <col min="10756" max="10756" width="15.25" style="957" customWidth="1"/>
    <col min="10757" max="10757" width="9" style="957"/>
    <col min="10758" max="10803" width="9" style="957" customWidth="1"/>
    <col min="10804" max="10808" width="9" style="957"/>
    <col min="10809" max="10809" width="1.375" style="957" customWidth="1"/>
    <col min="10810" max="11008" width="9" style="957"/>
    <col min="11009" max="11009" width="1.5" style="957" customWidth="1"/>
    <col min="11010" max="11011" width="9" style="957"/>
    <col min="11012" max="11012" width="15.25" style="957" customWidth="1"/>
    <col min="11013" max="11013" width="9" style="957"/>
    <col min="11014" max="11059" width="9" style="957" customWidth="1"/>
    <col min="11060" max="11064" width="9" style="957"/>
    <col min="11065" max="11065" width="1.375" style="957" customWidth="1"/>
    <col min="11066" max="11264" width="9" style="957"/>
    <col min="11265" max="11265" width="1.5" style="957" customWidth="1"/>
    <col min="11266" max="11267" width="9" style="957"/>
    <col min="11268" max="11268" width="15.25" style="957" customWidth="1"/>
    <col min="11269" max="11269" width="9" style="957"/>
    <col min="11270" max="11315" width="9" style="957" customWidth="1"/>
    <col min="11316" max="11320" width="9" style="957"/>
    <col min="11321" max="11321" width="1.375" style="957" customWidth="1"/>
    <col min="11322" max="11520" width="9" style="957"/>
    <col min="11521" max="11521" width="1.5" style="957" customWidth="1"/>
    <col min="11522" max="11523" width="9" style="957"/>
    <col min="11524" max="11524" width="15.25" style="957" customWidth="1"/>
    <col min="11525" max="11525" width="9" style="957"/>
    <col min="11526" max="11571" width="9" style="957" customWidth="1"/>
    <col min="11572" max="11576" width="9" style="957"/>
    <col min="11577" max="11577" width="1.375" style="957" customWidth="1"/>
    <col min="11578" max="11776" width="9" style="957"/>
    <col min="11777" max="11777" width="1.5" style="957" customWidth="1"/>
    <col min="11778" max="11779" width="9" style="957"/>
    <col min="11780" max="11780" width="15.25" style="957" customWidth="1"/>
    <col min="11781" max="11781" width="9" style="957"/>
    <col min="11782" max="11827" width="9" style="957" customWidth="1"/>
    <col min="11828" max="11832" width="9" style="957"/>
    <col min="11833" max="11833" width="1.375" style="957" customWidth="1"/>
    <col min="11834" max="12032" width="9" style="957"/>
    <col min="12033" max="12033" width="1.5" style="957" customWidth="1"/>
    <col min="12034" max="12035" width="9" style="957"/>
    <col min="12036" max="12036" width="15.25" style="957" customWidth="1"/>
    <col min="12037" max="12037" width="9" style="957"/>
    <col min="12038" max="12083" width="9" style="957" customWidth="1"/>
    <col min="12084" max="12088" width="9" style="957"/>
    <col min="12089" max="12089" width="1.375" style="957" customWidth="1"/>
    <col min="12090" max="12288" width="9" style="957"/>
    <col min="12289" max="12289" width="1.5" style="957" customWidth="1"/>
    <col min="12290" max="12291" width="9" style="957"/>
    <col min="12292" max="12292" width="15.25" style="957" customWidth="1"/>
    <col min="12293" max="12293" width="9" style="957"/>
    <col min="12294" max="12339" width="9" style="957" customWidth="1"/>
    <col min="12340" max="12344" width="9" style="957"/>
    <col min="12345" max="12345" width="1.375" style="957" customWidth="1"/>
    <col min="12346" max="12544" width="9" style="957"/>
    <col min="12545" max="12545" width="1.5" style="957" customWidth="1"/>
    <col min="12546" max="12547" width="9" style="957"/>
    <col min="12548" max="12548" width="15.25" style="957" customWidth="1"/>
    <col min="12549" max="12549" width="9" style="957"/>
    <col min="12550" max="12595" width="9" style="957" customWidth="1"/>
    <col min="12596" max="12600" width="9" style="957"/>
    <col min="12601" max="12601" width="1.375" style="957" customWidth="1"/>
    <col min="12602" max="12800" width="9" style="957"/>
    <col min="12801" max="12801" width="1.5" style="957" customWidth="1"/>
    <col min="12802" max="12803" width="9" style="957"/>
    <col min="12804" max="12804" width="15.25" style="957" customWidth="1"/>
    <col min="12805" max="12805" width="9" style="957"/>
    <col min="12806" max="12851" width="9" style="957" customWidth="1"/>
    <col min="12852" max="12856" width="9" style="957"/>
    <col min="12857" max="12857" width="1.375" style="957" customWidth="1"/>
    <col min="12858" max="13056" width="9" style="957"/>
    <col min="13057" max="13057" width="1.5" style="957" customWidth="1"/>
    <col min="13058" max="13059" width="9" style="957"/>
    <col min="13060" max="13060" width="15.25" style="957" customWidth="1"/>
    <col min="13061" max="13061" width="9" style="957"/>
    <col min="13062" max="13107" width="9" style="957" customWidth="1"/>
    <col min="13108" max="13112" width="9" style="957"/>
    <col min="13113" max="13113" width="1.375" style="957" customWidth="1"/>
    <col min="13114" max="13312" width="9" style="957"/>
    <col min="13313" max="13313" width="1.5" style="957" customWidth="1"/>
    <col min="13314" max="13315" width="9" style="957"/>
    <col min="13316" max="13316" width="15.25" style="957" customWidth="1"/>
    <col min="13317" max="13317" width="9" style="957"/>
    <col min="13318" max="13363" width="9" style="957" customWidth="1"/>
    <col min="13364" max="13368" width="9" style="957"/>
    <col min="13369" max="13369" width="1.375" style="957" customWidth="1"/>
    <col min="13370" max="13568" width="9" style="957"/>
    <col min="13569" max="13569" width="1.5" style="957" customWidth="1"/>
    <col min="13570" max="13571" width="9" style="957"/>
    <col min="13572" max="13572" width="15.25" style="957" customWidth="1"/>
    <col min="13573" max="13573" width="9" style="957"/>
    <col min="13574" max="13619" width="9" style="957" customWidth="1"/>
    <col min="13620" max="13624" width="9" style="957"/>
    <col min="13625" max="13625" width="1.375" style="957" customWidth="1"/>
    <col min="13626" max="13824" width="9" style="957"/>
    <col min="13825" max="13825" width="1.5" style="957" customWidth="1"/>
    <col min="13826" max="13827" width="9" style="957"/>
    <col min="13828" max="13828" width="15.25" style="957" customWidth="1"/>
    <col min="13829" max="13829" width="9" style="957"/>
    <col min="13830" max="13875" width="9" style="957" customWidth="1"/>
    <col min="13876" max="13880" width="9" style="957"/>
    <col min="13881" max="13881" width="1.375" style="957" customWidth="1"/>
    <col min="13882" max="14080" width="9" style="957"/>
    <col min="14081" max="14081" width="1.5" style="957" customWidth="1"/>
    <col min="14082" max="14083" width="9" style="957"/>
    <col min="14084" max="14084" width="15.25" style="957" customWidth="1"/>
    <col min="14085" max="14085" width="9" style="957"/>
    <col min="14086" max="14131" width="9" style="957" customWidth="1"/>
    <col min="14132" max="14136" width="9" style="957"/>
    <col min="14137" max="14137" width="1.375" style="957" customWidth="1"/>
    <col min="14138" max="14336" width="9" style="957"/>
    <col min="14337" max="14337" width="1.5" style="957" customWidth="1"/>
    <col min="14338" max="14339" width="9" style="957"/>
    <col min="14340" max="14340" width="15.25" style="957" customWidth="1"/>
    <col min="14341" max="14341" width="9" style="957"/>
    <col min="14342" max="14387" width="9" style="957" customWidth="1"/>
    <col min="14388" max="14392" width="9" style="957"/>
    <col min="14393" max="14393" width="1.375" style="957" customWidth="1"/>
    <col min="14394" max="14592" width="9" style="957"/>
    <col min="14593" max="14593" width="1.5" style="957" customWidth="1"/>
    <col min="14594" max="14595" width="9" style="957"/>
    <col min="14596" max="14596" width="15.25" style="957" customWidth="1"/>
    <col min="14597" max="14597" width="9" style="957"/>
    <col min="14598" max="14643" width="9" style="957" customWidth="1"/>
    <col min="14644" max="14648" width="9" style="957"/>
    <col min="14649" max="14649" width="1.375" style="957" customWidth="1"/>
    <col min="14650" max="14848" width="9" style="957"/>
    <col min="14849" max="14849" width="1.5" style="957" customWidth="1"/>
    <col min="14850" max="14851" width="9" style="957"/>
    <col min="14852" max="14852" width="15.25" style="957" customWidth="1"/>
    <col min="14853" max="14853" width="9" style="957"/>
    <col min="14854" max="14899" width="9" style="957" customWidth="1"/>
    <col min="14900" max="14904" width="9" style="957"/>
    <col min="14905" max="14905" width="1.375" style="957" customWidth="1"/>
    <col min="14906" max="15104" width="9" style="957"/>
    <col min="15105" max="15105" width="1.5" style="957" customWidth="1"/>
    <col min="15106" max="15107" width="9" style="957"/>
    <col min="15108" max="15108" width="15.25" style="957" customWidth="1"/>
    <col min="15109" max="15109" width="9" style="957"/>
    <col min="15110" max="15155" width="9" style="957" customWidth="1"/>
    <col min="15156" max="15160" width="9" style="957"/>
    <col min="15161" max="15161" width="1.375" style="957" customWidth="1"/>
    <col min="15162" max="15360" width="9" style="957"/>
    <col min="15361" max="15361" width="1.5" style="957" customWidth="1"/>
    <col min="15362" max="15363" width="9" style="957"/>
    <col min="15364" max="15364" width="15.25" style="957" customWidth="1"/>
    <col min="15365" max="15365" width="9" style="957"/>
    <col min="15366" max="15411" width="9" style="957" customWidth="1"/>
    <col min="15412" max="15416" width="9" style="957"/>
    <col min="15417" max="15417" width="1.375" style="957" customWidth="1"/>
    <col min="15418" max="15616" width="9" style="957"/>
    <col min="15617" max="15617" width="1.5" style="957" customWidth="1"/>
    <col min="15618" max="15619" width="9" style="957"/>
    <col min="15620" max="15620" width="15.25" style="957" customWidth="1"/>
    <col min="15621" max="15621" width="9" style="957"/>
    <col min="15622" max="15667" width="9" style="957" customWidth="1"/>
    <col min="15668" max="15672" width="9" style="957"/>
    <col min="15673" max="15673" width="1.375" style="957" customWidth="1"/>
    <col min="15674" max="15872" width="9" style="957"/>
    <col min="15873" max="15873" width="1.5" style="957" customWidth="1"/>
    <col min="15874" max="15875" width="9" style="957"/>
    <col min="15876" max="15876" width="15.25" style="957" customWidth="1"/>
    <col min="15877" max="15877" width="9" style="957"/>
    <col min="15878" max="15923" width="9" style="957" customWidth="1"/>
    <col min="15924" max="15928" width="9" style="957"/>
    <col min="15929" max="15929" width="1.375" style="957" customWidth="1"/>
    <col min="15930" max="16128" width="9" style="957"/>
    <col min="16129" max="16129" width="1.5" style="957" customWidth="1"/>
    <col min="16130" max="16131" width="9" style="957"/>
    <col min="16132" max="16132" width="15.25" style="957" customWidth="1"/>
    <col min="16133" max="16133" width="9" style="957"/>
    <col min="16134" max="16179" width="9" style="957" customWidth="1"/>
    <col min="16180" max="16184" width="9" style="957"/>
    <col min="16185" max="16185" width="1.375" style="957" customWidth="1"/>
    <col min="16186" max="16384" width="9" style="957"/>
  </cols>
  <sheetData>
    <row r="1" spans="2:56">
      <c r="K1" s="957">
        <v>1</v>
      </c>
      <c r="Z1" s="957">
        <v>1</v>
      </c>
      <c r="AE1" s="957">
        <v>1</v>
      </c>
      <c r="AF1" s="957">
        <v>1</v>
      </c>
      <c r="AG1" s="957">
        <v>1</v>
      </c>
      <c r="AH1" s="957">
        <v>1</v>
      </c>
      <c r="AN1" s="957">
        <v>1</v>
      </c>
      <c r="AQ1" s="957">
        <v>1</v>
      </c>
      <c r="AR1" s="957">
        <v>1</v>
      </c>
      <c r="AS1" s="957">
        <v>1</v>
      </c>
      <c r="AU1" s="957">
        <v>1</v>
      </c>
    </row>
    <row r="2" spans="2:56">
      <c r="B2" s="2758" t="s">
        <v>1480</v>
      </c>
      <c r="C2" s="2758"/>
      <c r="D2" s="2758"/>
    </row>
    <row r="3" spans="2:56">
      <c r="B3" s="2758"/>
      <c r="C3" s="2758"/>
      <c r="D3" s="2758"/>
    </row>
    <row r="5" spans="2:56" s="1093" customFormat="1">
      <c r="D5" s="1093" t="s">
        <v>1185</v>
      </c>
      <c r="F5" s="1093" t="s">
        <v>1469</v>
      </c>
      <c r="G5" s="1093" t="s">
        <v>1395</v>
      </c>
      <c r="H5" s="1093" t="s">
        <v>1469</v>
      </c>
      <c r="I5" s="1093" t="s">
        <v>1469</v>
      </c>
      <c r="J5" s="1093" t="s">
        <v>1469</v>
      </c>
      <c r="K5" s="1093" t="s">
        <v>1433</v>
      </c>
      <c r="L5" s="1093" t="s">
        <v>1469</v>
      </c>
      <c r="M5" s="1093" t="s">
        <v>1395</v>
      </c>
      <c r="N5" s="1093" t="s">
        <v>1469</v>
      </c>
      <c r="O5" s="1093" t="s">
        <v>1469</v>
      </c>
      <c r="P5" s="1093" t="s">
        <v>1469</v>
      </c>
      <c r="Q5" s="1093" t="s">
        <v>1469</v>
      </c>
      <c r="R5" s="1093" t="s">
        <v>1469</v>
      </c>
      <c r="S5" s="1093" t="s">
        <v>1469</v>
      </c>
      <c r="T5" s="1093" t="s">
        <v>1395</v>
      </c>
      <c r="U5" s="1093" t="s">
        <v>1469</v>
      </c>
      <c r="V5" s="1093" t="s">
        <v>1469</v>
      </c>
      <c r="W5" s="1093" t="s">
        <v>1395</v>
      </c>
      <c r="X5" s="1093" t="s">
        <v>1469</v>
      </c>
      <c r="Y5" s="1093" t="s">
        <v>1395</v>
      </c>
      <c r="Z5" s="1093" t="s">
        <v>1433</v>
      </c>
      <c r="AA5" s="1093" t="s">
        <v>1469</v>
      </c>
      <c r="AB5" s="1093" t="s">
        <v>1469</v>
      </c>
      <c r="AC5" s="1093" t="s">
        <v>1469</v>
      </c>
      <c r="AD5" s="1093" t="s">
        <v>1469</v>
      </c>
      <c r="AE5" s="1093" t="s">
        <v>1469</v>
      </c>
      <c r="AF5" s="1093" t="s">
        <v>1433</v>
      </c>
      <c r="AG5" s="1093" t="s">
        <v>1469</v>
      </c>
      <c r="AH5" s="1093" t="s">
        <v>1469</v>
      </c>
      <c r="AI5" s="1093" t="s">
        <v>1469</v>
      </c>
      <c r="AJ5" s="1093" t="s">
        <v>1469</v>
      </c>
      <c r="AK5" s="1093" t="s">
        <v>1395</v>
      </c>
      <c r="AL5" s="1093" t="s">
        <v>1469</v>
      </c>
      <c r="AM5" s="1093" t="s">
        <v>1469</v>
      </c>
      <c r="AN5" s="1093" t="s">
        <v>1433</v>
      </c>
      <c r="AO5" s="1093" t="s">
        <v>1395</v>
      </c>
      <c r="AP5" s="1093" t="s">
        <v>1395</v>
      </c>
      <c r="AQ5" s="1093" t="s">
        <v>1433</v>
      </c>
      <c r="AR5" s="1093" t="s">
        <v>1434</v>
      </c>
      <c r="AS5" s="1093" t="s">
        <v>1433</v>
      </c>
      <c r="AT5" s="1093" t="s">
        <v>1469</v>
      </c>
      <c r="AU5" s="1093" t="s">
        <v>1433</v>
      </c>
      <c r="AV5" s="1093" t="s">
        <v>1395</v>
      </c>
      <c r="AW5" s="1093" t="s">
        <v>1395</v>
      </c>
      <c r="AX5" s="1093" t="s">
        <v>1469</v>
      </c>
      <c r="AY5" s="1093" t="s">
        <v>1434</v>
      </c>
      <c r="AZ5" s="1093" t="s">
        <v>1469</v>
      </c>
    </row>
    <row r="6" spans="2:56" ht="14.25" thickBot="1"/>
    <row r="7" spans="2:56" ht="14.25" thickBot="1">
      <c r="B7" s="1094" t="s">
        <v>288</v>
      </c>
      <c r="C7" s="1095" t="s">
        <v>1088</v>
      </c>
      <c r="D7" s="1095" t="s">
        <v>290</v>
      </c>
      <c r="E7" s="1096" t="s">
        <v>291</v>
      </c>
      <c r="F7" s="1097" t="s">
        <v>58</v>
      </c>
      <c r="G7" s="1098" t="s">
        <v>62</v>
      </c>
      <c r="H7" s="1098" t="s">
        <v>65</v>
      </c>
      <c r="I7" s="1098" t="s">
        <v>68</v>
      </c>
      <c r="J7" s="1098" t="s">
        <v>69</v>
      </c>
      <c r="K7" s="1098" t="s">
        <v>71</v>
      </c>
      <c r="L7" s="1098" t="s">
        <v>73</v>
      </c>
      <c r="M7" s="1098" t="s">
        <v>74</v>
      </c>
      <c r="N7" s="1098" t="s">
        <v>75</v>
      </c>
      <c r="O7" s="1098" t="s">
        <v>76</v>
      </c>
      <c r="P7" s="1098" t="s">
        <v>77</v>
      </c>
      <c r="Q7" s="1098" t="s">
        <v>78</v>
      </c>
      <c r="R7" s="1098" t="s">
        <v>79</v>
      </c>
      <c r="S7" s="1098" t="s">
        <v>80</v>
      </c>
      <c r="T7" s="1098" t="s">
        <v>81</v>
      </c>
      <c r="U7" s="1098" t="s">
        <v>82</v>
      </c>
      <c r="V7" s="1098" t="s">
        <v>83</v>
      </c>
      <c r="W7" s="1098" t="s">
        <v>84</v>
      </c>
      <c r="X7" s="1098" t="s">
        <v>85</v>
      </c>
      <c r="Y7" s="1098" t="s">
        <v>86</v>
      </c>
      <c r="Z7" s="1098" t="s">
        <v>87</v>
      </c>
      <c r="AA7" s="1098" t="s">
        <v>88</v>
      </c>
      <c r="AB7" s="1098" t="s">
        <v>89</v>
      </c>
      <c r="AC7" s="1099" t="s">
        <v>90</v>
      </c>
      <c r="AD7" s="1100" t="s">
        <v>92</v>
      </c>
      <c r="AE7" s="1098" t="s">
        <v>93</v>
      </c>
      <c r="AF7" s="1098" t="s">
        <v>95</v>
      </c>
      <c r="AG7" s="1098" t="s">
        <v>1089</v>
      </c>
      <c r="AH7" s="1098" t="s">
        <v>1090</v>
      </c>
      <c r="AI7" s="1098" t="s">
        <v>98</v>
      </c>
      <c r="AJ7" s="1098" t="s">
        <v>99</v>
      </c>
      <c r="AK7" s="1098" t="s">
        <v>100</v>
      </c>
      <c r="AL7" s="1098" t="s">
        <v>101</v>
      </c>
      <c r="AM7" s="1098" t="s">
        <v>102</v>
      </c>
      <c r="AN7" s="1098" t="s">
        <v>103</v>
      </c>
      <c r="AO7" s="1098" t="s">
        <v>104</v>
      </c>
      <c r="AP7" s="1098" t="s">
        <v>105</v>
      </c>
      <c r="AQ7" s="1098" t="s">
        <v>106</v>
      </c>
      <c r="AR7" s="1098" t="s">
        <v>107</v>
      </c>
      <c r="AS7" s="1098" t="s">
        <v>108</v>
      </c>
      <c r="AT7" s="1098" t="s">
        <v>109</v>
      </c>
      <c r="AU7" s="1098" t="s">
        <v>110</v>
      </c>
      <c r="AV7" s="1098" t="s">
        <v>111</v>
      </c>
      <c r="AW7" s="1098" t="s">
        <v>112</v>
      </c>
      <c r="AX7" s="1098" t="s">
        <v>113</v>
      </c>
      <c r="AY7" s="1098" t="s">
        <v>114</v>
      </c>
      <c r="AZ7" s="1099" t="s">
        <v>115</v>
      </c>
      <c r="BA7" s="1094" t="s">
        <v>288</v>
      </c>
      <c r="BB7" s="1095" t="s">
        <v>1088</v>
      </c>
      <c r="BC7" s="1095" t="s">
        <v>290</v>
      </c>
      <c r="BD7" s="1101" t="s">
        <v>291</v>
      </c>
    </row>
    <row r="8" spans="2:56">
      <c r="B8" s="1102" t="s">
        <v>296</v>
      </c>
      <c r="C8" s="1103"/>
      <c r="D8" s="1104" t="s">
        <v>1095</v>
      </c>
      <c r="E8" s="1105" t="s">
        <v>298</v>
      </c>
      <c r="F8" s="1106"/>
      <c r="G8" s="1107"/>
      <c r="H8" s="1107"/>
      <c r="I8" s="1107"/>
      <c r="J8" s="1107"/>
      <c r="K8" s="1107"/>
      <c r="L8" s="1107"/>
      <c r="M8" s="1107"/>
      <c r="N8" s="1107"/>
      <c r="O8" s="1107"/>
      <c r="P8" s="1107"/>
      <c r="Q8" s="1107"/>
      <c r="R8" s="1107"/>
      <c r="S8" s="1107"/>
      <c r="T8" s="1107"/>
      <c r="U8" s="1107"/>
      <c r="V8" s="1107"/>
      <c r="W8" s="1107"/>
      <c r="X8" s="1107"/>
      <c r="Y8" s="1107"/>
      <c r="Z8" s="1107"/>
      <c r="AA8" s="1107"/>
      <c r="AB8" s="1107"/>
      <c r="AC8" s="1108"/>
      <c r="AD8" s="1109"/>
      <c r="AE8" s="1107"/>
      <c r="AF8" s="1107"/>
      <c r="AG8" s="1107"/>
      <c r="AH8" s="1107"/>
      <c r="AI8" s="1107"/>
      <c r="AJ8" s="1107"/>
      <c r="AK8" s="1107"/>
      <c r="AL8" s="1107"/>
      <c r="AM8" s="1107"/>
      <c r="AN8" s="1107"/>
      <c r="AO8" s="1107"/>
      <c r="AP8" s="1107"/>
      <c r="AQ8" s="1107"/>
      <c r="AR8" s="1107"/>
      <c r="AS8" s="1107"/>
      <c r="AT8" s="1107"/>
      <c r="AU8" s="1107"/>
      <c r="AV8" s="1107"/>
      <c r="AW8" s="1107"/>
      <c r="AX8" s="1107"/>
      <c r="AY8" s="1107"/>
      <c r="AZ8" s="1108"/>
      <c r="BA8" s="1102" t="s">
        <v>296</v>
      </c>
      <c r="BB8" s="1103"/>
      <c r="BC8" s="1104" t="s">
        <v>1095</v>
      </c>
      <c r="BD8" s="1110" t="s">
        <v>298</v>
      </c>
    </row>
    <row r="9" spans="2:56">
      <c r="B9" s="1102" t="s">
        <v>299</v>
      </c>
      <c r="C9" s="1111">
        <v>1</v>
      </c>
      <c r="D9" s="1112" t="s">
        <v>6</v>
      </c>
      <c r="E9" s="1113" t="s">
        <v>300</v>
      </c>
      <c r="F9" s="1114">
        <v>1</v>
      </c>
      <c r="G9" s="1115">
        <v>0.91635961680176858</v>
      </c>
      <c r="H9" s="1116">
        <v>1</v>
      </c>
      <c r="I9" s="1116">
        <v>1</v>
      </c>
      <c r="J9" s="1116">
        <v>1</v>
      </c>
      <c r="K9" s="1115">
        <v>0.90410499860374194</v>
      </c>
      <c r="L9" s="1116">
        <v>1</v>
      </c>
      <c r="M9" s="1115">
        <v>0.98118255625604123</v>
      </c>
      <c r="N9" s="1116">
        <v>1</v>
      </c>
      <c r="O9" s="1116">
        <v>1</v>
      </c>
      <c r="P9" s="1116">
        <v>1</v>
      </c>
      <c r="Q9" s="1116">
        <v>1</v>
      </c>
      <c r="R9" s="1116">
        <v>1</v>
      </c>
      <c r="S9" s="1116">
        <v>1</v>
      </c>
      <c r="T9" s="1115">
        <v>0.94073206768698947</v>
      </c>
      <c r="U9" s="1116">
        <v>1</v>
      </c>
      <c r="V9" s="1116">
        <v>1</v>
      </c>
      <c r="W9" s="1115">
        <v>0.92990142387732744</v>
      </c>
      <c r="X9" s="1116">
        <v>0.85210540324727169</v>
      </c>
      <c r="Y9" s="1115">
        <v>0.90798639535638059</v>
      </c>
      <c r="Z9" s="1115">
        <v>0.91223916056226484</v>
      </c>
      <c r="AA9" s="1116">
        <v>1</v>
      </c>
      <c r="AB9" s="1116">
        <v>0.9745028535968483</v>
      </c>
      <c r="AC9" s="1117">
        <v>1</v>
      </c>
      <c r="AD9" s="1118">
        <v>1</v>
      </c>
      <c r="AE9" s="1116">
        <v>1</v>
      </c>
      <c r="AF9" s="1116">
        <v>0.97627710277237034</v>
      </c>
      <c r="AG9" s="1115">
        <v>1</v>
      </c>
      <c r="AH9" s="1116">
        <v>1</v>
      </c>
      <c r="AI9" s="1116">
        <v>1</v>
      </c>
      <c r="AJ9" s="1116">
        <v>1</v>
      </c>
      <c r="AK9" s="1115">
        <v>0.89207418049417109</v>
      </c>
      <c r="AL9" s="1116">
        <v>1</v>
      </c>
      <c r="AM9" s="1116">
        <v>1</v>
      </c>
      <c r="AN9" s="1116">
        <v>0.96289646918013161</v>
      </c>
      <c r="AO9" s="1116">
        <v>0.88735649508880343</v>
      </c>
      <c r="AP9" s="1116">
        <v>0.85675106444232318</v>
      </c>
      <c r="AQ9" s="1116">
        <v>0.95217676034281484</v>
      </c>
      <c r="AR9" s="1116">
        <v>0.75929886587914364</v>
      </c>
      <c r="AS9" s="1116">
        <v>0.97907496186533016</v>
      </c>
      <c r="AT9" s="1116">
        <v>1</v>
      </c>
      <c r="AU9" s="1116">
        <v>0.97749238359986468</v>
      </c>
      <c r="AV9" s="1116">
        <v>0.95460626606344612</v>
      </c>
      <c r="AW9" s="1116">
        <v>0.87625765815635726</v>
      </c>
      <c r="AX9" s="1116">
        <v>1</v>
      </c>
      <c r="AY9" s="1116">
        <v>0.80673306238810516</v>
      </c>
      <c r="AZ9" s="1119">
        <v>1</v>
      </c>
      <c r="BA9" s="1102" t="s">
        <v>299</v>
      </c>
      <c r="BB9" s="1111">
        <v>1</v>
      </c>
      <c r="BC9" s="1112" t="s">
        <v>6</v>
      </c>
      <c r="BD9" s="1120" t="s">
        <v>300</v>
      </c>
    </row>
    <row r="10" spans="2:56">
      <c r="B10" s="1102"/>
      <c r="C10" s="1111">
        <v>2</v>
      </c>
      <c r="D10" s="1112" t="s">
        <v>9</v>
      </c>
      <c r="E10" s="1113" t="s">
        <v>301</v>
      </c>
      <c r="F10" s="1114">
        <v>1</v>
      </c>
      <c r="G10" s="1115">
        <v>1.0235348641857298</v>
      </c>
      <c r="H10" s="1116">
        <v>1</v>
      </c>
      <c r="I10" s="1116">
        <v>1</v>
      </c>
      <c r="J10" s="1116">
        <v>1</v>
      </c>
      <c r="K10" s="1115">
        <v>0.64871340940538269</v>
      </c>
      <c r="L10" s="1116">
        <v>1</v>
      </c>
      <c r="M10" s="1115">
        <v>1.0030653633885231</v>
      </c>
      <c r="N10" s="1116">
        <v>1</v>
      </c>
      <c r="O10" s="1116">
        <v>1</v>
      </c>
      <c r="P10" s="1116">
        <v>1</v>
      </c>
      <c r="Q10" s="1116">
        <v>1</v>
      </c>
      <c r="R10" s="1116">
        <v>1</v>
      </c>
      <c r="S10" s="1116">
        <v>1</v>
      </c>
      <c r="T10" s="1115">
        <v>0.97058747003178025</v>
      </c>
      <c r="U10" s="1116">
        <v>1</v>
      </c>
      <c r="V10" s="1116">
        <v>1</v>
      </c>
      <c r="W10" s="1115">
        <v>1.4501041469418672</v>
      </c>
      <c r="X10" s="1116">
        <v>1.1092203084809118</v>
      </c>
      <c r="Y10" s="1115">
        <v>0.90793139743669127</v>
      </c>
      <c r="Z10" s="1115">
        <v>0.94146102686830935</v>
      </c>
      <c r="AA10" s="1116">
        <v>1</v>
      </c>
      <c r="AB10" s="1116">
        <v>0.99526858003221974</v>
      </c>
      <c r="AC10" s="1117">
        <v>1</v>
      </c>
      <c r="AD10" s="1118">
        <v>1</v>
      </c>
      <c r="AE10" s="1116">
        <v>1</v>
      </c>
      <c r="AF10" s="1116">
        <v>0.92485351104848279</v>
      </c>
      <c r="AG10" s="1115">
        <v>1</v>
      </c>
      <c r="AH10" s="1116">
        <v>1</v>
      </c>
      <c r="AI10" s="1116">
        <v>1</v>
      </c>
      <c r="AJ10" s="1116">
        <v>1</v>
      </c>
      <c r="AK10" s="1115">
        <v>1.1489680042967851</v>
      </c>
      <c r="AL10" s="1116">
        <v>1</v>
      </c>
      <c r="AM10" s="1116">
        <v>1</v>
      </c>
      <c r="AN10" s="1116">
        <v>0.99888417322960699</v>
      </c>
      <c r="AO10" s="1116">
        <v>0.9492725676054935</v>
      </c>
      <c r="AP10" s="1116">
        <v>0.94587605991280932</v>
      </c>
      <c r="AQ10" s="1116">
        <v>0.92642082804809478</v>
      </c>
      <c r="AR10" s="1116">
        <v>1.1128694103793906</v>
      </c>
      <c r="AS10" s="1116">
        <v>0.94898249347639052</v>
      </c>
      <c r="AT10" s="1116">
        <v>1</v>
      </c>
      <c r="AU10" s="1116">
        <v>1.034476730856303</v>
      </c>
      <c r="AV10" s="1116">
        <v>1.3696506767515924</v>
      </c>
      <c r="AW10" s="1116">
        <v>1.5146372024148536</v>
      </c>
      <c r="AX10" s="1116">
        <v>1</v>
      </c>
      <c r="AY10" s="1116">
        <v>1.2726382418667948</v>
      </c>
      <c r="AZ10" s="1119">
        <v>1</v>
      </c>
      <c r="BA10" s="1102"/>
      <c r="BB10" s="1111">
        <v>2</v>
      </c>
      <c r="BC10" s="1112" t="s">
        <v>9</v>
      </c>
      <c r="BD10" s="1120" t="s">
        <v>301</v>
      </c>
    </row>
    <row r="11" spans="2:56">
      <c r="B11" s="1102"/>
      <c r="C11" s="1111">
        <v>3</v>
      </c>
      <c r="D11" s="1121" t="s">
        <v>126</v>
      </c>
      <c r="E11" s="1122" t="s">
        <v>302</v>
      </c>
      <c r="F11" s="1114">
        <v>1</v>
      </c>
      <c r="G11" s="1115">
        <v>1.0416966211358736</v>
      </c>
      <c r="H11" s="1116">
        <v>1</v>
      </c>
      <c r="I11" s="1116">
        <v>1</v>
      </c>
      <c r="J11" s="1116">
        <v>1</v>
      </c>
      <c r="K11" s="1115">
        <v>1.053030303030303</v>
      </c>
      <c r="L11" s="1116">
        <v>1</v>
      </c>
      <c r="M11" s="1115">
        <v>1.0223350253807109</v>
      </c>
      <c r="N11" s="1116">
        <v>1</v>
      </c>
      <c r="O11" s="1116">
        <v>1</v>
      </c>
      <c r="P11" s="1116">
        <v>1</v>
      </c>
      <c r="Q11" s="1116">
        <v>1</v>
      </c>
      <c r="R11" s="1116">
        <v>1</v>
      </c>
      <c r="S11" s="1116">
        <v>1</v>
      </c>
      <c r="T11" s="1115">
        <v>0.93041749502982107</v>
      </c>
      <c r="U11" s="1116">
        <v>1</v>
      </c>
      <c r="V11" s="1116">
        <v>1</v>
      </c>
      <c r="W11" s="1115">
        <v>1.1279268989149058</v>
      </c>
      <c r="X11" s="1116">
        <v>1.0171058714748036</v>
      </c>
      <c r="Y11" s="1115">
        <v>1.0394777743239043</v>
      </c>
      <c r="Z11" s="1115">
        <v>1.0127388535031847</v>
      </c>
      <c r="AA11" s="1116">
        <v>1</v>
      </c>
      <c r="AB11" s="1116">
        <v>0.95459579180509402</v>
      </c>
      <c r="AC11" s="1117">
        <v>1</v>
      </c>
      <c r="AD11" s="1118">
        <v>1</v>
      </c>
      <c r="AE11" s="1116">
        <v>1</v>
      </c>
      <c r="AF11" s="1116">
        <v>0.971830985915493</v>
      </c>
      <c r="AG11" s="1115">
        <v>1</v>
      </c>
      <c r="AH11" s="1116">
        <v>1</v>
      </c>
      <c r="AI11" s="1116">
        <v>1</v>
      </c>
      <c r="AJ11" s="1116">
        <v>1</v>
      </c>
      <c r="AK11" s="1115">
        <v>1.0093370681605975</v>
      </c>
      <c r="AL11" s="1116">
        <v>1</v>
      </c>
      <c r="AM11" s="1116">
        <v>1</v>
      </c>
      <c r="AN11" s="1116">
        <v>1.0008830022075055</v>
      </c>
      <c r="AO11" s="1116">
        <v>0.88337874659400561</v>
      </c>
      <c r="AP11" s="1116">
        <v>0.95256916996047436</v>
      </c>
      <c r="AQ11" s="1116">
        <v>0.94455316373124598</v>
      </c>
      <c r="AR11" s="1116">
        <v>1.6151246303337556</v>
      </c>
      <c r="AS11" s="1116">
        <v>0.88292964244521333</v>
      </c>
      <c r="AT11" s="1116">
        <v>1</v>
      </c>
      <c r="AU11" s="1116">
        <v>0.91435768261964734</v>
      </c>
      <c r="AV11" s="1116">
        <v>0.93918191603875123</v>
      </c>
      <c r="AW11" s="1116">
        <v>0.95732966276668974</v>
      </c>
      <c r="AX11" s="1116">
        <v>1</v>
      </c>
      <c r="AY11" s="1116">
        <v>3.3373944119558159</v>
      </c>
      <c r="AZ11" s="1119">
        <v>1</v>
      </c>
      <c r="BA11" s="1102"/>
      <c r="BB11" s="1111">
        <v>3</v>
      </c>
      <c r="BC11" s="1121" t="s">
        <v>126</v>
      </c>
      <c r="BD11" s="1123" t="s">
        <v>302</v>
      </c>
    </row>
    <row r="12" spans="2:56">
      <c r="B12" s="1124"/>
      <c r="C12" s="1111">
        <v>4</v>
      </c>
      <c r="D12" s="1112" t="s">
        <v>127</v>
      </c>
      <c r="E12" s="1113"/>
      <c r="F12" s="1125">
        <v>1</v>
      </c>
      <c r="G12" s="1126">
        <v>1</v>
      </c>
      <c r="H12" s="1126">
        <v>1</v>
      </c>
      <c r="I12" s="1126">
        <v>1</v>
      </c>
      <c r="J12" s="1126">
        <v>1</v>
      </c>
      <c r="K12" s="1126">
        <v>1</v>
      </c>
      <c r="L12" s="1126">
        <v>1</v>
      </c>
      <c r="M12" s="1126">
        <v>1</v>
      </c>
      <c r="N12" s="1126">
        <v>1</v>
      </c>
      <c r="O12" s="1126">
        <v>1</v>
      </c>
      <c r="P12" s="1126">
        <v>1</v>
      </c>
      <c r="Q12" s="1126">
        <v>1</v>
      </c>
      <c r="R12" s="1126">
        <v>1</v>
      </c>
      <c r="S12" s="1126">
        <v>1</v>
      </c>
      <c r="T12" s="1126">
        <v>1</v>
      </c>
      <c r="U12" s="1126">
        <v>1</v>
      </c>
      <c r="V12" s="1126">
        <v>1</v>
      </c>
      <c r="W12" s="1126">
        <v>1</v>
      </c>
      <c r="X12" s="1126">
        <v>1</v>
      </c>
      <c r="Y12" s="1126">
        <v>1</v>
      </c>
      <c r="Z12" s="1126">
        <v>1</v>
      </c>
      <c r="AA12" s="1126">
        <v>1</v>
      </c>
      <c r="AB12" s="1126">
        <v>1</v>
      </c>
      <c r="AC12" s="1127">
        <v>1</v>
      </c>
      <c r="AD12" s="1128">
        <v>1</v>
      </c>
      <c r="AE12" s="1126">
        <v>1</v>
      </c>
      <c r="AF12" s="1126">
        <v>1</v>
      </c>
      <c r="AG12" s="1126">
        <v>1</v>
      </c>
      <c r="AH12" s="1126">
        <v>1</v>
      </c>
      <c r="AI12" s="1126">
        <v>1</v>
      </c>
      <c r="AJ12" s="1126">
        <v>1</v>
      </c>
      <c r="AK12" s="1126">
        <v>1</v>
      </c>
      <c r="AL12" s="1126">
        <v>1</v>
      </c>
      <c r="AM12" s="1126">
        <v>1</v>
      </c>
      <c r="AN12" s="1126">
        <v>1</v>
      </c>
      <c r="AO12" s="1126">
        <v>1</v>
      </c>
      <c r="AP12" s="1126">
        <v>1</v>
      </c>
      <c r="AQ12" s="1126">
        <v>1</v>
      </c>
      <c r="AR12" s="1126">
        <v>1</v>
      </c>
      <c r="AS12" s="1126">
        <v>1</v>
      </c>
      <c r="AT12" s="1126">
        <v>1</v>
      </c>
      <c r="AU12" s="1126">
        <v>1</v>
      </c>
      <c r="AV12" s="1126">
        <v>1</v>
      </c>
      <c r="AW12" s="1126">
        <v>1</v>
      </c>
      <c r="AX12" s="1126">
        <v>1</v>
      </c>
      <c r="AY12" s="1126">
        <v>1</v>
      </c>
      <c r="AZ12" s="1127">
        <v>1</v>
      </c>
      <c r="BA12" s="1124"/>
      <c r="BB12" s="1111">
        <v>4</v>
      </c>
      <c r="BC12" s="1112" t="s">
        <v>127</v>
      </c>
      <c r="BD12" s="1120"/>
    </row>
    <row r="13" spans="2:56">
      <c r="B13" s="1102" t="s">
        <v>128</v>
      </c>
      <c r="C13" s="1103"/>
      <c r="D13" s="1104" t="s">
        <v>303</v>
      </c>
      <c r="E13" s="1105" t="s">
        <v>304</v>
      </c>
      <c r="F13" s="1106"/>
      <c r="G13" s="1107"/>
      <c r="H13" s="1107"/>
      <c r="I13" s="1107"/>
      <c r="J13" s="1107"/>
      <c r="K13" s="1107"/>
      <c r="L13" s="1107"/>
      <c r="M13" s="1107"/>
      <c r="N13" s="1107"/>
      <c r="O13" s="1107"/>
      <c r="P13" s="1107"/>
      <c r="Q13" s="1107"/>
      <c r="R13" s="1107"/>
      <c r="S13" s="1107"/>
      <c r="T13" s="1107"/>
      <c r="U13" s="1107"/>
      <c r="V13" s="1107"/>
      <c r="W13" s="1107"/>
      <c r="X13" s="1107"/>
      <c r="Y13" s="1107"/>
      <c r="Z13" s="1107"/>
      <c r="AA13" s="1107"/>
      <c r="AB13" s="1107"/>
      <c r="AC13" s="1108"/>
      <c r="AD13" s="1109"/>
      <c r="AE13" s="1107"/>
      <c r="AF13" s="1107"/>
      <c r="AG13" s="1107"/>
      <c r="AH13" s="1107"/>
      <c r="AI13" s="1107"/>
      <c r="AJ13" s="1107"/>
      <c r="AK13" s="1107"/>
      <c r="AL13" s="1107"/>
      <c r="AM13" s="1107"/>
      <c r="AN13" s="1107"/>
      <c r="AO13" s="1107"/>
      <c r="AP13" s="1107"/>
      <c r="AQ13" s="1107"/>
      <c r="AR13" s="1107"/>
      <c r="AS13" s="1107"/>
      <c r="AT13" s="1107"/>
      <c r="AU13" s="1107"/>
      <c r="AV13" s="1107"/>
      <c r="AW13" s="1107"/>
      <c r="AX13" s="1107"/>
      <c r="AY13" s="1107"/>
      <c r="AZ13" s="1108"/>
      <c r="BA13" s="1102" t="s">
        <v>128</v>
      </c>
      <c r="BB13" s="1103"/>
      <c r="BC13" s="1104" t="s">
        <v>303</v>
      </c>
      <c r="BD13" s="1110" t="s">
        <v>304</v>
      </c>
    </row>
    <row r="14" spans="2:56">
      <c r="B14" s="1102"/>
      <c r="C14" s="1111">
        <v>5</v>
      </c>
      <c r="D14" s="1112" t="s">
        <v>128</v>
      </c>
      <c r="E14" s="1113" t="s">
        <v>305</v>
      </c>
      <c r="F14" s="1114">
        <v>1</v>
      </c>
      <c r="G14" s="1115">
        <v>0.96145610278372595</v>
      </c>
      <c r="H14" s="1116">
        <v>1</v>
      </c>
      <c r="I14" s="1116">
        <v>1</v>
      </c>
      <c r="J14" s="1116">
        <v>1</v>
      </c>
      <c r="K14" s="1115">
        <v>0.96103896103896103</v>
      </c>
      <c r="L14" s="1116">
        <v>1</v>
      </c>
      <c r="M14" s="1115">
        <v>1.081484469544171</v>
      </c>
      <c r="N14" s="1116">
        <v>1</v>
      </c>
      <c r="O14" s="1116">
        <v>1</v>
      </c>
      <c r="P14" s="1116">
        <v>1</v>
      </c>
      <c r="Q14" s="1116">
        <v>1</v>
      </c>
      <c r="R14" s="1116">
        <v>1</v>
      </c>
      <c r="S14" s="1116">
        <v>1</v>
      </c>
      <c r="T14" s="1115">
        <v>0.98675496688741737</v>
      </c>
      <c r="U14" s="1116">
        <v>1</v>
      </c>
      <c r="V14" s="1116">
        <v>1</v>
      </c>
      <c r="W14" s="1115">
        <v>0.76850605652759096</v>
      </c>
      <c r="X14" s="1116">
        <v>1</v>
      </c>
      <c r="Y14" s="1115">
        <v>1</v>
      </c>
      <c r="Z14" s="1115">
        <v>1.013157894736842</v>
      </c>
      <c r="AA14" s="1116">
        <v>1</v>
      </c>
      <c r="AB14" s="1116">
        <v>0.94529914529914538</v>
      </c>
      <c r="AC14" s="1117">
        <v>1</v>
      </c>
      <c r="AD14" s="1118">
        <v>1</v>
      </c>
      <c r="AE14" s="1116">
        <v>1</v>
      </c>
      <c r="AF14" s="1116">
        <v>1.0297619047619047</v>
      </c>
      <c r="AG14" s="1115">
        <v>1</v>
      </c>
      <c r="AH14" s="1116">
        <v>1</v>
      </c>
      <c r="AI14" s="1116">
        <v>1</v>
      </c>
      <c r="AJ14" s="1116">
        <v>1</v>
      </c>
      <c r="AK14" s="1115">
        <v>0.90832553788587467</v>
      </c>
      <c r="AL14" s="1116">
        <v>1</v>
      </c>
      <c r="AM14" s="1116">
        <v>1</v>
      </c>
      <c r="AN14" s="1116">
        <v>0.93902439024390238</v>
      </c>
      <c r="AO14" s="1116">
        <v>0.85245901639344257</v>
      </c>
      <c r="AP14" s="1116">
        <v>0.89295774647887327</v>
      </c>
      <c r="AQ14" s="1116">
        <v>0.98484848484848475</v>
      </c>
      <c r="AR14" s="1116">
        <v>1.5127813811522319</v>
      </c>
      <c r="AS14" s="1116">
        <v>0.97491039426523307</v>
      </c>
      <c r="AT14" s="1116">
        <v>1</v>
      </c>
      <c r="AU14" s="1116">
        <v>0.94324631101021561</v>
      </c>
      <c r="AV14" s="1116">
        <v>1.019569471624266</v>
      </c>
      <c r="AW14" s="1116">
        <v>0.95169811320754705</v>
      </c>
      <c r="AX14" s="1116">
        <v>1</v>
      </c>
      <c r="AY14" s="1116">
        <v>0.776449094834745</v>
      </c>
      <c r="AZ14" s="1119">
        <v>1</v>
      </c>
      <c r="BA14" s="1102"/>
      <c r="BB14" s="1111">
        <v>5</v>
      </c>
      <c r="BC14" s="1112" t="s">
        <v>128</v>
      </c>
      <c r="BD14" s="1120" t="s">
        <v>305</v>
      </c>
    </row>
    <row r="15" spans="2:56">
      <c r="B15" s="1102"/>
      <c r="C15" s="1111">
        <v>6</v>
      </c>
      <c r="D15" s="1112" t="s">
        <v>129</v>
      </c>
      <c r="E15" s="1113" t="s">
        <v>306</v>
      </c>
      <c r="F15" s="1114">
        <v>1</v>
      </c>
      <c r="G15" s="1115">
        <v>1.1061224489795918</v>
      </c>
      <c r="H15" s="1116">
        <v>1</v>
      </c>
      <c r="I15" s="1116">
        <v>1</v>
      </c>
      <c r="J15" s="1116">
        <v>1</v>
      </c>
      <c r="K15" s="1115">
        <v>0.82835820895522383</v>
      </c>
      <c r="L15" s="1116">
        <v>1</v>
      </c>
      <c r="M15" s="1115">
        <v>0.7</v>
      </c>
      <c r="N15" s="1116">
        <v>1</v>
      </c>
      <c r="O15" s="1116">
        <v>1</v>
      </c>
      <c r="P15" s="1116">
        <v>1</v>
      </c>
      <c r="Q15" s="1116">
        <v>1</v>
      </c>
      <c r="R15" s="1116">
        <v>1</v>
      </c>
      <c r="S15" s="1116">
        <v>1</v>
      </c>
      <c r="T15" s="1115">
        <v>0.76777939042089993</v>
      </c>
      <c r="U15" s="1116">
        <v>1</v>
      </c>
      <c r="V15" s="1116">
        <v>1</v>
      </c>
      <c r="W15" s="1115">
        <v>0.72197309417040356</v>
      </c>
      <c r="X15" s="1116">
        <v>0.90724637681159415</v>
      </c>
      <c r="Y15" s="1115">
        <v>0.86784140969162993</v>
      </c>
      <c r="Z15" s="1115">
        <v>1.1294498381877023</v>
      </c>
      <c r="AA15" s="1116">
        <v>1</v>
      </c>
      <c r="AB15" s="1116">
        <v>1.082175925925926</v>
      </c>
      <c r="AC15" s="1117">
        <v>1</v>
      </c>
      <c r="AD15" s="1118">
        <v>1</v>
      </c>
      <c r="AE15" s="1116">
        <v>1</v>
      </c>
      <c r="AF15" s="1116">
        <v>1.1875</v>
      </c>
      <c r="AG15" s="1115">
        <v>1</v>
      </c>
      <c r="AH15" s="1116">
        <v>1</v>
      </c>
      <c r="AI15" s="1116">
        <v>1</v>
      </c>
      <c r="AJ15" s="1116">
        <v>1</v>
      </c>
      <c r="AK15" s="1115">
        <v>0.98113207547169801</v>
      </c>
      <c r="AL15" s="1116">
        <v>1</v>
      </c>
      <c r="AM15" s="1116">
        <v>1</v>
      </c>
      <c r="AN15" s="1116">
        <v>0.87318840579710144</v>
      </c>
      <c r="AO15" s="1116">
        <v>0.84225352112676066</v>
      </c>
      <c r="AP15" s="1116">
        <v>0.80405405405405417</v>
      </c>
      <c r="AQ15" s="1116">
        <v>0.99432766099432768</v>
      </c>
      <c r="AR15" s="1116">
        <v>1.6069251402097051</v>
      </c>
      <c r="AS15" s="1116">
        <v>1.0402298850574714</v>
      </c>
      <c r="AT15" s="1116">
        <v>1</v>
      </c>
      <c r="AU15" s="1116">
        <v>1.0247894103489772</v>
      </c>
      <c r="AV15" s="1116">
        <v>0.8767228177641655</v>
      </c>
      <c r="AW15" s="1116">
        <v>1.03125</v>
      </c>
      <c r="AX15" s="1116">
        <v>1</v>
      </c>
      <c r="AY15" s="1116">
        <v>1.330891330891331</v>
      </c>
      <c r="AZ15" s="1119">
        <v>1</v>
      </c>
      <c r="BA15" s="1102"/>
      <c r="BB15" s="1111">
        <v>6</v>
      </c>
      <c r="BC15" s="1112" t="s">
        <v>129</v>
      </c>
      <c r="BD15" s="1120" t="s">
        <v>306</v>
      </c>
    </row>
    <row r="16" spans="2:56">
      <c r="B16" s="1129" t="s">
        <v>130</v>
      </c>
      <c r="C16" s="1103">
        <v>7</v>
      </c>
      <c r="D16" s="1104" t="s">
        <v>307</v>
      </c>
      <c r="E16" s="1130" t="s">
        <v>308</v>
      </c>
      <c r="F16" s="1131">
        <v>1</v>
      </c>
      <c r="G16" s="1132">
        <v>0.80425531914893622</v>
      </c>
      <c r="H16" s="1133">
        <v>1</v>
      </c>
      <c r="I16" s="1133">
        <v>1</v>
      </c>
      <c r="J16" s="1133">
        <v>1</v>
      </c>
      <c r="K16" s="1132">
        <v>1.0206971677559913</v>
      </c>
      <c r="L16" s="1133">
        <v>1</v>
      </c>
      <c r="M16" s="1132">
        <v>0.8424015009380863</v>
      </c>
      <c r="N16" s="1133">
        <v>1</v>
      </c>
      <c r="O16" s="1133">
        <v>1</v>
      </c>
      <c r="P16" s="1133">
        <v>1</v>
      </c>
      <c r="Q16" s="1133">
        <v>1</v>
      </c>
      <c r="R16" s="1133">
        <v>1</v>
      </c>
      <c r="S16" s="1133">
        <v>1</v>
      </c>
      <c r="T16" s="1132">
        <v>0.92767890950397569</v>
      </c>
      <c r="U16" s="1133">
        <v>1</v>
      </c>
      <c r="V16" s="1133">
        <v>1</v>
      </c>
      <c r="W16" s="1132">
        <v>1.0220994475138121</v>
      </c>
      <c r="X16" s="1133">
        <v>0.86973180076628354</v>
      </c>
      <c r="Y16" s="1132">
        <v>0.66487317448116834</v>
      </c>
      <c r="Z16" s="1132">
        <v>0.85152190051967336</v>
      </c>
      <c r="AA16" s="1133">
        <v>1</v>
      </c>
      <c r="AB16" s="1133">
        <v>0.72941176470588232</v>
      </c>
      <c r="AC16" s="1134">
        <v>1</v>
      </c>
      <c r="AD16" s="1135">
        <v>1</v>
      </c>
      <c r="AE16" s="1133">
        <v>1</v>
      </c>
      <c r="AF16" s="1133">
        <v>0.79947916666666663</v>
      </c>
      <c r="AG16" s="1132">
        <v>1</v>
      </c>
      <c r="AH16" s="1133">
        <v>1</v>
      </c>
      <c r="AI16" s="1133">
        <v>1</v>
      </c>
      <c r="AJ16" s="1133">
        <v>1</v>
      </c>
      <c r="AK16" s="1132">
        <v>0.72706422018348627</v>
      </c>
      <c r="AL16" s="1133">
        <v>1</v>
      </c>
      <c r="AM16" s="1133">
        <v>1</v>
      </c>
      <c r="AN16" s="1133">
        <v>1.0181968569065343</v>
      </c>
      <c r="AO16" s="1133">
        <v>1.1210653753026636</v>
      </c>
      <c r="AP16" s="1133">
        <v>1.1146131805157593</v>
      </c>
      <c r="AQ16" s="1133">
        <v>1.0262626262626262</v>
      </c>
      <c r="AR16" s="1133">
        <v>0.83830351225977473</v>
      </c>
      <c r="AS16" s="1133">
        <v>0.94454277286135691</v>
      </c>
      <c r="AT16" s="1133">
        <v>1</v>
      </c>
      <c r="AU16" s="1133">
        <v>0.94104308390022684</v>
      </c>
      <c r="AV16" s="1133">
        <v>0.80735551663747807</v>
      </c>
      <c r="AW16" s="1133">
        <v>1.0704225352112675</v>
      </c>
      <c r="AX16" s="1133">
        <v>1</v>
      </c>
      <c r="AY16" s="1133">
        <v>0.55493378101100543</v>
      </c>
      <c r="AZ16" s="1136">
        <v>1</v>
      </c>
      <c r="BA16" s="1129" t="s">
        <v>130</v>
      </c>
      <c r="BB16" s="1103">
        <v>7</v>
      </c>
      <c r="BC16" s="1104" t="s">
        <v>307</v>
      </c>
      <c r="BD16" s="1137" t="s">
        <v>308</v>
      </c>
    </row>
    <row r="17" spans="2:56">
      <c r="B17" s="1124" t="s">
        <v>14</v>
      </c>
      <c r="C17" s="1103">
        <v>8</v>
      </c>
      <c r="D17" s="1104" t="s">
        <v>14</v>
      </c>
      <c r="E17" s="1130" t="s">
        <v>309</v>
      </c>
      <c r="F17" s="1131">
        <v>1</v>
      </c>
      <c r="G17" s="1132">
        <v>0.97928356746939471</v>
      </c>
      <c r="H17" s="1133">
        <v>1</v>
      </c>
      <c r="I17" s="1133">
        <v>1</v>
      </c>
      <c r="J17" s="1133">
        <v>1</v>
      </c>
      <c r="K17" s="1132">
        <v>1</v>
      </c>
      <c r="L17" s="1133">
        <v>1</v>
      </c>
      <c r="M17" s="1132">
        <v>1.0615249442193468</v>
      </c>
      <c r="N17" s="1133">
        <v>1</v>
      </c>
      <c r="O17" s="1133">
        <v>1</v>
      </c>
      <c r="P17" s="1133">
        <v>1</v>
      </c>
      <c r="Q17" s="1133">
        <v>1</v>
      </c>
      <c r="R17" s="1133">
        <v>1</v>
      </c>
      <c r="S17" s="1133">
        <v>1</v>
      </c>
      <c r="T17" s="1132">
        <v>0.96077770088848424</v>
      </c>
      <c r="U17" s="1133">
        <v>1</v>
      </c>
      <c r="V17" s="1133">
        <v>1</v>
      </c>
      <c r="W17" s="1132">
        <v>1.0269480917788827</v>
      </c>
      <c r="X17" s="1133">
        <v>1.0363776093416079</v>
      </c>
      <c r="Y17" s="1132">
        <v>1.0347538337343432</v>
      </c>
      <c r="Z17" s="1132">
        <v>1</v>
      </c>
      <c r="AA17" s="1133">
        <v>1</v>
      </c>
      <c r="AB17" s="1133">
        <v>1</v>
      </c>
      <c r="AC17" s="1134">
        <v>1</v>
      </c>
      <c r="AD17" s="1135">
        <v>1</v>
      </c>
      <c r="AE17" s="1133">
        <v>1</v>
      </c>
      <c r="AF17" s="1133">
        <v>1</v>
      </c>
      <c r="AG17" s="1132">
        <v>1</v>
      </c>
      <c r="AH17" s="1133">
        <v>1</v>
      </c>
      <c r="AI17" s="1133">
        <v>1</v>
      </c>
      <c r="AJ17" s="1133">
        <v>1</v>
      </c>
      <c r="AK17" s="1132">
        <v>1.0083609384484773</v>
      </c>
      <c r="AL17" s="1133">
        <v>1</v>
      </c>
      <c r="AM17" s="1133">
        <v>1</v>
      </c>
      <c r="AN17" s="1133">
        <v>1</v>
      </c>
      <c r="AO17" s="1133">
        <v>0.95038392831807528</v>
      </c>
      <c r="AP17" s="1133">
        <v>0.920724801121515</v>
      </c>
      <c r="AQ17" s="1133">
        <v>1</v>
      </c>
      <c r="AR17" s="1133">
        <v>1.1548402738080477</v>
      </c>
      <c r="AS17" s="1133">
        <v>1</v>
      </c>
      <c r="AT17" s="1133">
        <v>1</v>
      </c>
      <c r="AU17" s="1133">
        <v>1</v>
      </c>
      <c r="AV17" s="1133">
        <v>1.0203295117776034</v>
      </c>
      <c r="AW17" s="1133">
        <v>1.0061467217788294</v>
      </c>
      <c r="AX17" s="1133">
        <v>1</v>
      </c>
      <c r="AY17" s="1133">
        <v>1.1886990823542152</v>
      </c>
      <c r="AZ17" s="1136">
        <v>1</v>
      </c>
      <c r="BA17" s="1124" t="s">
        <v>14</v>
      </c>
      <c r="BB17" s="1103">
        <v>8</v>
      </c>
      <c r="BC17" s="1104" t="s">
        <v>14</v>
      </c>
      <c r="BD17" s="1137" t="s">
        <v>309</v>
      </c>
    </row>
    <row r="18" spans="2:56">
      <c r="B18" s="1102" t="s">
        <v>18</v>
      </c>
      <c r="C18" s="1138"/>
      <c r="D18" s="1104" t="s">
        <v>310</v>
      </c>
      <c r="E18" s="1105" t="s">
        <v>311</v>
      </c>
      <c r="F18" s="1139"/>
      <c r="G18" s="1140"/>
      <c r="H18" s="1140"/>
      <c r="I18" s="1140"/>
      <c r="J18" s="1140"/>
      <c r="K18" s="1140"/>
      <c r="L18" s="1140"/>
      <c r="M18" s="1140"/>
      <c r="N18" s="1140"/>
      <c r="O18" s="1140"/>
      <c r="P18" s="1140"/>
      <c r="Q18" s="1140"/>
      <c r="R18" s="1140"/>
      <c r="S18" s="1140"/>
      <c r="T18" s="1140"/>
      <c r="U18" s="1140"/>
      <c r="V18" s="1140"/>
      <c r="W18" s="1140"/>
      <c r="X18" s="1140"/>
      <c r="Y18" s="1140"/>
      <c r="Z18" s="1140"/>
      <c r="AA18" s="1140"/>
      <c r="AB18" s="1140"/>
      <c r="AC18" s="1141"/>
      <c r="AD18" s="1142"/>
      <c r="AE18" s="1140"/>
      <c r="AF18" s="1140"/>
      <c r="AG18" s="1140"/>
      <c r="AH18" s="1140"/>
      <c r="AI18" s="1140"/>
      <c r="AJ18" s="1140"/>
      <c r="AK18" s="1140"/>
      <c r="AL18" s="1140"/>
      <c r="AM18" s="1140"/>
      <c r="AN18" s="1140"/>
      <c r="AO18" s="1140"/>
      <c r="AP18" s="1140"/>
      <c r="AQ18" s="1140"/>
      <c r="AR18" s="1140"/>
      <c r="AS18" s="1140"/>
      <c r="AT18" s="1140"/>
      <c r="AU18" s="1140"/>
      <c r="AV18" s="1140"/>
      <c r="AW18" s="1140"/>
      <c r="AX18" s="1140"/>
      <c r="AY18" s="1140"/>
      <c r="AZ18" s="1141"/>
      <c r="BA18" s="1102" t="s">
        <v>18</v>
      </c>
      <c r="BB18" s="1138"/>
      <c r="BC18" s="1104" t="s">
        <v>310</v>
      </c>
      <c r="BD18" s="1110" t="s">
        <v>311</v>
      </c>
    </row>
    <row r="19" spans="2:56">
      <c r="B19" s="1102"/>
      <c r="C19" s="1143">
        <v>9</v>
      </c>
      <c r="D19" s="1112" t="s">
        <v>131</v>
      </c>
      <c r="E19" s="1144" t="s">
        <v>312</v>
      </c>
      <c r="F19" s="1114">
        <v>1</v>
      </c>
      <c r="G19" s="1115">
        <v>1.0950628482915519</v>
      </c>
      <c r="H19" s="1116">
        <v>1</v>
      </c>
      <c r="I19" s="1116">
        <v>1</v>
      </c>
      <c r="J19" s="1116">
        <v>1</v>
      </c>
      <c r="K19" s="1115">
        <v>1.0261993260176714</v>
      </c>
      <c r="L19" s="1116">
        <v>1</v>
      </c>
      <c r="M19" s="1115">
        <v>1.1474402192480713</v>
      </c>
      <c r="N19" s="1116">
        <v>1</v>
      </c>
      <c r="O19" s="1116">
        <v>1</v>
      </c>
      <c r="P19" s="1116">
        <v>1</v>
      </c>
      <c r="Q19" s="1116">
        <v>1</v>
      </c>
      <c r="R19" s="1116">
        <v>1</v>
      </c>
      <c r="S19" s="1116">
        <v>1</v>
      </c>
      <c r="T19" s="1115">
        <v>1.059089478510632</v>
      </c>
      <c r="U19" s="1116">
        <v>1</v>
      </c>
      <c r="V19" s="1116">
        <v>1</v>
      </c>
      <c r="W19" s="1115">
        <v>1.0086884811418839</v>
      </c>
      <c r="X19" s="1116">
        <v>1.0317297408963035</v>
      </c>
      <c r="Y19" s="1115">
        <v>1.0292054276854241</v>
      </c>
      <c r="Z19" s="1115">
        <v>1.0558530557363806</v>
      </c>
      <c r="AA19" s="1116">
        <v>1</v>
      </c>
      <c r="AB19" s="1116">
        <v>1</v>
      </c>
      <c r="AC19" s="1117">
        <v>1</v>
      </c>
      <c r="AD19" s="1118">
        <v>1</v>
      </c>
      <c r="AE19" s="1116">
        <v>1</v>
      </c>
      <c r="AF19" s="1116">
        <v>1.0459094715204842</v>
      </c>
      <c r="AG19" s="1115">
        <v>1</v>
      </c>
      <c r="AH19" s="1116">
        <v>1</v>
      </c>
      <c r="AI19" s="1116">
        <v>1</v>
      </c>
      <c r="AJ19" s="1116">
        <v>1</v>
      </c>
      <c r="AK19" s="1115">
        <v>0.97232480337169425</v>
      </c>
      <c r="AL19" s="1116">
        <v>1</v>
      </c>
      <c r="AM19" s="1116">
        <v>1</v>
      </c>
      <c r="AN19" s="1116">
        <v>1.0296404711480951</v>
      </c>
      <c r="AO19" s="1116">
        <v>1.1501293040864746</v>
      </c>
      <c r="AP19" s="1116">
        <v>1.0826322439203573</v>
      </c>
      <c r="AQ19" s="1116">
        <v>1.0339343679668664</v>
      </c>
      <c r="AR19" s="1116">
        <v>1.1010506948655552</v>
      </c>
      <c r="AS19" s="1116">
        <v>1.0332015397328063</v>
      </c>
      <c r="AT19" s="1116">
        <v>1</v>
      </c>
      <c r="AU19" s="1116">
        <v>1.0498600850890067</v>
      </c>
      <c r="AV19" s="1116">
        <v>1.0781430266306518</v>
      </c>
      <c r="AW19" s="1116">
        <v>1.0871713975465516</v>
      </c>
      <c r="AX19" s="1116">
        <v>1</v>
      </c>
      <c r="AY19" s="1116">
        <v>1.1455304609938266</v>
      </c>
      <c r="AZ19" s="1119">
        <v>1</v>
      </c>
      <c r="BA19" s="1102"/>
      <c r="BB19" s="1143">
        <v>9</v>
      </c>
      <c r="BC19" s="1112" t="s">
        <v>131</v>
      </c>
      <c r="BD19" s="1145" t="s">
        <v>312</v>
      </c>
    </row>
    <row r="20" spans="2:56">
      <c r="B20" s="1102"/>
      <c r="C20" s="1143">
        <v>10</v>
      </c>
      <c r="D20" s="1112" t="s">
        <v>132</v>
      </c>
      <c r="E20" s="1144" t="s">
        <v>313</v>
      </c>
      <c r="F20" s="1114">
        <v>1</v>
      </c>
      <c r="G20" s="1115">
        <v>1.0917178958838838</v>
      </c>
      <c r="H20" s="1116">
        <v>1</v>
      </c>
      <c r="I20" s="1116">
        <v>1</v>
      </c>
      <c r="J20" s="1116">
        <v>1</v>
      </c>
      <c r="K20" s="1115">
        <v>1.0504248131270502</v>
      </c>
      <c r="L20" s="1116">
        <v>1</v>
      </c>
      <c r="M20" s="1115">
        <v>0.96738355701498524</v>
      </c>
      <c r="N20" s="1116">
        <v>1</v>
      </c>
      <c r="O20" s="1116">
        <v>1</v>
      </c>
      <c r="P20" s="1116">
        <v>1</v>
      </c>
      <c r="Q20" s="1116">
        <v>1</v>
      </c>
      <c r="R20" s="1116">
        <v>1</v>
      </c>
      <c r="S20" s="1116">
        <v>1</v>
      </c>
      <c r="T20" s="1115">
        <v>1.0790142893157</v>
      </c>
      <c r="U20" s="1116">
        <v>1</v>
      </c>
      <c r="V20" s="1116">
        <v>1</v>
      </c>
      <c r="W20" s="1115">
        <v>0.9819398455166285</v>
      </c>
      <c r="X20" s="1116">
        <v>1.0632877046909297</v>
      </c>
      <c r="Y20" s="1115">
        <v>1.0600726386759554</v>
      </c>
      <c r="Z20" s="1115">
        <v>1.0715308530501921</v>
      </c>
      <c r="AA20" s="1116">
        <v>1</v>
      </c>
      <c r="AB20" s="1116">
        <v>1</v>
      </c>
      <c r="AC20" s="1117">
        <v>1</v>
      </c>
      <c r="AD20" s="1118">
        <v>1</v>
      </c>
      <c r="AE20" s="1116">
        <v>1</v>
      </c>
      <c r="AF20" s="1116">
        <v>1.0823049250015098</v>
      </c>
      <c r="AG20" s="1115">
        <v>1</v>
      </c>
      <c r="AH20" s="1116">
        <v>1</v>
      </c>
      <c r="AI20" s="1116">
        <v>1</v>
      </c>
      <c r="AJ20" s="1116">
        <v>1</v>
      </c>
      <c r="AK20" s="1115">
        <v>0.98053896285549935</v>
      </c>
      <c r="AL20" s="1116">
        <v>1</v>
      </c>
      <c r="AM20" s="1116">
        <v>1</v>
      </c>
      <c r="AN20" s="1116">
        <v>1.0889169413310984</v>
      </c>
      <c r="AO20" s="1116">
        <v>0.98663320315380887</v>
      </c>
      <c r="AP20" s="1116">
        <v>1.1087229853374965</v>
      </c>
      <c r="AQ20" s="1116">
        <v>1.093397972716428</v>
      </c>
      <c r="AR20" s="1116">
        <v>0.76224929540024089</v>
      </c>
      <c r="AS20" s="1116">
        <v>0.95234245985513977</v>
      </c>
      <c r="AT20" s="1116">
        <v>1</v>
      </c>
      <c r="AU20" s="1116">
        <v>1.0158187646197312</v>
      </c>
      <c r="AV20" s="1116">
        <v>0.94892754056384809</v>
      </c>
      <c r="AW20" s="1116">
        <v>1.0080756559385864</v>
      </c>
      <c r="AX20" s="1116">
        <v>1</v>
      </c>
      <c r="AY20" s="1116">
        <v>0.9917520942513478</v>
      </c>
      <c r="AZ20" s="1119">
        <v>1</v>
      </c>
      <c r="BA20" s="1102"/>
      <c r="BB20" s="1143">
        <v>10</v>
      </c>
      <c r="BC20" s="1112" t="s">
        <v>132</v>
      </c>
      <c r="BD20" s="1145" t="s">
        <v>313</v>
      </c>
    </row>
    <row r="21" spans="2:56">
      <c r="B21" s="1102"/>
      <c r="C21" s="1143">
        <v>11</v>
      </c>
      <c r="D21" s="1112" t="s">
        <v>133</v>
      </c>
      <c r="E21" s="1144" t="s">
        <v>314</v>
      </c>
      <c r="F21" s="1114">
        <v>1</v>
      </c>
      <c r="G21" s="1115">
        <v>1.0450265569088615</v>
      </c>
      <c r="H21" s="1116">
        <v>1</v>
      </c>
      <c r="I21" s="1116">
        <v>1</v>
      </c>
      <c r="J21" s="1116">
        <v>1</v>
      </c>
      <c r="K21" s="1115">
        <v>1.0160046391554152</v>
      </c>
      <c r="L21" s="1116">
        <v>1</v>
      </c>
      <c r="M21" s="1115">
        <v>1.0585821853708848</v>
      </c>
      <c r="N21" s="1116">
        <v>1</v>
      </c>
      <c r="O21" s="1116">
        <v>1</v>
      </c>
      <c r="P21" s="1116">
        <v>1</v>
      </c>
      <c r="Q21" s="1116">
        <v>1</v>
      </c>
      <c r="R21" s="1116">
        <v>1</v>
      </c>
      <c r="S21" s="1116">
        <v>1</v>
      </c>
      <c r="T21" s="1115">
        <v>0.96178163886031687</v>
      </c>
      <c r="U21" s="1116">
        <v>1</v>
      </c>
      <c r="V21" s="1116">
        <v>1</v>
      </c>
      <c r="W21" s="1115">
        <v>1.0550286076848052</v>
      </c>
      <c r="X21" s="1116">
        <v>1.0050391062741804</v>
      </c>
      <c r="Y21" s="1115">
        <v>0.96333520852982435</v>
      </c>
      <c r="Z21" s="1115">
        <v>1.0088570490641333</v>
      </c>
      <c r="AA21" s="1116">
        <v>1</v>
      </c>
      <c r="AB21" s="1116">
        <v>1</v>
      </c>
      <c r="AC21" s="1117">
        <v>1</v>
      </c>
      <c r="AD21" s="1118">
        <v>1</v>
      </c>
      <c r="AE21" s="1116">
        <v>1</v>
      </c>
      <c r="AF21" s="1116">
        <v>0.98835032021218627</v>
      </c>
      <c r="AG21" s="1115">
        <v>1</v>
      </c>
      <c r="AH21" s="1116">
        <v>1</v>
      </c>
      <c r="AI21" s="1116">
        <v>1</v>
      </c>
      <c r="AJ21" s="1116">
        <v>1</v>
      </c>
      <c r="AK21" s="1115">
        <v>1.0397955584506569</v>
      </c>
      <c r="AL21" s="1116">
        <v>1</v>
      </c>
      <c r="AM21" s="1116">
        <v>1</v>
      </c>
      <c r="AN21" s="1116">
        <v>1.0230598352213487</v>
      </c>
      <c r="AO21" s="1116">
        <v>1.0124749841243574</v>
      </c>
      <c r="AP21" s="1116">
        <v>1.1843019949828606</v>
      </c>
      <c r="AQ21" s="1116">
        <v>1.0949264711186935</v>
      </c>
      <c r="AR21" s="1116">
        <v>0.84959631750428677</v>
      </c>
      <c r="AS21" s="1116">
        <v>0.97391505460167316</v>
      </c>
      <c r="AT21" s="1116">
        <v>1</v>
      </c>
      <c r="AU21" s="1116">
        <v>1.0176526696942909</v>
      </c>
      <c r="AV21" s="1116">
        <v>1.0687714490709814</v>
      </c>
      <c r="AW21" s="1116">
        <v>1.077860821238986</v>
      </c>
      <c r="AX21" s="1116">
        <v>1</v>
      </c>
      <c r="AY21" s="1116">
        <v>0.72196313543155022</v>
      </c>
      <c r="AZ21" s="1119">
        <v>1</v>
      </c>
      <c r="BA21" s="1102"/>
      <c r="BB21" s="1143">
        <v>11</v>
      </c>
      <c r="BC21" s="1112" t="s">
        <v>133</v>
      </c>
      <c r="BD21" s="1145" t="s">
        <v>314</v>
      </c>
    </row>
    <row r="22" spans="2:56">
      <c r="B22" s="1102"/>
      <c r="C22" s="1143">
        <v>12</v>
      </c>
      <c r="D22" s="1112" t="s">
        <v>134</v>
      </c>
      <c r="E22" s="1144" t="s">
        <v>315</v>
      </c>
      <c r="F22" s="1114">
        <v>1</v>
      </c>
      <c r="G22" s="1115">
        <v>1.0426044699494503</v>
      </c>
      <c r="H22" s="1116">
        <v>1</v>
      </c>
      <c r="I22" s="1116">
        <v>1</v>
      </c>
      <c r="J22" s="1116">
        <v>1</v>
      </c>
      <c r="K22" s="1115">
        <v>1.0689630340970195</v>
      </c>
      <c r="L22" s="1116">
        <v>1</v>
      </c>
      <c r="M22" s="1115">
        <v>1.1787986899488196</v>
      </c>
      <c r="N22" s="1116">
        <v>1</v>
      </c>
      <c r="O22" s="1116">
        <v>1</v>
      </c>
      <c r="P22" s="1116">
        <v>1</v>
      </c>
      <c r="Q22" s="1116">
        <v>1</v>
      </c>
      <c r="R22" s="1116">
        <v>1</v>
      </c>
      <c r="S22" s="1116">
        <v>1</v>
      </c>
      <c r="T22" s="1115">
        <v>1.1013167752119968</v>
      </c>
      <c r="U22" s="1116">
        <v>1</v>
      </c>
      <c r="V22" s="1116">
        <v>1</v>
      </c>
      <c r="W22" s="1115">
        <v>0.92545612605156524</v>
      </c>
      <c r="X22" s="1116">
        <v>1.0615653936709422</v>
      </c>
      <c r="Y22" s="1115">
        <v>0.98460647401996471</v>
      </c>
      <c r="Z22" s="1115">
        <v>1.0450024333403618</v>
      </c>
      <c r="AA22" s="1116">
        <v>1</v>
      </c>
      <c r="AB22" s="1116">
        <v>1</v>
      </c>
      <c r="AC22" s="1117">
        <v>1</v>
      </c>
      <c r="AD22" s="1118">
        <v>1</v>
      </c>
      <c r="AE22" s="1116">
        <v>1</v>
      </c>
      <c r="AF22" s="1116">
        <v>1.0358882926660862</v>
      </c>
      <c r="AG22" s="1115">
        <v>1</v>
      </c>
      <c r="AH22" s="1116">
        <v>1</v>
      </c>
      <c r="AI22" s="1116">
        <v>1</v>
      </c>
      <c r="AJ22" s="1116">
        <v>1</v>
      </c>
      <c r="AK22" s="1115">
        <v>1.1247412153125134</v>
      </c>
      <c r="AL22" s="1116">
        <v>1</v>
      </c>
      <c r="AM22" s="1116">
        <v>1</v>
      </c>
      <c r="AN22" s="1116">
        <v>1.0540366972196162</v>
      </c>
      <c r="AO22" s="1116">
        <v>1.2220444610288961</v>
      </c>
      <c r="AP22" s="1116">
        <v>1.010577593155269</v>
      </c>
      <c r="AQ22" s="1116">
        <v>0.99306148621812362</v>
      </c>
      <c r="AR22" s="1116">
        <v>1.1298132398867629</v>
      </c>
      <c r="AS22" s="1116">
        <v>1.0596130716357954</v>
      </c>
      <c r="AT22" s="1116">
        <v>1</v>
      </c>
      <c r="AU22" s="1116">
        <v>1.0502028913224435</v>
      </c>
      <c r="AV22" s="1116">
        <v>1.2043201112509085</v>
      </c>
      <c r="AW22" s="1116">
        <v>1.1145297758913693</v>
      </c>
      <c r="AX22" s="1116">
        <v>1</v>
      </c>
      <c r="AY22" s="1116">
        <v>1.4473822353868238</v>
      </c>
      <c r="AZ22" s="1119">
        <v>1</v>
      </c>
      <c r="BA22" s="1102"/>
      <c r="BB22" s="1143">
        <v>12</v>
      </c>
      <c r="BC22" s="1112" t="s">
        <v>134</v>
      </c>
      <c r="BD22" s="1145" t="s">
        <v>315</v>
      </c>
    </row>
    <row r="23" spans="2:56">
      <c r="B23" s="1102"/>
      <c r="C23" s="1143">
        <v>13</v>
      </c>
      <c r="D23" s="1112" t="s">
        <v>135</v>
      </c>
      <c r="E23" s="1144" t="s">
        <v>316</v>
      </c>
      <c r="F23" s="1114">
        <v>1</v>
      </c>
      <c r="G23" s="1115">
        <v>1.0609563015954158</v>
      </c>
      <c r="H23" s="1116">
        <v>1</v>
      </c>
      <c r="I23" s="1116">
        <v>1</v>
      </c>
      <c r="J23" s="1116">
        <v>1</v>
      </c>
      <c r="K23" s="1115">
        <v>1.0193323474147222</v>
      </c>
      <c r="L23" s="1116">
        <v>1</v>
      </c>
      <c r="M23" s="1115">
        <v>1.1555609126395396</v>
      </c>
      <c r="N23" s="1116">
        <v>1</v>
      </c>
      <c r="O23" s="1116">
        <v>1</v>
      </c>
      <c r="P23" s="1116">
        <v>1</v>
      </c>
      <c r="Q23" s="1116">
        <v>1</v>
      </c>
      <c r="R23" s="1116">
        <v>1</v>
      </c>
      <c r="S23" s="1116">
        <v>1</v>
      </c>
      <c r="T23" s="1115">
        <v>1.1868376378884147</v>
      </c>
      <c r="U23" s="1116">
        <v>1</v>
      </c>
      <c r="V23" s="1116">
        <v>1</v>
      </c>
      <c r="W23" s="1115">
        <v>1.1451841065312189</v>
      </c>
      <c r="X23" s="1116">
        <v>0.97963683215011121</v>
      </c>
      <c r="Y23" s="1115">
        <v>1.0494002103617965</v>
      </c>
      <c r="Z23" s="1115">
        <v>1.0743603503826284</v>
      </c>
      <c r="AA23" s="1116">
        <v>1</v>
      </c>
      <c r="AB23" s="1116">
        <v>1</v>
      </c>
      <c r="AC23" s="1117">
        <v>1</v>
      </c>
      <c r="AD23" s="1118">
        <v>1</v>
      </c>
      <c r="AE23" s="1116">
        <v>1</v>
      </c>
      <c r="AF23" s="1116">
        <v>1.0413351093573104</v>
      </c>
      <c r="AG23" s="1115">
        <v>1</v>
      </c>
      <c r="AH23" s="1116">
        <v>1</v>
      </c>
      <c r="AI23" s="1116">
        <v>1</v>
      </c>
      <c r="AJ23" s="1116">
        <v>1</v>
      </c>
      <c r="AK23" s="1115">
        <v>1.0175940590930828</v>
      </c>
      <c r="AL23" s="1116">
        <v>1</v>
      </c>
      <c r="AM23" s="1116">
        <v>1</v>
      </c>
      <c r="AN23" s="1116">
        <v>0.88555547702852921</v>
      </c>
      <c r="AO23" s="1116">
        <v>0.89694011811435759</v>
      </c>
      <c r="AP23" s="1116">
        <v>0.98719148706370885</v>
      </c>
      <c r="AQ23" s="1116">
        <v>1.0448454497563076</v>
      </c>
      <c r="AR23" s="1116">
        <v>1.026297658593444</v>
      </c>
      <c r="AS23" s="1116">
        <v>1.0010457020093859</v>
      </c>
      <c r="AT23" s="1116">
        <v>1</v>
      </c>
      <c r="AU23" s="1116">
        <v>0.99652149876072216</v>
      </c>
      <c r="AV23" s="1116">
        <v>1.1499285865594533</v>
      </c>
      <c r="AW23" s="1116">
        <v>1.1664480825901893</v>
      </c>
      <c r="AX23" s="1116">
        <v>1</v>
      </c>
      <c r="AY23" s="1116">
        <v>0.74490316604726614</v>
      </c>
      <c r="AZ23" s="1119">
        <v>1</v>
      </c>
      <c r="BA23" s="1102"/>
      <c r="BB23" s="1143">
        <v>13</v>
      </c>
      <c r="BC23" s="1112" t="s">
        <v>135</v>
      </c>
      <c r="BD23" s="1145" t="s">
        <v>316</v>
      </c>
    </row>
    <row r="24" spans="2:56">
      <c r="B24" s="1102"/>
      <c r="C24" s="1143">
        <v>14</v>
      </c>
      <c r="D24" s="1112" t="s">
        <v>136</v>
      </c>
      <c r="E24" s="1144" t="s">
        <v>317</v>
      </c>
      <c r="F24" s="1114">
        <v>1</v>
      </c>
      <c r="G24" s="1115">
        <v>0.90578130229792442</v>
      </c>
      <c r="H24" s="1116">
        <v>1</v>
      </c>
      <c r="I24" s="1116">
        <v>1</v>
      </c>
      <c r="J24" s="1116">
        <v>1</v>
      </c>
      <c r="K24" s="1115">
        <v>1.0297051837100688</v>
      </c>
      <c r="L24" s="1116">
        <v>1</v>
      </c>
      <c r="M24" s="1115">
        <v>1.0285183497373684</v>
      </c>
      <c r="N24" s="1116">
        <v>1</v>
      </c>
      <c r="O24" s="1116">
        <v>1</v>
      </c>
      <c r="P24" s="1116">
        <v>1</v>
      </c>
      <c r="Q24" s="1116">
        <v>1</v>
      </c>
      <c r="R24" s="1116">
        <v>1</v>
      </c>
      <c r="S24" s="1116">
        <v>1</v>
      </c>
      <c r="T24" s="1115">
        <v>1.1065453739793574</v>
      </c>
      <c r="U24" s="1116">
        <v>1</v>
      </c>
      <c r="V24" s="1116">
        <v>1</v>
      </c>
      <c r="W24" s="1115">
        <v>1.0663573395316055</v>
      </c>
      <c r="X24" s="1116">
        <v>1.040212385537193</v>
      </c>
      <c r="Y24" s="1115">
        <v>0.9923089353236163</v>
      </c>
      <c r="Z24" s="1115">
        <v>1.0268268417592785</v>
      </c>
      <c r="AA24" s="1116">
        <v>1</v>
      </c>
      <c r="AB24" s="1116">
        <v>1</v>
      </c>
      <c r="AC24" s="1117">
        <v>1</v>
      </c>
      <c r="AD24" s="1118">
        <v>1</v>
      </c>
      <c r="AE24" s="1116">
        <v>1</v>
      </c>
      <c r="AF24" s="1116">
        <v>1.0092449196520836</v>
      </c>
      <c r="AG24" s="1115">
        <v>1</v>
      </c>
      <c r="AH24" s="1116">
        <v>1</v>
      </c>
      <c r="AI24" s="1116">
        <v>1</v>
      </c>
      <c r="AJ24" s="1116">
        <v>1</v>
      </c>
      <c r="AK24" s="1115">
        <v>1.2266155709669151</v>
      </c>
      <c r="AL24" s="1116">
        <v>1</v>
      </c>
      <c r="AM24" s="1116">
        <v>1</v>
      </c>
      <c r="AN24" s="1116">
        <v>1.0401923347273878</v>
      </c>
      <c r="AO24" s="1116">
        <v>1.0978721214342904</v>
      </c>
      <c r="AP24" s="1116">
        <v>1.1519284991540404</v>
      </c>
      <c r="AQ24" s="1116">
        <v>1.0374855037153288</v>
      </c>
      <c r="AR24" s="1116">
        <v>1.1054624547898804</v>
      </c>
      <c r="AS24" s="1116">
        <v>1.0056662728384875</v>
      </c>
      <c r="AT24" s="1116">
        <v>1</v>
      </c>
      <c r="AU24" s="1116">
        <v>1.0264077085256742</v>
      </c>
      <c r="AV24" s="1116">
        <v>1.0922022715121269</v>
      </c>
      <c r="AW24" s="1116">
        <v>0.99542090424066276</v>
      </c>
      <c r="AX24" s="1116">
        <v>1</v>
      </c>
      <c r="AY24" s="1116">
        <v>0.93990549048870642</v>
      </c>
      <c r="AZ24" s="1119">
        <v>1</v>
      </c>
      <c r="BA24" s="1102"/>
      <c r="BB24" s="1143">
        <v>14</v>
      </c>
      <c r="BC24" s="1112" t="s">
        <v>136</v>
      </c>
      <c r="BD24" s="1145" t="s">
        <v>317</v>
      </c>
    </row>
    <row r="25" spans="2:56">
      <c r="B25" s="1102"/>
      <c r="C25" s="1143">
        <v>15</v>
      </c>
      <c r="D25" s="1112" t="s">
        <v>137</v>
      </c>
      <c r="E25" s="1144" t="s">
        <v>318</v>
      </c>
      <c r="F25" s="1114">
        <v>1</v>
      </c>
      <c r="G25" s="1115">
        <v>1.044390171509739</v>
      </c>
      <c r="H25" s="1116">
        <v>1</v>
      </c>
      <c r="I25" s="1116">
        <v>1</v>
      </c>
      <c r="J25" s="1116">
        <v>1</v>
      </c>
      <c r="K25" s="1115">
        <v>0.99350967794869538</v>
      </c>
      <c r="L25" s="1116">
        <v>1</v>
      </c>
      <c r="M25" s="1115">
        <v>1.0432242238856868</v>
      </c>
      <c r="N25" s="1116">
        <v>1</v>
      </c>
      <c r="O25" s="1116">
        <v>1</v>
      </c>
      <c r="P25" s="1116">
        <v>1</v>
      </c>
      <c r="Q25" s="1116">
        <v>1</v>
      </c>
      <c r="R25" s="1116">
        <v>1</v>
      </c>
      <c r="S25" s="1116">
        <v>1</v>
      </c>
      <c r="T25" s="1115">
        <v>1.0328020246025622</v>
      </c>
      <c r="U25" s="1116">
        <v>1</v>
      </c>
      <c r="V25" s="1116">
        <v>1</v>
      </c>
      <c r="W25" s="1115">
        <v>1.0336515423821504</v>
      </c>
      <c r="X25" s="1116">
        <v>0.97924783246316915</v>
      </c>
      <c r="Y25" s="1115">
        <v>1.0270276349360241</v>
      </c>
      <c r="Z25" s="1115">
        <v>1.003587398808452</v>
      </c>
      <c r="AA25" s="1116">
        <v>1</v>
      </c>
      <c r="AB25" s="1116">
        <v>1</v>
      </c>
      <c r="AC25" s="1117">
        <v>1</v>
      </c>
      <c r="AD25" s="1118">
        <v>1</v>
      </c>
      <c r="AE25" s="1116">
        <v>1</v>
      </c>
      <c r="AF25" s="1116">
        <v>0.97840806273661207</v>
      </c>
      <c r="AG25" s="1115">
        <v>1</v>
      </c>
      <c r="AH25" s="1116">
        <v>1</v>
      </c>
      <c r="AI25" s="1116">
        <v>1</v>
      </c>
      <c r="AJ25" s="1116">
        <v>1</v>
      </c>
      <c r="AK25" s="1115">
        <v>0.99533284912540476</v>
      </c>
      <c r="AL25" s="1116">
        <v>1</v>
      </c>
      <c r="AM25" s="1116">
        <v>1</v>
      </c>
      <c r="AN25" s="1116">
        <v>1.0239498312901181</v>
      </c>
      <c r="AO25" s="1116">
        <v>1.0476685061413662</v>
      </c>
      <c r="AP25" s="1116">
        <v>0.91980797000258741</v>
      </c>
      <c r="AQ25" s="1116">
        <v>1.0083987627424749</v>
      </c>
      <c r="AR25" s="1116">
        <v>1.3032036313397828</v>
      </c>
      <c r="AS25" s="1116">
        <v>1.016767478612302</v>
      </c>
      <c r="AT25" s="1116">
        <v>1</v>
      </c>
      <c r="AU25" s="1116">
        <v>0.99019790638387328</v>
      </c>
      <c r="AV25" s="1116">
        <v>0.85812521856599766</v>
      </c>
      <c r="AW25" s="1116">
        <v>0.9914814083534722</v>
      </c>
      <c r="AX25" s="1116">
        <v>1</v>
      </c>
      <c r="AY25" s="1116">
        <v>0.64528447971503156</v>
      </c>
      <c r="AZ25" s="1119">
        <v>1</v>
      </c>
      <c r="BA25" s="1102"/>
      <c r="BB25" s="1143">
        <v>15</v>
      </c>
      <c r="BC25" s="1112" t="s">
        <v>137</v>
      </c>
      <c r="BD25" s="1145" t="s">
        <v>318</v>
      </c>
    </row>
    <row r="26" spans="2:56">
      <c r="B26" s="1102"/>
      <c r="C26" s="1143">
        <v>16</v>
      </c>
      <c r="D26" s="1112" t="s">
        <v>138</v>
      </c>
      <c r="E26" s="1144" t="s">
        <v>319</v>
      </c>
      <c r="F26" s="1114">
        <v>1</v>
      </c>
      <c r="G26" s="1115">
        <v>1.1544555822027709</v>
      </c>
      <c r="H26" s="1116">
        <v>1</v>
      </c>
      <c r="I26" s="1116">
        <v>1</v>
      </c>
      <c r="J26" s="1116">
        <v>1</v>
      </c>
      <c r="K26" s="1115">
        <v>1.1095567077880801</v>
      </c>
      <c r="L26" s="1116">
        <v>1</v>
      </c>
      <c r="M26" s="1115">
        <v>1.0619931790632162</v>
      </c>
      <c r="N26" s="1116">
        <v>1</v>
      </c>
      <c r="O26" s="1116">
        <v>1</v>
      </c>
      <c r="P26" s="1116">
        <v>1</v>
      </c>
      <c r="Q26" s="1116">
        <v>1</v>
      </c>
      <c r="R26" s="1116">
        <v>1</v>
      </c>
      <c r="S26" s="1116">
        <v>1</v>
      </c>
      <c r="T26" s="1115">
        <v>1.196767290100496</v>
      </c>
      <c r="U26" s="1116">
        <v>1</v>
      </c>
      <c r="V26" s="1116">
        <v>1</v>
      </c>
      <c r="W26" s="1115">
        <v>0.94901762999052752</v>
      </c>
      <c r="X26" s="1116">
        <v>0.91982342311798593</v>
      </c>
      <c r="Y26" s="1115">
        <v>1.1098737139939077</v>
      </c>
      <c r="Z26" s="1115">
        <v>0.99125691871130828</v>
      </c>
      <c r="AA26" s="1116">
        <v>1</v>
      </c>
      <c r="AB26" s="1116">
        <v>1</v>
      </c>
      <c r="AC26" s="1117">
        <v>1</v>
      </c>
      <c r="AD26" s="1118">
        <v>1</v>
      </c>
      <c r="AE26" s="1116">
        <v>1</v>
      </c>
      <c r="AF26" s="1116">
        <v>1.0222964373794265</v>
      </c>
      <c r="AG26" s="1115">
        <v>1</v>
      </c>
      <c r="AH26" s="1116">
        <v>1</v>
      </c>
      <c r="AI26" s="1116">
        <v>1</v>
      </c>
      <c r="AJ26" s="1116">
        <v>1</v>
      </c>
      <c r="AK26" s="1115">
        <v>1.0598836669930731</v>
      </c>
      <c r="AL26" s="1116">
        <v>1</v>
      </c>
      <c r="AM26" s="1116">
        <v>1</v>
      </c>
      <c r="AN26" s="1116">
        <v>1.0507323956924246</v>
      </c>
      <c r="AO26" s="1116">
        <v>1.0534524917317278</v>
      </c>
      <c r="AP26" s="1116">
        <v>1.0151296714475402</v>
      </c>
      <c r="AQ26" s="1116">
        <v>1.0265694573328652</v>
      </c>
      <c r="AR26" s="1116">
        <v>0.92675168839133204</v>
      </c>
      <c r="AS26" s="1116">
        <v>1.083505442217384</v>
      </c>
      <c r="AT26" s="1116">
        <v>1</v>
      </c>
      <c r="AU26" s="1116">
        <v>1.0023552703529257</v>
      </c>
      <c r="AV26" s="1116">
        <v>1.0941708925789668</v>
      </c>
      <c r="AW26" s="1116">
        <v>1.1168671651175661</v>
      </c>
      <c r="AX26" s="1116">
        <v>1</v>
      </c>
      <c r="AY26" s="1116">
        <v>0.8925759801305827</v>
      </c>
      <c r="AZ26" s="1119">
        <v>1</v>
      </c>
      <c r="BA26" s="1102"/>
      <c r="BB26" s="1143">
        <v>16</v>
      </c>
      <c r="BC26" s="1112" t="s">
        <v>138</v>
      </c>
      <c r="BD26" s="1145" t="s">
        <v>319</v>
      </c>
    </row>
    <row r="27" spans="2:56">
      <c r="B27" s="1102"/>
      <c r="C27" s="1143">
        <v>17</v>
      </c>
      <c r="D27" s="1112" t="s">
        <v>139</v>
      </c>
      <c r="E27" s="1144" t="s">
        <v>320</v>
      </c>
      <c r="F27" s="1114">
        <v>1</v>
      </c>
      <c r="G27" s="1115">
        <v>1.1544555822027709</v>
      </c>
      <c r="H27" s="1116">
        <v>1</v>
      </c>
      <c r="I27" s="1116">
        <v>1</v>
      </c>
      <c r="J27" s="1116">
        <v>1</v>
      </c>
      <c r="K27" s="1115">
        <v>1.0582939361967476</v>
      </c>
      <c r="L27" s="1116">
        <v>1</v>
      </c>
      <c r="M27" s="1115">
        <v>1.0912372159062014</v>
      </c>
      <c r="N27" s="1116">
        <v>1</v>
      </c>
      <c r="O27" s="1116">
        <v>1</v>
      </c>
      <c r="P27" s="1116">
        <v>1</v>
      </c>
      <c r="Q27" s="1116">
        <v>1</v>
      </c>
      <c r="R27" s="1116">
        <v>1</v>
      </c>
      <c r="S27" s="1116">
        <v>1</v>
      </c>
      <c r="T27" s="1115">
        <v>0.96740682803027278</v>
      </c>
      <c r="U27" s="1116">
        <v>1</v>
      </c>
      <c r="V27" s="1116">
        <v>1</v>
      </c>
      <c r="W27" s="1115">
        <v>1.0208973211144146</v>
      </c>
      <c r="X27" s="1116">
        <v>1.0345478824894312</v>
      </c>
      <c r="Y27" s="1115">
        <v>0.80085144899714178</v>
      </c>
      <c r="Z27" s="1115">
        <v>1.0309919506013943</v>
      </c>
      <c r="AA27" s="1116">
        <v>1</v>
      </c>
      <c r="AB27" s="1116">
        <v>1</v>
      </c>
      <c r="AC27" s="1117">
        <v>1</v>
      </c>
      <c r="AD27" s="1118">
        <v>1</v>
      </c>
      <c r="AE27" s="1116">
        <v>1</v>
      </c>
      <c r="AF27" s="1116">
        <v>1.1294967293385483</v>
      </c>
      <c r="AG27" s="1115">
        <v>1</v>
      </c>
      <c r="AH27" s="1116">
        <v>1</v>
      </c>
      <c r="AI27" s="1116">
        <v>1</v>
      </c>
      <c r="AJ27" s="1116">
        <v>1</v>
      </c>
      <c r="AK27" s="1115">
        <v>0.92263046230452783</v>
      </c>
      <c r="AL27" s="1116">
        <v>1</v>
      </c>
      <c r="AM27" s="1116">
        <v>1</v>
      </c>
      <c r="AN27" s="1116">
        <v>1.1047338447665533</v>
      </c>
      <c r="AO27" s="1116">
        <v>2.1264312536406163E-2</v>
      </c>
      <c r="AP27" s="1116">
        <v>0.25543230646982867</v>
      </c>
      <c r="AQ27" s="1116">
        <v>1.1134456271381135</v>
      </c>
      <c r="AR27" s="1116">
        <v>1.4618813414312082</v>
      </c>
      <c r="AS27" s="1116">
        <v>1.0389976527216624</v>
      </c>
      <c r="AT27" s="1116">
        <v>1</v>
      </c>
      <c r="AU27" s="1116">
        <v>0.98122470797375894</v>
      </c>
      <c r="AV27" s="1116">
        <v>1.3448539800531703</v>
      </c>
      <c r="AW27" s="1116">
        <v>1.4996519466779972</v>
      </c>
      <c r="AX27" s="1116">
        <v>1</v>
      </c>
      <c r="AY27" s="1116">
        <v>1.513029625347001</v>
      </c>
      <c r="AZ27" s="1119">
        <v>1</v>
      </c>
      <c r="BA27" s="1102"/>
      <c r="BB27" s="1143">
        <v>17</v>
      </c>
      <c r="BC27" s="1112" t="s">
        <v>139</v>
      </c>
      <c r="BD27" s="1145" t="s">
        <v>320</v>
      </c>
    </row>
    <row r="28" spans="2:56">
      <c r="B28" s="1102"/>
      <c r="C28" s="1143">
        <v>18</v>
      </c>
      <c r="D28" s="1112" t="s">
        <v>140</v>
      </c>
      <c r="E28" s="1144" t="s">
        <v>321</v>
      </c>
      <c r="F28" s="1114">
        <v>1</v>
      </c>
      <c r="G28" s="1115">
        <v>1.0780645636901431</v>
      </c>
      <c r="H28" s="1116">
        <v>1</v>
      </c>
      <c r="I28" s="1116">
        <v>1</v>
      </c>
      <c r="J28" s="1116">
        <v>1</v>
      </c>
      <c r="K28" s="1115">
        <v>1.0540133910337095</v>
      </c>
      <c r="L28" s="1116">
        <v>1</v>
      </c>
      <c r="M28" s="1115">
        <v>1.0885164535875727</v>
      </c>
      <c r="N28" s="1116">
        <v>1</v>
      </c>
      <c r="O28" s="1116">
        <v>1</v>
      </c>
      <c r="P28" s="1116">
        <v>1</v>
      </c>
      <c r="Q28" s="1116">
        <v>1</v>
      </c>
      <c r="R28" s="1116">
        <v>1</v>
      </c>
      <c r="S28" s="1116">
        <v>1</v>
      </c>
      <c r="T28" s="1115">
        <v>1.154337455018462</v>
      </c>
      <c r="U28" s="1116">
        <v>1</v>
      </c>
      <c r="V28" s="1116">
        <v>1</v>
      </c>
      <c r="W28" s="1115">
        <v>1.084976740642263</v>
      </c>
      <c r="X28" s="1116">
        <v>1.0019267590033323</v>
      </c>
      <c r="Y28" s="1115">
        <v>1.0946491231711324</v>
      </c>
      <c r="Z28" s="1115">
        <v>1.0585505854529058</v>
      </c>
      <c r="AA28" s="1116">
        <v>1</v>
      </c>
      <c r="AB28" s="1116">
        <v>1</v>
      </c>
      <c r="AC28" s="1117">
        <v>1</v>
      </c>
      <c r="AD28" s="1118">
        <v>1</v>
      </c>
      <c r="AE28" s="1116">
        <v>1</v>
      </c>
      <c r="AF28" s="1116">
        <v>1.0420198557572697</v>
      </c>
      <c r="AG28" s="1115">
        <v>1</v>
      </c>
      <c r="AH28" s="1116">
        <v>1</v>
      </c>
      <c r="AI28" s="1116">
        <v>1</v>
      </c>
      <c r="AJ28" s="1116">
        <v>1</v>
      </c>
      <c r="AK28" s="1115">
        <v>1.0607322127197825</v>
      </c>
      <c r="AL28" s="1116">
        <v>1</v>
      </c>
      <c r="AM28" s="1116">
        <v>1</v>
      </c>
      <c r="AN28" s="1116">
        <v>1.0726916899022108</v>
      </c>
      <c r="AO28" s="1116">
        <v>1.165941250836485</v>
      </c>
      <c r="AP28" s="1116">
        <v>1.0464982441230974</v>
      </c>
      <c r="AQ28" s="1116">
        <v>1.1230552316888078</v>
      </c>
      <c r="AR28" s="1116">
        <v>0.81985074640149669</v>
      </c>
      <c r="AS28" s="1116">
        <v>1.052912348219784</v>
      </c>
      <c r="AT28" s="1116">
        <v>1</v>
      </c>
      <c r="AU28" s="1116">
        <v>1.0335564468418139</v>
      </c>
      <c r="AV28" s="1116">
        <v>1.0284344778852224</v>
      </c>
      <c r="AW28" s="1116">
        <v>1.1478744934067324</v>
      </c>
      <c r="AX28" s="1116">
        <v>1</v>
      </c>
      <c r="AY28" s="1116">
        <v>0.86116060994789778</v>
      </c>
      <c r="AZ28" s="1119">
        <v>1</v>
      </c>
      <c r="BA28" s="1102"/>
      <c r="BB28" s="1143">
        <v>18</v>
      </c>
      <c r="BC28" s="1112" t="s">
        <v>140</v>
      </c>
      <c r="BD28" s="1145" t="s">
        <v>321</v>
      </c>
    </row>
    <row r="29" spans="2:56">
      <c r="B29" s="1102"/>
      <c r="C29" s="1143">
        <v>19</v>
      </c>
      <c r="D29" s="1112" t="s">
        <v>141</v>
      </c>
      <c r="E29" s="1144" t="s">
        <v>322</v>
      </c>
      <c r="F29" s="1114">
        <v>1</v>
      </c>
      <c r="G29" s="1115">
        <v>0.63933095450316957</v>
      </c>
      <c r="H29" s="1116">
        <v>1</v>
      </c>
      <c r="I29" s="1116">
        <v>1</v>
      </c>
      <c r="J29" s="1116">
        <v>1</v>
      </c>
      <c r="K29" s="1115">
        <v>1.0020029022169938</v>
      </c>
      <c r="L29" s="1116">
        <v>1</v>
      </c>
      <c r="M29" s="1115">
        <v>0.85778635634444234</v>
      </c>
      <c r="N29" s="1116">
        <v>1</v>
      </c>
      <c r="O29" s="1116">
        <v>1</v>
      </c>
      <c r="P29" s="1116">
        <v>1</v>
      </c>
      <c r="Q29" s="1116">
        <v>1</v>
      </c>
      <c r="R29" s="1116">
        <v>1</v>
      </c>
      <c r="S29" s="1116">
        <v>1</v>
      </c>
      <c r="T29" s="1115">
        <v>1.0642564672153578</v>
      </c>
      <c r="U29" s="1116">
        <v>1</v>
      </c>
      <c r="V29" s="1116">
        <v>1</v>
      </c>
      <c r="W29" s="1115">
        <v>1.1781745489277771</v>
      </c>
      <c r="X29" s="1116">
        <v>1.0943948647281589</v>
      </c>
      <c r="Y29" s="1115">
        <v>1.0428608557326799</v>
      </c>
      <c r="Z29" s="1115">
        <v>1.0807086743748542</v>
      </c>
      <c r="AA29" s="1116">
        <v>1</v>
      </c>
      <c r="AB29" s="1116">
        <v>1</v>
      </c>
      <c r="AC29" s="1117">
        <v>1</v>
      </c>
      <c r="AD29" s="1118">
        <v>1</v>
      </c>
      <c r="AE29" s="1116">
        <v>1</v>
      </c>
      <c r="AF29" s="1116">
        <v>1.0179984026616966</v>
      </c>
      <c r="AG29" s="1115">
        <v>1</v>
      </c>
      <c r="AH29" s="1116">
        <v>1</v>
      </c>
      <c r="AI29" s="1116">
        <v>1</v>
      </c>
      <c r="AJ29" s="1116">
        <v>1</v>
      </c>
      <c r="AK29" s="1115">
        <v>1.1706388539752808</v>
      </c>
      <c r="AL29" s="1116">
        <v>1</v>
      </c>
      <c r="AM29" s="1116">
        <v>1</v>
      </c>
      <c r="AN29" s="1116">
        <v>1.090729990582729</v>
      </c>
      <c r="AO29" s="1116">
        <v>0.93731475008177745</v>
      </c>
      <c r="AP29" s="1116">
        <v>1.1822708381112264</v>
      </c>
      <c r="AQ29" s="1116">
        <v>1.0567273365297178</v>
      </c>
      <c r="AR29" s="1116">
        <v>0.67092353525067094</v>
      </c>
      <c r="AS29" s="1116">
        <v>1.1037686411725696</v>
      </c>
      <c r="AT29" s="1116">
        <v>1</v>
      </c>
      <c r="AU29" s="1116">
        <v>1.0546080079034528</v>
      </c>
      <c r="AV29" s="1116">
        <v>0.97559637432542157</v>
      </c>
      <c r="AW29" s="1116">
        <v>1.1619886116911331</v>
      </c>
      <c r="AX29" s="1116">
        <v>1</v>
      </c>
      <c r="AY29" s="1116">
        <v>2.8866552126153278</v>
      </c>
      <c r="AZ29" s="1119">
        <v>1</v>
      </c>
      <c r="BA29" s="1102"/>
      <c r="BB29" s="1143">
        <v>19</v>
      </c>
      <c r="BC29" s="1112" t="s">
        <v>141</v>
      </c>
      <c r="BD29" s="1145" t="s">
        <v>322</v>
      </c>
    </row>
    <row r="30" spans="2:56">
      <c r="B30" s="1102"/>
      <c r="C30" s="1143">
        <v>20</v>
      </c>
      <c r="D30" s="1112" t="s">
        <v>142</v>
      </c>
      <c r="E30" s="1144" t="s">
        <v>323</v>
      </c>
      <c r="F30" s="1114">
        <v>1</v>
      </c>
      <c r="G30" s="1115">
        <v>0.59502993925754233</v>
      </c>
      <c r="H30" s="1116">
        <v>1</v>
      </c>
      <c r="I30" s="1116">
        <v>1</v>
      </c>
      <c r="J30" s="1116">
        <v>1</v>
      </c>
      <c r="K30" s="1115">
        <v>1.0445614633206202</v>
      </c>
      <c r="L30" s="1116">
        <v>1</v>
      </c>
      <c r="M30" s="1115">
        <v>0.90514177946709651</v>
      </c>
      <c r="N30" s="1116">
        <v>1</v>
      </c>
      <c r="O30" s="1116">
        <v>1</v>
      </c>
      <c r="P30" s="1116">
        <v>1</v>
      </c>
      <c r="Q30" s="1116">
        <v>1</v>
      </c>
      <c r="R30" s="1116">
        <v>1</v>
      </c>
      <c r="S30" s="1116">
        <v>1</v>
      </c>
      <c r="T30" s="1115">
        <v>1.0611107584948571</v>
      </c>
      <c r="U30" s="1116">
        <v>1</v>
      </c>
      <c r="V30" s="1116">
        <v>1</v>
      </c>
      <c r="W30" s="1115">
        <v>1.0595482785703978</v>
      </c>
      <c r="X30" s="1116">
        <v>1.0061234976203992</v>
      </c>
      <c r="Y30" s="1115">
        <v>0.71834659447139226</v>
      </c>
      <c r="Z30" s="1115">
        <v>0.95974827015008579</v>
      </c>
      <c r="AA30" s="1116">
        <v>1</v>
      </c>
      <c r="AB30" s="1116">
        <v>1.0863679519700324</v>
      </c>
      <c r="AC30" s="1117">
        <v>1</v>
      </c>
      <c r="AD30" s="1118">
        <v>1</v>
      </c>
      <c r="AE30" s="1116">
        <v>1</v>
      </c>
      <c r="AF30" s="1116">
        <v>0.97229888387743624</v>
      </c>
      <c r="AG30" s="1115">
        <v>1</v>
      </c>
      <c r="AH30" s="1116">
        <v>1</v>
      </c>
      <c r="AI30" s="1116">
        <v>1</v>
      </c>
      <c r="AJ30" s="1116">
        <v>1</v>
      </c>
      <c r="AK30" s="1115">
        <v>0.32488617869650432</v>
      </c>
      <c r="AL30" s="1116">
        <v>1</v>
      </c>
      <c r="AM30" s="1116">
        <v>1</v>
      </c>
      <c r="AN30" s="1116">
        <v>0</v>
      </c>
      <c r="AO30" s="1116">
        <v>1.0787670674647083</v>
      </c>
      <c r="AP30" s="1116">
        <v>1.3646479841468673</v>
      </c>
      <c r="AQ30" s="1116">
        <v>0</v>
      </c>
      <c r="AR30" s="1116">
        <v>2.4109580961079824</v>
      </c>
      <c r="AS30" s="1116">
        <v>1.025768850697182</v>
      </c>
      <c r="AT30" s="1116">
        <v>1</v>
      </c>
      <c r="AU30" s="1116">
        <v>8.7879947132336461E-2</v>
      </c>
      <c r="AV30" s="1116">
        <v>0.54937789855530339</v>
      </c>
      <c r="AW30" s="1116">
        <v>0.98441239048952645</v>
      </c>
      <c r="AX30" s="1116">
        <v>1</v>
      </c>
      <c r="AY30" s="1116">
        <v>2.5805619910261397</v>
      </c>
      <c r="AZ30" s="1119">
        <v>1</v>
      </c>
      <c r="BA30" s="1102"/>
      <c r="BB30" s="1143">
        <v>20</v>
      </c>
      <c r="BC30" s="1112" t="s">
        <v>142</v>
      </c>
      <c r="BD30" s="1145" t="s">
        <v>323</v>
      </c>
    </row>
    <row r="31" spans="2:56">
      <c r="B31" s="1102"/>
      <c r="C31" s="1143">
        <v>21</v>
      </c>
      <c r="D31" s="1112" t="s">
        <v>143</v>
      </c>
      <c r="E31" s="1144" t="s">
        <v>324</v>
      </c>
      <c r="F31" s="1114">
        <v>1</v>
      </c>
      <c r="G31" s="1115">
        <v>1.11918229462454</v>
      </c>
      <c r="H31" s="1116">
        <v>1</v>
      </c>
      <c r="I31" s="1116">
        <v>1</v>
      </c>
      <c r="J31" s="1116">
        <v>1</v>
      </c>
      <c r="K31" s="1115">
        <v>1.0263674148008377</v>
      </c>
      <c r="L31" s="1116">
        <v>1</v>
      </c>
      <c r="M31" s="1115">
        <v>1.0891065832975475</v>
      </c>
      <c r="N31" s="1116">
        <v>1</v>
      </c>
      <c r="O31" s="1116">
        <v>1</v>
      </c>
      <c r="P31" s="1116">
        <v>1</v>
      </c>
      <c r="Q31" s="1116">
        <v>1</v>
      </c>
      <c r="R31" s="1116">
        <v>1</v>
      </c>
      <c r="S31" s="1116">
        <v>1</v>
      </c>
      <c r="T31" s="1115">
        <v>1.0681182629040076</v>
      </c>
      <c r="U31" s="1116">
        <v>1</v>
      </c>
      <c r="V31" s="1116">
        <v>1</v>
      </c>
      <c r="W31" s="1115">
        <v>0.88451689165009939</v>
      </c>
      <c r="X31" s="1116">
        <v>1.0028189864051789</v>
      </c>
      <c r="Y31" s="1115">
        <v>1.1464284358948529</v>
      </c>
      <c r="Z31" s="1115">
        <v>1.0410553111155276</v>
      </c>
      <c r="AA31" s="1116">
        <v>1</v>
      </c>
      <c r="AB31" s="1116">
        <v>1</v>
      </c>
      <c r="AC31" s="1117">
        <v>1</v>
      </c>
      <c r="AD31" s="1118">
        <v>1</v>
      </c>
      <c r="AE31" s="1116">
        <v>1</v>
      </c>
      <c r="AF31" s="1116">
        <v>1.0194885209416737</v>
      </c>
      <c r="AG31" s="1115">
        <v>1</v>
      </c>
      <c r="AH31" s="1116">
        <v>1</v>
      </c>
      <c r="AI31" s="1116">
        <v>1</v>
      </c>
      <c r="AJ31" s="1116">
        <v>1</v>
      </c>
      <c r="AK31" s="1115">
        <v>1.0187877245927057</v>
      </c>
      <c r="AL31" s="1116">
        <v>1</v>
      </c>
      <c r="AM31" s="1116">
        <v>1</v>
      </c>
      <c r="AN31" s="1116">
        <v>1.085098230156367</v>
      </c>
      <c r="AO31" s="1116">
        <v>1.0980289024819863</v>
      </c>
      <c r="AP31" s="1116">
        <v>0.99669920315936245</v>
      </c>
      <c r="AQ31" s="1116">
        <v>1.0206176674732446</v>
      </c>
      <c r="AR31" s="1116">
        <v>1.1479944710187666</v>
      </c>
      <c r="AS31" s="1116">
        <v>1.0662651614503986</v>
      </c>
      <c r="AT31" s="1116">
        <v>1</v>
      </c>
      <c r="AU31" s="1116">
        <v>1.0003518358893517</v>
      </c>
      <c r="AV31" s="1116">
        <v>1.1031177290177667</v>
      </c>
      <c r="AW31" s="1116">
        <v>1.1934436939311763</v>
      </c>
      <c r="AX31" s="1116">
        <v>1</v>
      </c>
      <c r="AY31" s="1116">
        <v>1.3167847523911491</v>
      </c>
      <c r="AZ31" s="1119">
        <v>1</v>
      </c>
      <c r="BA31" s="1102"/>
      <c r="BB31" s="1143">
        <v>21</v>
      </c>
      <c r="BC31" s="1112" t="s">
        <v>143</v>
      </c>
      <c r="BD31" s="1145" t="s">
        <v>324</v>
      </c>
    </row>
    <row r="32" spans="2:56">
      <c r="B32" s="1102"/>
      <c r="C32" s="1143">
        <v>22</v>
      </c>
      <c r="D32" s="1112" t="s">
        <v>144</v>
      </c>
      <c r="E32" s="1144" t="s">
        <v>325</v>
      </c>
      <c r="F32" s="1114">
        <v>1</v>
      </c>
      <c r="G32" s="1115">
        <v>1.2383170456631021</v>
      </c>
      <c r="H32" s="1116">
        <v>1</v>
      </c>
      <c r="I32" s="1116">
        <v>1</v>
      </c>
      <c r="J32" s="1116">
        <v>1</v>
      </c>
      <c r="K32" s="1115">
        <v>1.0730221464758638</v>
      </c>
      <c r="L32" s="1116">
        <v>1</v>
      </c>
      <c r="M32" s="1115">
        <v>1.1617322914368067</v>
      </c>
      <c r="N32" s="1116">
        <v>1</v>
      </c>
      <c r="O32" s="1116">
        <v>1</v>
      </c>
      <c r="P32" s="1116">
        <v>1</v>
      </c>
      <c r="Q32" s="1116">
        <v>1</v>
      </c>
      <c r="R32" s="1116">
        <v>1</v>
      </c>
      <c r="S32" s="1116">
        <v>1</v>
      </c>
      <c r="T32" s="1115">
        <v>1.1554879841735324</v>
      </c>
      <c r="U32" s="1116">
        <v>1</v>
      </c>
      <c r="V32" s="1116">
        <v>1</v>
      </c>
      <c r="W32" s="1115">
        <v>1.0991351139811207</v>
      </c>
      <c r="X32" s="1116">
        <v>1.0203464311499104</v>
      </c>
      <c r="Y32" s="1115">
        <v>1.1730768476071465</v>
      </c>
      <c r="Z32" s="1115">
        <v>1.070480836254321</v>
      </c>
      <c r="AA32" s="1116">
        <v>1</v>
      </c>
      <c r="AB32" s="1116">
        <v>1</v>
      </c>
      <c r="AC32" s="1117">
        <v>1</v>
      </c>
      <c r="AD32" s="1118">
        <v>1</v>
      </c>
      <c r="AE32" s="1116">
        <v>1</v>
      </c>
      <c r="AF32" s="1116">
        <v>1.0550710358051287</v>
      </c>
      <c r="AG32" s="1115">
        <v>1</v>
      </c>
      <c r="AH32" s="1116">
        <v>1</v>
      </c>
      <c r="AI32" s="1116">
        <v>1</v>
      </c>
      <c r="AJ32" s="1116">
        <v>1</v>
      </c>
      <c r="AK32" s="1115">
        <v>1.1966871786032105</v>
      </c>
      <c r="AL32" s="1116">
        <v>1</v>
      </c>
      <c r="AM32" s="1116">
        <v>1</v>
      </c>
      <c r="AN32" s="1116">
        <v>1.0600359772615322</v>
      </c>
      <c r="AO32" s="1116">
        <v>1.1446034242957763</v>
      </c>
      <c r="AP32" s="1116">
        <v>1.1169989489378656</v>
      </c>
      <c r="AQ32" s="1116">
        <v>1.090006423987717</v>
      </c>
      <c r="AR32" s="1116">
        <v>1.1615331306542622</v>
      </c>
      <c r="AS32" s="1116">
        <v>1.0469008427653523</v>
      </c>
      <c r="AT32" s="1116">
        <v>1</v>
      </c>
      <c r="AU32" s="1116">
        <v>1.0618664206560771</v>
      </c>
      <c r="AV32" s="1116">
        <v>1.2830410485644637</v>
      </c>
      <c r="AW32" s="1116">
        <v>1.0131830564535627</v>
      </c>
      <c r="AX32" s="1116">
        <v>1</v>
      </c>
      <c r="AY32" s="1116">
        <v>0.64341375200831641</v>
      </c>
      <c r="AZ32" s="1119">
        <v>1</v>
      </c>
      <c r="BA32" s="1102"/>
      <c r="BB32" s="1143">
        <v>22</v>
      </c>
      <c r="BC32" s="1112" t="s">
        <v>144</v>
      </c>
      <c r="BD32" s="1145" t="s">
        <v>325</v>
      </c>
    </row>
    <row r="33" spans="2:56">
      <c r="B33" s="1102"/>
      <c r="C33" s="1143">
        <v>23</v>
      </c>
      <c r="D33" s="1112" t="s">
        <v>145</v>
      </c>
      <c r="E33" s="1144" t="s">
        <v>326</v>
      </c>
      <c r="F33" s="1114">
        <v>1</v>
      </c>
      <c r="G33" s="1115">
        <v>1.0544823137609025</v>
      </c>
      <c r="H33" s="1116">
        <v>1</v>
      </c>
      <c r="I33" s="1116">
        <v>1</v>
      </c>
      <c r="J33" s="1116">
        <v>1</v>
      </c>
      <c r="K33" s="1115">
        <v>1.0071213522717573</v>
      </c>
      <c r="L33" s="1116">
        <v>1</v>
      </c>
      <c r="M33" s="1115">
        <v>1.0917100517066989</v>
      </c>
      <c r="N33" s="1116">
        <v>1</v>
      </c>
      <c r="O33" s="1116">
        <v>1</v>
      </c>
      <c r="P33" s="1116">
        <v>1</v>
      </c>
      <c r="Q33" s="1116">
        <v>1</v>
      </c>
      <c r="R33" s="1116">
        <v>1</v>
      </c>
      <c r="S33" s="1116">
        <v>1</v>
      </c>
      <c r="T33" s="1115">
        <v>1.0213154649959428</v>
      </c>
      <c r="U33" s="1116">
        <v>1</v>
      </c>
      <c r="V33" s="1116">
        <v>1</v>
      </c>
      <c r="W33" s="1115">
        <v>1.1860522389453021</v>
      </c>
      <c r="X33" s="1116">
        <v>0.88924584135382245</v>
      </c>
      <c r="Y33" s="1115">
        <v>1.2060411165987384</v>
      </c>
      <c r="Z33" s="1115">
        <v>1.0815145025397286</v>
      </c>
      <c r="AA33" s="1116">
        <v>1</v>
      </c>
      <c r="AB33" s="1116">
        <v>1</v>
      </c>
      <c r="AC33" s="1117">
        <v>1</v>
      </c>
      <c r="AD33" s="1118">
        <v>1</v>
      </c>
      <c r="AE33" s="1116">
        <v>1</v>
      </c>
      <c r="AF33" s="1116">
        <v>1.0966355246745367</v>
      </c>
      <c r="AG33" s="1115">
        <v>1</v>
      </c>
      <c r="AH33" s="1116">
        <v>1</v>
      </c>
      <c r="AI33" s="1116">
        <v>1</v>
      </c>
      <c r="AJ33" s="1116">
        <v>1</v>
      </c>
      <c r="AK33" s="1115">
        <v>1.2114784310181295</v>
      </c>
      <c r="AL33" s="1116">
        <v>1</v>
      </c>
      <c r="AM33" s="1116">
        <v>1</v>
      </c>
      <c r="AN33" s="1116">
        <v>1.070751682902062</v>
      </c>
      <c r="AO33" s="1116">
        <v>2.2623563243942666</v>
      </c>
      <c r="AP33" s="1116">
        <v>1.1790055102712051</v>
      </c>
      <c r="AQ33" s="1116">
        <v>1.1014698046584404</v>
      </c>
      <c r="AR33" s="1116">
        <v>0.64345260790737946</v>
      </c>
      <c r="AS33" s="1116">
        <v>1.0861335777846968</v>
      </c>
      <c r="AT33" s="1116">
        <v>1</v>
      </c>
      <c r="AU33" s="1116">
        <v>0.94294042002350431</v>
      </c>
      <c r="AV33" s="1116">
        <v>1.0518309821838989</v>
      </c>
      <c r="AW33" s="1116">
        <v>1.3481951380347499</v>
      </c>
      <c r="AX33" s="1116">
        <v>1</v>
      </c>
      <c r="AY33" s="1116">
        <v>0.86368886435990921</v>
      </c>
      <c r="AZ33" s="1119">
        <v>1</v>
      </c>
      <c r="BA33" s="1102"/>
      <c r="BB33" s="1143">
        <v>23</v>
      </c>
      <c r="BC33" s="1112" t="s">
        <v>145</v>
      </c>
      <c r="BD33" s="1145" t="s">
        <v>326</v>
      </c>
    </row>
    <row r="34" spans="2:56">
      <c r="B34" s="1102"/>
      <c r="C34" s="1143">
        <v>24</v>
      </c>
      <c r="D34" s="1112" t="s">
        <v>146</v>
      </c>
      <c r="E34" s="1144" t="s">
        <v>327</v>
      </c>
      <c r="F34" s="1114">
        <v>1</v>
      </c>
      <c r="G34" s="1115">
        <v>1.0375246806591871</v>
      </c>
      <c r="H34" s="1116">
        <v>1</v>
      </c>
      <c r="I34" s="1116">
        <v>1</v>
      </c>
      <c r="J34" s="1116">
        <v>1</v>
      </c>
      <c r="K34" s="1115">
        <v>1.0420466712221361</v>
      </c>
      <c r="L34" s="1116">
        <v>1</v>
      </c>
      <c r="M34" s="1115">
        <v>1.1732331791612272</v>
      </c>
      <c r="N34" s="1116">
        <v>1</v>
      </c>
      <c r="O34" s="1116">
        <v>1</v>
      </c>
      <c r="P34" s="1116">
        <v>1</v>
      </c>
      <c r="Q34" s="1116">
        <v>1</v>
      </c>
      <c r="R34" s="1116">
        <v>1</v>
      </c>
      <c r="S34" s="1116">
        <v>1</v>
      </c>
      <c r="T34" s="1115">
        <v>1.1274424763829207</v>
      </c>
      <c r="U34" s="1116">
        <v>1</v>
      </c>
      <c r="V34" s="1116">
        <v>1</v>
      </c>
      <c r="W34" s="1115">
        <v>1.1561079941945533</v>
      </c>
      <c r="X34" s="1116">
        <v>1.0903286012792115</v>
      </c>
      <c r="Y34" s="1115">
        <v>1.052282280726031</v>
      </c>
      <c r="Z34" s="1115">
        <v>1.0613271115118543</v>
      </c>
      <c r="AA34" s="1116">
        <v>1</v>
      </c>
      <c r="AB34" s="1116">
        <v>1</v>
      </c>
      <c r="AC34" s="1117">
        <v>1</v>
      </c>
      <c r="AD34" s="1118">
        <v>1</v>
      </c>
      <c r="AE34" s="1116">
        <v>1</v>
      </c>
      <c r="AF34" s="1116">
        <v>1.0369149542569136</v>
      </c>
      <c r="AG34" s="1115">
        <v>1</v>
      </c>
      <c r="AH34" s="1116">
        <v>1</v>
      </c>
      <c r="AI34" s="1116">
        <v>1</v>
      </c>
      <c r="AJ34" s="1116">
        <v>1</v>
      </c>
      <c r="AK34" s="1115">
        <v>1.1234394346759842</v>
      </c>
      <c r="AL34" s="1116">
        <v>1</v>
      </c>
      <c r="AM34" s="1116">
        <v>1</v>
      </c>
      <c r="AN34" s="1116">
        <v>1.0250240193824203</v>
      </c>
      <c r="AO34" s="1116">
        <v>1.2493534799035726</v>
      </c>
      <c r="AP34" s="1116">
        <v>1.0630377092789229</v>
      </c>
      <c r="AQ34" s="1116">
        <v>1.0229213921927938</v>
      </c>
      <c r="AR34" s="1116">
        <v>1.1343145430210277</v>
      </c>
      <c r="AS34" s="1116">
        <v>1.0611774225257944</v>
      </c>
      <c r="AT34" s="1116">
        <v>1</v>
      </c>
      <c r="AU34" s="1116">
        <v>1.0271981100758321</v>
      </c>
      <c r="AV34" s="1116">
        <v>1.0768174197299301</v>
      </c>
      <c r="AW34" s="1116">
        <v>1.1238526315224531</v>
      </c>
      <c r="AX34" s="1116">
        <v>1</v>
      </c>
      <c r="AY34" s="1116">
        <v>1.0046114835127984</v>
      </c>
      <c r="AZ34" s="1119">
        <v>1</v>
      </c>
      <c r="BA34" s="1102"/>
      <c r="BB34" s="1143">
        <v>24</v>
      </c>
      <c r="BC34" s="1112" t="s">
        <v>146</v>
      </c>
      <c r="BD34" s="1145" t="s">
        <v>327</v>
      </c>
    </row>
    <row r="35" spans="2:56">
      <c r="B35" s="1102"/>
      <c r="C35" s="1143">
        <v>25</v>
      </c>
      <c r="D35" s="1112" t="s">
        <v>147</v>
      </c>
      <c r="E35" s="1144" t="s">
        <v>328</v>
      </c>
      <c r="F35" s="1114">
        <v>1</v>
      </c>
      <c r="G35" s="1115">
        <v>1.259188706744532</v>
      </c>
      <c r="H35" s="1116">
        <v>1</v>
      </c>
      <c r="I35" s="1116">
        <v>1</v>
      </c>
      <c r="J35" s="1116">
        <v>1</v>
      </c>
      <c r="K35" s="1115">
        <v>1.1079364666631886</v>
      </c>
      <c r="L35" s="1116">
        <v>1</v>
      </c>
      <c r="M35" s="1115">
        <v>0.80133436171800676</v>
      </c>
      <c r="N35" s="1116">
        <v>1</v>
      </c>
      <c r="O35" s="1116">
        <v>1</v>
      </c>
      <c r="P35" s="1116">
        <v>1</v>
      </c>
      <c r="Q35" s="1116">
        <v>1</v>
      </c>
      <c r="R35" s="1116">
        <v>1</v>
      </c>
      <c r="S35" s="1116">
        <v>1</v>
      </c>
      <c r="T35" s="1115">
        <v>1.0593540790611884</v>
      </c>
      <c r="U35" s="1116">
        <v>1</v>
      </c>
      <c r="V35" s="1116">
        <v>1</v>
      </c>
      <c r="W35" s="1115">
        <v>1.1189062963263163</v>
      </c>
      <c r="X35" s="1116">
        <v>1.0547311889709865</v>
      </c>
      <c r="Y35" s="1115">
        <v>1.2148915840407042</v>
      </c>
      <c r="Z35" s="1115">
        <v>1.041049826660478</v>
      </c>
      <c r="AA35" s="1116">
        <v>1</v>
      </c>
      <c r="AB35" s="1116">
        <v>1</v>
      </c>
      <c r="AC35" s="1117">
        <v>1</v>
      </c>
      <c r="AD35" s="1118">
        <v>1</v>
      </c>
      <c r="AE35" s="1116">
        <v>1</v>
      </c>
      <c r="AF35" s="1116">
        <v>1.0199390175007346</v>
      </c>
      <c r="AG35" s="1115">
        <v>1</v>
      </c>
      <c r="AH35" s="1116">
        <v>1</v>
      </c>
      <c r="AI35" s="1116">
        <v>1</v>
      </c>
      <c r="AJ35" s="1116">
        <v>1</v>
      </c>
      <c r="AK35" s="1115">
        <v>1.1889353927347492</v>
      </c>
      <c r="AL35" s="1116">
        <v>1</v>
      </c>
      <c r="AM35" s="1116">
        <v>1</v>
      </c>
      <c r="AN35" s="1116">
        <v>1.0273633758676173</v>
      </c>
      <c r="AO35" s="1116">
        <v>1.0837820314837647</v>
      </c>
      <c r="AP35" s="1116">
        <v>1.2952461993437605</v>
      </c>
      <c r="AQ35" s="1116">
        <v>1.031666020958194</v>
      </c>
      <c r="AR35" s="1116">
        <v>0.98886446258564409</v>
      </c>
      <c r="AS35" s="1116">
        <v>0.87149576993213551</v>
      </c>
      <c r="AT35" s="1116">
        <v>1</v>
      </c>
      <c r="AU35" s="1116">
        <v>0.89182800579414423</v>
      </c>
      <c r="AV35" s="1116">
        <v>1.0122788616316702</v>
      </c>
      <c r="AW35" s="1116">
        <v>1.1002522287973973</v>
      </c>
      <c r="AX35" s="1116">
        <v>1</v>
      </c>
      <c r="AY35" s="1116">
        <v>0.30211614061967884</v>
      </c>
      <c r="AZ35" s="1119">
        <v>1</v>
      </c>
      <c r="BA35" s="1102"/>
      <c r="BB35" s="1143">
        <v>25</v>
      </c>
      <c r="BC35" s="1112" t="s">
        <v>147</v>
      </c>
      <c r="BD35" s="1145" t="s">
        <v>328</v>
      </c>
    </row>
    <row r="36" spans="2:56">
      <c r="B36" s="1102"/>
      <c r="C36" s="1143">
        <v>26</v>
      </c>
      <c r="D36" s="1112" t="s">
        <v>148</v>
      </c>
      <c r="E36" s="1144" t="s">
        <v>329</v>
      </c>
      <c r="F36" s="1114">
        <v>1</v>
      </c>
      <c r="G36" s="1115">
        <v>1.0230264401546498</v>
      </c>
      <c r="H36" s="1116">
        <v>1</v>
      </c>
      <c r="I36" s="1116">
        <v>1</v>
      </c>
      <c r="J36" s="1116">
        <v>1</v>
      </c>
      <c r="K36" s="1115">
        <v>1.1106170396687665</v>
      </c>
      <c r="L36" s="1116">
        <v>1</v>
      </c>
      <c r="M36" s="1115">
        <v>1.255297058628787</v>
      </c>
      <c r="N36" s="1116">
        <v>1</v>
      </c>
      <c r="O36" s="1116">
        <v>1</v>
      </c>
      <c r="P36" s="1116">
        <v>1</v>
      </c>
      <c r="Q36" s="1116">
        <v>1</v>
      </c>
      <c r="R36" s="1116">
        <v>1</v>
      </c>
      <c r="S36" s="1116">
        <v>1</v>
      </c>
      <c r="T36" s="1115">
        <v>1.2084683007931927</v>
      </c>
      <c r="U36" s="1116">
        <v>1</v>
      </c>
      <c r="V36" s="1116">
        <v>1</v>
      </c>
      <c r="W36" s="1115">
        <v>1.1611974299036312</v>
      </c>
      <c r="X36" s="1116">
        <v>1.0431849450640049</v>
      </c>
      <c r="Y36" s="1115">
        <v>1.3804542300201739</v>
      </c>
      <c r="Z36" s="1115">
        <v>1.1014747429181058</v>
      </c>
      <c r="AA36" s="1116">
        <v>1</v>
      </c>
      <c r="AB36" s="1116">
        <v>1</v>
      </c>
      <c r="AC36" s="1117">
        <v>1</v>
      </c>
      <c r="AD36" s="1118">
        <v>1</v>
      </c>
      <c r="AE36" s="1116">
        <v>1</v>
      </c>
      <c r="AF36" s="1116">
        <v>1.08453155570358</v>
      </c>
      <c r="AG36" s="1115">
        <v>1</v>
      </c>
      <c r="AH36" s="1116">
        <v>1</v>
      </c>
      <c r="AI36" s="1116">
        <v>1</v>
      </c>
      <c r="AJ36" s="1116">
        <v>1</v>
      </c>
      <c r="AK36" s="1115">
        <v>1.2140105424278371</v>
      </c>
      <c r="AL36" s="1116">
        <v>1</v>
      </c>
      <c r="AM36" s="1116">
        <v>1</v>
      </c>
      <c r="AN36" s="1116">
        <v>1.0249290107833469</v>
      </c>
      <c r="AO36" s="1116">
        <v>1.1023099016251394</v>
      </c>
      <c r="AP36" s="1116">
        <v>1.1931461421236402</v>
      </c>
      <c r="AQ36" s="1116">
        <v>1.026148911268846</v>
      </c>
      <c r="AR36" s="1116">
        <v>0.95661726788014911</v>
      </c>
      <c r="AS36" s="1116">
        <v>1.0750699154856278</v>
      </c>
      <c r="AT36" s="1116">
        <v>1</v>
      </c>
      <c r="AU36" s="1116">
        <v>1.0101289318178408</v>
      </c>
      <c r="AV36" s="1116">
        <v>1.1932299326165547</v>
      </c>
      <c r="AW36" s="1116">
        <v>1.2146506008222511</v>
      </c>
      <c r="AX36" s="1116">
        <v>1</v>
      </c>
      <c r="AY36" s="1116">
        <v>1.07962844480053</v>
      </c>
      <c r="AZ36" s="1119">
        <v>1</v>
      </c>
      <c r="BA36" s="1102"/>
      <c r="BB36" s="1143">
        <v>26</v>
      </c>
      <c r="BC36" s="1112" t="s">
        <v>148</v>
      </c>
      <c r="BD36" s="1145" t="s">
        <v>329</v>
      </c>
    </row>
    <row r="37" spans="2:56">
      <c r="B37" s="1102"/>
      <c r="C37" s="1143">
        <v>27</v>
      </c>
      <c r="D37" s="1112" t="s">
        <v>149</v>
      </c>
      <c r="E37" s="1144" t="s">
        <v>330</v>
      </c>
      <c r="F37" s="1114">
        <v>1</v>
      </c>
      <c r="G37" s="1115">
        <v>1.060585140443862</v>
      </c>
      <c r="H37" s="1116">
        <v>1</v>
      </c>
      <c r="I37" s="1116">
        <v>1</v>
      </c>
      <c r="J37" s="1116">
        <v>1</v>
      </c>
      <c r="K37" s="1115">
        <v>1.041634249397827</v>
      </c>
      <c r="L37" s="1116">
        <v>1</v>
      </c>
      <c r="M37" s="1115">
        <v>0.91839297704574885</v>
      </c>
      <c r="N37" s="1116">
        <v>1</v>
      </c>
      <c r="O37" s="1116">
        <v>1</v>
      </c>
      <c r="P37" s="1116">
        <v>1</v>
      </c>
      <c r="Q37" s="1116">
        <v>1</v>
      </c>
      <c r="R37" s="1116">
        <v>1</v>
      </c>
      <c r="S37" s="1116">
        <v>1</v>
      </c>
      <c r="T37" s="1115">
        <v>1.0964444777142779</v>
      </c>
      <c r="U37" s="1116">
        <v>1</v>
      </c>
      <c r="V37" s="1116">
        <v>1</v>
      </c>
      <c r="W37" s="1115">
        <v>0.95171856640436547</v>
      </c>
      <c r="X37" s="1116">
        <v>0.9743074752361246</v>
      </c>
      <c r="Y37" s="1115">
        <v>1.2501192486192778</v>
      </c>
      <c r="Z37" s="1115">
        <v>0.87153531310635834</v>
      </c>
      <c r="AA37" s="1116">
        <v>1</v>
      </c>
      <c r="AB37" s="1116">
        <v>1</v>
      </c>
      <c r="AC37" s="1117">
        <v>1</v>
      </c>
      <c r="AD37" s="1118">
        <v>1</v>
      </c>
      <c r="AE37" s="1116">
        <v>1</v>
      </c>
      <c r="AF37" s="1116">
        <v>0.98942586349350914</v>
      </c>
      <c r="AG37" s="1115">
        <v>1</v>
      </c>
      <c r="AH37" s="1116">
        <v>1</v>
      </c>
      <c r="AI37" s="1116">
        <v>1</v>
      </c>
      <c r="AJ37" s="1116">
        <v>1</v>
      </c>
      <c r="AK37" s="1115">
        <v>1.1513558089586391</v>
      </c>
      <c r="AL37" s="1116">
        <v>1</v>
      </c>
      <c r="AM37" s="1116">
        <v>1</v>
      </c>
      <c r="AN37" s="1116">
        <v>1.1140533427835024</v>
      </c>
      <c r="AO37" s="1116">
        <v>0.85698017574983332</v>
      </c>
      <c r="AP37" s="1116">
        <v>0.7000425204036721</v>
      </c>
      <c r="AQ37" s="1116">
        <v>1.1011695315511545</v>
      </c>
      <c r="AR37" s="1116">
        <v>1.5897749494247848</v>
      </c>
      <c r="AS37" s="1116">
        <v>1.1358032837383505</v>
      </c>
      <c r="AT37" s="1116">
        <v>1</v>
      </c>
      <c r="AU37" s="1116">
        <v>1.0927358232722175</v>
      </c>
      <c r="AV37" s="1116">
        <v>1.1255551201895591</v>
      </c>
      <c r="AW37" s="1116">
        <v>1.0694208214583465</v>
      </c>
      <c r="AX37" s="1116">
        <v>1</v>
      </c>
      <c r="AY37" s="1116">
        <v>1.6640815768144643</v>
      </c>
      <c r="AZ37" s="1119">
        <v>1</v>
      </c>
      <c r="BA37" s="1102"/>
      <c r="BB37" s="1143">
        <v>27</v>
      </c>
      <c r="BC37" s="1112" t="s">
        <v>149</v>
      </c>
      <c r="BD37" s="1145" t="s">
        <v>330</v>
      </c>
    </row>
    <row r="38" spans="2:56">
      <c r="B38" s="1102"/>
      <c r="C38" s="1143">
        <v>28</v>
      </c>
      <c r="D38" s="1146" t="s">
        <v>150</v>
      </c>
      <c r="E38" s="1147" t="s">
        <v>331</v>
      </c>
      <c r="F38" s="1114">
        <v>1</v>
      </c>
      <c r="G38" s="1115">
        <v>1.2899746770942044</v>
      </c>
      <c r="H38" s="1116">
        <v>1</v>
      </c>
      <c r="I38" s="1116">
        <v>1</v>
      </c>
      <c r="J38" s="1116">
        <v>1</v>
      </c>
      <c r="K38" s="1115">
        <v>1.0703184105097452</v>
      </c>
      <c r="L38" s="1116">
        <v>1</v>
      </c>
      <c r="M38" s="1115">
        <v>1.2915299812208541</v>
      </c>
      <c r="N38" s="1116">
        <v>1</v>
      </c>
      <c r="O38" s="1116">
        <v>1</v>
      </c>
      <c r="P38" s="1116">
        <v>1</v>
      </c>
      <c r="Q38" s="1116">
        <v>1</v>
      </c>
      <c r="R38" s="1116">
        <v>1</v>
      </c>
      <c r="S38" s="1116">
        <v>1</v>
      </c>
      <c r="T38" s="1115">
        <v>1.0576399441220683</v>
      </c>
      <c r="U38" s="1116">
        <v>1</v>
      </c>
      <c r="V38" s="1116">
        <v>1</v>
      </c>
      <c r="W38" s="1115">
        <v>1.1185362634554434</v>
      </c>
      <c r="X38" s="1116">
        <v>0.93486686434181743</v>
      </c>
      <c r="Y38" s="1115">
        <v>1.0012457904555763</v>
      </c>
      <c r="Z38" s="1115">
        <v>0.99638312881386859</v>
      </c>
      <c r="AA38" s="1116">
        <v>1</v>
      </c>
      <c r="AB38" s="1116">
        <v>1</v>
      </c>
      <c r="AC38" s="1117">
        <v>1</v>
      </c>
      <c r="AD38" s="1118">
        <v>1</v>
      </c>
      <c r="AE38" s="1116">
        <v>1</v>
      </c>
      <c r="AF38" s="1116">
        <v>0.94684651904733252</v>
      </c>
      <c r="AG38" s="1115">
        <v>1</v>
      </c>
      <c r="AH38" s="1116">
        <v>1</v>
      </c>
      <c r="AI38" s="1116">
        <v>1</v>
      </c>
      <c r="AJ38" s="1116">
        <v>1</v>
      </c>
      <c r="AK38" s="1115">
        <v>1.3099383360176677</v>
      </c>
      <c r="AL38" s="1116">
        <v>1</v>
      </c>
      <c r="AM38" s="1116">
        <v>1</v>
      </c>
      <c r="AN38" s="1116">
        <v>0.80248511091007702</v>
      </c>
      <c r="AO38" s="1116">
        <v>1.8905910966867945</v>
      </c>
      <c r="AP38" s="1116">
        <v>1.2460199163464629</v>
      </c>
      <c r="AQ38" s="1116">
        <v>0.88380380825736671</v>
      </c>
      <c r="AR38" s="1116">
        <v>0.5324071833046834</v>
      </c>
      <c r="AS38" s="1116">
        <v>1.0192437013743203</v>
      </c>
      <c r="AT38" s="1116">
        <v>1</v>
      </c>
      <c r="AU38" s="1116">
        <v>1.0224613653696031</v>
      </c>
      <c r="AV38" s="1116">
        <v>1.1436402742386294</v>
      </c>
      <c r="AW38" s="1116">
        <v>1.124061675143349</v>
      </c>
      <c r="AX38" s="1116">
        <v>1</v>
      </c>
      <c r="AY38" s="1116">
        <v>0.6206683797287631</v>
      </c>
      <c r="AZ38" s="1119">
        <v>1</v>
      </c>
      <c r="BA38" s="1102"/>
      <c r="BB38" s="1143">
        <v>28</v>
      </c>
      <c r="BC38" s="1146" t="s">
        <v>150</v>
      </c>
      <c r="BD38" s="1148" t="s">
        <v>331</v>
      </c>
    </row>
    <row r="39" spans="2:56">
      <c r="B39" s="1102"/>
      <c r="C39" s="1143">
        <v>29</v>
      </c>
      <c r="D39" s="1149" t="s">
        <v>151</v>
      </c>
      <c r="E39" s="1150" t="s">
        <v>332</v>
      </c>
      <c r="F39" s="1114">
        <v>1</v>
      </c>
      <c r="G39" s="1115">
        <v>1.319221105932699</v>
      </c>
      <c r="H39" s="1116">
        <v>1</v>
      </c>
      <c r="I39" s="1116">
        <v>1</v>
      </c>
      <c r="J39" s="1116">
        <v>1</v>
      </c>
      <c r="K39" s="1115">
        <v>1.0699451000032583</v>
      </c>
      <c r="L39" s="1116">
        <v>1</v>
      </c>
      <c r="M39" s="1115">
        <v>1.2904997614515854</v>
      </c>
      <c r="N39" s="1116">
        <v>1</v>
      </c>
      <c r="O39" s="1116">
        <v>1</v>
      </c>
      <c r="P39" s="1116">
        <v>1</v>
      </c>
      <c r="Q39" s="1116">
        <v>1</v>
      </c>
      <c r="R39" s="1116">
        <v>1</v>
      </c>
      <c r="S39" s="1116">
        <v>1</v>
      </c>
      <c r="T39" s="1115">
        <v>1.1939799684392931</v>
      </c>
      <c r="U39" s="1116">
        <v>1</v>
      </c>
      <c r="V39" s="1116">
        <v>1</v>
      </c>
      <c r="W39" s="1115">
        <v>1.1853978995626757</v>
      </c>
      <c r="X39" s="1116">
        <v>1.1436490385234772</v>
      </c>
      <c r="Y39" s="1115">
        <v>1.3422050106774694</v>
      </c>
      <c r="Z39" s="1115">
        <v>1.0581114372451565</v>
      </c>
      <c r="AA39" s="1116">
        <v>1</v>
      </c>
      <c r="AB39" s="1116">
        <v>1</v>
      </c>
      <c r="AC39" s="1117">
        <v>1</v>
      </c>
      <c r="AD39" s="1118">
        <v>1</v>
      </c>
      <c r="AE39" s="1116">
        <v>1</v>
      </c>
      <c r="AF39" s="1116">
        <v>1.0759279141796763</v>
      </c>
      <c r="AG39" s="1115">
        <v>1</v>
      </c>
      <c r="AH39" s="1116">
        <v>1</v>
      </c>
      <c r="AI39" s="1116">
        <v>1</v>
      </c>
      <c r="AJ39" s="1116">
        <v>1</v>
      </c>
      <c r="AK39" s="1115">
        <v>0.75999095739141409</v>
      </c>
      <c r="AL39" s="1116">
        <v>1</v>
      </c>
      <c r="AM39" s="1116">
        <v>1</v>
      </c>
      <c r="AN39" s="1116">
        <v>1.1676740808235118</v>
      </c>
      <c r="AO39" s="1116">
        <v>0.73064188991678114</v>
      </c>
      <c r="AP39" s="1116">
        <v>1.0684173545367075</v>
      </c>
      <c r="AQ39" s="1116">
        <v>1.0853320205646955</v>
      </c>
      <c r="AR39" s="1116">
        <v>1.0390550033599968</v>
      </c>
      <c r="AS39" s="1116">
        <v>1.0720663398258121</v>
      </c>
      <c r="AT39" s="1116">
        <v>1</v>
      </c>
      <c r="AU39" s="1116">
        <v>0</v>
      </c>
      <c r="AV39" s="1116">
        <v>1.1098723043275727</v>
      </c>
      <c r="AW39" s="1116">
        <v>1.2063339666278619</v>
      </c>
      <c r="AX39" s="1116">
        <v>1</v>
      </c>
      <c r="AY39" s="1116">
        <v>1.9277320814231997</v>
      </c>
      <c r="AZ39" s="1119">
        <v>1</v>
      </c>
      <c r="BA39" s="1102"/>
      <c r="BB39" s="1143">
        <v>29</v>
      </c>
      <c r="BC39" s="1149" t="s">
        <v>151</v>
      </c>
      <c r="BD39" s="1151" t="s">
        <v>332</v>
      </c>
    </row>
    <row r="40" spans="2:56">
      <c r="B40" s="1102"/>
      <c r="C40" s="1143">
        <v>30</v>
      </c>
      <c r="D40" s="1112" t="s">
        <v>152</v>
      </c>
      <c r="E40" s="1144" t="s">
        <v>333</v>
      </c>
      <c r="F40" s="1114">
        <v>1</v>
      </c>
      <c r="G40" s="1115">
        <v>0.48920852913465934</v>
      </c>
      <c r="H40" s="1116">
        <v>1</v>
      </c>
      <c r="I40" s="1116">
        <v>1</v>
      </c>
      <c r="J40" s="1116">
        <v>1</v>
      </c>
      <c r="K40" s="1115">
        <v>0.90189539594338963</v>
      </c>
      <c r="L40" s="1116">
        <v>1</v>
      </c>
      <c r="M40" s="1115">
        <v>1.311652818012103</v>
      </c>
      <c r="N40" s="1116">
        <v>1</v>
      </c>
      <c r="O40" s="1116">
        <v>1</v>
      </c>
      <c r="P40" s="1116">
        <v>1</v>
      </c>
      <c r="Q40" s="1116">
        <v>1</v>
      </c>
      <c r="R40" s="1116">
        <v>1</v>
      </c>
      <c r="S40" s="1116">
        <v>1</v>
      </c>
      <c r="T40" s="1115">
        <v>0.99553032771809136</v>
      </c>
      <c r="U40" s="1116">
        <v>1</v>
      </c>
      <c r="V40" s="1116">
        <v>1</v>
      </c>
      <c r="W40" s="1115">
        <v>1.0661615818084669</v>
      </c>
      <c r="X40" s="1116">
        <v>1.0378080803403551</v>
      </c>
      <c r="Y40" s="1115">
        <v>0.95784229813666311</v>
      </c>
      <c r="Z40" s="1115">
        <v>0</v>
      </c>
      <c r="AA40" s="1116">
        <v>1</v>
      </c>
      <c r="AB40" s="1116">
        <v>1.0589444251471714</v>
      </c>
      <c r="AC40" s="1117">
        <v>1</v>
      </c>
      <c r="AD40" s="1118">
        <v>1</v>
      </c>
      <c r="AE40" s="1116">
        <v>1</v>
      </c>
      <c r="AF40" s="1116">
        <v>0.37634078926870534</v>
      </c>
      <c r="AG40" s="1115">
        <v>1</v>
      </c>
      <c r="AH40" s="1116">
        <v>1</v>
      </c>
      <c r="AI40" s="1116">
        <v>1</v>
      </c>
      <c r="AJ40" s="1116">
        <v>1</v>
      </c>
      <c r="AK40" s="1115">
        <v>0.97462542186336731</v>
      </c>
      <c r="AL40" s="1116">
        <v>1</v>
      </c>
      <c r="AM40" s="1116">
        <v>1</v>
      </c>
      <c r="AN40" s="1116">
        <v>0.87663730843588628</v>
      </c>
      <c r="AO40" s="1116">
        <v>2.1579606001719558</v>
      </c>
      <c r="AP40" s="1116">
        <v>1</v>
      </c>
      <c r="AQ40" s="1116">
        <v>0</v>
      </c>
      <c r="AR40" s="1116">
        <v>0.42307290623397953</v>
      </c>
      <c r="AS40" s="1116">
        <v>0.97684173046913292</v>
      </c>
      <c r="AT40" s="1116">
        <v>1</v>
      </c>
      <c r="AU40" s="1116">
        <v>1.2255791781575318</v>
      </c>
      <c r="AV40" s="1116">
        <v>0.16661981217774677</v>
      </c>
      <c r="AW40" s="1116">
        <v>0.65968398206807066</v>
      </c>
      <c r="AX40" s="1116">
        <v>1</v>
      </c>
      <c r="AY40" s="1116">
        <v>1.4440063384816066</v>
      </c>
      <c r="AZ40" s="1119">
        <v>1</v>
      </c>
      <c r="BA40" s="1102"/>
      <c r="BB40" s="1143">
        <v>30</v>
      </c>
      <c r="BC40" s="1112" t="s">
        <v>152</v>
      </c>
      <c r="BD40" s="1145" t="s">
        <v>333</v>
      </c>
    </row>
    <row r="41" spans="2:56">
      <c r="B41" s="1102"/>
      <c r="C41" s="1143">
        <v>31</v>
      </c>
      <c r="D41" s="1112" t="s">
        <v>153</v>
      </c>
      <c r="E41" s="1144" t="s">
        <v>334</v>
      </c>
      <c r="F41" s="1114">
        <v>1</v>
      </c>
      <c r="G41" s="1115">
        <v>0.82458638652703009</v>
      </c>
      <c r="H41" s="1116">
        <v>1</v>
      </c>
      <c r="I41" s="1116">
        <v>1</v>
      </c>
      <c r="J41" s="1116">
        <v>1</v>
      </c>
      <c r="K41" s="1115">
        <v>1.0797064585495022</v>
      </c>
      <c r="L41" s="1116">
        <v>1</v>
      </c>
      <c r="M41" s="1115">
        <v>1.1034121971280242</v>
      </c>
      <c r="N41" s="1116">
        <v>1</v>
      </c>
      <c r="O41" s="1116">
        <v>1</v>
      </c>
      <c r="P41" s="1116">
        <v>1</v>
      </c>
      <c r="Q41" s="1116">
        <v>1</v>
      </c>
      <c r="R41" s="1116">
        <v>1</v>
      </c>
      <c r="S41" s="1116">
        <v>1</v>
      </c>
      <c r="T41" s="1115">
        <v>0.96243537475425756</v>
      </c>
      <c r="U41" s="1116">
        <v>1</v>
      </c>
      <c r="V41" s="1116">
        <v>1</v>
      </c>
      <c r="W41" s="1115">
        <v>1.258924169665572</v>
      </c>
      <c r="X41" s="1116">
        <v>1.0208706027201315</v>
      </c>
      <c r="Y41" s="1115">
        <v>1.1061323624775454</v>
      </c>
      <c r="Z41" s="1115">
        <v>1.0883412572746236</v>
      </c>
      <c r="AA41" s="1116">
        <v>1</v>
      </c>
      <c r="AB41" s="1116">
        <v>1</v>
      </c>
      <c r="AC41" s="1117">
        <v>1</v>
      </c>
      <c r="AD41" s="1118">
        <v>1</v>
      </c>
      <c r="AE41" s="1116">
        <v>1</v>
      </c>
      <c r="AF41" s="1116">
        <v>1.0988693077181766</v>
      </c>
      <c r="AG41" s="1115">
        <v>1</v>
      </c>
      <c r="AH41" s="1116">
        <v>1</v>
      </c>
      <c r="AI41" s="1116">
        <v>1</v>
      </c>
      <c r="AJ41" s="1116">
        <v>1</v>
      </c>
      <c r="AK41" s="1115">
        <v>1.0977135405266789</v>
      </c>
      <c r="AL41" s="1116">
        <v>1</v>
      </c>
      <c r="AM41" s="1116">
        <v>1</v>
      </c>
      <c r="AN41" s="1116">
        <v>1.0619651787551405</v>
      </c>
      <c r="AO41" s="1116">
        <v>0.91170773616314416</v>
      </c>
      <c r="AP41" s="1116">
        <v>1.0371402860294596</v>
      </c>
      <c r="AQ41" s="1116">
        <v>0.98346731478433258</v>
      </c>
      <c r="AR41" s="1116">
        <v>0.67602678753168388</v>
      </c>
      <c r="AS41" s="1116">
        <v>1.0538032975652647</v>
      </c>
      <c r="AT41" s="1116">
        <v>1</v>
      </c>
      <c r="AU41" s="1116">
        <v>1.0866063078604276</v>
      </c>
      <c r="AV41" s="1116">
        <v>1.0424385540232288</v>
      </c>
      <c r="AW41" s="1116">
        <v>0.94995653626369836</v>
      </c>
      <c r="AX41" s="1116">
        <v>1</v>
      </c>
      <c r="AY41" s="1116">
        <v>0.88724636051960715</v>
      </c>
      <c r="AZ41" s="1119">
        <v>1</v>
      </c>
      <c r="BA41" s="1102"/>
      <c r="BB41" s="1143">
        <v>31</v>
      </c>
      <c r="BC41" s="1112" t="s">
        <v>153</v>
      </c>
      <c r="BD41" s="1145" t="s">
        <v>334</v>
      </c>
    </row>
    <row r="42" spans="2:56">
      <c r="B42" s="1124"/>
      <c r="C42" s="1143">
        <v>32</v>
      </c>
      <c r="D42" s="1146" t="s">
        <v>154</v>
      </c>
      <c r="E42" s="1144" t="s">
        <v>335</v>
      </c>
      <c r="F42" s="1114">
        <v>1</v>
      </c>
      <c r="G42" s="1115">
        <v>1.449603092323984</v>
      </c>
      <c r="H42" s="1116">
        <v>1</v>
      </c>
      <c r="I42" s="1116">
        <v>1</v>
      </c>
      <c r="J42" s="1116">
        <v>1</v>
      </c>
      <c r="K42" s="1115">
        <v>1.1206921017266331</v>
      </c>
      <c r="L42" s="1116">
        <v>1</v>
      </c>
      <c r="M42" s="1115">
        <v>1.1224611655497059</v>
      </c>
      <c r="N42" s="1116">
        <v>1</v>
      </c>
      <c r="O42" s="1116">
        <v>1</v>
      </c>
      <c r="P42" s="1116">
        <v>1</v>
      </c>
      <c r="Q42" s="1116">
        <v>1</v>
      </c>
      <c r="R42" s="1116">
        <v>1</v>
      </c>
      <c r="S42" s="1116">
        <v>1</v>
      </c>
      <c r="T42" s="1115">
        <v>0.92191960992286415</v>
      </c>
      <c r="U42" s="1116">
        <v>1</v>
      </c>
      <c r="V42" s="1116">
        <v>1</v>
      </c>
      <c r="W42" s="1115">
        <v>1.0703525858227956</v>
      </c>
      <c r="X42" s="1116">
        <v>0.99200973808321324</v>
      </c>
      <c r="Y42" s="1115">
        <v>1.4007976465545517</v>
      </c>
      <c r="Z42" s="1115">
        <v>1.0240977795375932</v>
      </c>
      <c r="AA42" s="1116">
        <v>1</v>
      </c>
      <c r="AB42" s="1116">
        <v>1</v>
      </c>
      <c r="AC42" s="1117">
        <v>1</v>
      </c>
      <c r="AD42" s="1118">
        <v>1</v>
      </c>
      <c r="AE42" s="1116">
        <v>1</v>
      </c>
      <c r="AF42" s="1116">
        <v>1.0352391880182239</v>
      </c>
      <c r="AG42" s="1115">
        <v>1</v>
      </c>
      <c r="AH42" s="1116">
        <v>1</v>
      </c>
      <c r="AI42" s="1116">
        <v>1</v>
      </c>
      <c r="AJ42" s="1116">
        <v>1</v>
      </c>
      <c r="AK42" s="1115">
        <v>1.0988132949158484</v>
      </c>
      <c r="AL42" s="1116">
        <v>1</v>
      </c>
      <c r="AM42" s="1116">
        <v>1</v>
      </c>
      <c r="AN42" s="1116">
        <v>1.0278218834510306</v>
      </c>
      <c r="AO42" s="1116">
        <v>0.97107830677278273</v>
      </c>
      <c r="AP42" s="1116">
        <v>0.79716162570144256</v>
      </c>
      <c r="AQ42" s="1116">
        <v>0.97861627443150401</v>
      </c>
      <c r="AR42" s="1116">
        <v>1.093640965914342</v>
      </c>
      <c r="AS42" s="1116">
        <v>1.0348548381083806</v>
      </c>
      <c r="AT42" s="1116">
        <v>1</v>
      </c>
      <c r="AU42" s="1116">
        <v>1.1107291905685877</v>
      </c>
      <c r="AV42" s="1116">
        <v>1.0463345174303844</v>
      </c>
      <c r="AW42" s="1116">
        <v>1.0848174451692052</v>
      </c>
      <c r="AX42" s="1116">
        <v>1</v>
      </c>
      <c r="AY42" s="1116">
        <v>0.96496636792981416</v>
      </c>
      <c r="AZ42" s="1119">
        <v>1</v>
      </c>
      <c r="BA42" s="1124"/>
      <c r="BB42" s="1143">
        <v>32</v>
      </c>
      <c r="BC42" s="1146" t="s">
        <v>154</v>
      </c>
      <c r="BD42" s="1145" t="s">
        <v>335</v>
      </c>
    </row>
    <row r="43" spans="2:56">
      <c r="B43" s="1102" t="s">
        <v>336</v>
      </c>
      <c r="C43" s="1152"/>
      <c r="D43" s="1153" t="s">
        <v>337</v>
      </c>
      <c r="E43" s="1154" t="s">
        <v>338</v>
      </c>
      <c r="F43" s="1139"/>
      <c r="G43" s="1140"/>
      <c r="H43" s="1140"/>
      <c r="I43" s="1140"/>
      <c r="J43" s="1140"/>
      <c r="K43" s="1140"/>
      <c r="L43" s="1140"/>
      <c r="M43" s="1140"/>
      <c r="N43" s="1140"/>
      <c r="O43" s="1140"/>
      <c r="P43" s="1140"/>
      <c r="Q43" s="1140"/>
      <c r="R43" s="1140"/>
      <c r="S43" s="1140"/>
      <c r="T43" s="1140"/>
      <c r="U43" s="1140"/>
      <c r="V43" s="1140"/>
      <c r="W43" s="1140"/>
      <c r="X43" s="1140"/>
      <c r="Y43" s="1140"/>
      <c r="Z43" s="1140"/>
      <c r="AA43" s="1140"/>
      <c r="AB43" s="1140"/>
      <c r="AC43" s="1141"/>
      <c r="AD43" s="1142"/>
      <c r="AE43" s="1140"/>
      <c r="AF43" s="1140"/>
      <c r="AG43" s="1140"/>
      <c r="AH43" s="1140"/>
      <c r="AI43" s="1140"/>
      <c r="AJ43" s="1140"/>
      <c r="AK43" s="1140"/>
      <c r="AL43" s="1140"/>
      <c r="AM43" s="1140"/>
      <c r="AN43" s="1140"/>
      <c r="AO43" s="1140"/>
      <c r="AP43" s="1140"/>
      <c r="AQ43" s="1140"/>
      <c r="AR43" s="1140"/>
      <c r="AS43" s="1140"/>
      <c r="AT43" s="1140"/>
      <c r="AU43" s="1140"/>
      <c r="AV43" s="1140"/>
      <c r="AW43" s="1140"/>
      <c r="AX43" s="1140"/>
      <c r="AY43" s="1140"/>
      <c r="AZ43" s="1141"/>
      <c r="BA43" s="1102" t="s">
        <v>336</v>
      </c>
      <c r="BB43" s="1152"/>
      <c r="BC43" s="1153" t="s">
        <v>337</v>
      </c>
      <c r="BD43" s="1155" t="s">
        <v>338</v>
      </c>
    </row>
    <row r="44" spans="2:56">
      <c r="B44" s="1156" t="s">
        <v>339</v>
      </c>
      <c r="C44" s="1157">
        <v>33</v>
      </c>
      <c r="D44" s="1112" t="s">
        <v>156</v>
      </c>
      <c r="E44" s="1150" t="s">
        <v>340</v>
      </c>
      <c r="F44" s="1114">
        <v>1</v>
      </c>
      <c r="G44" s="1115">
        <v>0.91413311421528343</v>
      </c>
      <c r="H44" s="1116">
        <v>1</v>
      </c>
      <c r="I44" s="1116">
        <v>1</v>
      </c>
      <c r="J44" s="1116">
        <v>1</v>
      </c>
      <c r="K44" s="1115">
        <v>1.0047534165181222</v>
      </c>
      <c r="L44" s="1116">
        <v>1</v>
      </c>
      <c r="M44" s="1115">
        <v>0.83161720169594189</v>
      </c>
      <c r="N44" s="1116">
        <v>1</v>
      </c>
      <c r="O44" s="1116">
        <v>1</v>
      </c>
      <c r="P44" s="1116">
        <v>1</v>
      </c>
      <c r="Q44" s="1116">
        <v>1</v>
      </c>
      <c r="R44" s="1116">
        <v>1</v>
      </c>
      <c r="S44" s="1116">
        <v>1</v>
      </c>
      <c r="T44" s="1115">
        <v>0.98418138676509359</v>
      </c>
      <c r="U44" s="1116">
        <v>1</v>
      </c>
      <c r="V44" s="1116">
        <v>1</v>
      </c>
      <c r="W44" s="1115">
        <v>1.0123536461694478</v>
      </c>
      <c r="X44" s="1116">
        <v>0.89797882579403276</v>
      </c>
      <c r="Y44" s="1115">
        <v>1.0184906968681382</v>
      </c>
      <c r="Z44" s="1115">
        <v>0.99724517906336085</v>
      </c>
      <c r="AA44" s="1116">
        <v>1</v>
      </c>
      <c r="AB44" s="1116">
        <v>1</v>
      </c>
      <c r="AC44" s="1117">
        <v>1</v>
      </c>
      <c r="AD44" s="1118">
        <v>1</v>
      </c>
      <c r="AE44" s="1116">
        <v>1</v>
      </c>
      <c r="AF44" s="1116">
        <v>1.0138303619665046</v>
      </c>
      <c r="AG44" s="1115">
        <v>1</v>
      </c>
      <c r="AH44" s="1116">
        <v>1</v>
      </c>
      <c r="AI44" s="1116">
        <v>1</v>
      </c>
      <c r="AJ44" s="1116">
        <v>1</v>
      </c>
      <c r="AK44" s="1115">
        <v>1.0634844868735083</v>
      </c>
      <c r="AL44" s="1116">
        <v>1</v>
      </c>
      <c r="AM44" s="1116">
        <v>1</v>
      </c>
      <c r="AN44" s="1116">
        <v>1.0057642615782152</v>
      </c>
      <c r="AO44" s="1116">
        <v>1.0164285714285712</v>
      </c>
      <c r="AP44" s="1116">
        <v>1.024656569214512</v>
      </c>
      <c r="AQ44" s="1116">
        <v>1.0128654970760234</v>
      </c>
      <c r="AR44" s="1116">
        <v>1.3998065593950584</v>
      </c>
      <c r="AS44" s="1116">
        <v>0.99199899199899211</v>
      </c>
      <c r="AT44" s="1116">
        <v>1</v>
      </c>
      <c r="AU44" s="1116">
        <v>0.9835924006908463</v>
      </c>
      <c r="AV44" s="1116">
        <v>1.0510279910824869</v>
      </c>
      <c r="AW44" s="1116">
        <v>1.0389768574908649</v>
      </c>
      <c r="AX44" s="1116">
        <v>1</v>
      </c>
      <c r="AY44" s="1116">
        <v>1.2678985681145509</v>
      </c>
      <c r="AZ44" s="1119">
        <v>1</v>
      </c>
      <c r="BA44" s="1156" t="s">
        <v>339</v>
      </c>
      <c r="BB44" s="1157">
        <v>33</v>
      </c>
      <c r="BC44" s="1112" t="s">
        <v>156</v>
      </c>
      <c r="BD44" s="1151" t="s">
        <v>340</v>
      </c>
    </row>
    <row r="45" spans="2:56">
      <c r="B45" s="1156" t="s">
        <v>341</v>
      </c>
      <c r="C45" s="1158">
        <v>34</v>
      </c>
      <c r="D45" s="1112" t="s">
        <v>157</v>
      </c>
      <c r="E45" s="1144" t="s">
        <v>342</v>
      </c>
      <c r="F45" s="1114">
        <v>1</v>
      </c>
      <c r="G45" s="1115">
        <v>0.93714285714285706</v>
      </c>
      <c r="H45" s="1116">
        <v>1</v>
      </c>
      <c r="I45" s="1116">
        <v>1</v>
      </c>
      <c r="J45" s="1116">
        <v>1</v>
      </c>
      <c r="K45" s="1115">
        <v>1.00836820083682</v>
      </c>
      <c r="L45" s="1116">
        <v>1</v>
      </c>
      <c r="M45" s="1115">
        <v>0.92399049881235151</v>
      </c>
      <c r="N45" s="1116">
        <v>1</v>
      </c>
      <c r="O45" s="1116">
        <v>1</v>
      </c>
      <c r="P45" s="1116">
        <v>1</v>
      </c>
      <c r="Q45" s="1116">
        <v>1</v>
      </c>
      <c r="R45" s="1116">
        <v>1</v>
      </c>
      <c r="S45" s="1116">
        <v>1</v>
      </c>
      <c r="T45" s="1115">
        <v>1.1896998888477213</v>
      </c>
      <c r="U45" s="1116">
        <v>1</v>
      </c>
      <c r="V45" s="1116">
        <v>1</v>
      </c>
      <c r="W45" s="1115">
        <v>1.0487804878048781</v>
      </c>
      <c r="X45" s="1116">
        <v>1.0320512820512822</v>
      </c>
      <c r="Y45" s="1115">
        <v>1.0538302277432712</v>
      </c>
      <c r="Z45" s="1115">
        <v>1.0347721822541966</v>
      </c>
      <c r="AA45" s="1116">
        <v>1</v>
      </c>
      <c r="AB45" s="1116">
        <v>0.977278134665715</v>
      </c>
      <c r="AC45" s="1117">
        <v>1</v>
      </c>
      <c r="AD45" s="1118">
        <v>1</v>
      </c>
      <c r="AE45" s="1116">
        <v>1</v>
      </c>
      <c r="AF45" s="1116">
        <v>1.0104475156301416</v>
      </c>
      <c r="AG45" s="1115">
        <v>1</v>
      </c>
      <c r="AH45" s="1116">
        <v>1</v>
      </c>
      <c r="AI45" s="1116">
        <v>1</v>
      </c>
      <c r="AJ45" s="1116">
        <v>1</v>
      </c>
      <c r="AK45" s="1115">
        <v>1.075</v>
      </c>
      <c r="AL45" s="1116">
        <v>1</v>
      </c>
      <c r="AM45" s="1116">
        <v>1</v>
      </c>
      <c r="AN45" s="1116">
        <v>1.1257142857142857</v>
      </c>
      <c r="AO45" s="1116">
        <v>0.990783410138249</v>
      </c>
      <c r="AP45" s="1116">
        <v>1.0164948453608249</v>
      </c>
      <c r="AQ45" s="1116">
        <v>0.99425287356321834</v>
      </c>
      <c r="AR45" s="1116">
        <v>1.3933333333333335</v>
      </c>
      <c r="AS45" s="1116">
        <v>1.0231800766283525</v>
      </c>
      <c r="AT45" s="1116">
        <v>1</v>
      </c>
      <c r="AU45" s="1116">
        <v>0.13600000000000001</v>
      </c>
      <c r="AV45" s="1116">
        <v>7.368421052631581E-2</v>
      </c>
      <c r="AW45" s="1116">
        <v>0.69266055045871555</v>
      </c>
      <c r="AX45" s="1116">
        <v>1</v>
      </c>
      <c r="AY45" s="1116">
        <v>1.0589519650655022</v>
      </c>
      <c r="AZ45" s="1119">
        <v>1</v>
      </c>
      <c r="BA45" s="1156" t="s">
        <v>341</v>
      </c>
      <c r="BB45" s="1158">
        <v>34</v>
      </c>
      <c r="BC45" s="1112" t="s">
        <v>157</v>
      </c>
      <c r="BD45" s="1145" t="s">
        <v>342</v>
      </c>
    </row>
    <row r="46" spans="2:56">
      <c r="B46" s="1156"/>
      <c r="C46" s="1158">
        <v>35</v>
      </c>
      <c r="D46" s="1112" t="s">
        <v>158</v>
      </c>
      <c r="E46" s="1144" t="s">
        <v>343</v>
      </c>
      <c r="F46" s="1114">
        <v>1</v>
      </c>
      <c r="G46" s="1115">
        <v>1</v>
      </c>
      <c r="H46" s="1116">
        <v>1</v>
      </c>
      <c r="I46" s="1116">
        <v>1</v>
      </c>
      <c r="J46" s="1116">
        <v>1</v>
      </c>
      <c r="K46" s="1115">
        <v>0.8</v>
      </c>
      <c r="L46" s="1116">
        <v>1</v>
      </c>
      <c r="M46" s="1115">
        <v>0.31707317073170732</v>
      </c>
      <c r="N46" s="1116">
        <v>1</v>
      </c>
      <c r="O46" s="1116">
        <v>1</v>
      </c>
      <c r="P46" s="1116">
        <v>1</v>
      </c>
      <c r="Q46" s="1116">
        <v>1</v>
      </c>
      <c r="R46" s="1116">
        <v>1</v>
      </c>
      <c r="S46" s="1116">
        <v>1</v>
      </c>
      <c r="T46" s="1115">
        <v>1</v>
      </c>
      <c r="U46" s="1116">
        <v>1</v>
      </c>
      <c r="V46" s="1116">
        <v>1</v>
      </c>
      <c r="W46" s="1115">
        <v>1</v>
      </c>
      <c r="X46" s="1116">
        <v>1</v>
      </c>
      <c r="Y46" s="1115">
        <v>0.5</v>
      </c>
      <c r="Z46" s="1115">
        <v>1.3333333333333333</v>
      </c>
      <c r="AA46" s="1116">
        <v>1</v>
      </c>
      <c r="AB46" s="1116">
        <v>1</v>
      </c>
      <c r="AC46" s="1117">
        <v>1</v>
      </c>
      <c r="AD46" s="1118">
        <v>1</v>
      </c>
      <c r="AE46" s="1116">
        <v>1</v>
      </c>
      <c r="AF46" s="1116">
        <v>0.96907216494845361</v>
      </c>
      <c r="AG46" s="1115">
        <v>1</v>
      </c>
      <c r="AH46" s="1116">
        <v>1</v>
      </c>
      <c r="AI46" s="1116">
        <v>1</v>
      </c>
      <c r="AJ46" s="1116">
        <v>1</v>
      </c>
      <c r="AK46" s="1115">
        <v>2</v>
      </c>
      <c r="AL46" s="1116">
        <v>1</v>
      </c>
      <c r="AM46" s="1116">
        <v>1</v>
      </c>
      <c r="AN46" s="1116">
        <v>0.66666666666666674</v>
      </c>
      <c r="AO46" s="1116">
        <v>1</v>
      </c>
      <c r="AP46" s="1116">
        <v>2</v>
      </c>
      <c r="AQ46" s="1116">
        <v>1</v>
      </c>
      <c r="AR46" s="1116">
        <v>1</v>
      </c>
      <c r="AS46" s="1116">
        <v>1.003003003003003</v>
      </c>
      <c r="AT46" s="1116">
        <v>1</v>
      </c>
      <c r="AU46" s="1116">
        <v>1.1954022988505746</v>
      </c>
      <c r="AV46" s="1116">
        <v>1</v>
      </c>
      <c r="AW46" s="1116">
        <v>1.6086956521739131</v>
      </c>
      <c r="AX46" s="1116">
        <v>1</v>
      </c>
      <c r="AY46" s="1116">
        <v>0</v>
      </c>
      <c r="AZ46" s="1119">
        <v>1</v>
      </c>
      <c r="BA46" s="1156"/>
      <c r="BB46" s="1158">
        <v>35</v>
      </c>
      <c r="BC46" s="1112" t="s">
        <v>158</v>
      </c>
      <c r="BD46" s="1145" t="s">
        <v>343</v>
      </c>
    </row>
    <row r="47" spans="2:56">
      <c r="B47" s="1156"/>
      <c r="C47" s="1158">
        <v>36</v>
      </c>
      <c r="D47" s="1112" t="s">
        <v>22</v>
      </c>
      <c r="E47" s="1144" t="s">
        <v>344</v>
      </c>
      <c r="F47" s="1114">
        <v>1</v>
      </c>
      <c r="G47" s="1115">
        <v>0.97908446001948946</v>
      </c>
      <c r="H47" s="1116">
        <v>1</v>
      </c>
      <c r="I47" s="1116">
        <v>1</v>
      </c>
      <c r="J47" s="1116">
        <v>1</v>
      </c>
      <c r="K47" s="1115">
        <v>1.0019181163373749</v>
      </c>
      <c r="L47" s="1116">
        <v>1</v>
      </c>
      <c r="M47" s="1115">
        <v>1.0002607603889975</v>
      </c>
      <c r="N47" s="1116">
        <v>1</v>
      </c>
      <c r="O47" s="1116">
        <v>1</v>
      </c>
      <c r="P47" s="1116">
        <v>1</v>
      </c>
      <c r="Q47" s="1116">
        <v>1</v>
      </c>
      <c r="R47" s="1116">
        <v>1</v>
      </c>
      <c r="S47" s="1116">
        <v>1</v>
      </c>
      <c r="T47" s="1115">
        <v>0.99056825932846948</v>
      </c>
      <c r="U47" s="1116">
        <v>1</v>
      </c>
      <c r="V47" s="1116">
        <v>1</v>
      </c>
      <c r="W47" s="1115">
        <v>0.98808234719483545</v>
      </c>
      <c r="X47" s="1116">
        <v>0.99403122009516887</v>
      </c>
      <c r="Y47" s="1115">
        <v>0.98926224796582962</v>
      </c>
      <c r="Z47" s="1115">
        <v>0.99550277043112667</v>
      </c>
      <c r="AA47" s="1116">
        <v>1</v>
      </c>
      <c r="AB47" s="1116">
        <v>1</v>
      </c>
      <c r="AC47" s="1117">
        <v>1</v>
      </c>
      <c r="AD47" s="1118">
        <v>1</v>
      </c>
      <c r="AE47" s="1116">
        <v>1</v>
      </c>
      <c r="AF47" s="1116">
        <v>0.99903350220273035</v>
      </c>
      <c r="AG47" s="1115">
        <v>1</v>
      </c>
      <c r="AH47" s="1116">
        <v>1</v>
      </c>
      <c r="AI47" s="1116">
        <v>1</v>
      </c>
      <c r="AJ47" s="1116">
        <v>1</v>
      </c>
      <c r="AK47" s="1115">
        <v>0.98726519651552591</v>
      </c>
      <c r="AL47" s="1116">
        <v>1</v>
      </c>
      <c r="AM47" s="1116">
        <v>1</v>
      </c>
      <c r="AN47" s="1116">
        <v>0.99504555094146774</v>
      </c>
      <c r="AO47" s="1116">
        <v>0.98838222716967816</v>
      </c>
      <c r="AP47" s="1116">
        <v>0.99247596746364308</v>
      </c>
      <c r="AQ47" s="1116">
        <v>0.99472381735112736</v>
      </c>
      <c r="AR47" s="1116">
        <v>0.95791313400714484</v>
      </c>
      <c r="AS47" s="1116">
        <v>1.0046437978781519</v>
      </c>
      <c r="AT47" s="1116">
        <v>1</v>
      </c>
      <c r="AU47" s="1116">
        <v>0.99533442879476075</v>
      </c>
      <c r="AV47" s="1116">
        <v>0.99698058101679865</v>
      </c>
      <c r="AW47" s="1116">
        <v>0.99309374552446061</v>
      </c>
      <c r="AX47" s="1116">
        <v>1</v>
      </c>
      <c r="AY47" s="1116">
        <v>0.97099923533081789</v>
      </c>
      <c r="AZ47" s="1119">
        <v>1</v>
      </c>
      <c r="BA47" s="1156"/>
      <c r="BB47" s="1158">
        <v>36</v>
      </c>
      <c r="BC47" s="1112" t="s">
        <v>22</v>
      </c>
      <c r="BD47" s="1145" t="s">
        <v>344</v>
      </c>
    </row>
    <row r="48" spans="2:56">
      <c r="B48" s="1124"/>
      <c r="C48" s="1143">
        <v>37</v>
      </c>
      <c r="D48" s="1112" t="s">
        <v>159</v>
      </c>
      <c r="E48" s="1144" t="s">
        <v>345</v>
      </c>
      <c r="F48" s="1114">
        <v>1</v>
      </c>
      <c r="G48" s="1115">
        <v>1.0038759689922481</v>
      </c>
      <c r="H48" s="1116">
        <v>1</v>
      </c>
      <c r="I48" s="1116">
        <v>1</v>
      </c>
      <c r="J48" s="1116">
        <v>1</v>
      </c>
      <c r="K48" s="1115">
        <v>0.99647887323943662</v>
      </c>
      <c r="L48" s="1116">
        <v>1</v>
      </c>
      <c r="M48" s="1115">
        <v>1.0198187995469989</v>
      </c>
      <c r="N48" s="1116">
        <v>1</v>
      </c>
      <c r="O48" s="1116">
        <v>1</v>
      </c>
      <c r="P48" s="1116">
        <v>1</v>
      </c>
      <c r="Q48" s="1116">
        <v>1</v>
      </c>
      <c r="R48" s="1116">
        <v>1</v>
      </c>
      <c r="S48" s="1116">
        <v>1</v>
      </c>
      <c r="T48" s="1115">
        <v>1.0047704233750745</v>
      </c>
      <c r="U48" s="1116">
        <v>1</v>
      </c>
      <c r="V48" s="1116">
        <v>1</v>
      </c>
      <c r="W48" s="1115">
        <v>1.0148026315789473</v>
      </c>
      <c r="X48" s="1116">
        <v>1.0018248175182483</v>
      </c>
      <c r="Y48" s="1115">
        <v>1.0045636052481461</v>
      </c>
      <c r="Z48" s="1115">
        <v>1.0025923525599481</v>
      </c>
      <c r="AA48" s="1116">
        <v>1</v>
      </c>
      <c r="AB48" s="1116">
        <v>1</v>
      </c>
      <c r="AC48" s="1117">
        <v>1</v>
      </c>
      <c r="AD48" s="1118">
        <v>1</v>
      </c>
      <c r="AE48" s="1116">
        <v>1</v>
      </c>
      <c r="AF48" s="1116">
        <v>1.0023769907297362</v>
      </c>
      <c r="AG48" s="1115">
        <v>1</v>
      </c>
      <c r="AH48" s="1116">
        <v>1</v>
      </c>
      <c r="AI48" s="1116">
        <v>1</v>
      </c>
      <c r="AJ48" s="1116">
        <v>1</v>
      </c>
      <c r="AK48" s="1115">
        <v>1.0157728706624605</v>
      </c>
      <c r="AL48" s="1116">
        <v>1</v>
      </c>
      <c r="AM48" s="1116">
        <v>1</v>
      </c>
      <c r="AN48" s="1116">
        <v>1.0022050716648292</v>
      </c>
      <c r="AO48" s="1116">
        <v>1.0229007633587786</v>
      </c>
      <c r="AP48" s="1116">
        <v>1.0022831050228311</v>
      </c>
      <c r="AQ48" s="1116">
        <v>1.010958904109589</v>
      </c>
      <c r="AR48" s="1116">
        <v>1.1297071129707112</v>
      </c>
      <c r="AS48" s="1116">
        <v>1.0088365243004418</v>
      </c>
      <c r="AT48" s="1116">
        <v>1</v>
      </c>
      <c r="AU48" s="1116">
        <v>1.0035169988276671</v>
      </c>
      <c r="AV48" s="1116">
        <v>1.011744966442953</v>
      </c>
      <c r="AW48" s="1116">
        <v>1.0210896309314588</v>
      </c>
      <c r="AX48" s="1116">
        <v>1</v>
      </c>
      <c r="AY48" s="1116">
        <v>1.0361990950226245</v>
      </c>
      <c r="AZ48" s="1119">
        <v>1</v>
      </c>
      <c r="BA48" s="1124"/>
      <c r="BB48" s="1143">
        <v>37</v>
      </c>
      <c r="BC48" s="1112" t="s">
        <v>159</v>
      </c>
      <c r="BD48" s="1145" t="s">
        <v>345</v>
      </c>
    </row>
    <row r="49" spans="2:56">
      <c r="B49" s="1156" t="s">
        <v>160</v>
      </c>
      <c r="C49" s="1159"/>
      <c r="D49" s="1104" t="s">
        <v>346</v>
      </c>
      <c r="E49" s="1105" t="s">
        <v>347</v>
      </c>
      <c r="F49" s="1139"/>
      <c r="G49" s="1140"/>
      <c r="H49" s="1140"/>
      <c r="I49" s="1140"/>
      <c r="J49" s="1140"/>
      <c r="K49" s="1140"/>
      <c r="L49" s="1140"/>
      <c r="M49" s="1140"/>
      <c r="N49" s="1140"/>
      <c r="O49" s="1140"/>
      <c r="P49" s="1140"/>
      <c r="Q49" s="1140"/>
      <c r="R49" s="1140"/>
      <c r="S49" s="1140"/>
      <c r="T49" s="1140"/>
      <c r="U49" s="1140"/>
      <c r="V49" s="1140"/>
      <c r="W49" s="1140"/>
      <c r="X49" s="1140"/>
      <c r="Y49" s="1140"/>
      <c r="Z49" s="1140"/>
      <c r="AA49" s="1140"/>
      <c r="AB49" s="1140"/>
      <c r="AC49" s="1141"/>
      <c r="AD49" s="1142"/>
      <c r="AE49" s="1140"/>
      <c r="AF49" s="1140"/>
      <c r="AG49" s="1140"/>
      <c r="AH49" s="1140"/>
      <c r="AI49" s="1140"/>
      <c r="AJ49" s="1140"/>
      <c r="AK49" s="1140"/>
      <c r="AL49" s="1140"/>
      <c r="AM49" s="1140"/>
      <c r="AN49" s="1140"/>
      <c r="AO49" s="1140"/>
      <c r="AP49" s="1140"/>
      <c r="AQ49" s="1140"/>
      <c r="AR49" s="1140"/>
      <c r="AS49" s="1140"/>
      <c r="AT49" s="1140"/>
      <c r="AU49" s="1140"/>
      <c r="AV49" s="1140"/>
      <c r="AW49" s="1140"/>
      <c r="AX49" s="1140"/>
      <c r="AY49" s="1140"/>
      <c r="AZ49" s="1141"/>
      <c r="BA49" s="1156" t="s">
        <v>160</v>
      </c>
      <c r="BB49" s="1159"/>
      <c r="BC49" s="1104" t="s">
        <v>346</v>
      </c>
      <c r="BD49" s="1110" t="s">
        <v>347</v>
      </c>
    </row>
    <row r="50" spans="2:56">
      <c r="B50" s="1156"/>
      <c r="C50" s="1158">
        <v>38</v>
      </c>
      <c r="D50" s="1112" t="s">
        <v>161</v>
      </c>
      <c r="E50" s="1144" t="s">
        <v>348</v>
      </c>
      <c r="F50" s="1114">
        <v>1</v>
      </c>
      <c r="G50" s="1115">
        <v>1.4349775784753388E-2</v>
      </c>
      <c r="H50" s="1116">
        <v>1</v>
      </c>
      <c r="I50" s="1116">
        <v>1</v>
      </c>
      <c r="J50" s="1116">
        <v>1</v>
      </c>
      <c r="K50" s="1115">
        <v>0.8646953405017922</v>
      </c>
      <c r="L50" s="1116">
        <v>1</v>
      </c>
      <c r="M50" s="1115">
        <v>0.27493261455525608</v>
      </c>
      <c r="N50" s="1116">
        <v>1</v>
      </c>
      <c r="O50" s="1116">
        <v>1</v>
      </c>
      <c r="P50" s="1116">
        <v>1</v>
      </c>
      <c r="Q50" s="1116">
        <v>1</v>
      </c>
      <c r="R50" s="1116">
        <v>1</v>
      </c>
      <c r="S50" s="1116">
        <v>1</v>
      </c>
      <c r="T50" s="1115">
        <v>0.81081081081081086</v>
      </c>
      <c r="U50" s="1116">
        <v>1</v>
      </c>
      <c r="V50" s="1116">
        <v>1</v>
      </c>
      <c r="W50" s="1115">
        <v>1.1505243676742749</v>
      </c>
      <c r="X50" s="1116">
        <v>0.98499464094319389</v>
      </c>
      <c r="Y50" s="1115">
        <v>0.7723970944309928</v>
      </c>
      <c r="Z50" s="1115">
        <v>0.70739817123857029</v>
      </c>
      <c r="AA50" s="1116">
        <v>1</v>
      </c>
      <c r="AB50" s="1116">
        <v>0.84475933423301852</v>
      </c>
      <c r="AC50" s="1117">
        <v>1</v>
      </c>
      <c r="AD50" s="1118">
        <v>1</v>
      </c>
      <c r="AE50" s="1116">
        <v>1</v>
      </c>
      <c r="AF50" s="1116">
        <v>0.9534550154466932</v>
      </c>
      <c r="AG50" s="1115">
        <v>1</v>
      </c>
      <c r="AH50" s="1116">
        <v>1</v>
      </c>
      <c r="AI50" s="1116">
        <v>1</v>
      </c>
      <c r="AJ50" s="1116">
        <v>1</v>
      </c>
      <c r="AK50" s="1115">
        <v>1.0072098053352561</v>
      </c>
      <c r="AL50" s="1116">
        <v>1</v>
      </c>
      <c r="AM50" s="1116">
        <v>1</v>
      </c>
      <c r="AN50" s="1116">
        <v>1.010454362685967</v>
      </c>
      <c r="AO50" s="1116">
        <v>0.49763033175355448</v>
      </c>
      <c r="AP50" s="1116">
        <v>0.77496539450266944</v>
      </c>
      <c r="AQ50" s="1116">
        <v>0.50513698630136983</v>
      </c>
      <c r="AR50" s="1116">
        <v>0.11787280701754385</v>
      </c>
      <c r="AS50" s="1116">
        <v>0.73373983739837401</v>
      </c>
      <c r="AT50" s="1116">
        <v>1</v>
      </c>
      <c r="AU50" s="1116">
        <v>0.65411173885750162</v>
      </c>
      <c r="AV50" s="1116">
        <v>0.53780378037803778</v>
      </c>
      <c r="AW50" s="1116">
        <v>0.34877734877734878</v>
      </c>
      <c r="AX50" s="1116">
        <v>1</v>
      </c>
      <c r="AY50" s="1116">
        <v>0.22694282173836075</v>
      </c>
      <c r="AZ50" s="1119">
        <v>1</v>
      </c>
      <c r="BA50" s="1156"/>
      <c r="BB50" s="1158">
        <v>38</v>
      </c>
      <c r="BC50" s="1112" t="s">
        <v>161</v>
      </c>
      <c r="BD50" s="1145" t="s">
        <v>348</v>
      </c>
    </row>
    <row r="51" spans="2:56">
      <c r="B51" s="1102"/>
      <c r="C51" s="1143">
        <v>39</v>
      </c>
      <c r="D51" s="1112" t="s">
        <v>162</v>
      </c>
      <c r="E51" s="1144" t="s">
        <v>349</v>
      </c>
      <c r="F51" s="1114">
        <v>1</v>
      </c>
      <c r="G51" s="1115">
        <v>0.98312655086848644</v>
      </c>
      <c r="H51" s="1116">
        <v>1</v>
      </c>
      <c r="I51" s="1116">
        <v>1</v>
      </c>
      <c r="J51" s="1116">
        <v>1</v>
      </c>
      <c r="K51" s="1115">
        <v>1.0142528735632184</v>
      </c>
      <c r="L51" s="1116">
        <v>1</v>
      </c>
      <c r="M51" s="1115">
        <v>0.99659574468085099</v>
      </c>
      <c r="N51" s="1116">
        <v>1</v>
      </c>
      <c r="O51" s="1116">
        <v>1</v>
      </c>
      <c r="P51" s="1116">
        <v>1</v>
      </c>
      <c r="Q51" s="1116">
        <v>1</v>
      </c>
      <c r="R51" s="1116">
        <v>1</v>
      </c>
      <c r="S51" s="1116">
        <v>1</v>
      </c>
      <c r="T51" s="1115">
        <v>1.1547548730064972</v>
      </c>
      <c r="U51" s="1116">
        <v>1</v>
      </c>
      <c r="V51" s="1116">
        <v>1</v>
      </c>
      <c r="W51" s="1115">
        <v>1.0021563342318058</v>
      </c>
      <c r="X51" s="1116">
        <v>0.9969217238346525</v>
      </c>
      <c r="Y51" s="1115">
        <v>0.98235765838011224</v>
      </c>
      <c r="Z51" s="1115">
        <v>1.0035149384885764</v>
      </c>
      <c r="AA51" s="1116">
        <v>1</v>
      </c>
      <c r="AB51" s="1116">
        <v>1.0270926756352765</v>
      </c>
      <c r="AC51" s="1117">
        <v>1</v>
      </c>
      <c r="AD51" s="1118">
        <v>1</v>
      </c>
      <c r="AE51" s="1116">
        <v>1</v>
      </c>
      <c r="AF51" s="1116">
        <v>0.83776371308016873</v>
      </c>
      <c r="AG51" s="1115">
        <v>1</v>
      </c>
      <c r="AH51" s="1116">
        <v>1</v>
      </c>
      <c r="AI51" s="1116">
        <v>1</v>
      </c>
      <c r="AJ51" s="1116">
        <v>1</v>
      </c>
      <c r="AK51" s="1115">
        <v>1.0885311871227363</v>
      </c>
      <c r="AL51" s="1116">
        <v>1</v>
      </c>
      <c r="AM51" s="1116">
        <v>1</v>
      </c>
      <c r="AN51" s="1116">
        <v>1.0231596360628619</v>
      </c>
      <c r="AO51" s="1116">
        <v>0.95176010430247726</v>
      </c>
      <c r="AP51" s="1116">
        <v>0.93067068575734746</v>
      </c>
      <c r="AQ51" s="1116">
        <v>0.98345153664302598</v>
      </c>
      <c r="AR51" s="1116">
        <v>1.1885245901639345</v>
      </c>
      <c r="AS51" s="1116">
        <v>1.0068796068796069</v>
      </c>
      <c r="AT51" s="1116">
        <v>1</v>
      </c>
      <c r="AU51" s="1116">
        <v>0.95196364816617973</v>
      </c>
      <c r="AV51" s="1116">
        <v>0.91902834008097167</v>
      </c>
      <c r="AW51" s="1116">
        <v>1.0532399299474606</v>
      </c>
      <c r="AX51" s="1116">
        <v>1</v>
      </c>
      <c r="AY51" s="1116">
        <v>1.051150895140665</v>
      </c>
      <c r="AZ51" s="1119">
        <v>1</v>
      </c>
      <c r="BA51" s="1102"/>
      <c r="BB51" s="1143">
        <v>39</v>
      </c>
      <c r="BC51" s="1112" t="s">
        <v>162</v>
      </c>
      <c r="BD51" s="1145" t="s">
        <v>349</v>
      </c>
    </row>
    <row r="52" spans="2:56">
      <c r="B52" s="1102"/>
      <c r="C52" s="1143">
        <v>40</v>
      </c>
      <c r="D52" s="1112" t="s">
        <v>163</v>
      </c>
      <c r="E52" s="1144" t="s">
        <v>350</v>
      </c>
      <c r="F52" s="1114">
        <v>1</v>
      </c>
      <c r="G52" s="1115">
        <v>0.99139280125195617</v>
      </c>
      <c r="H52" s="1116">
        <v>1</v>
      </c>
      <c r="I52" s="1116">
        <v>1</v>
      </c>
      <c r="J52" s="1116">
        <v>1</v>
      </c>
      <c r="K52" s="1115">
        <v>1.0037262872628725</v>
      </c>
      <c r="L52" s="1116">
        <v>1</v>
      </c>
      <c r="M52" s="1115">
        <v>0.90467480768196251</v>
      </c>
      <c r="N52" s="1116">
        <v>1</v>
      </c>
      <c r="O52" s="1116">
        <v>1</v>
      </c>
      <c r="P52" s="1116">
        <v>1</v>
      </c>
      <c r="Q52" s="1116">
        <v>1</v>
      </c>
      <c r="R52" s="1116">
        <v>1</v>
      </c>
      <c r="S52" s="1116">
        <v>1</v>
      </c>
      <c r="T52" s="1115">
        <v>0.99145788384483302</v>
      </c>
      <c r="U52" s="1116">
        <v>1</v>
      </c>
      <c r="V52" s="1116">
        <v>1</v>
      </c>
      <c r="W52" s="1115">
        <v>0.94879660217083517</v>
      </c>
      <c r="X52" s="1116">
        <v>1.0008366800535475</v>
      </c>
      <c r="Y52" s="1115">
        <v>0.9414980863860033</v>
      </c>
      <c r="Z52" s="1115">
        <v>0.9869411876846822</v>
      </c>
      <c r="AA52" s="1116">
        <v>1</v>
      </c>
      <c r="AB52" s="1116">
        <v>0.99858164489425294</v>
      </c>
      <c r="AC52" s="1117">
        <v>1</v>
      </c>
      <c r="AD52" s="1118">
        <v>1</v>
      </c>
      <c r="AE52" s="1116">
        <v>1</v>
      </c>
      <c r="AF52" s="1116">
        <v>1.0056558684770924</v>
      </c>
      <c r="AG52" s="1115">
        <v>1</v>
      </c>
      <c r="AH52" s="1116">
        <v>1</v>
      </c>
      <c r="AI52" s="1116">
        <v>1</v>
      </c>
      <c r="AJ52" s="1116">
        <v>1</v>
      </c>
      <c r="AK52" s="1115">
        <v>1.0535901193217501</v>
      </c>
      <c r="AL52" s="1116">
        <v>1</v>
      </c>
      <c r="AM52" s="1116">
        <v>1</v>
      </c>
      <c r="AN52" s="1116">
        <v>0.99683498777154356</v>
      </c>
      <c r="AO52" s="1116">
        <v>0.9512912030233045</v>
      </c>
      <c r="AP52" s="1116">
        <v>0.98087194137374245</v>
      </c>
      <c r="AQ52" s="1116">
        <v>0.97263320762015271</v>
      </c>
      <c r="AR52" s="1116">
        <v>1.1618833841056062</v>
      </c>
      <c r="AS52" s="1116">
        <v>1.009959631081121</v>
      </c>
      <c r="AT52" s="1116">
        <v>1</v>
      </c>
      <c r="AU52" s="1116">
        <v>1.0353356890459364</v>
      </c>
      <c r="AV52" s="1116">
        <v>0.87890255439924314</v>
      </c>
      <c r="AW52" s="1116">
        <v>1.0515177426250535</v>
      </c>
      <c r="AX52" s="1116">
        <v>1</v>
      </c>
      <c r="AY52" s="1116">
        <v>1.0940799249237507</v>
      </c>
      <c r="AZ52" s="1119">
        <v>1</v>
      </c>
      <c r="BA52" s="1102"/>
      <c r="BB52" s="1143">
        <v>40</v>
      </c>
      <c r="BC52" s="1112" t="s">
        <v>163</v>
      </c>
      <c r="BD52" s="1145" t="s">
        <v>350</v>
      </c>
    </row>
    <row r="53" spans="2:56">
      <c r="B53" s="1102"/>
      <c r="C53" s="1143">
        <v>41</v>
      </c>
      <c r="D53" s="1112" t="s">
        <v>164</v>
      </c>
      <c r="E53" s="1144" t="s">
        <v>351</v>
      </c>
      <c r="F53" s="1114">
        <v>1</v>
      </c>
      <c r="G53" s="1115">
        <v>0.20652173913043478</v>
      </c>
      <c r="H53" s="1116">
        <v>1</v>
      </c>
      <c r="I53" s="1116">
        <v>1</v>
      </c>
      <c r="J53" s="1116">
        <v>1</v>
      </c>
      <c r="K53" s="1115">
        <v>1.1000000000000001</v>
      </c>
      <c r="L53" s="1116">
        <v>1</v>
      </c>
      <c r="M53" s="1115">
        <v>1.2535211267605635</v>
      </c>
      <c r="N53" s="1116">
        <v>1</v>
      </c>
      <c r="O53" s="1116">
        <v>1</v>
      </c>
      <c r="P53" s="1116">
        <v>1</v>
      </c>
      <c r="Q53" s="1116">
        <v>1</v>
      </c>
      <c r="R53" s="1116">
        <v>1</v>
      </c>
      <c r="S53" s="1116">
        <v>1</v>
      </c>
      <c r="T53" s="1115">
        <v>1.1280353200883002</v>
      </c>
      <c r="U53" s="1116">
        <v>1</v>
      </c>
      <c r="V53" s="1116">
        <v>1</v>
      </c>
      <c r="W53" s="1115">
        <v>1.1042654028436021</v>
      </c>
      <c r="X53" s="1116">
        <v>1.0515873015873016</v>
      </c>
      <c r="Y53" s="1115">
        <v>0.98870056497175141</v>
      </c>
      <c r="Z53" s="1115">
        <v>1.1515151515151516</v>
      </c>
      <c r="AA53" s="1116">
        <v>1</v>
      </c>
      <c r="AB53" s="1116">
        <v>1.0080262080262081</v>
      </c>
      <c r="AC53" s="1117">
        <v>1</v>
      </c>
      <c r="AD53" s="1118">
        <v>1</v>
      </c>
      <c r="AE53" s="1116">
        <v>1</v>
      </c>
      <c r="AF53" s="1116">
        <v>1.1099787685774947</v>
      </c>
      <c r="AG53" s="1115">
        <v>1</v>
      </c>
      <c r="AH53" s="1116">
        <v>1</v>
      </c>
      <c r="AI53" s="1116">
        <v>1</v>
      </c>
      <c r="AJ53" s="1116">
        <v>1</v>
      </c>
      <c r="AK53" s="1115">
        <v>0.78947368421052633</v>
      </c>
      <c r="AL53" s="1116">
        <v>1</v>
      </c>
      <c r="AM53" s="1116">
        <v>1</v>
      </c>
      <c r="AN53" s="1116">
        <v>1.0714285714285714</v>
      </c>
      <c r="AO53" s="1116">
        <v>0.91666666666666663</v>
      </c>
      <c r="AP53" s="1116">
        <v>1.1000000000000001</v>
      </c>
      <c r="AQ53" s="1116">
        <v>1.041297935103245</v>
      </c>
      <c r="AR53" s="1116">
        <v>1.2731481481481481</v>
      </c>
      <c r="AS53" s="1116">
        <v>1.1810579541034616</v>
      </c>
      <c r="AT53" s="1116">
        <v>1</v>
      </c>
      <c r="AU53" s="1116">
        <v>0.58666666666666667</v>
      </c>
      <c r="AV53" s="1116">
        <v>1.1716937354988401</v>
      </c>
      <c r="AW53" s="1116">
        <v>0.5267857142857143</v>
      </c>
      <c r="AX53" s="1116">
        <v>1</v>
      </c>
      <c r="AY53" s="1116">
        <v>1.2011173184357542</v>
      </c>
      <c r="AZ53" s="1119">
        <v>1</v>
      </c>
      <c r="BA53" s="1102"/>
      <c r="BB53" s="1143">
        <v>41</v>
      </c>
      <c r="BC53" s="1112" t="s">
        <v>164</v>
      </c>
      <c r="BD53" s="1145" t="s">
        <v>351</v>
      </c>
    </row>
    <row r="54" spans="2:56">
      <c r="B54" s="1160"/>
      <c r="C54" s="1143">
        <v>42</v>
      </c>
      <c r="D54" s="1112" t="s">
        <v>165</v>
      </c>
      <c r="E54" s="1144" t="s">
        <v>352</v>
      </c>
      <c r="F54" s="1114">
        <v>1</v>
      </c>
      <c r="G54" s="1115">
        <v>0.94245911568746199</v>
      </c>
      <c r="H54" s="1116">
        <v>1</v>
      </c>
      <c r="I54" s="1116">
        <v>1</v>
      </c>
      <c r="J54" s="1116">
        <v>1</v>
      </c>
      <c r="K54" s="1115">
        <v>1.0099437959360138</v>
      </c>
      <c r="L54" s="1116">
        <v>1</v>
      </c>
      <c r="M54" s="1115">
        <v>0.75540699960676372</v>
      </c>
      <c r="N54" s="1116">
        <v>1</v>
      </c>
      <c r="O54" s="1116">
        <v>1</v>
      </c>
      <c r="P54" s="1116">
        <v>1</v>
      </c>
      <c r="Q54" s="1116">
        <v>1</v>
      </c>
      <c r="R54" s="1116">
        <v>1</v>
      </c>
      <c r="S54" s="1116">
        <v>1</v>
      </c>
      <c r="T54" s="1115">
        <v>1.0633987938766045</v>
      </c>
      <c r="U54" s="1116">
        <v>1</v>
      </c>
      <c r="V54" s="1116">
        <v>1</v>
      </c>
      <c r="W54" s="1115">
        <v>1.0264550264550265</v>
      </c>
      <c r="X54" s="1116">
        <v>0.96743002544529255</v>
      </c>
      <c r="Y54" s="1115">
        <v>0.94431426602343205</v>
      </c>
      <c r="Z54" s="1115">
        <v>1.0067624683009297</v>
      </c>
      <c r="AA54" s="1116">
        <v>1</v>
      </c>
      <c r="AB54" s="1116">
        <v>1.0074208855114346</v>
      </c>
      <c r="AC54" s="1117">
        <v>1</v>
      </c>
      <c r="AD54" s="1118">
        <v>1</v>
      </c>
      <c r="AE54" s="1116">
        <v>1</v>
      </c>
      <c r="AF54" s="1116">
        <v>0.99788630358817021</v>
      </c>
      <c r="AG54" s="1115">
        <v>1</v>
      </c>
      <c r="AH54" s="1116">
        <v>1</v>
      </c>
      <c r="AI54" s="1116">
        <v>1</v>
      </c>
      <c r="AJ54" s="1116">
        <v>1</v>
      </c>
      <c r="AK54" s="1115">
        <v>0.982174688057041</v>
      </c>
      <c r="AL54" s="1116">
        <v>1</v>
      </c>
      <c r="AM54" s="1116">
        <v>1</v>
      </c>
      <c r="AN54" s="1116">
        <v>1.0064334539605952</v>
      </c>
      <c r="AO54" s="1116">
        <v>1.2678855325914149</v>
      </c>
      <c r="AP54" s="1116">
        <v>1.04855842185129</v>
      </c>
      <c r="AQ54" s="1116">
        <v>1.0606902941857772</v>
      </c>
      <c r="AR54" s="1116">
        <v>0.82278481012658222</v>
      </c>
      <c r="AS54" s="1116">
        <v>1.0041597754723601</v>
      </c>
      <c r="AT54" s="1116">
        <v>1</v>
      </c>
      <c r="AU54" s="1116">
        <v>0.94910065059318782</v>
      </c>
      <c r="AV54" s="1116">
        <v>1.0083932853717026</v>
      </c>
      <c r="AW54" s="1116">
        <v>1.0082089552238804</v>
      </c>
      <c r="AX54" s="1116">
        <v>1</v>
      </c>
      <c r="AY54" s="1116">
        <v>0.95105844596679612</v>
      </c>
      <c r="AZ54" s="1119">
        <v>1</v>
      </c>
      <c r="BA54" s="1160"/>
      <c r="BB54" s="1143">
        <v>42</v>
      </c>
      <c r="BC54" s="1112" t="s">
        <v>165</v>
      </c>
      <c r="BD54" s="1145" t="s">
        <v>352</v>
      </c>
    </row>
    <row r="55" spans="2:56">
      <c r="B55" s="1156" t="s">
        <v>166</v>
      </c>
      <c r="C55" s="1159"/>
      <c r="D55" s="1104" t="s">
        <v>353</v>
      </c>
      <c r="E55" s="1105" t="s">
        <v>354</v>
      </c>
      <c r="F55" s="1139"/>
      <c r="G55" s="1140"/>
      <c r="H55" s="1140"/>
      <c r="I55" s="1140"/>
      <c r="J55" s="1140"/>
      <c r="K55" s="1140"/>
      <c r="L55" s="1140"/>
      <c r="M55" s="1140"/>
      <c r="N55" s="1140"/>
      <c r="O55" s="1140"/>
      <c r="P55" s="1140"/>
      <c r="Q55" s="1140"/>
      <c r="R55" s="1140"/>
      <c r="S55" s="1140"/>
      <c r="T55" s="1140"/>
      <c r="U55" s="1140"/>
      <c r="V55" s="1140"/>
      <c r="W55" s="1140"/>
      <c r="X55" s="1140"/>
      <c r="Y55" s="1140"/>
      <c r="Z55" s="1140"/>
      <c r="AA55" s="1140"/>
      <c r="AB55" s="1140"/>
      <c r="AC55" s="1141"/>
      <c r="AD55" s="1142"/>
      <c r="AE55" s="1140"/>
      <c r="AF55" s="1140"/>
      <c r="AG55" s="1140"/>
      <c r="AH55" s="1140"/>
      <c r="AI55" s="1140"/>
      <c r="AJ55" s="1140"/>
      <c r="AK55" s="1140"/>
      <c r="AL55" s="1140"/>
      <c r="AM55" s="1140"/>
      <c r="AN55" s="1140"/>
      <c r="AO55" s="1140"/>
      <c r="AP55" s="1140"/>
      <c r="AQ55" s="1140"/>
      <c r="AR55" s="1140"/>
      <c r="AS55" s="1140"/>
      <c r="AT55" s="1140"/>
      <c r="AU55" s="1140"/>
      <c r="AV55" s="1140"/>
      <c r="AW55" s="1140"/>
      <c r="AX55" s="1140"/>
      <c r="AY55" s="1140"/>
      <c r="AZ55" s="1141"/>
      <c r="BA55" s="1156" t="s">
        <v>166</v>
      </c>
      <c r="BB55" s="1159"/>
      <c r="BC55" s="1104" t="s">
        <v>353</v>
      </c>
      <c r="BD55" s="1110" t="s">
        <v>354</v>
      </c>
    </row>
    <row r="56" spans="2:56">
      <c r="B56" s="1102"/>
      <c r="C56" s="1143">
        <v>43</v>
      </c>
      <c r="D56" s="1112" t="s">
        <v>167</v>
      </c>
      <c r="E56" s="1144" t="s">
        <v>355</v>
      </c>
      <c r="F56" s="1114">
        <v>1</v>
      </c>
      <c r="G56" s="1115">
        <v>0.88448430493273555</v>
      </c>
      <c r="H56" s="1116">
        <v>1</v>
      </c>
      <c r="I56" s="1116">
        <v>1</v>
      </c>
      <c r="J56" s="1116">
        <v>1</v>
      </c>
      <c r="K56" s="1115">
        <v>0.94185463659147872</v>
      </c>
      <c r="L56" s="1116">
        <v>1</v>
      </c>
      <c r="M56" s="1115">
        <v>1.0130899069927661</v>
      </c>
      <c r="N56" s="1116">
        <v>1</v>
      </c>
      <c r="O56" s="1116">
        <v>1</v>
      </c>
      <c r="P56" s="1116">
        <v>1</v>
      </c>
      <c r="Q56" s="1116">
        <v>1</v>
      </c>
      <c r="R56" s="1116">
        <v>1</v>
      </c>
      <c r="S56" s="1116">
        <v>1</v>
      </c>
      <c r="T56" s="1115">
        <v>0.84300474364806022</v>
      </c>
      <c r="U56" s="1116">
        <v>1</v>
      </c>
      <c r="V56" s="1116">
        <v>1</v>
      </c>
      <c r="W56" s="1115">
        <v>0.97499398893964906</v>
      </c>
      <c r="X56" s="1116">
        <v>0.98013245033112584</v>
      </c>
      <c r="Y56" s="1115">
        <v>0.83678404110624149</v>
      </c>
      <c r="Z56" s="1115">
        <v>0.82154882154882158</v>
      </c>
      <c r="AA56" s="1116">
        <v>1</v>
      </c>
      <c r="AB56" s="1116">
        <v>0.88802513523143189</v>
      </c>
      <c r="AC56" s="1117">
        <v>1</v>
      </c>
      <c r="AD56" s="1118">
        <v>1</v>
      </c>
      <c r="AE56" s="1116">
        <v>1</v>
      </c>
      <c r="AF56" s="1116">
        <v>0.95089153985583608</v>
      </c>
      <c r="AG56" s="1115">
        <v>1</v>
      </c>
      <c r="AH56" s="1116">
        <v>1</v>
      </c>
      <c r="AI56" s="1116">
        <v>1</v>
      </c>
      <c r="AJ56" s="1116">
        <v>1</v>
      </c>
      <c r="AK56" s="1115">
        <v>0.95069337442218793</v>
      </c>
      <c r="AL56" s="1116">
        <v>1</v>
      </c>
      <c r="AM56" s="1116">
        <v>1</v>
      </c>
      <c r="AN56" s="1116">
        <v>1.0636103863834017</v>
      </c>
      <c r="AO56" s="1116">
        <v>0.91933570581257418</v>
      </c>
      <c r="AP56" s="1116">
        <v>0.97779027270171481</v>
      </c>
      <c r="AQ56" s="1116">
        <v>0.96244541484716162</v>
      </c>
      <c r="AR56" s="1116">
        <v>0.42570197386711145</v>
      </c>
      <c r="AS56" s="1116">
        <v>0.9080759973370206</v>
      </c>
      <c r="AT56" s="1116">
        <v>1</v>
      </c>
      <c r="AU56" s="1116">
        <v>1.0365891472868216</v>
      </c>
      <c r="AV56" s="1116">
        <v>1.0155376009944064</v>
      </c>
      <c r="AW56" s="1116">
        <v>0.99725463280713789</v>
      </c>
      <c r="AX56" s="1116">
        <v>1</v>
      </c>
      <c r="AY56" s="1116">
        <v>1.252999478351591</v>
      </c>
      <c r="AZ56" s="1119">
        <v>1</v>
      </c>
      <c r="BA56" s="1102"/>
      <c r="BB56" s="1143">
        <v>43</v>
      </c>
      <c r="BC56" s="1112" t="s">
        <v>167</v>
      </c>
      <c r="BD56" s="1145" t="s">
        <v>355</v>
      </c>
    </row>
    <row r="57" spans="2:56">
      <c r="B57" s="1102"/>
      <c r="C57" s="1143">
        <v>44</v>
      </c>
      <c r="D57" s="1112" t="s">
        <v>168</v>
      </c>
      <c r="E57" s="1144" t="s">
        <v>356</v>
      </c>
      <c r="F57" s="1114">
        <v>1</v>
      </c>
      <c r="G57" s="1115">
        <v>0.9574767671078569</v>
      </c>
      <c r="H57" s="1116">
        <v>1</v>
      </c>
      <c r="I57" s="1116">
        <v>1</v>
      </c>
      <c r="J57" s="1116">
        <v>1</v>
      </c>
      <c r="K57" s="1115">
        <v>1.0050670640834576</v>
      </c>
      <c r="L57" s="1116">
        <v>1</v>
      </c>
      <c r="M57" s="1115">
        <v>0.96295778585406777</v>
      </c>
      <c r="N57" s="1116">
        <v>1</v>
      </c>
      <c r="O57" s="1116">
        <v>1</v>
      </c>
      <c r="P57" s="1116">
        <v>1</v>
      </c>
      <c r="Q57" s="1116">
        <v>1</v>
      </c>
      <c r="R57" s="1116">
        <v>1</v>
      </c>
      <c r="S57" s="1116">
        <v>1</v>
      </c>
      <c r="T57" s="1115">
        <v>0.93333590227736885</v>
      </c>
      <c r="U57" s="1116">
        <v>1</v>
      </c>
      <c r="V57" s="1116">
        <v>1</v>
      </c>
      <c r="W57" s="1115">
        <v>1.0034527406128615</v>
      </c>
      <c r="X57" s="1116">
        <v>0.95396600566572243</v>
      </c>
      <c r="Y57" s="1115">
        <v>0.93064044645229871</v>
      </c>
      <c r="Z57" s="1115">
        <v>0.99555798953389318</v>
      </c>
      <c r="AA57" s="1116">
        <v>1</v>
      </c>
      <c r="AB57" s="1116">
        <v>1.0005598774163131</v>
      </c>
      <c r="AC57" s="1117">
        <v>1</v>
      </c>
      <c r="AD57" s="1118">
        <v>1</v>
      </c>
      <c r="AE57" s="1116">
        <v>1</v>
      </c>
      <c r="AF57" s="1116">
        <v>0.98440197008720798</v>
      </c>
      <c r="AG57" s="1115">
        <v>1</v>
      </c>
      <c r="AH57" s="1116">
        <v>1</v>
      </c>
      <c r="AI57" s="1116">
        <v>1</v>
      </c>
      <c r="AJ57" s="1116">
        <v>1</v>
      </c>
      <c r="AK57" s="1115">
        <v>0.92225201072386054</v>
      </c>
      <c r="AL57" s="1116">
        <v>1</v>
      </c>
      <c r="AM57" s="1116">
        <v>1</v>
      </c>
      <c r="AN57" s="1116">
        <v>0.9876207729468599</v>
      </c>
      <c r="AO57" s="1116">
        <v>0.95870666147253603</v>
      </c>
      <c r="AP57" s="1116">
        <v>0.96339231238560097</v>
      </c>
      <c r="AQ57" s="1116">
        <v>0.97728194726166329</v>
      </c>
      <c r="AR57" s="1116">
        <v>0.75992539301891815</v>
      </c>
      <c r="AS57" s="1116">
        <v>0.96861459768830616</v>
      </c>
      <c r="AT57" s="1116">
        <v>1</v>
      </c>
      <c r="AU57" s="1116">
        <v>0.96776350989834137</v>
      </c>
      <c r="AV57" s="1116">
        <v>0.96274457250067003</v>
      </c>
      <c r="AW57" s="1116">
        <v>0.98846477869224281</v>
      </c>
      <c r="AX57" s="1116">
        <v>1</v>
      </c>
      <c r="AY57" s="1116">
        <v>0.94244211987506821</v>
      </c>
      <c r="AZ57" s="1119">
        <v>1</v>
      </c>
      <c r="BA57" s="1102"/>
      <c r="BB57" s="1143">
        <v>44</v>
      </c>
      <c r="BC57" s="1112" t="s">
        <v>168</v>
      </c>
      <c r="BD57" s="1145" t="s">
        <v>356</v>
      </c>
    </row>
    <row r="58" spans="2:56">
      <c r="B58" s="1102"/>
      <c r="C58" s="1143">
        <v>45</v>
      </c>
      <c r="D58" s="1112" t="s">
        <v>169</v>
      </c>
      <c r="E58" s="1144" t="s">
        <v>357</v>
      </c>
      <c r="F58" s="1114">
        <v>1</v>
      </c>
      <c r="G58" s="1115">
        <v>1.011752247669276</v>
      </c>
      <c r="H58" s="1116">
        <v>1</v>
      </c>
      <c r="I58" s="1116">
        <v>1</v>
      </c>
      <c r="J58" s="1116">
        <v>1</v>
      </c>
      <c r="K58" s="1115">
        <v>1.0152597827509489</v>
      </c>
      <c r="L58" s="1116">
        <v>1</v>
      </c>
      <c r="M58" s="1115">
        <v>1.0693223569311487</v>
      </c>
      <c r="N58" s="1116">
        <v>1</v>
      </c>
      <c r="O58" s="1116">
        <v>1</v>
      </c>
      <c r="P58" s="1116">
        <v>1</v>
      </c>
      <c r="Q58" s="1116">
        <v>1</v>
      </c>
      <c r="R58" s="1116">
        <v>1</v>
      </c>
      <c r="S58" s="1116">
        <v>1</v>
      </c>
      <c r="T58" s="1115">
        <v>1.0229673258530485</v>
      </c>
      <c r="U58" s="1116">
        <v>1</v>
      </c>
      <c r="V58" s="1116">
        <v>1</v>
      </c>
      <c r="W58" s="1115">
        <v>1.0357715399365037</v>
      </c>
      <c r="X58" s="1116">
        <v>1.0235792866652653</v>
      </c>
      <c r="Y58" s="1115">
        <v>1.0498808484184663</v>
      </c>
      <c r="Z58" s="1115">
        <v>1.0325550532907559</v>
      </c>
      <c r="AA58" s="1116">
        <v>1</v>
      </c>
      <c r="AB58" s="1116">
        <v>1.0175778100306403</v>
      </c>
      <c r="AC58" s="1117">
        <v>1</v>
      </c>
      <c r="AD58" s="1118">
        <v>1</v>
      </c>
      <c r="AE58" s="1116">
        <v>1</v>
      </c>
      <c r="AF58" s="1116">
        <v>1.0452143190843262</v>
      </c>
      <c r="AG58" s="1115">
        <v>1</v>
      </c>
      <c r="AH58" s="1116">
        <v>1</v>
      </c>
      <c r="AI58" s="1116">
        <v>1</v>
      </c>
      <c r="AJ58" s="1116">
        <v>1</v>
      </c>
      <c r="AK58" s="1115">
        <v>1.0179462571976967</v>
      </c>
      <c r="AL58" s="1116">
        <v>1</v>
      </c>
      <c r="AM58" s="1116">
        <v>1</v>
      </c>
      <c r="AN58" s="1116">
        <v>1.0200787547828671</v>
      </c>
      <c r="AO58" s="1116">
        <v>1.0303784208458819</v>
      </c>
      <c r="AP58" s="1116">
        <v>1.0162430123404704</v>
      </c>
      <c r="AQ58" s="1116">
        <v>1.0319175493028068</v>
      </c>
      <c r="AR58" s="1116">
        <v>1.0267949835970267</v>
      </c>
      <c r="AS58" s="1116">
        <v>1.0300655743693719</v>
      </c>
      <c r="AT58" s="1116">
        <v>1</v>
      </c>
      <c r="AU58" s="1116">
        <v>1.0055261406706593</v>
      </c>
      <c r="AV58" s="1116">
        <v>1.0385355029585797</v>
      </c>
      <c r="AW58" s="1116">
        <v>1.0635339805825244</v>
      </c>
      <c r="AX58" s="1116">
        <v>1</v>
      </c>
      <c r="AY58" s="1116">
        <v>1.1820442635790356</v>
      </c>
      <c r="AZ58" s="1119">
        <v>1</v>
      </c>
      <c r="BA58" s="1102"/>
      <c r="BB58" s="1143">
        <v>45</v>
      </c>
      <c r="BC58" s="1112" t="s">
        <v>169</v>
      </c>
      <c r="BD58" s="1145" t="s">
        <v>357</v>
      </c>
    </row>
    <row r="59" spans="2:56">
      <c r="B59" s="1124"/>
      <c r="C59" s="1143">
        <v>46</v>
      </c>
      <c r="D59" s="1112" t="s">
        <v>170</v>
      </c>
      <c r="E59" s="1144"/>
      <c r="F59" s="1114">
        <v>1</v>
      </c>
      <c r="G59" s="1115">
        <v>0.70022105084169362</v>
      </c>
      <c r="H59" s="1116">
        <v>1</v>
      </c>
      <c r="I59" s="1116">
        <v>1</v>
      </c>
      <c r="J59" s="1116">
        <v>1</v>
      </c>
      <c r="K59" s="1115">
        <v>0.77855682150160677</v>
      </c>
      <c r="L59" s="1116">
        <v>1</v>
      </c>
      <c r="M59" s="1115">
        <v>0.76936406867091156</v>
      </c>
      <c r="N59" s="1116">
        <v>1</v>
      </c>
      <c r="O59" s="1116">
        <v>1</v>
      </c>
      <c r="P59" s="1116">
        <v>1</v>
      </c>
      <c r="Q59" s="1116">
        <v>1</v>
      </c>
      <c r="R59" s="1116">
        <v>1</v>
      </c>
      <c r="S59" s="1116">
        <v>1</v>
      </c>
      <c r="T59" s="1115">
        <v>0.90086390029740837</v>
      </c>
      <c r="U59" s="1116">
        <v>1</v>
      </c>
      <c r="V59" s="1116">
        <v>1</v>
      </c>
      <c r="W59" s="1115">
        <v>0.64402254523880154</v>
      </c>
      <c r="X59" s="1116">
        <v>0.78527172950964774</v>
      </c>
      <c r="Y59" s="1115">
        <v>0.56917475728155342</v>
      </c>
      <c r="Z59" s="1115">
        <v>0.82980475182310043</v>
      </c>
      <c r="AA59" s="1116">
        <v>1</v>
      </c>
      <c r="AB59" s="1116">
        <v>0.9313473686941407</v>
      </c>
      <c r="AC59" s="1117">
        <v>1</v>
      </c>
      <c r="AD59" s="1118">
        <v>1</v>
      </c>
      <c r="AE59" s="1116">
        <v>1</v>
      </c>
      <c r="AF59" s="1116">
        <v>0.91472305777670293</v>
      </c>
      <c r="AG59" s="1115">
        <v>1</v>
      </c>
      <c r="AH59" s="1116">
        <v>1</v>
      </c>
      <c r="AI59" s="1116">
        <v>1</v>
      </c>
      <c r="AJ59" s="1116">
        <v>1</v>
      </c>
      <c r="AK59" s="1115">
        <v>0.82989761092150172</v>
      </c>
      <c r="AL59" s="1116">
        <v>1</v>
      </c>
      <c r="AM59" s="1116">
        <v>1</v>
      </c>
      <c r="AN59" s="1116">
        <v>0.91902948229651571</v>
      </c>
      <c r="AO59" s="1116">
        <v>0.86729026600409242</v>
      </c>
      <c r="AP59" s="1116">
        <v>0.88773307163886161</v>
      </c>
      <c r="AQ59" s="1116">
        <v>0.91818782378915886</v>
      </c>
      <c r="AR59" s="1116">
        <v>1.2813584200693886</v>
      </c>
      <c r="AS59" s="1116">
        <v>0.89978244252366668</v>
      </c>
      <c r="AT59" s="1116">
        <v>1</v>
      </c>
      <c r="AU59" s="1116">
        <v>0.8985721319547022</v>
      </c>
      <c r="AV59" s="1116">
        <v>0.57673340859128985</v>
      </c>
      <c r="AW59" s="1116">
        <v>0.79760159893404403</v>
      </c>
      <c r="AX59" s="1116">
        <v>1</v>
      </c>
      <c r="AY59" s="1116">
        <v>1.0724202376184755</v>
      </c>
      <c r="AZ59" s="1119">
        <v>1</v>
      </c>
      <c r="BA59" s="1124"/>
      <c r="BB59" s="1143">
        <v>46</v>
      </c>
      <c r="BC59" s="1112" t="s">
        <v>170</v>
      </c>
      <c r="BD59" s="1145"/>
    </row>
    <row r="60" spans="2:56">
      <c r="B60" s="1102" t="s">
        <v>171</v>
      </c>
      <c r="C60" s="1161"/>
      <c r="D60" s="1104" t="s">
        <v>358</v>
      </c>
      <c r="E60" s="1105" t="s">
        <v>359</v>
      </c>
      <c r="F60" s="1139"/>
      <c r="G60" s="1140"/>
      <c r="H60" s="1140"/>
      <c r="I60" s="1140"/>
      <c r="J60" s="1140"/>
      <c r="K60" s="1140"/>
      <c r="L60" s="1140"/>
      <c r="M60" s="1140"/>
      <c r="N60" s="1140"/>
      <c r="O60" s="1140"/>
      <c r="P60" s="1140"/>
      <c r="Q60" s="1140"/>
      <c r="R60" s="1140"/>
      <c r="S60" s="1140"/>
      <c r="T60" s="1140"/>
      <c r="U60" s="1140"/>
      <c r="V60" s="1140"/>
      <c r="W60" s="1140"/>
      <c r="X60" s="1140"/>
      <c r="Y60" s="1140"/>
      <c r="Z60" s="1140"/>
      <c r="AA60" s="1140"/>
      <c r="AB60" s="1140"/>
      <c r="AC60" s="1141"/>
      <c r="AD60" s="1142"/>
      <c r="AE60" s="1140"/>
      <c r="AF60" s="1140"/>
      <c r="AG60" s="1140"/>
      <c r="AH60" s="1140"/>
      <c r="AI60" s="1140"/>
      <c r="AJ60" s="1140"/>
      <c r="AK60" s="1140"/>
      <c r="AL60" s="1140"/>
      <c r="AM60" s="1140"/>
      <c r="AN60" s="1140"/>
      <c r="AO60" s="1140"/>
      <c r="AP60" s="1140"/>
      <c r="AQ60" s="1140"/>
      <c r="AR60" s="1140"/>
      <c r="AS60" s="1140"/>
      <c r="AT60" s="1140"/>
      <c r="AU60" s="1140"/>
      <c r="AV60" s="1140"/>
      <c r="AW60" s="1140"/>
      <c r="AX60" s="1140"/>
      <c r="AY60" s="1140"/>
      <c r="AZ60" s="1141"/>
      <c r="BA60" s="1102" t="s">
        <v>171</v>
      </c>
      <c r="BB60" s="1161"/>
      <c r="BC60" s="1104" t="s">
        <v>358</v>
      </c>
      <c r="BD60" s="1110" t="s">
        <v>359</v>
      </c>
    </row>
    <row r="61" spans="2:56">
      <c r="B61" s="1102"/>
      <c r="C61" s="1143">
        <v>47</v>
      </c>
      <c r="D61" s="1112" t="s">
        <v>172</v>
      </c>
      <c r="E61" s="1144" t="s">
        <v>360</v>
      </c>
      <c r="F61" s="1114">
        <v>1</v>
      </c>
      <c r="G61" s="1115">
        <v>1.5906542056074768</v>
      </c>
      <c r="H61" s="1116">
        <v>1</v>
      </c>
      <c r="I61" s="1116">
        <v>1</v>
      </c>
      <c r="J61" s="1116">
        <v>1</v>
      </c>
      <c r="K61" s="1115">
        <v>1.0354609929078014</v>
      </c>
      <c r="L61" s="1116">
        <v>1</v>
      </c>
      <c r="M61" s="1115">
        <v>1.2867132867132869</v>
      </c>
      <c r="N61" s="1116">
        <v>1</v>
      </c>
      <c r="O61" s="1116">
        <v>1</v>
      </c>
      <c r="P61" s="1116">
        <v>1</v>
      </c>
      <c r="Q61" s="1116">
        <v>1</v>
      </c>
      <c r="R61" s="1116">
        <v>1</v>
      </c>
      <c r="S61" s="1116">
        <v>1</v>
      </c>
      <c r="T61" s="1115">
        <v>1.2291021671826623</v>
      </c>
      <c r="U61" s="1116">
        <v>1</v>
      </c>
      <c r="V61" s="1116">
        <v>1</v>
      </c>
      <c r="W61" s="1115">
        <v>0.37827715355805241</v>
      </c>
      <c r="X61" s="1116">
        <v>0.9786324786324786</v>
      </c>
      <c r="Y61" s="1115">
        <v>0.94339622641509435</v>
      </c>
      <c r="Z61" s="1115">
        <v>0.67054263565891481</v>
      </c>
      <c r="AA61" s="1116">
        <v>1</v>
      </c>
      <c r="AB61" s="1116">
        <v>0.97369878183831671</v>
      </c>
      <c r="AC61" s="1117">
        <v>1</v>
      </c>
      <c r="AD61" s="1118">
        <v>1</v>
      </c>
      <c r="AE61" s="1116">
        <v>1</v>
      </c>
      <c r="AF61" s="1116">
        <v>0.95145244727417433</v>
      </c>
      <c r="AG61" s="1115">
        <v>1</v>
      </c>
      <c r="AH61" s="1116">
        <v>1</v>
      </c>
      <c r="AI61" s="1116">
        <v>1</v>
      </c>
      <c r="AJ61" s="1116">
        <v>1</v>
      </c>
      <c r="AK61" s="1115">
        <v>0.90909090909090895</v>
      </c>
      <c r="AL61" s="1116">
        <v>1</v>
      </c>
      <c r="AM61" s="1116">
        <v>1</v>
      </c>
      <c r="AN61" s="1116">
        <v>0.96875</v>
      </c>
      <c r="AO61" s="1116">
        <v>1.1244019138755978</v>
      </c>
      <c r="AP61" s="1116">
        <v>1.1891891891891893</v>
      </c>
      <c r="AQ61" s="1116">
        <v>0.97777777777777775</v>
      </c>
      <c r="AR61" s="1116">
        <v>1.6633793556870478</v>
      </c>
      <c r="AS61" s="1116">
        <v>1.0334179357021998</v>
      </c>
      <c r="AT61" s="1116">
        <v>1</v>
      </c>
      <c r="AU61" s="1116">
        <v>1.1154201292705448</v>
      </c>
      <c r="AV61" s="1116">
        <v>1.0952380952380953</v>
      </c>
      <c r="AW61" s="1116">
        <v>1.0297397769516727</v>
      </c>
      <c r="AX61" s="1116">
        <v>1</v>
      </c>
      <c r="AY61" s="1116">
        <v>0.54726368159203986</v>
      </c>
      <c r="AZ61" s="1119">
        <v>1</v>
      </c>
      <c r="BA61" s="1102"/>
      <c r="BB61" s="1143">
        <v>47</v>
      </c>
      <c r="BC61" s="1112" t="s">
        <v>172</v>
      </c>
      <c r="BD61" s="1145" t="s">
        <v>360</v>
      </c>
    </row>
    <row r="62" spans="2:56">
      <c r="B62" s="1162"/>
      <c r="C62" s="1143">
        <v>48</v>
      </c>
      <c r="D62" s="1146" t="s">
        <v>173</v>
      </c>
      <c r="E62" s="1147" t="s">
        <v>361</v>
      </c>
      <c r="F62" s="1114">
        <v>1</v>
      </c>
      <c r="G62" s="1115">
        <v>0.77015437392795871</v>
      </c>
      <c r="H62" s="1116">
        <v>1</v>
      </c>
      <c r="I62" s="1116">
        <v>1</v>
      </c>
      <c r="J62" s="1116">
        <v>1</v>
      </c>
      <c r="K62" s="1115">
        <v>0.84751773049645396</v>
      </c>
      <c r="L62" s="1116">
        <v>1</v>
      </c>
      <c r="M62" s="1115">
        <v>0.86284758519757487</v>
      </c>
      <c r="N62" s="1116">
        <v>1</v>
      </c>
      <c r="O62" s="1116">
        <v>1</v>
      </c>
      <c r="P62" s="1116">
        <v>1</v>
      </c>
      <c r="Q62" s="1116">
        <v>1</v>
      </c>
      <c r="R62" s="1116">
        <v>1</v>
      </c>
      <c r="S62" s="1116">
        <v>1</v>
      </c>
      <c r="T62" s="1115">
        <v>0.7425400412042269</v>
      </c>
      <c r="U62" s="1116">
        <v>1</v>
      </c>
      <c r="V62" s="1116">
        <v>1</v>
      </c>
      <c r="W62" s="1115">
        <v>0.64285714285714279</v>
      </c>
      <c r="X62" s="1116">
        <v>0.75396825396825395</v>
      </c>
      <c r="Y62" s="1115">
        <v>0.88940998487140699</v>
      </c>
      <c r="Z62" s="1115">
        <v>0.96931659693165972</v>
      </c>
      <c r="AA62" s="1116">
        <v>1</v>
      </c>
      <c r="AB62" s="1116">
        <v>0.94561166108776673</v>
      </c>
      <c r="AC62" s="1117">
        <v>1</v>
      </c>
      <c r="AD62" s="1118">
        <v>1</v>
      </c>
      <c r="AE62" s="1116">
        <v>1</v>
      </c>
      <c r="AF62" s="1116">
        <v>0.88719156429677715</v>
      </c>
      <c r="AG62" s="1115">
        <v>1</v>
      </c>
      <c r="AH62" s="1116">
        <v>1</v>
      </c>
      <c r="AI62" s="1116">
        <v>1</v>
      </c>
      <c r="AJ62" s="1116">
        <v>1</v>
      </c>
      <c r="AK62" s="1115">
        <v>0.95772482705611062</v>
      </c>
      <c r="AL62" s="1116">
        <v>1</v>
      </c>
      <c r="AM62" s="1116">
        <v>1</v>
      </c>
      <c r="AN62" s="1116">
        <v>0.81885671863400156</v>
      </c>
      <c r="AO62" s="1116">
        <v>0.76253687315634211</v>
      </c>
      <c r="AP62" s="1116">
        <v>0.7525546297751925</v>
      </c>
      <c r="AQ62" s="1116">
        <v>0.93018111433706629</v>
      </c>
      <c r="AR62" s="1116">
        <v>0.28640869328634727</v>
      </c>
      <c r="AS62" s="1116">
        <v>0.95599226618186017</v>
      </c>
      <c r="AT62" s="1116">
        <v>1</v>
      </c>
      <c r="AU62" s="1116">
        <v>0.82986730045553569</v>
      </c>
      <c r="AV62" s="1116">
        <v>0.82760513890413967</v>
      </c>
      <c r="AW62" s="1116">
        <v>0.7694875319065384</v>
      </c>
      <c r="AX62" s="1116">
        <v>1</v>
      </c>
      <c r="AY62" s="1116">
        <v>0.56989010085907255</v>
      </c>
      <c r="AZ62" s="1119">
        <v>1</v>
      </c>
      <c r="BA62" s="1162"/>
      <c r="BB62" s="1143">
        <v>48</v>
      </c>
      <c r="BC62" s="1146" t="s">
        <v>173</v>
      </c>
      <c r="BD62" s="1148" t="s">
        <v>361</v>
      </c>
    </row>
    <row r="63" spans="2:56">
      <c r="B63" s="1102"/>
      <c r="C63" s="1143">
        <v>49</v>
      </c>
      <c r="D63" s="1149" t="s">
        <v>174</v>
      </c>
      <c r="E63" s="1150" t="s">
        <v>362</v>
      </c>
      <c r="F63" s="1114">
        <v>1</v>
      </c>
      <c r="G63" s="1115">
        <v>1.1207239020083868</v>
      </c>
      <c r="H63" s="1116">
        <v>1</v>
      </c>
      <c r="I63" s="1116">
        <v>1</v>
      </c>
      <c r="J63" s="1116">
        <v>1</v>
      </c>
      <c r="K63" s="1115">
        <v>1.0951787198669991</v>
      </c>
      <c r="L63" s="1116">
        <v>1</v>
      </c>
      <c r="M63" s="1115">
        <v>1.2817247339215867</v>
      </c>
      <c r="N63" s="1116">
        <v>1</v>
      </c>
      <c r="O63" s="1116">
        <v>1</v>
      </c>
      <c r="P63" s="1116">
        <v>1</v>
      </c>
      <c r="Q63" s="1116">
        <v>1</v>
      </c>
      <c r="R63" s="1116">
        <v>1</v>
      </c>
      <c r="S63" s="1116">
        <v>1</v>
      </c>
      <c r="T63" s="1115">
        <v>1.108555657773689</v>
      </c>
      <c r="U63" s="1116">
        <v>1</v>
      </c>
      <c r="V63" s="1116">
        <v>1</v>
      </c>
      <c r="W63" s="1115">
        <v>1.2312172393709957</v>
      </c>
      <c r="X63" s="1116">
        <v>0.75120076849183481</v>
      </c>
      <c r="Y63" s="1115">
        <v>1.0483743061062649</v>
      </c>
      <c r="Z63" s="1115">
        <v>1.0634668361941089</v>
      </c>
      <c r="AA63" s="1116">
        <v>1</v>
      </c>
      <c r="AB63" s="1116">
        <v>1.074240979865384</v>
      </c>
      <c r="AC63" s="1117">
        <v>1</v>
      </c>
      <c r="AD63" s="1118">
        <v>1</v>
      </c>
      <c r="AE63" s="1116">
        <v>1</v>
      </c>
      <c r="AF63" s="1116">
        <v>0.99909879078256902</v>
      </c>
      <c r="AG63" s="1115">
        <v>1</v>
      </c>
      <c r="AH63" s="1116">
        <v>1</v>
      </c>
      <c r="AI63" s="1116">
        <v>1</v>
      </c>
      <c r="AJ63" s="1116">
        <v>1</v>
      </c>
      <c r="AK63" s="1115">
        <v>0.68686073957513771</v>
      </c>
      <c r="AL63" s="1116">
        <v>1</v>
      </c>
      <c r="AM63" s="1116">
        <v>1</v>
      </c>
      <c r="AN63" s="1116">
        <v>0.77998252839136406</v>
      </c>
      <c r="AO63" s="1116">
        <v>1.0386100386100385</v>
      </c>
      <c r="AP63" s="1116">
        <v>0.40498348844190929</v>
      </c>
      <c r="AQ63" s="1116">
        <v>0.82454507857733672</v>
      </c>
      <c r="AR63" s="1116">
        <v>0.62506132862329511</v>
      </c>
      <c r="AS63" s="1116">
        <v>1.0196078431372548</v>
      </c>
      <c r="AT63" s="1116">
        <v>1</v>
      </c>
      <c r="AU63" s="1116">
        <v>0.98810262776743218</v>
      </c>
      <c r="AV63" s="1116">
        <v>0.93692529827494508</v>
      </c>
      <c r="AW63" s="1116">
        <v>0.89347990902198626</v>
      </c>
      <c r="AX63" s="1116">
        <v>1</v>
      </c>
      <c r="AY63" s="1116">
        <v>0.68652573136878059</v>
      </c>
      <c r="AZ63" s="1119">
        <v>1</v>
      </c>
      <c r="BA63" s="1102"/>
      <c r="BB63" s="1143">
        <v>49</v>
      </c>
      <c r="BC63" s="1149" t="s">
        <v>174</v>
      </c>
      <c r="BD63" s="1151" t="s">
        <v>362</v>
      </c>
    </row>
    <row r="64" spans="2:56">
      <c r="B64" s="1163"/>
      <c r="C64" s="1143">
        <v>50</v>
      </c>
      <c r="D64" s="1112" t="s">
        <v>175</v>
      </c>
      <c r="E64" s="1164" t="s">
        <v>363</v>
      </c>
      <c r="F64" s="1114">
        <v>1</v>
      </c>
      <c r="G64" s="1115">
        <v>1.0395056826641522</v>
      </c>
      <c r="H64" s="1116">
        <v>1</v>
      </c>
      <c r="I64" s="1116">
        <v>1</v>
      </c>
      <c r="J64" s="1116">
        <v>1</v>
      </c>
      <c r="K64" s="1115">
        <v>1.0197383954290031</v>
      </c>
      <c r="L64" s="1116">
        <v>1</v>
      </c>
      <c r="M64" s="1115">
        <v>1.0274516886400578</v>
      </c>
      <c r="N64" s="1116">
        <v>1</v>
      </c>
      <c r="O64" s="1116">
        <v>1</v>
      </c>
      <c r="P64" s="1116">
        <v>1</v>
      </c>
      <c r="Q64" s="1116">
        <v>1</v>
      </c>
      <c r="R64" s="1116">
        <v>1</v>
      </c>
      <c r="S64" s="1116">
        <v>1</v>
      </c>
      <c r="T64" s="1115">
        <v>1.0280202556064624</v>
      </c>
      <c r="U64" s="1116">
        <v>1</v>
      </c>
      <c r="V64" s="1116">
        <v>1</v>
      </c>
      <c r="W64" s="1115">
        <v>1.0294284812125041</v>
      </c>
      <c r="X64" s="1116">
        <v>1.0040160642570282</v>
      </c>
      <c r="Y64" s="1115">
        <v>1.0984683901803174</v>
      </c>
      <c r="Z64" s="1115">
        <v>1.0136748083155482</v>
      </c>
      <c r="AA64" s="1116">
        <v>1</v>
      </c>
      <c r="AB64" s="1116">
        <v>1.0207575562147986</v>
      </c>
      <c r="AC64" s="1117">
        <v>1</v>
      </c>
      <c r="AD64" s="1118">
        <v>1</v>
      </c>
      <c r="AE64" s="1116">
        <v>1</v>
      </c>
      <c r="AF64" s="1116">
        <v>1.0118907793326397</v>
      </c>
      <c r="AG64" s="1115">
        <v>1</v>
      </c>
      <c r="AH64" s="1116">
        <v>1</v>
      </c>
      <c r="AI64" s="1116">
        <v>1</v>
      </c>
      <c r="AJ64" s="1116">
        <v>1</v>
      </c>
      <c r="AK64" s="1115">
        <v>1.0210861650485437</v>
      </c>
      <c r="AL64" s="1116">
        <v>1</v>
      </c>
      <c r="AM64" s="1116">
        <v>1</v>
      </c>
      <c r="AN64" s="1116">
        <v>1.0322084073416222</v>
      </c>
      <c r="AO64" s="1116">
        <v>1.0842475504564106</v>
      </c>
      <c r="AP64" s="1116">
        <v>1.0547242411286875</v>
      </c>
      <c r="AQ64" s="1116">
        <v>1.0144312393887946</v>
      </c>
      <c r="AR64" s="1116">
        <v>0.87563075096467802</v>
      </c>
      <c r="AS64" s="1116">
        <v>1.0174693733138738</v>
      </c>
      <c r="AT64" s="1116">
        <v>1</v>
      </c>
      <c r="AU64" s="1116">
        <v>1.0299874815067713</v>
      </c>
      <c r="AV64" s="1116">
        <v>1.0404877659998408</v>
      </c>
      <c r="AW64" s="1116">
        <v>0.98612172890326388</v>
      </c>
      <c r="AX64" s="1116">
        <v>1</v>
      </c>
      <c r="AY64" s="1116">
        <v>0.92151947141430668</v>
      </c>
      <c r="AZ64" s="1119">
        <v>1</v>
      </c>
      <c r="BA64" s="1163"/>
      <c r="BB64" s="1143">
        <v>50</v>
      </c>
      <c r="BC64" s="1112" t="s">
        <v>175</v>
      </c>
      <c r="BD64" s="1165" t="s">
        <v>363</v>
      </c>
    </row>
    <row r="65" spans="2:56">
      <c r="B65" s="1163"/>
      <c r="C65" s="1143">
        <v>51</v>
      </c>
      <c r="D65" s="1112" t="s">
        <v>176</v>
      </c>
      <c r="E65" s="1144" t="s">
        <v>364</v>
      </c>
      <c r="F65" s="1114">
        <v>1</v>
      </c>
      <c r="G65" s="1115">
        <v>0.98615524285065814</v>
      </c>
      <c r="H65" s="1116">
        <v>1</v>
      </c>
      <c r="I65" s="1116">
        <v>1</v>
      </c>
      <c r="J65" s="1116">
        <v>1</v>
      </c>
      <c r="K65" s="1115">
        <v>0.96384055288164883</v>
      </c>
      <c r="L65" s="1116">
        <v>1</v>
      </c>
      <c r="M65" s="1115">
        <v>0.92747044445552962</v>
      </c>
      <c r="N65" s="1116">
        <v>1</v>
      </c>
      <c r="O65" s="1116">
        <v>1</v>
      </c>
      <c r="P65" s="1116">
        <v>1</v>
      </c>
      <c r="Q65" s="1116">
        <v>1</v>
      </c>
      <c r="R65" s="1116">
        <v>1</v>
      </c>
      <c r="S65" s="1116">
        <v>1</v>
      </c>
      <c r="T65" s="1115">
        <v>0.93973474801061019</v>
      </c>
      <c r="U65" s="1116">
        <v>1</v>
      </c>
      <c r="V65" s="1116">
        <v>1</v>
      </c>
      <c r="W65" s="1115">
        <v>1.0117647058823529</v>
      </c>
      <c r="X65" s="1116">
        <v>0.92705285742149401</v>
      </c>
      <c r="Y65" s="1115">
        <v>1.0052851794758864</v>
      </c>
      <c r="Z65" s="1115">
        <v>0.95107549557148885</v>
      </c>
      <c r="AA65" s="1116">
        <v>1</v>
      </c>
      <c r="AB65" s="1116">
        <v>0.96833508956796632</v>
      </c>
      <c r="AC65" s="1117">
        <v>1</v>
      </c>
      <c r="AD65" s="1118">
        <v>1</v>
      </c>
      <c r="AE65" s="1116">
        <v>1</v>
      </c>
      <c r="AF65" s="1116">
        <v>0.95999583444910597</v>
      </c>
      <c r="AG65" s="1115">
        <v>1</v>
      </c>
      <c r="AH65" s="1116">
        <v>1</v>
      </c>
      <c r="AI65" s="1116">
        <v>1</v>
      </c>
      <c r="AJ65" s="1116">
        <v>1</v>
      </c>
      <c r="AK65" s="1115">
        <v>0.936528709308032</v>
      </c>
      <c r="AL65" s="1116">
        <v>1</v>
      </c>
      <c r="AM65" s="1116">
        <v>1</v>
      </c>
      <c r="AN65" s="1116">
        <v>0.90787119856887299</v>
      </c>
      <c r="AO65" s="1116">
        <v>0.94840105051753443</v>
      </c>
      <c r="AP65" s="1116">
        <v>1.0698970840480273</v>
      </c>
      <c r="AQ65" s="1116">
        <v>0.90307772561293698</v>
      </c>
      <c r="AR65" s="1116">
        <v>2.6674421883812749</v>
      </c>
      <c r="AS65" s="1116">
        <v>1.0031725372163021</v>
      </c>
      <c r="AT65" s="1116">
        <v>1</v>
      </c>
      <c r="AU65" s="1116">
        <v>0.94354592615196831</v>
      </c>
      <c r="AV65" s="1116">
        <v>0.95246800731261427</v>
      </c>
      <c r="AW65" s="1116">
        <v>0.96864074584172044</v>
      </c>
      <c r="AX65" s="1116">
        <v>1</v>
      </c>
      <c r="AY65" s="1116">
        <v>2.3825933289153967</v>
      </c>
      <c r="AZ65" s="1119">
        <v>1</v>
      </c>
      <c r="BA65" s="1163"/>
      <c r="BB65" s="1143">
        <v>51</v>
      </c>
      <c r="BC65" s="1112" t="s">
        <v>176</v>
      </c>
      <c r="BD65" s="1145" t="s">
        <v>364</v>
      </c>
    </row>
    <row r="66" spans="2:56">
      <c r="B66" s="1163"/>
      <c r="C66" s="1143">
        <v>52</v>
      </c>
      <c r="D66" s="1112" t="s">
        <v>177</v>
      </c>
      <c r="E66" s="1144" t="s">
        <v>365</v>
      </c>
      <c r="F66" s="1114">
        <v>1</v>
      </c>
      <c r="G66" s="1115">
        <v>1.2163461538461537</v>
      </c>
      <c r="H66" s="1116">
        <v>1</v>
      </c>
      <c r="I66" s="1116">
        <v>1</v>
      </c>
      <c r="J66" s="1116">
        <v>1</v>
      </c>
      <c r="K66" s="1115">
        <v>0.98593690611934626</v>
      </c>
      <c r="L66" s="1116">
        <v>1</v>
      </c>
      <c r="M66" s="1115">
        <v>1.005060888818599</v>
      </c>
      <c r="N66" s="1116">
        <v>1</v>
      </c>
      <c r="O66" s="1116">
        <v>1</v>
      </c>
      <c r="P66" s="1116">
        <v>1</v>
      </c>
      <c r="Q66" s="1116">
        <v>1</v>
      </c>
      <c r="R66" s="1116">
        <v>1</v>
      </c>
      <c r="S66" s="1116">
        <v>1</v>
      </c>
      <c r="T66" s="1115">
        <v>0.97351694915254239</v>
      </c>
      <c r="U66" s="1116">
        <v>1</v>
      </c>
      <c r="V66" s="1116">
        <v>1</v>
      </c>
      <c r="W66" s="1115">
        <v>0.92294665537679921</v>
      </c>
      <c r="X66" s="1116">
        <v>0.98550724637681164</v>
      </c>
      <c r="Y66" s="1115">
        <v>1.0119914346895074</v>
      </c>
      <c r="Z66" s="1115">
        <v>0.97280851872979646</v>
      </c>
      <c r="AA66" s="1116">
        <v>1</v>
      </c>
      <c r="AB66" s="1116">
        <v>0.97607194475670467</v>
      </c>
      <c r="AC66" s="1117">
        <v>1</v>
      </c>
      <c r="AD66" s="1118">
        <v>1</v>
      </c>
      <c r="AE66" s="1116">
        <v>1</v>
      </c>
      <c r="AF66" s="1116">
        <v>0.99494376712976085</v>
      </c>
      <c r="AG66" s="1115">
        <v>1</v>
      </c>
      <c r="AH66" s="1116">
        <v>1</v>
      </c>
      <c r="AI66" s="1116">
        <v>1</v>
      </c>
      <c r="AJ66" s="1116">
        <v>1</v>
      </c>
      <c r="AK66" s="1115">
        <v>0.9522388059701492</v>
      </c>
      <c r="AL66" s="1116">
        <v>1</v>
      </c>
      <c r="AM66" s="1116">
        <v>1</v>
      </c>
      <c r="AN66" s="1116">
        <v>0.98503889886295626</v>
      </c>
      <c r="AO66" s="1116">
        <v>0.92775041050903118</v>
      </c>
      <c r="AP66" s="1116">
        <v>1.0323308270676692</v>
      </c>
      <c r="AQ66" s="1116">
        <v>1.0082889283599763</v>
      </c>
      <c r="AR66" s="1116">
        <v>0.27135910268696978</v>
      </c>
      <c r="AS66" s="1116">
        <v>1.008985779027973</v>
      </c>
      <c r="AT66" s="1116">
        <v>1</v>
      </c>
      <c r="AU66" s="1116">
        <v>0.97624269005847952</v>
      </c>
      <c r="AV66" s="1116">
        <v>0.9985693848354793</v>
      </c>
      <c r="AW66" s="1116">
        <v>0.97393364928909953</v>
      </c>
      <c r="AX66" s="1116">
        <v>1</v>
      </c>
      <c r="AY66" s="1116">
        <v>0.33745781777277839</v>
      </c>
      <c r="AZ66" s="1119">
        <v>1</v>
      </c>
      <c r="BA66" s="1163"/>
      <c r="BB66" s="1143">
        <v>52</v>
      </c>
      <c r="BC66" s="1112" t="s">
        <v>177</v>
      </c>
      <c r="BD66" s="1145" t="s">
        <v>365</v>
      </c>
    </row>
    <row r="67" spans="2:56">
      <c r="B67" s="1102"/>
      <c r="C67" s="1143">
        <v>53</v>
      </c>
      <c r="D67" s="1112" t="s">
        <v>178</v>
      </c>
      <c r="E67" s="1144" t="s">
        <v>366</v>
      </c>
      <c r="F67" s="1114">
        <v>1</v>
      </c>
      <c r="G67" s="1115">
        <v>0.42967617206379893</v>
      </c>
      <c r="H67" s="1116">
        <v>1</v>
      </c>
      <c r="I67" s="1116">
        <v>1</v>
      </c>
      <c r="J67" s="1116">
        <v>1</v>
      </c>
      <c r="K67" s="1115">
        <v>0.7142857142857143</v>
      </c>
      <c r="L67" s="1116">
        <v>1</v>
      </c>
      <c r="M67" s="1115">
        <v>0.66699801192842945</v>
      </c>
      <c r="N67" s="1116">
        <v>1</v>
      </c>
      <c r="O67" s="1116">
        <v>1</v>
      </c>
      <c r="P67" s="1116">
        <v>1</v>
      </c>
      <c r="Q67" s="1116">
        <v>1</v>
      </c>
      <c r="R67" s="1116">
        <v>1</v>
      </c>
      <c r="S67" s="1116">
        <v>1</v>
      </c>
      <c r="T67" s="1115">
        <v>0.80803988781551883</v>
      </c>
      <c r="U67" s="1116">
        <v>1</v>
      </c>
      <c r="V67" s="1116">
        <v>1</v>
      </c>
      <c r="W67" s="1115">
        <v>0.89821882951653942</v>
      </c>
      <c r="X67" s="1116">
        <v>0.7947089947089947</v>
      </c>
      <c r="Y67" s="1115">
        <v>0.8478843063738617</v>
      </c>
      <c r="Z67" s="1115">
        <v>0.78884934756820879</v>
      </c>
      <c r="AA67" s="1116">
        <v>1</v>
      </c>
      <c r="AB67" s="1116">
        <v>0.74158959924943046</v>
      </c>
      <c r="AC67" s="1117">
        <v>1</v>
      </c>
      <c r="AD67" s="1118">
        <v>1</v>
      </c>
      <c r="AE67" s="1116">
        <v>1</v>
      </c>
      <c r="AF67" s="1116">
        <v>0.86103114367966505</v>
      </c>
      <c r="AG67" s="1115">
        <v>1</v>
      </c>
      <c r="AH67" s="1116">
        <v>1</v>
      </c>
      <c r="AI67" s="1116">
        <v>1</v>
      </c>
      <c r="AJ67" s="1116">
        <v>1</v>
      </c>
      <c r="AK67" s="1115">
        <v>0.90853658536585369</v>
      </c>
      <c r="AL67" s="1116">
        <v>1</v>
      </c>
      <c r="AM67" s="1116">
        <v>1</v>
      </c>
      <c r="AN67" s="1116">
        <v>0.76357827476038342</v>
      </c>
      <c r="AO67" s="1116">
        <v>0.67727272727272725</v>
      </c>
      <c r="AP67" s="1116">
        <v>0.48438751000800639</v>
      </c>
      <c r="AQ67" s="1116">
        <v>0.95545766030347523</v>
      </c>
      <c r="AR67" s="1116">
        <v>0.2847772178225742</v>
      </c>
      <c r="AS67" s="1116">
        <v>0.86495074674292982</v>
      </c>
      <c r="AT67" s="1116">
        <v>1</v>
      </c>
      <c r="AU67" s="1116">
        <v>0.99287410926365793</v>
      </c>
      <c r="AV67" s="1116">
        <v>0.65340179717586655</v>
      </c>
      <c r="AW67" s="1116">
        <v>0.75656836461126009</v>
      </c>
      <c r="AX67" s="1116">
        <v>1</v>
      </c>
      <c r="AY67" s="1116">
        <v>0.66536036803544052</v>
      </c>
      <c r="AZ67" s="1119">
        <v>1</v>
      </c>
      <c r="BA67" s="1102"/>
      <c r="BB67" s="1143">
        <v>53</v>
      </c>
      <c r="BC67" s="1112" t="s">
        <v>178</v>
      </c>
      <c r="BD67" s="1145" t="s">
        <v>366</v>
      </c>
    </row>
    <row r="68" spans="2:56">
      <c r="B68" s="1102"/>
      <c r="C68" s="1143">
        <v>54</v>
      </c>
      <c r="D68" s="1112" t="s">
        <v>179</v>
      </c>
      <c r="E68" s="1144" t="s">
        <v>367</v>
      </c>
      <c r="F68" s="1114">
        <v>1</v>
      </c>
      <c r="G68" s="1115">
        <v>0.98452152299175222</v>
      </c>
      <c r="H68" s="1116">
        <v>1</v>
      </c>
      <c r="I68" s="1116">
        <v>1</v>
      </c>
      <c r="J68" s="1116">
        <v>1</v>
      </c>
      <c r="K68" s="1115">
        <v>0.98527472527472526</v>
      </c>
      <c r="L68" s="1116">
        <v>1</v>
      </c>
      <c r="M68" s="1115">
        <v>0.99226196093233932</v>
      </c>
      <c r="N68" s="1116">
        <v>1</v>
      </c>
      <c r="O68" s="1116">
        <v>1</v>
      </c>
      <c r="P68" s="1116">
        <v>1</v>
      </c>
      <c r="Q68" s="1116">
        <v>1</v>
      </c>
      <c r="R68" s="1116">
        <v>1</v>
      </c>
      <c r="S68" s="1116">
        <v>1</v>
      </c>
      <c r="T68" s="1115">
        <v>0.95275385016966851</v>
      </c>
      <c r="U68" s="1116">
        <v>1</v>
      </c>
      <c r="V68" s="1116">
        <v>1</v>
      </c>
      <c r="W68" s="1115">
        <v>0.93627674101046876</v>
      </c>
      <c r="X68" s="1116">
        <v>1.0011805108392358</v>
      </c>
      <c r="Y68" s="1115">
        <v>0.97107009937459243</v>
      </c>
      <c r="Z68" s="1115">
        <v>0.98603839441535768</v>
      </c>
      <c r="AA68" s="1116">
        <v>1</v>
      </c>
      <c r="AB68" s="1116">
        <v>1.0086459871984244</v>
      </c>
      <c r="AC68" s="1117">
        <v>1</v>
      </c>
      <c r="AD68" s="1118">
        <v>1</v>
      </c>
      <c r="AE68" s="1116">
        <v>1</v>
      </c>
      <c r="AF68" s="1116">
        <v>1.0032014901481416</v>
      </c>
      <c r="AG68" s="1115">
        <v>1</v>
      </c>
      <c r="AH68" s="1116">
        <v>1</v>
      </c>
      <c r="AI68" s="1116">
        <v>1</v>
      </c>
      <c r="AJ68" s="1116">
        <v>1</v>
      </c>
      <c r="AK68" s="1115">
        <v>0.98323835065370435</v>
      </c>
      <c r="AL68" s="1116">
        <v>1</v>
      </c>
      <c r="AM68" s="1116">
        <v>1</v>
      </c>
      <c r="AN68" s="1116">
        <v>1.0333011893281903</v>
      </c>
      <c r="AO68" s="1116">
        <v>0.9765716516985552</v>
      </c>
      <c r="AP68" s="1116">
        <v>0.98672419515433119</v>
      </c>
      <c r="AQ68" s="1116">
        <v>0.97151117692687394</v>
      </c>
      <c r="AR68" s="1116">
        <v>0.87529481807148912</v>
      </c>
      <c r="AS68" s="1116">
        <v>1.024095231251946</v>
      </c>
      <c r="AT68" s="1116">
        <v>1</v>
      </c>
      <c r="AU68" s="1116">
        <v>1.0049887577290613</v>
      </c>
      <c r="AV68" s="1116">
        <v>0.95531120750529597</v>
      </c>
      <c r="AW68" s="1116">
        <v>0.97462935066994383</v>
      </c>
      <c r="AX68" s="1116">
        <v>1</v>
      </c>
      <c r="AY68" s="1116">
        <v>0.9191734165259452</v>
      </c>
      <c r="AZ68" s="1119">
        <v>1</v>
      </c>
      <c r="BA68" s="1102"/>
      <c r="BB68" s="1143">
        <v>54</v>
      </c>
      <c r="BC68" s="1112" t="s">
        <v>179</v>
      </c>
      <c r="BD68" s="1145" t="s">
        <v>367</v>
      </c>
    </row>
    <row r="69" spans="2:56">
      <c r="B69" s="1160"/>
      <c r="C69" s="1143">
        <v>55</v>
      </c>
      <c r="D69" s="1112" t="s">
        <v>180</v>
      </c>
      <c r="E69" s="1144"/>
      <c r="F69" s="1114">
        <v>1</v>
      </c>
      <c r="G69" s="1115">
        <v>1.0020192498496245</v>
      </c>
      <c r="H69" s="1116">
        <v>1</v>
      </c>
      <c r="I69" s="1116">
        <v>1</v>
      </c>
      <c r="J69" s="1116">
        <v>1</v>
      </c>
      <c r="K69" s="1115">
        <v>0.99703563438304499</v>
      </c>
      <c r="L69" s="1116">
        <v>1</v>
      </c>
      <c r="M69" s="1115">
        <v>1.0069885525142512</v>
      </c>
      <c r="N69" s="1116">
        <v>1</v>
      </c>
      <c r="O69" s="1116">
        <v>1</v>
      </c>
      <c r="P69" s="1116">
        <v>1</v>
      </c>
      <c r="Q69" s="1116">
        <v>1</v>
      </c>
      <c r="R69" s="1116">
        <v>1</v>
      </c>
      <c r="S69" s="1116">
        <v>1</v>
      </c>
      <c r="T69" s="1115">
        <v>0.99712358528464728</v>
      </c>
      <c r="U69" s="1116">
        <v>1</v>
      </c>
      <c r="V69" s="1116">
        <v>1</v>
      </c>
      <c r="W69" s="1115">
        <v>0.99518904551275178</v>
      </c>
      <c r="X69" s="1116">
        <v>1.0153068801631588</v>
      </c>
      <c r="Y69" s="1115">
        <v>1.0150307295199616</v>
      </c>
      <c r="Z69" s="1115">
        <v>0.99353438322425491</v>
      </c>
      <c r="AA69" s="1116">
        <v>1</v>
      </c>
      <c r="AB69" s="1116">
        <v>1.0139333525201413</v>
      </c>
      <c r="AC69" s="1117">
        <v>1</v>
      </c>
      <c r="AD69" s="1118">
        <v>1</v>
      </c>
      <c r="AE69" s="1116">
        <v>1</v>
      </c>
      <c r="AF69" s="1116">
        <v>1.0113608530669109</v>
      </c>
      <c r="AG69" s="1115">
        <v>1</v>
      </c>
      <c r="AH69" s="1116">
        <v>1</v>
      </c>
      <c r="AI69" s="1116">
        <v>1</v>
      </c>
      <c r="AJ69" s="1116">
        <v>1</v>
      </c>
      <c r="AK69" s="1115">
        <v>0.99754853980132507</v>
      </c>
      <c r="AL69" s="1116">
        <v>1</v>
      </c>
      <c r="AM69" s="1116">
        <v>1</v>
      </c>
      <c r="AN69" s="1116">
        <v>1.0004334827998611</v>
      </c>
      <c r="AO69" s="1116">
        <v>1.0168828224351432</v>
      </c>
      <c r="AP69" s="1116">
        <v>1.0432500545497498</v>
      </c>
      <c r="AQ69" s="1116">
        <v>0.9978219076016771</v>
      </c>
      <c r="AR69" s="1116">
        <v>1</v>
      </c>
      <c r="AS69" s="1116">
        <v>1.0091961442545399</v>
      </c>
      <c r="AT69" s="1116">
        <v>1</v>
      </c>
      <c r="AU69" s="1116">
        <v>1.0012690932096557</v>
      </c>
      <c r="AV69" s="1116">
        <v>0.99325792740290919</v>
      </c>
      <c r="AW69" s="1116">
        <v>0.98716201932191039</v>
      </c>
      <c r="AX69" s="1116">
        <v>1</v>
      </c>
      <c r="AY69" s="1116">
        <v>1</v>
      </c>
      <c r="AZ69" s="1119">
        <v>1</v>
      </c>
      <c r="BA69" s="1160"/>
      <c r="BB69" s="1143">
        <v>55</v>
      </c>
      <c r="BC69" s="1112" t="s">
        <v>180</v>
      </c>
      <c r="BD69" s="1145"/>
    </row>
    <row r="70" spans="2:56">
      <c r="B70" s="1102" t="s">
        <v>368</v>
      </c>
      <c r="C70" s="1166"/>
      <c r="D70" s="1167" t="s">
        <v>369</v>
      </c>
      <c r="E70" s="1105" t="s">
        <v>370</v>
      </c>
      <c r="F70" s="1139"/>
      <c r="G70" s="1140"/>
      <c r="H70" s="1140"/>
      <c r="I70" s="1140"/>
      <c r="J70" s="1140"/>
      <c r="K70" s="1140"/>
      <c r="L70" s="1140"/>
      <c r="M70" s="1140"/>
      <c r="N70" s="1140"/>
      <c r="O70" s="1140"/>
      <c r="P70" s="1140"/>
      <c r="Q70" s="1140"/>
      <c r="R70" s="1140"/>
      <c r="S70" s="1140"/>
      <c r="T70" s="1140"/>
      <c r="U70" s="1140"/>
      <c r="V70" s="1140"/>
      <c r="W70" s="1140"/>
      <c r="X70" s="1140"/>
      <c r="Y70" s="1140"/>
      <c r="Z70" s="1140"/>
      <c r="AA70" s="1140"/>
      <c r="AB70" s="1140"/>
      <c r="AC70" s="1141"/>
      <c r="AD70" s="1142"/>
      <c r="AE70" s="1140"/>
      <c r="AF70" s="1140"/>
      <c r="AG70" s="1140"/>
      <c r="AH70" s="1140"/>
      <c r="AI70" s="1140"/>
      <c r="AJ70" s="1140"/>
      <c r="AK70" s="1140"/>
      <c r="AL70" s="1140"/>
      <c r="AM70" s="1140"/>
      <c r="AN70" s="1140"/>
      <c r="AO70" s="1140"/>
      <c r="AP70" s="1140"/>
      <c r="AQ70" s="1140"/>
      <c r="AR70" s="1140"/>
      <c r="AS70" s="1140"/>
      <c r="AT70" s="1140"/>
      <c r="AU70" s="1140"/>
      <c r="AV70" s="1140"/>
      <c r="AW70" s="1140"/>
      <c r="AX70" s="1140"/>
      <c r="AY70" s="1140"/>
      <c r="AZ70" s="1141"/>
      <c r="BA70" s="1102" t="s">
        <v>368</v>
      </c>
      <c r="BB70" s="1166"/>
      <c r="BC70" s="1167" t="s">
        <v>369</v>
      </c>
      <c r="BD70" s="1110" t="s">
        <v>370</v>
      </c>
    </row>
    <row r="71" spans="2:56">
      <c r="B71" s="1124" t="s">
        <v>182</v>
      </c>
      <c r="C71" s="1168">
        <v>56</v>
      </c>
      <c r="D71" s="1112" t="s">
        <v>182</v>
      </c>
      <c r="E71" s="1144" t="s">
        <v>371</v>
      </c>
      <c r="F71" s="1169">
        <v>1</v>
      </c>
      <c r="G71" s="1170">
        <v>1.079295154185022</v>
      </c>
      <c r="H71" s="1116">
        <v>1</v>
      </c>
      <c r="I71" s="1116">
        <v>1</v>
      </c>
      <c r="J71" s="1116">
        <v>1</v>
      </c>
      <c r="K71" s="1170">
        <v>1.0076857386848848</v>
      </c>
      <c r="L71" s="1116">
        <v>1</v>
      </c>
      <c r="M71" s="1170">
        <v>1.0704420802220314</v>
      </c>
      <c r="N71" s="1116">
        <v>1</v>
      </c>
      <c r="O71" s="1116">
        <v>1</v>
      </c>
      <c r="P71" s="1116">
        <v>1</v>
      </c>
      <c r="Q71" s="1116">
        <v>1</v>
      </c>
      <c r="R71" s="1116">
        <v>1</v>
      </c>
      <c r="S71" s="1116">
        <v>1</v>
      </c>
      <c r="T71" s="1170">
        <v>1.0570903522205206</v>
      </c>
      <c r="U71" s="1116">
        <v>1</v>
      </c>
      <c r="V71" s="1116">
        <v>1</v>
      </c>
      <c r="W71" s="1170">
        <v>1.1540800810947796</v>
      </c>
      <c r="X71" s="1116">
        <v>0.98621877691645143</v>
      </c>
      <c r="Y71" s="1170">
        <v>1.0036305547487654</v>
      </c>
      <c r="Z71" s="1170">
        <v>1.0539508632138115</v>
      </c>
      <c r="AA71" s="1116">
        <v>1</v>
      </c>
      <c r="AB71" s="1116">
        <v>1.0209593326381647</v>
      </c>
      <c r="AC71" s="1117">
        <v>1</v>
      </c>
      <c r="AD71" s="1118">
        <v>1</v>
      </c>
      <c r="AE71" s="1116">
        <v>1</v>
      </c>
      <c r="AF71" s="1116">
        <v>1.0287869045705407</v>
      </c>
      <c r="AG71" s="1170">
        <v>1</v>
      </c>
      <c r="AH71" s="1116">
        <v>1</v>
      </c>
      <c r="AI71" s="1116">
        <v>1</v>
      </c>
      <c r="AJ71" s="1116">
        <v>1</v>
      </c>
      <c r="AK71" s="1170">
        <v>0.98696596669080372</v>
      </c>
      <c r="AL71" s="1116">
        <v>1</v>
      </c>
      <c r="AM71" s="1116">
        <v>1</v>
      </c>
      <c r="AN71" s="1116">
        <v>0.98560471976401187</v>
      </c>
      <c r="AO71" s="1116">
        <v>0.95620078740157466</v>
      </c>
      <c r="AP71" s="1116">
        <v>1.0429088882697131</v>
      </c>
      <c r="AQ71" s="1116">
        <v>1.0465819721718088</v>
      </c>
      <c r="AR71" s="1116">
        <v>2.3516696481812764</v>
      </c>
      <c r="AS71" s="1116">
        <v>1.0286853921849624</v>
      </c>
      <c r="AT71" s="1116">
        <v>1</v>
      </c>
      <c r="AU71" s="1116">
        <v>0.99506578947368418</v>
      </c>
      <c r="AV71" s="1116">
        <v>1.0382896179472043</v>
      </c>
      <c r="AW71" s="1116">
        <v>1.0338104639684105</v>
      </c>
      <c r="AX71" s="1116">
        <v>1</v>
      </c>
      <c r="AY71" s="1116">
        <v>0.98129556881193714</v>
      </c>
      <c r="AZ71" s="1171">
        <v>1</v>
      </c>
      <c r="BA71" s="1124" t="s">
        <v>182</v>
      </c>
      <c r="BB71" s="1168">
        <v>56</v>
      </c>
      <c r="BC71" s="1112" t="s">
        <v>182</v>
      </c>
      <c r="BD71" s="1145" t="s">
        <v>371</v>
      </c>
    </row>
    <row r="72" spans="2:56">
      <c r="B72" s="1102" t="s">
        <v>372</v>
      </c>
      <c r="C72" s="1138"/>
      <c r="D72" s="1104" t="s">
        <v>205</v>
      </c>
      <c r="E72" s="1105" t="s">
        <v>373</v>
      </c>
      <c r="F72" s="1139"/>
      <c r="G72" s="1140"/>
      <c r="H72" s="1140"/>
      <c r="I72" s="1140"/>
      <c r="J72" s="1140"/>
      <c r="K72" s="1140"/>
      <c r="L72" s="1140"/>
      <c r="M72" s="1140"/>
      <c r="N72" s="1140"/>
      <c r="O72" s="1140"/>
      <c r="P72" s="1140"/>
      <c r="Q72" s="1140"/>
      <c r="R72" s="1140"/>
      <c r="S72" s="1140"/>
      <c r="T72" s="1140"/>
      <c r="U72" s="1140"/>
      <c r="V72" s="1140"/>
      <c r="W72" s="1140"/>
      <c r="X72" s="1140"/>
      <c r="Y72" s="1140"/>
      <c r="Z72" s="1140"/>
      <c r="AA72" s="1140"/>
      <c r="AB72" s="1140"/>
      <c r="AC72" s="1141"/>
      <c r="AD72" s="1142"/>
      <c r="AE72" s="1140"/>
      <c r="AF72" s="1140"/>
      <c r="AG72" s="1140"/>
      <c r="AH72" s="1140"/>
      <c r="AI72" s="1140"/>
      <c r="AJ72" s="1140"/>
      <c r="AK72" s="1140"/>
      <c r="AL72" s="1140"/>
      <c r="AM72" s="1140"/>
      <c r="AN72" s="1140"/>
      <c r="AO72" s="1140"/>
      <c r="AP72" s="1140"/>
      <c r="AQ72" s="1140"/>
      <c r="AR72" s="1140"/>
      <c r="AS72" s="1140"/>
      <c r="AT72" s="1140"/>
      <c r="AU72" s="1140"/>
      <c r="AV72" s="1140"/>
      <c r="AW72" s="1140"/>
      <c r="AX72" s="1140"/>
      <c r="AY72" s="1140"/>
      <c r="AZ72" s="1141"/>
      <c r="BA72" s="1102" t="s">
        <v>372</v>
      </c>
      <c r="BB72" s="1138"/>
      <c r="BC72" s="1104" t="s">
        <v>205</v>
      </c>
      <c r="BD72" s="1110" t="s">
        <v>373</v>
      </c>
    </row>
    <row r="73" spans="2:56">
      <c r="B73" s="1102"/>
      <c r="C73" s="1143">
        <v>57</v>
      </c>
      <c r="D73" s="1112" t="s">
        <v>184</v>
      </c>
      <c r="E73" s="1144" t="s">
        <v>374</v>
      </c>
      <c r="F73" s="1172">
        <v>1</v>
      </c>
      <c r="G73" s="1173">
        <v>0.87597474935016717</v>
      </c>
      <c r="H73" s="1116">
        <v>1</v>
      </c>
      <c r="I73" s="1116">
        <v>1</v>
      </c>
      <c r="J73" s="1116">
        <v>1</v>
      </c>
      <c r="K73" s="1173">
        <v>1.1888726207906295</v>
      </c>
      <c r="L73" s="1116">
        <v>1</v>
      </c>
      <c r="M73" s="1173">
        <v>0.98471893306743119</v>
      </c>
      <c r="N73" s="1116">
        <v>1</v>
      </c>
      <c r="O73" s="1116">
        <v>1</v>
      </c>
      <c r="P73" s="1116">
        <v>1</v>
      </c>
      <c r="Q73" s="1116">
        <v>1</v>
      </c>
      <c r="R73" s="1116">
        <v>1</v>
      </c>
      <c r="S73" s="1116">
        <v>1</v>
      </c>
      <c r="T73" s="1173">
        <v>1.0647773279352228</v>
      </c>
      <c r="U73" s="1116">
        <v>1</v>
      </c>
      <c r="V73" s="1116">
        <v>1</v>
      </c>
      <c r="W73" s="1173">
        <v>1.0390711389605602</v>
      </c>
      <c r="X73" s="1116">
        <v>0.96554487179487181</v>
      </c>
      <c r="Y73" s="1173">
        <v>0.88662533215234718</v>
      </c>
      <c r="Z73" s="1173">
        <v>1.0332857822158821</v>
      </c>
      <c r="AA73" s="1116">
        <v>1</v>
      </c>
      <c r="AB73" s="1116">
        <v>1.0265740434447017</v>
      </c>
      <c r="AC73" s="1117">
        <v>1</v>
      </c>
      <c r="AD73" s="1118">
        <v>1</v>
      </c>
      <c r="AE73" s="1116">
        <v>1</v>
      </c>
      <c r="AF73" s="1116">
        <v>1.0110204269839074</v>
      </c>
      <c r="AG73" s="1173">
        <v>1</v>
      </c>
      <c r="AH73" s="1116">
        <v>1</v>
      </c>
      <c r="AI73" s="1116">
        <v>1</v>
      </c>
      <c r="AJ73" s="1116">
        <v>1</v>
      </c>
      <c r="AK73" s="1173">
        <v>1.0338078291814945</v>
      </c>
      <c r="AL73" s="1116">
        <v>1</v>
      </c>
      <c r="AM73" s="1116">
        <v>1</v>
      </c>
      <c r="AN73" s="1116">
        <v>1.0718188914910227</v>
      </c>
      <c r="AO73" s="1116">
        <v>0.70573566084788031</v>
      </c>
      <c r="AP73" s="1116">
        <v>1.0748159057437408</v>
      </c>
      <c r="AQ73" s="1116">
        <v>1.1229016786570745</v>
      </c>
      <c r="AR73" s="1116">
        <v>0.98824786324786318</v>
      </c>
      <c r="AS73" s="1116">
        <v>1.1214365881032546</v>
      </c>
      <c r="AT73" s="1116">
        <v>1</v>
      </c>
      <c r="AU73" s="1116">
        <v>1.0444444444444445</v>
      </c>
      <c r="AV73" s="1116">
        <v>0.86328655500226337</v>
      </c>
      <c r="AW73" s="1116">
        <v>0.92649903288201152</v>
      </c>
      <c r="AX73" s="1116">
        <v>1</v>
      </c>
      <c r="AY73" s="1116">
        <v>2.0074196207749382</v>
      </c>
      <c r="AZ73" s="1174">
        <v>1</v>
      </c>
      <c r="BA73" s="1102"/>
      <c r="BB73" s="1143">
        <v>57</v>
      </c>
      <c r="BC73" s="1112" t="s">
        <v>184</v>
      </c>
      <c r="BD73" s="1145" t="s">
        <v>374</v>
      </c>
    </row>
    <row r="74" spans="2:56">
      <c r="B74" s="1160"/>
      <c r="C74" s="1143">
        <v>58</v>
      </c>
      <c r="D74" s="1146" t="s">
        <v>185</v>
      </c>
      <c r="E74" s="1147" t="s">
        <v>375</v>
      </c>
      <c r="F74" s="1169">
        <v>1</v>
      </c>
      <c r="G74" s="1170">
        <v>1.037122969837587</v>
      </c>
      <c r="H74" s="1116">
        <v>1</v>
      </c>
      <c r="I74" s="1116">
        <v>1</v>
      </c>
      <c r="J74" s="1116">
        <v>1</v>
      </c>
      <c r="K74" s="1170">
        <v>0.99926900584795331</v>
      </c>
      <c r="L74" s="1116">
        <v>1</v>
      </c>
      <c r="M74" s="1170">
        <v>1.0087281795511223</v>
      </c>
      <c r="N74" s="1116">
        <v>1</v>
      </c>
      <c r="O74" s="1116">
        <v>1</v>
      </c>
      <c r="P74" s="1116">
        <v>1</v>
      </c>
      <c r="Q74" s="1116">
        <v>1</v>
      </c>
      <c r="R74" s="1116">
        <v>1</v>
      </c>
      <c r="S74" s="1116">
        <v>1</v>
      </c>
      <c r="T74" s="1170">
        <v>1.0454545454545454</v>
      </c>
      <c r="U74" s="1116">
        <v>1</v>
      </c>
      <c r="V74" s="1116">
        <v>1</v>
      </c>
      <c r="W74" s="1170">
        <v>1.0066225165562914</v>
      </c>
      <c r="X74" s="1116">
        <v>1.0501792114695341</v>
      </c>
      <c r="Y74" s="1170">
        <v>0.84937238493723854</v>
      </c>
      <c r="Z74" s="1170">
        <v>0.9886755292959134</v>
      </c>
      <c r="AA74" s="1116">
        <v>1</v>
      </c>
      <c r="AB74" s="1116">
        <v>1.0227821522309712</v>
      </c>
      <c r="AC74" s="1117">
        <v>1</v>
      </c>
      <c r="AD74" s="1118">
        <v>1</v>
      </c>
      <c r="AE74" s="1116">
        <v>1</v>
      </c>
      <c r="AF74" s="1116">
        <v>0.95821055451379589</v>
      </c>
      <c r="AG74" s="1170">
        <v>1</v>
      </c>
      <c r="AH74" s="1116">
        <v>1</v>
      </c>
      <c r="AI74" s="1116">
        <v>1</v>
      </c>
      <c r="AJ74" s="1116">
        <v>1</v>
      </c>
      <c r="AK74" s="1170">
        <v>0.93916349809885935</v>
      </c>
      <c r="AL74" s="1116">
        <v>1</v>
      </c>
      <c r="AM74" s="1116">
        <v>1</v>
      </c>
      <c r="AN74" s="1116">
        <v>1.0056617126680822</v>
      </c>
      <c r="AO74" s="1116">
        <v>1.048216007714561</v>
      </c>
      <c r="AP74" s="1116">
        <v>0.99509803921568629</v>
      </c>
      <c r="AQ74" s="1116">
        <v>1.0137174211248285</v>
      </c>
      <c r="AR74" s="1116">
        <v>0.47897847663655629</v>
      </c>
      <c r="AS74" s="1116">
        <v>1.0412965560230638</v>
      </c>
      <c r="AT74" s="1116">
        <v>1</v>
      </c>
      <c r="AU74" s="1116">
        <v>1.0309477756286267</v>
      </c>
      <c r="AV74" s="1116">
        <v>1.054525627044711</v>
      </c>
      <c r="AW74" s="1116">
        <v>1.0449264136328429</v>
      </c>
      <c r="AX74" s="1116">
        <v>1</v>
      </c>
      <c r="AY74" s="1116">
        <v>0.2826121041078708</v>
      </c>
      <c r="AZ74" s="1171">
        <v>1</v>
      </c>
      <c r="BA74" s="1160"/>
      <c r="BB74" s="1143">
        <v>58</v>
      </c>
      <c r="BC74" s="1146" t="s">
        <v>185</v>
      </c>
      <c r="BD74" s="1148" t="s">
        <v>375</v>
      </c>
    </row>
    <row r="75" spans="2:56">
      <c r="B75" s="1102" t="s">
        <v>186</v>
      </c>
      <c r="C75" s="1152"/>
      <c r="D75" s="1153" t="s">
        <v>376</v>
      </c>
      <c r="E75" s="1175" t="s">
        <v>377</v>
      </c>
      <c r="F75" s="1139"/>
      <c r="G75" s="1140"/>
      <c r="H75" s="1140"/>
      <c r="I75" s="1140"/>
      <c r="J75" s="1140"/>
      <c r="K75" s="1140"/>
      <c r="L75" s="1140"/>
      <c r="M75" s="1140"/>
      <c r="N75" s="1140"/>
      <c r="O75" s="1140"/>
      <c r="P75" s="1140"/>
      <c r="Q75" s="1140"/>
      <c r="R75" s="1140"/>
      <c r="S75" s="1140"/>
      <c r="T75" s="1140"/>
      <c r="U75" s="1140"/>
      <c r="V75" s="1140"/>
      <c r="W75" s="1140"/>
      <c r="X75" s="1140"/>
      <c r="Y75" s="1140"/>
      <c r="Z75" s="1140"/>
      <c r="AA75" s="1140"/>
      <c r="AB75" s="1140"/>
      <c r="AC75" s="1141"/>
      <c r="AD75" s="1142"/>
      <c r="AE75" s="1140"/>
      <c r="AF75" s="1140"/>
      <c r="AG75" s="1140"/>
      <c r="AH75" s="1140"/>
      <c r="AI75" s="1140"/>
      <c r="AJ75" s="1140"/>
      <c r="AK75" s="1140"/>
      <c r="AL75" s="1140"/>
      <c r="AM75" s="1140"/>
      <c r="AN75" s="1140"/>
      <c r="AO75" s="1140"/>
      <c r="AP75" s="1140"/>
      <c r="AQ75" s="1140"/>
      <c r="AR75" s="1140"/>
      <c r="AS75" s="1140"/>
      <c r="AT75" s="1140"/>
      <c r="AU75" s="1140"/>
      <c r="AV75" s="1140"/>
      <c r="AW75" s="1140"/>
      <c r="AX75" s="1140"/>
      <c r="AY75" s="1140"/>
      <c r="AZ75" s="1141"/>
      <c r="BA75" s="1102" t="s">
        <v>186</v>
      </c>
      <c r="BB75" s="1152"/>
      <c r="BC75" s="1153" t="s">
        <v>376</v>
      </c>
      <c r="BD75" s="1176" t="s">
        <v>377</v>
      </c>
    </row>
    <row r="76" spans="2:56">
      <c r="B76" s="1163"/>
      <c r="C76" s="1177">
        <v>59</v>
      </c>
      <c r="D76" s="1112" t="s">
        <v>187</v>
      </c>
      <c r="E76" s="1164" t="s">
        <v>378</v>
      </c>
      <c r="F76" s="1114">
        <v>1</v>
      </c>
      <c r="G76" s="1115">
        <v>0.98994006137892077</v>
      </c>
      <c r="H76" s="1116">
        <v>1</v>
      </c>
      <c r="I76" s="1116">
        <v>1</v>
      </c>
      <c r="J76" s="1116">
        <v>1</v>
      </c>
      <c r="K76" s="1115">
        <v>0.99300196286407472</v>
      </c>
      <c r="L76" s="1116">
        <v>1</v>
      </c>
      <c r="M76" s="1115">
        <v>1.0066114315679078</v>
      </c>
      <c r="N76" s="1116">
        <v>1</v>
      </c>
      <c r="O76" s="1116">
        <v>1</v>
      </c>
      <c r="P76" s="1116">
        <v>1</v>
      </c>
      <c r="Q76" s="1116">
        <v>1</v>
      </c>
      <c r="R76" s="1116">
        <v>1</v>
      </c>
      <c r="S76" s="1116">
        <v>1</v>
      </c>
      <c r="T76" s="1115">
        <v>1.0040352817414291</v>
      </c>
      <c r="U76" s="1116">
        <v>1</v>
      </c>
      <c r="V76" s="1116">
        <v>1</v>
      </c>
      <c r="W76" s="1115">
        <v>1.0089171612756653</v>
      </c>
      <c r="X76" s="1116">
        <v>0.98483636225092397</v>
      </c>
      <c r="Y76" s="1115">
        <v>0.98939145202377576</v>
      </c>
      <c r="Z76" s="1115">
        <v>0.99315405157517622</v>
      </c>
      <c r="AA76" s="1116">
        <v>1</v>
      </c>
      <c r="AB76" s="1116">
        <v>0.99803632623902983</v>
      </c>
      <c r="AC76" s="1117">
        <v>1</v>
      </c>
      <c r="AD76" s="1118">
        <v>1</v>
      </c>
      <c r="AE76" s="1116">
        <v>1</v>
      </c>
      <c r="AF76" s="1116">
        <v>0.99812776702266259</v>
      </c>
      <c r="AG76" s="1115">
        <v>1</v>
      </c>
      <c r="AH76" s="1116">
        <v>1</v>
      </c>
      <c r="AI76" s="1116">
        <v>1</v>
      </c>
      <c r="AJ76" s="1116">
        <v>1</v>
      </c>
      <c r="AK76" s="1115">
        <v>1.0297672983863193</v>
      </c>
      <c r="AL76" s="1116">
        <v>1</v>
      </c>
      <c r="AM76" s="1116">
        <v>1</v>
      </c>
      <c r="AN76" s="1116">
        <v>1.0067541576089387</v>
      </c>
      <c r="AO76" s="1116">
        <v>0.99216658403569657</v>
      </c>
      <c r="AP76" s="1116">
        <v>1.0186170212765957</v>
      </c>
      <c r="AQ76" s="1116">
        <v>0.99383463130568994</v>
      </c>
      <c r="AR76" s="1116">
        <v>1.5975994851763722</v>
      </c>
      <c r="AS76" s="1116">
        <v>1.0019346442013437</v>
      </c>
      <c r="AT76" s="1116">
        <v>1</v>
      </c>
      <c r="AU76" s="1116">
        <v>1.00528853994362</v>
      </c>
      <c r="AV76" s="1116">
        <v>1.0213874760276829</v>
      </c>
      <c r="AW76" s="1116">
        <v>1.0164514586322333</v>
      </c>
      <c r="AX76" s="1116">
        <v>1</v>
      </c>
      <c r="AY76" s="1116">
        <v>1.6128520281991658</v>
      </c>
      <c r="AZ76" s="1119">
        <v>1</v>
      </c>
      <c r="BA76" s="1163"/>
      <c r="BB76" s="1177">
        <v>59</v>
      </c>
      <c r="BC76" s="1112" t="s">
        <v>187</v>
      </c>
      <c r="BD76" s="1165" t="s">
        <v>378</v>
      </c>
    </row>
    <row r="77" spans="2:56">
      <c r="B77" s="1178"/>
      <c r="C77" s="1143">
        <v>60</v>
      </c>
      <c r="D77" s="1112" t="s">
        <v>188</v>
      </c>
      <c r="E77" s="1144"/>
      <c r="F77" s="1169">
        <v>1</v>
      </c>
      <c r="G77" s="1170">
        <v>0.99025522041763336</v>
      </c>
      <c r="H77" s="1116">
        <v>1</v>
      </c>
      <c r="I77" s="1116">
        <v>1</v>
      </c>
      <c r="J77" s="1116">
        <v>1</v>
      </c>
      <c r="K77" s="1170">
        <v>1.0006176041898269</v>
      </c>
      <c r="L77" s="1116">
        <v>1</v>
      </c>
      <c r="M77" s="1170">
        <v>1.0210135366270829</v>
      </c>
      <c r="N77" s="1116">
        <v>1</v>
      </c>
      <c r="O77" s="1116">
        <v>1</v>
      </c>
      <c r="P77" s="1116">
        <v>1</v>
      </c>
      <c r="Q77" s="1116">
        <v>1</v>
      </c>
      <c r="R77" s="1116">
        <v>1</v>
      </c>
      <c r="S77" s="1116">
        <v>1</v>
      </c>
      <c r="T77" s="1170">
        <v>0.94971015210820975</v>
      </c>
      <c r="U77" s="1116">
        <v>1</v>
      </c>
      <c r="V77" s="1116">
        <v>1</v>
      </c>
      <c r="W77" s="1170">
        <v>0.9836093798422918</v>
      </c>
      <c r="X77" s="1116">
        <v>0.99476229698620888</v>
      </c>
      <c r="Y77" s="1170">
        <v>1.0217956408718256</v>
      </c>
      <c r="Z77" s="1170">
        <v>0.9958797497329468</v>
      </c>
      <c r="AA77" s="1116">
        <v>1</v>
      </c>
      <c r="AB77" s="1116">
        <v>1.0076789506411836</v>
      </c>
      <c r="AC77" s="1117">
        <v>1</v>
      </c>
      <c r="AD77" s="1118">
        <v>1</v>
      </c>
      <c r="AE77" s="1116">
        <v>1</v>
      </c>
      <c r="AF77" s="1116">
        <v>1.0085693199212771</v>
      </c>
      <c r="AG77" s="1170">
        <v>1</v>
      </c>
      <c r="AH77" s="1116">
        <v>1</v>
      </c>
      <c r="AI77" s="1116">
        <v>1</v>
      </c>
      <c r="AJ77" s="1116">
        <v>1</v>
      </c>
      <c r="AK77" s="1170">
        <v>1.0022375679950617</v>
      </c>
      <c r="AL77" s="1116">
        <v>1</v>
      </c>
      <c r="AM77" s="1116">
        <v>1</v>
      </c>
      <c r="AN77" s="1116">
        <v>1.0144468381700671</v>
      </c>
      <c r="AO77" s="1116">
        <v>0.98226809580521368</v>
      </c>
      <c r="AP77" s="1116">
        <v>1.0193846500619859</v>
      </c>
      <c r="AQ77" s="1116">
        <v>1.0067863671650015</v>
      </c>
      <c r="AR77" s="1116">
        <v>0.7291066124188067</v>
      </c>
      <c r="AS77" s="1116">
        <v>1.0152563338983827</v>
      </c>
      <c r="AT77" s="1116">
        <v>1</v>
      </c>
      <c r="AU77" s="1116">
        <v>1.0257347254447022</v>
      </c>
      <c r="AV77" s="1116">
        <v>0.99977888685324412</v>
      </c>
      <c r="AW77" s="1116">
        <v>0.99899351591986829</v>
      </c>
      <c r="AX77" s="1116">
        <v>1</v>
      </c>
      <c r="AY77" s="1116">
        <v>0.63114091705760733</v>
      </c>
      <c r="AZ77" s="1171">
        <v>1</v>
      </c>
      <c r="BA77" s="1178"/>
      <c r="BB77" s="1143">
        <v>60</v>
      </c>
      <c r="BC77" s="1112" t="s">
        <v>188</v>
      </c>
      <c r="BD77" s="1145"/>
    </row>
    <row r="78" spans="2:56">
      <c r="B78" s="1163" t="s">
        <v>379</v>
      </c>
      <c r="C78" s="1166"/>
      <c r="D78" s="1104" t="s">
        <v>204</v>
      </c>
      <c r="E78" s="1105" t="s">
        <v>380</v>
      </c>
      <c r="F78" s="1139"/>
      <c r="G78" s="1140"/>
      <c r="H78" s="1140"/>
      <c r="I78" s="1140"/>
      <c r="J78" s="1140"/>
      <c r="K78" s="1140"/>
      <c r="L78" s="1140"/>
      <c r="M78" s="1140"/>
      <c r="N78" s="1140"/>
      <c r="O78" s="1140"/>
      <c r="P78" s="1140"/>
      <c r="Q78" s="1140"/>
      <c r="R78" s="1140"/>
      <c r="S78" s="1140"/>
      <c r="T78" s="1140"/>
      <c r="U78" s="1140"/>
      <c r="V78" s="1140"/>
      <c r="W78" s="1140"/>
      <c r="X78" s="1140"/>
      <c r="Y78" s="1140"/>
      <c r="Z78" s="1140"/>
      <c r="AA78" s="1140"/>
      <c r="AB78" s="1140"/>
      <c r="AC78" s="1141"/>
      <c r="AD78" s="1142"/>
      <c r="AE78" s="1140"/>
      <c r="AF78" s="1140"/>
      <c r="AG78" s="1140"/>
      <c r="AH78" s="1140"/>
      <c r="AI78" s="1140"/>
      <c r="AJ78" s="1140"/>
      <c r="AK78" s="1140"/>
      <c r="AL78" s="1140"/>
      <c r="AM78" s="1140"/>
      <c r="AN78" s="1140"/>
      <c r="AO78" s="1140"/>
      <c r="AP78" s="1140"/>
      <c r="AQ78" s="1140"/>
      <c r="AR78" s="1140"/>
      <c r="AS78" s="1140"/>
      <c r="AT78" s="1140"/>
      <c r="AU78" s="1140"/>
      <c r="AV78" s="1140"/>
      <c r="AW78" s="1140"/>
      <c r="AX78" s="1140"/>
      <c r="AY78" s="1140"/>
      <c r="AZ78" s="1141"/>
      <c r="BA78" s="1163" t="s">
        <v>379</v>
      </c>
      <c r="BB78" s="1166"/>
      <c r="BC78" s="1104" t="s">
        <v>204</v>
      </c>
      <c r="BD78" s="1110" t="s">
        <v>380</v>
      </c>
    </row>
    <row r="79" spans="2:56">
      <c r="B79" s="1124"/>
      <c r="C79" s="1177">
        <v>61</v>
      </c>
      <c r="D79" s="1112" t="s">
        <v>190</v>
      </c>
      <c r="E79" s="1144" t="s">
        <v>381</v>
      </c>
      <c r="F79" s="1169">
        <v>1</v>
      </c>
      <c r="G79" s="1170">
        <v>0.8795577511173841</v>
      </c>
      <c r="H79" s="1116">
        <v>1</v>
      </c>
      <c r="I79" s="1116">
        <v>1</v>
      </c>
      <c r="J79" s="1116">
        <v>1</v>
      </c>
      <c r="K79" s="1170">
        <v>0.95830553702468313</v>
      </c>
      <c r="L79" s="1116">
        <v>1</v>
      </c>
      <c r="M79" s="1170">
        <v>0.89729935336629896</v>
      </c>
      <c r="N79" s="1116">
        <v>1</v>
      </c>
      <c r="O79" s="1116">
        <v>1</v>
      </c>
      <c r="P79" s="1116">
        <v>1</v>
      </c>
      <c r="Q79" s="1116">
        <v>1</v>
      </c>
      <c r="R79" s="1116">
        <v>1</v>
      </c>
      <c r="S79" s="1116">
        <v>1</v>
      </c>
      <c r="T79" s="1170">
        <v>0.97353325953507086</v>
      </c>
      <c r="U79" s="1116">
        <v>1</v>
      </c>
      <c r="V79" s="1116">
        <v>1</v>
      </c>
      <c r="W79" s="1170">
        <v>0.85520361990950222</v>
      </c>
      <c r="X79" s="1116">
        <v>0.97032374100719421</v>
      </c>
      <c r="Y79" s="1170">
        <v>0.94889062593951046</v>
      </c>
      <c r="Z79" s="1170">
        <v>0.79632515257758729</v>
      </c>
      <c r="AA79" s="1116">
        <v>1</v>
      </c>
      <c r="AB79" s="1116">
        <v>0.97520248529901254</v>
      </c>
      <c r="AC79" s="1117">
        <v>1</v>
      </c>
      <c r="AD79" s="1118">
        <v>1</v>
      </c>
      <c r="AE79" s="1116">
        <v>1</v>
      </c>
      <c r="AF79" s="1116">
        <v>0.96125996255240187</v>
      </c>
      <c r="AG79" s="1170">
        <v>1</v>
      </c>
      <c r="AH79" s="1116">
        <v>1</v>
      </c>
      <c r="AI79" s="1116">
        <v>1</v>
      </c>
      <c r="AJ79" s="1116">
        <v>1</v>
      </c>
      <c r="AK79" s="1170">
        <v>0.99233569649358111</v>
      </c>
      <c r="AL79" s="1116">
        <v>1</v>
      </c>
      <c r="AM79" s="1116">
        <v>1</v>
      </c>
      <c r="AN79" s="1116">
        <v>0.95820591233435271</v>
      </c>
      <c r="AO79" s="1116">
        <v>0.96076740676870021</v>
      </c>
      <c r="AP79" s="1116">
        <v>0.85447714464621172</v>
      </c>
      <c r="AQ79" s="1116">
        <v>0.99061156444678433</v>
      </c>
      <c r="AR79" s="1116">
        <v>0.86873607492164195</v>
      </c>
      <c r="AS79" s="1116">
        <v>0.97154160285860136</v>
      </c>
      <c r="AT79" s="1116">
        <v>1</v>
      </c>
      <c r="AU79" s="1116">
        <v>0.95096521110767007</v>
      </c>
      <c r="AV79" s="1116">
        <v>1.0397958428877876</v>
      </c>
      <c r="AW79" s="1116">
        <v>0.97113249444855665</v>
      </c>
      <c r="AX79" s="1116">
        <v>1</v>
      </c>
      <c r="AY79" s="1116">
        <v>0.86320478698303027</v>
      </c>
      <c r="AZ79" s="1171">
        <v>1</v>
      </c>
      <c r="BA79" s="1124"/>
      <c r="BB79" s="1177">
        <v>61</v>
      </c>
      <c r="BC79" s="1112" t="s">
        <v>190</v>
      </c>
      <c r="BD79" s="1145" t="s">
        <v>381</v>
      </c>
    </row>
    <row r="80" spans="2:56">
      <c r="B80" s="1124" t="s">
        <v>191</v>
      </c>
      <c r="C80" s="1161">
        <v>64</v>
      </c>
      <c r="D80" s="1104" t="s">
        <v>382</v>
      </c>
      <c r="E80" s="1105" t="s">
        <v>383</v>
      </c>
      <c r="F80" s="1179">
        <v>1</v>
      </c>
      <c r="G80" s="1133">
        <v>0.9631114675220529</v>
      </c>
      <c r="H80" s="1133">
        <v>1</v>
      </c>
      <c r="I80" s="1133">
        <v>1</v>
      </c>
      <c r="J80" s="1133">
        <v>1</v>
      </c>
      <c r="K80" s="1133">
        <v>0.99381078691423519</v>
      </c>
      <c r="L80" s="1133">
        <v>1</v>
      </c>
      <c r="M80" s="1133">
        <v>0.98726114649681529</v>
      </c>
      <c r="N80" s="1133">
        <v>1</v>
      </c>
      <c r="O80" s="1133">
        <v>1</v>
      </c>
      <c r="P80" s="1133">
        <v>1</v>
      </c>
      <c r="Q80" s="1133">
        <v>1</v>
      </c>
      <c r="R80" s="1133">
        <v>1</v>
      </c>
      <c r="S80" s="1133">
        <v>1</v>
      </c>
      <c r="T80" s="1133">
        <v>0.95884773662551437</v>
      </c>
      <c r="U80" s="1133">
        <v>1</v>
      </c>
      <c r="V80" s="1133">
        <v>1</v>
      </c>
      <c r="W80" s="1133">
        <v>0.94047619047619047</v>
      </c>
      <c r="X80" s="1133">
        <v>0.98851774530271397</v>
      </c>
      <c r="Y80" s="1133">
        <v>1.0124740124740124</v>
      </c>
      <c r="Z80" s="1133">
        <v>1.0158730158730158</v>
      </c>
      <c r="AA80" s="1133">
        <v>1</v>
      </c>
      <c r="AB80" s="1133">
        <v>1</v>
      </c>
      <c r="AC80" s="1134">
        <v>1</v>
      </c>
      <c r="AD80" s="1135">
        <v>1</v>
      </c>
      <c r="AE80" s="1133">
        <v>1</v>
      </c>
      <c r="AF80" s="1133">
        <v>1.0050035739814154</v>
      </c>
      <c r="AG80" s="1133">
        <v>1</v>
      </c>
      <c r="AH80" s="1133">
        <v>1</v>
      </c>
      <c r="AI80" s="1133">
        <v>1</v>
      </c>
      <c r="AJ80" s="1133">
        <v>1</v>
      </c>
      <c r="AK80" s="1133">
        <v>0.95604395604395609</v>
      </c>
      <c r="AL80" s="1133">
        <v>1</v>
      </c>
      <c r="AM80" s="1133">
        <v>1</v>
      </c>
      <c r="AN80" s="1133">
        <v>0.98119543317662861</v>
      </c>
      <c r="AO80" s="1133">
        <v>0.98192771084337349</v>
      </c>
      <c r="AP80" s="1133">
        <v>1.0255795363709033</v>
      </c>
      <c r="AQ80" s="1133">
        <v>0.95754716981132071</v>
      </c>
      <c r="AR80" s="1133">
        <v>1.0045505280329698</v>
      </c>
      <c r="AS80" s="1133">
        <v>1.0043793161529393</v>
      </c>
      <c r="AT80" s="1133">
        <v>1</v>
      </c>
      <c r="AU80" s="1133">
        <v>1.0234291799787008</v>
      </c>
      <c r="AV80" s="1133">
        <v>1.0166503428011753</v>
      </c>
      <c r="AW80" s="1133">
        <v>0.98209926769731493</v>
      </c>
      <c r="AX80" s="1133">
        <v>1</v>
      </c>
      <c r="AY80" s="1133">
        <v>0.998445380522619</v>
      </c>
      <c r="AZ80" s="1134">
        <v>1</v>
      </c>
      <c r="BA80" s="1124" t="s">
        <v>191</v>
      </c>
      <c r="BB80" s="1161">
        <v>64</v>
      </c>
      <c r="BC80" s="1104" t="s">
        <v>382</v>
      </c>
      <c r="BD80" s="1110" t="s">
        <v>383</v>
      </c>
    </row>
    <row r="81" spans="2:56">
      <c r="B81" s="1102" t="s">
        <v>26</v>
      </c>
      <c r="C81" s="1166"/>
      <c r="D81" s="1104" t="s">
        <v>384</v>
      </c>
      <c r="E81" s="1105" t="s">
        <v>385</v>
      </c>
      <c r="F81" s="1139"/>
      <c r="G81" s="1140"/>
      <c r="H81" s="1140"/>
      <c r="I81" s="1140"/>
      <c r="J81" s="1140"/>
      <c r="K81" s="1140"/>
      <c r="L81" s="1140"/>
      <c r="M81" s="1140"/>
      <c r="N81" s="1140"/>
      <c r="O81" s="1140"/>
      <c r="P81" s="1140"/>
      <c r="Q81" s="1140"/>
      <c r="R81" s="1140"/>
      <c r="S81" s="1140"/>
      <c r="T81" s="1140"/>
      <c r="U81" s="1140"/>
      <c r="V81" s="1140"/>
      <c r="W81" s="1140"/>
      <c r="X81" s="1140"/>
      <c r="Y81" s="1140"/>
      <c r="Z81" s="1140"/>
      <c r="AA81" s="1140"/>
      <c r="AB81" s="1140"/>
      <c r="AC81" s="1141"/>
      <c r="AD81" s="1142"/>
      <c r="AE81" s="1140"/>
      <c r="AF81" s="1140"/>
      <c r="AG81" s="1140"/>
      <c r="AH81" s="1140"/>
      <c r="AI81" s="1140"/>
      <c r="AJ81" s="1140"/>
      <c r="AK81" s="1140"/>
      <c r="AL81" s="1140"/>
      <c r="AM81" s="1140"/>
      <c r="AN81" s="1140"/>
      <c r="AO81" s="1140"/>
      <c r="AP81" s="1140"/>
      <c r="AQ81" s="1140"/>
      <c r="AR81" s="1140"/>
      <c r="AS81" s="1140"/>
      <c r="AT81" s="1140"/>
      <c r="AU81" s="1140"/>
      <c r="AV81" s="1140"/>
      <c r="AW81" s="1140"/>
      <c r="AX81" s="1140"/>
      <c r="AY81" s="1140"/>
      <c r="AZ81" s="1141"/>
      <c r="BA81" s="1102" t="s">
        <v>26</v>
      </c>
      <c r="BB81" s="1166"/>
      <c r="BC81" s="1104" t="s">
        <v>384</v>
      </c>
      <c r="BD81" s="1110" t="s">
        <v>385</v>
      </c>
    </row>
    <row r="82" spans="2:56">
      <c r="B82" s="1162"/>
      <c r="C82" s="1177">
        <v>62</v>
      </c>
      <c r="D82" s="1112" t="s">
        <v>192</v>
      </c>
      <c r="E82" s="1144" t="s">
        <v>386</v>
      </c>
      <c r="F82" s="1114">
        <v>1</v>
      </c>
      <c r="G82" s="1115">
        <v>0.95356888783495375</v>
      </c>
      <c r="H82" s="1116">
        <v>1</v>
      </c>
      <c r="I82" s="1116">
        <v>1</v>
      </c>
      <c r="J82" s="1116">
        <v>1</v>
      </c>
      <c r="K82" s="1115">
        <v>0.98959795788130189</v>
      </c>
      <c r="L82" s="1116">
        <v>1</v>
      </c>
      <c r="M82" s="1115">
        <v>0.98165906071284159</v>
      </c>
      <c r="N82" s="1116">
        <v>1</v>
      </c>
      <c r="O82" s="1116">
        <v>1</v>
      </c>
      <c r="P82" s="1116">
        <v>1</v>
      </c>
      <c r="Q82" s="1116">
        <v>1</v>
      </c>
      <c r="R82" s="1116">
        <v>1</v>
      </c>
      <c r="S82" s="1116">
        <v>1</v>
      </c>
      <c r="T82" s="1115">
        <v>0.98357706785702392</v>
      </c>
      <c r="U82" s="1116">
        <v>1</v>
      </c>
      <c r="V82" s="1116">
        <v>1</v>
      </c>
      <c r="W82" s="1115">
        <v>0.97914856646394444</v>
      </c>
      <c r="X82" s="1116">
        <v>0.98372153433197684</v>
      </c>
      <c r="Y82" s="1115">
        <v>0.99180908876112472</v>
      </c>
      <c r="Z82" s="1115">
        <v>0.9993786890338614</v>
      </c>
      <c r="AA82" s="1116">
        <v>1</v>
      </c>
      <c r="AB82" s="1116">
        <v>0.99911607093530741</v>
      </c>
      <c r="AC82" s="1117">
        <v>1</v>
      </c>
      <c r="AD82" s="1118">
        <v>1</v>
      </c>
      <c r="AE82" s="1116">
        <v>1</v>
      </c>
      <c r="AF82" s="1116">
        <v>1.0002082842808759</v>
      </c>
      <c r="AG82" s="1115">
        <v>1</v>
      </c>
      <c r="AH82" s="1116">
        <v>1</v>
      </c>
      <c r="AI82" s="1116">
        <v>1</v>
      </c>
      <c r="AJ82" s="1116">
        <v>1</v>
      </c>
      <c r="AK82" s="1115">
        <v>0.97408300327191322</v>
      </c>
      <c r="AL82" s="1116">
        <v>1</v>
      </c>
      <c r="AM82" s="1116">
        <v>1</v>
      </c>
      <c r="AN82" s="1116">
        <v>0.99388988054373195</v>
      </c>
      <c r="AO82" s="1116">
        <v>0.97764521920426251</v>
      </c>
      <c r="AP82" s="1116">
        <v>0.97032708941971701</v>
      </c>
      <c r="AQ82" s="1116">
        <v>0.98636749826214565</v>
      </c>
      <c r="AR82" s="1116">
        <v>0.94989931920606008</v>
      </c>
      <c r="AS82" s="1116">
        <v>0.99509980314543955</v>
      </c>
      <c r="AT82" s="1116">
        <v>1</v>
      </c>
      <c r="AU82" s="1116">
        <v>0.98951274604711192</v>
      </c>
      <c r="AV82" s="1116">
        <v>0.98566168402058085</v>
      </c>
      <c r="AW82" s="1116">
        <v>0.99148478835978837</v>
      </c>
      <c r="AX82" s="1116">
        <v>1</v>
      </c>
      <c r="AY82" s="1116">
        <v>0.94388468741850595</v>
      </c>
      <c r="AZ82" s="1119">
        <v>1</v>
      </c>
      <c r="BA82" s="1162"/>
      <c r="BB82" s="1177">
        <v>62</v>
      </c>
      <c r="BC82" s="1112" t="s">
        <v>192</v>
      </c>
      <c r="BD82" s="1145" t="s">
        <v>386</v>
      </c>
    </row>
    <row r="83" spans="2:56">
      <c r="B83" s="1124"/>
      <c r="C83" s="1143">
        <v>63</v>
      </c>
      <c r="D83" s="1112" t="s">
        <v>193</v>
      </c>
      <c r="E83" s="1144"/>
      <c r="F83" s="1169">
        <v>1</v>
      </c>
      <c r="G83" s="1170">
        <v>1.123381011375155</v>
      </c>
      <c r="H83" s="1116">
        <v>1</v>
      </c>
      <c r="I83" s="1116">
        <v>1</v>
      </c>
      <c r="J83" s="1116">
        <v>1</v>
      </c>
      <c r="K83" s="1170">
        <v>1.051660482288499</v>
      </c>
      <c r="L83" s="1116">
        <v>1</v>
      </c>
      <c r="M83" s="1170">
        <v>1.1416218138324525</v>
      </c>
      <c r="N83" s="1116">
        <v>1</v>
      </c>
      <c r="O83" s="1116">
        <v>1</v>
      </c>
      <c r="P83" s="1116">
        <v>1</v>
      </c>
      <c r="Q83" s="1116">
        <v>1</v>
      </c>
      <c r="R83" s="1116">
        <v>1</v>
      </c>
      <c r="S83" s="1116">
        <v>1</v>
      </c>
      <c r="T83" s="1170">
        <v>1.0977183751839017</v>
      </c>
      <c r="U83" s="1116">
        <v>1</v>
      </c>
      <c r="V83" s="1116">
        <v>1</v>
      </c>
      <c r="W83" s="1170">
        <v>1.150940073092334</v>
      </c>
      <c r="X83" s="1116">
        <v>1.0493983343122637</v>
      </c>
      <c r="Y83" s="1170">
        <v>1.1235443959243085</v>
      </c>
      <c r="Z83" s="1170">
        <v>1.0635667157424069</v>
      </c>
      <c r="AA83" s="1116">
        <v>1</v>
      </c>
      <c r="AB83" s="1116">
        <v>1.066075967182442</v>
      </c>
      <c r="AC83" s="1117">
        <v>1</v>
      </c>
      <c r="AD83" s="1118">
        <v>1</v>
      </c>
      <c r="AE83" s="1116">
        <v>1</v>
      </c>
      <c r="AF83" s="1116">
        <v>1.0656858002794796</v>
      </c>
      <c r="AG83" s="1170">
        <v>1</v>
      </c>
      <c r="AH83" s="1116">
        <v>1</v>
      </c>
      <c r="AI83" s="1116">
        <v>1</v>
      </c>
      <c r="AJ83" s="1116">
        <v>1</v>
      </c>
      <c r="AK83" s="1170">
        <v>1.0941638057871506</v>
      </c>
      <c r="AL83" s="1116">
        <v>1</v>
      </c>
      <c r="AM83" s="1116">
        <v>1</v>
      </c>
      <c r="AN83" s="1116">
        <v>1.0412516325984673</v>
      </c>
      <c r="AO83" s="1116">
        <v>1.1446464526826956</v>
      </c>
      <c r="AP83" s="1116">
        <v>1.1408565530118737</v>
      </c>
      <c r="AQ83" s="1116">
        <v>1.0541856435263988</v>
      </c>
      <c r="AR83" s="1116">
        <v>1.1790997977936473</v>
      </c>
      <c r="AS83" s="1116">
        <v>1.0599641682964462</v>
      </c>
      <c r="AT83" s="1116">
        <v>1</v>
      </c>
      <c r="AU83" s="1116">
        <v>1.0658859644136207</v>
      </c>
      <c r="AV83" s="1116">
        <v>1.109946252793043</v>
      </c>
      <c r="AW83" s="1116">
        <v>1.1315803248939993</v>
      </c>
      <c r="AX83" s="1116">
        <v>1</v>
      </c>
      <c r="AY83" s="1116">
        <v>1.3986643058490307</v>
      </c>
      <c r="AZ83" s="1171">
        <v>1</v>
      </c>
      <c r="BA83" s="1124"/>
      <c r="BB83" s="1143">
        <v>63</v>
      </c>
      <c r="BC83" s="1112" t="s">
        <v>193</v>
      </c>
      <c r="BD83" s="1145"/>
    </row>
    <row r="84" spans="2:56">
      <c r="B84" s="1124" t="s">
        <v>194</v>
      </c>
      <c r="C84" s="1161">
        <v>65</v>
      </c>
      <c r="D84" s="1104" t="s">
        <v>387</v>
      </c>
      <c r="E84" s="1105" t="s">
        <v>388</v>
      </c>
      <c r="F84" s="1179">
        <v>1</v>
      </c>
      <c r="G84" s="1133">
        <v>1.2526865399793579</v>
      </c>
      <c r="H84" s="1133">
        <v>1</v>
      </c>
      <c r="I84" s="1133">
        <v>1</v>
      </c>
      <c r="J84" s="1133">
        <v>1</v>
      </c>
      <c r="K84" s="1133">
        <v>1.0990585686911605</v>
      </c>
      <c r="L84" s="1133">
        <v>1</v>
      </c>
      <c r="M84" s="1133">
        <v>1.3168402154398562</v>
      </c>
      <c r="N84" s="1133">
        <v>1</v>
      </c>
      <c r="O84" s="1133">
        <v>1</v>
      </c>
      <c r="P84" s="1133">
        <v>1</v>
      </c>
      <c r="Q84" s="1133">
        <v>1</v>
      </c>
      <c r="R84" s="1133">
        <v>1</v>
      </c>
      <c r="S84" s="1133">
        <v>1</v>
      </c>
      <c r="T84" s="1133">
        <v>1.2293381733324691</v>
      </c>
      <c r="U84" s="1133">
        <v>1</v>
      </c>
      <c r="V84" s="1133">
        <v>1</v>
      </c>
      <c r="W84" s="1133">
        <v>1.2783076546832965</v>
      </c>
      <c r="X84" s="1133">
        <v>1.12797147385103</v>
      </c>
      <c r="Y84" s="1133">
        <v>1.1753142120528521</v>
      </c>
      <c r="Z84" s="1133">
        <v>1.0951356285863327</v>
      </c>
      <c r="AA84" s="1133">
        <v>1</v>
      </c>
      <c r="AB84" s="1133">
        <v>1.1472434266327396</v>
      </c>
      <c r="AC84" s="1134">
        <v>1</v>
      </c>
      <c r="AD84" s="1135">
        <v>1</v>
      </c>
      <c r="AE84" s="1133">
        <v>1</v>
      </c>
      <c r="AF84" s="1133">
        <v>1.1706696046027665</v>
      </c>
      <c r="AG84" s="1133">
        <v>1</v>
      </c>
      <c r="AH84" s="1133">
        <v>1</v>
      </c>
      <c r="AI84" s="1133">
        <v>1</v>
      </c>
      <c r="AJ84" s="1133">
        <v>1</v>
      </c>
      <c r="AK84" s="1133">
        <v>1.0793917782412703</v>
      </c>
      <c r="AL84" s="1133">
        <v>1</v>
      </c>
      <c r="AM84" s="1133">
        <v>1</v>
      </c>
      <c r="AN84" s="1133">
        <v>0.99411855749883915</v>
      </c>
      <c r="AO84" s="1133">
        <v>1.1499076716468022</v>
      </c>
      <c r="AP84" s="1133">
        <v>1.1902251064692759</v>
      </c>
      <c r="AQ84" s="1133">
        <v>1.0651554846793485</v>
      </c>
      <c r="AR84" s="1133">
        <v>0.6620795107033639</v>
      </c>
      <c r="AS84" s="1133">
        <v>1.1579101899827289</v>
      </c>
      <c r="AT84" s="1133">
        <v>1</v>
      </c>
      <c r="AU84" s="1133">
        <v>1.0013952474384129</v>
      </c>
      <c r="AV84" s="1133">
        <v>1.1788555209026876</v>
      </c>
      <c r="AW84" s="1133">
        <v>1.1363382640245605</v>
      </c>
      <c r="AX84" s="1133">
        <v>1</v>
      </c>
      <c r="AY84" s="1133">
        <v>0.82699527406033302</v>
      </c>
      <c r="AZ84" s="1134">
        <v>1</v>
      </c>
      <c r="BA84" s="1124" t="s">
        <v>194</v>
      </c>
      <c r="BB84" s="1161">
        <v>65</v>
      </c>
      <c r="BC84" s="1104" t="s">
        <v>387</v>
      </c>
      <c r="BD84" s="1110" t="s">
        <v>388</v>
      </c>
    </row>
    <row r="85" spans="2:56">
      <c r="B85" s="1102" t="s">
        <v>195</v>
      </c>
      <c r="C85" s="1161">
        <v>65</v>
      </c>
      <c r="D85" s="1104" t="s">
        <v>389</v>
      </c>
      <c r="E85" s="1105" t="s">
        <v>388</v>
      </c>
      <c r="F85" s="1139"/>
      <c r="G85" s="1140"/>
      <c r="H85" s="1140"/>
      <c r="I85" s="1140"/>
      <c r="J85" s="1140"/>
      <c r="K85" s="1140"/>
      <c r="L85" s="1140"/>
      <c r="M85" s="1140"/>
      <c r="N85" s="1140"/>
      <c r="O85" s="1140"/>
      <c r="P85" s="1140"/>
      <c r="Q85" s="1140"/>
      <c r="R85" s="1140"/>
      <c r="S85" s="1140"/>
      <c r="T85" s="1140"/>
      <c r="U85" s="1140"/>
      <c r="V85" s="1140"/>
      <c r="W85" s="1140"/>
      <c r="X85" s="1140"/>
      <c r="Y85" s="1140"/>
      <c r="Z85" s="1140"/>
      <c r="AA85" s="1140"/>
      <c r="AB85" s="1140"/>
      <c r="AC85" s="1141"/>
      <c r="AD85" s="1142"/>
      <c r="AE85" s="1140"/>
      <c r="AF85" s="1140"/>
      <c r="AG85" s="1140"/>
      <c r="AH85" s="1140"/>
      <c r="AI85" s="1140"/>
      <c r="AJ85" s="1140"/>
      <c r="AK85" s="1140"/>
      <c r="AL85" s="1140"/>
      <c r="AM85" s="1140"/>
      <c r="AN85" s="1140"/>
      <c r="AO85" s="1140"/>
      <c r="AP85" s="1140"/>
      <c r="AQ85" s="1140"/>
      <c r="AR85" s="1140"/>
      <c r="AS85" s="1140"/>
      <c r="AT85" s="1140"/>
      <c r="AU85" s="1140"/>
      <c r="AV85" s="1140"/>
      <c r="AW85" s="1140"/>
      <c r="AX85" s="1140"/>
      <c r="AY85" s="1140"/>
      <c r="AZ85" s="1141"/>
      <c r="BA85" s="1102" t="s">
        <v>195</v>
      </c>
      <c r="BB85" s="1161">
        <v>65</v>
      </c>
      <c r="BC85" s="1104" t="s">
        <v>389</v>
      </c>
      <c r="BD85" s="1110" t="s">
        <v>388</v>
      </c>
    </row>
    <row r="86" spans="2:56">
      <c r="B86" s="1102"/>
      <c r="C86" s="1143">
        <v>66</v>
      </c>
      <c r="D86" s="1112" t="s">
        <v>196</v>
      </c>
      <c r="E86" s="1144" t="s">
        <v>1174</v>
      </c>
      <c r="F86" s="1114">
        <v>1</v>
      </c>
      <c r="G86" s="1115">
        <v>0.96833382657591016</v>
      </c>
      <c r="H86" s="1116">
        <v>1</v>
      </c>
      <c r="I86" s="1116">
        <v>1</v>
      </c>
      <c r="J86" s="1116">
        <v>1</v>
      </c>
      <c r="K86" s="1115">
        <v>0.99627329192546588</v>
      </c>
      <c r="L86" s="1116">
        <v>1</v>
      </c>
      <c r="M86" s="1115">
        <v>0.95262566243777103</v>
      </c>
      <c r="N86" s="1116">
        <v>1</v>
      </c>
      <c r="O86" s="1116">
        <v>1</v>
      </c>
      <c r="P86" s="1116">
        <v>1</v>
      </c>
      <c r="Q86" s="1116">
        <v>1</v>
      </c>
      <c r="R86" s="1116">
        <v>1</v>
      </c>
      <c r="S86" s="1116">
        <v>1</v>
      </c>
      <c r="T86" s="1115">
        <v>0.99038776624795199</v>
      </c>
      <c r="U86" s="1116">
        <v>1</v>
      </c>
      <c r="V86" s="1116">
        <v>1</v>
      </c>
      <c r="W86" s="1115">
        <v>0.90914318573893038</v>
      </c>
      <c r="X86" s="1116">
        <v>0.98156218571907472</v>
      </c>
      <c r="Y86" s="1115">
        <v>0.9205107341803842</v>
      </c>
      <c r="Z86" s="1115">
        <v>0.98435870698644423</v>
      </c>
      <c r="AA86" s="1116">
        <v>1</v>
      </c>
      <c r="AB86" s="1116">
        <v>0.98120240800542202</v>
      </c>
      <c r="AC86" s="1117">
        <v>1</v>
      </c>
      <c r="AD86" s="1118">
        <v>1</v>
      </c>
      <c r="AE86" s="1116">
        <v>1</v>
      </c>
      <c r="AF86" s="1116">
        <v>0.98518982060909466</v>
      </c>
      <c r="AG86" s="1115">
        <v>1</v>
      </c>
      <c r="AH86" s="1116">
        <v>1</v>
      </c>
      <c r="AI86" s="1116">
        <v>1</v>
      </c>
      <c r="AJ86" s="1116">
        <v>1</v>
      </c>
      <c r="AK86" s="1115">
        <v>0.90733221877239068</v>
      </c>
      <c r="AL86" s="1116">
        <v>1</v>
      </c>
      <c r="AM86" s="1116">
        <v>1</v>
      </c>
      <c r="AN86" s="1116">
        <v>0.97278635255889523</v>
      </c>
      <c r="AO86" s="1116">
        <v>0.88604353393085789</v>
      </c>
      <c r="AP86" s="1116">
        <v>0.95295902883156314</v>
      </c>
      <c r="AQ86" s="1116">
        <v>1.0029299736302373</v>
      </c>
      <c r="AR86" s="1116">
        <v>0.93951860272094112</v>
      </c>
      <c r="AS86" s="1116">
        <v>0.97950699689677379</v>
      </c>
      <c r="AT86" s="1116">
        <v>1</v>
      </c>
      <c r="AU86" s="1116">
        <v>0.98937360178970923</v>
      </c>
      <c r="AV86" s="1116">
        <v>0.93909883720930221</v>
      </c>
      <c r="AW86" s="1116">
        <v>0.97102632115894705</v>
      </c>
      <c r="AX86" s="1116">
        <v>1</v>
      </c>
      <c r="AY86" s="1116">
        <v>1.0551144565889874</v>
      </c>
      <c r="AZ86" s="1119">
        <v>1</v>
      </c>
      <c r="BA86" s="1102"/>
      <c r="BB86" s="1143">
        <v>66</v>
      </c>
      <c r="BC86" s="1112" t="s">
        <v>196</v>
      </c>
      <c r="BD86" s="1145" t="s">
        <v>1174</v>
      </c>
    </row>
    <row r="87" spans="2:56">
      <c r="B87" s="1102"/>
      <c r="C87" s="1143">
        <v>67</v>
      </c>
      <c r="D87" s="1112" t="s">
        <v>197</v>
      </c>
      <c r="E87" s="1144" t="s">
        <v>1175</v>
      </c>
      <c r="F87" s="1114">
        <v>1</v>
      </c>
      <c r="G87" s="1115">
        <v>0</v>
      </c>
      <c r="H87" s="1116">
        <v>1</v>
      </c>
      <c r="I87" s="1116">
        <v>1</v>
      </c>
      <c r="J87" s="1116">
        <v>1</v>
      </c>
      <c r="K87" s="1115">
        <v>0.94339622641509435</v>
      </c>
      <c r="L87" s="1116">
        <v>1</v>
      </c>
      <c r="M87" s="1115">
        <v>0.82406209573091849</v>
      </c>
      <c r="N87" s="1116">
        <v>1</v>
      </c>
      <c r="O87" s="1116">
        <v>1</v>
      </c>
      <c r="P87" s="1116">
        <v>1</v>
      </c>
      <c r="Q87" s="1116">
        <v>1</v>
      </c>
      <c r="R87" s="1116">
        <v>1</v>
      </c>
      <c r="S87" s="1116">
        <v>1</v>
      </c>
      <c r="T87" s="1115">
        <v>1.111842105263158</v>
      </c>
      <c r="U87" s="1116">
        <v>1</v>
      </c>
      <c r="V87" s="1116">
        <v>1</v>
      </c>
      <c r="W87" s="1115">
        <v>1</v>
      </c>
      <c r="X87" s="1116">
        <v>1</v>
      </c>
      <c r="Y87" s="1115">
        <v>0.96800000000000008</v>
      </c>
      <c r="Z87" s="1115">
        <v>1.0344827586206897</v>
      </c>
      <c r="AA87" s="1116">
        <v>1</v>
      </c>
      <c r="AB87" s="1116">
        <v>0.98118279569892475</v>
      </c>
      <c r="AC87" s="1117">
        <v>1</v>
      </c>
      <c r="AD87" s="1118">
        <v>1</v>
      </c>
      <c r="AE87" s="1116">
        <v>1</v>
      </c>
      <c r="AF87" s="1116">
        <v>1.0208333333333333</v>
      </c>
      <c r="AG87" s="1115">
        <v>1</v>
      </c>
      <c r="AH87" s="1116">
        <v>1</v>
      </c>
      <c r="AI87" s="1116">
        <v>1</v>
      </c>
      <c r="AJ87" s="1116">
        <v>1</v>
      </c>
      <c r="AK87" s="1115">
        <v>1</v>
      </c>
      <c r="AL87" s="1116">
        <v>1</v>
      </c>
      <c r="AM87" s="1116">
        <v>1</v>
      </c>
      <c r="AN87" s="1116">
        <v>1</v>
      </c>
      <c r="AO87" s="1116">
        <v>1.1666666666666667</v>
      </c>
      <c r="AP87" s="1116">
        <v>1.0109890109890112</v>
      </c>
      <c r="AQ87" s="1116">
        <v>1</v>
      </c>
      <c r="AR87" s="1116">
        <v>0</v>
      </c>
      <c r="AS87" s="1116">
        <v>0.99756690997566899</v>
      </c>
      <c r="AT87" s="1116">
        <v>1</v>
      </c>
      <c r="AU87" s="1116">
        <v>1</v>
      </c>
      <c r="AV87" s="1116">
        <v>2</v>
      </c>
      <c r="AW87" s="1116">
        <v>0</v>
      </c>
      <c r="AX87" s="1116">
        <v>1</v>
      </c>
      <c r="AY87" s="1116">
        <v>1.1035267349260525</v>
      </c>
      <c r="AZ87" s="1119">
        <v>1</v>
      </c>
      <c r="BA87" s="1102"/>
      <c r="BB87" s="1143">
        <v>67</v>
      </c>
      <c r="BC87" s="1112" t="s">
        <v>197</v>
      </c>
      <c r="BD87" s="1145" t="s">
        <v>1175</v>
      </c>
    </row>
    <row r="88" spans="2:56">
      <c r="B88" s="1102"/>
      <c r="C88" s="1143"/>
      <c r="D88" s="1112"/>
      <c r="E88" s="1144" t="s">
        <v>993</v>
      </c>
      <c r="F88" s="1114">
        <v>1</v>
      </c>
      <c r="G88" s="1115">
        <v>0.84879748800938548</v>
      </c>
      <c r="H88" s="1116">
        <v>1</v>
      </c>
      <c r="I88" s="1116">
        <v>1</v>
      </c>
      <c r="J88" s="1116">
        <v>1</v>
      </c>
      <c r="K88" s="1115">
        <v>1.020753742901394</v>
      </c>
      <c r="L88" s="1116">
        <v>1</v>
      </c>
      <c r="M88" s="1115">
        <v>0.92267835791151853</v>
      </c>
      <c r="N88" s="1116">
        <v>1</v>
      </c>
      <c r="O88" s="1116">
        <v>1</v>
      </c>
      <c r="P88" s="1116">
        <v>1</v>
      </c>
      <c r="Q88" s="1116">
        <v>1</v>
      </c>
      <c r="R88" s="1116">
        <v>1</v>
      </c>
      <c r="S88" s="1116">
        <v>1</v>
      </c>
      <c r="T88" s="1115">
        <v>0.80028684116170667</v>
      </c>
      <c r="U88" s="1116">
        <v>1</v>
      </c>
      <c r="V88" s="1116">
        <v>1</v>
      </c>
      <c r="W88" s="1115">
        <v>1</v>
      </c>
      <c r="X88" s="1116">
        <v>0.96799628942486082</v>
      </c>
      <c r="Y88" s="1115">
        <v>0.95579811952880145</v>
      </c>
      <c r="Z88" s="1115">
        <v>0.92394162842262673</v>
      </c>
      <c r="AA88" s="1116">
        <v>1</v>
      </c>
      <c r="AB88" s="1116">
        <v>0.8908782966368255</v>
      </c>
      <c r="AC88" s="1117">
        <v>1</v>
      </c>
      <c r="AD88" s="1118">
        <v>1</v>
      </c>
      <c r="AE88" s="1116">
        <v>1</v>
      </c>
      <c r="AF88" s="1116">
        <v>0.84804492512479202</v>
      </c>
      <c r="AG88" s="1115">
        <v>1</v>
      </c>
      <c r="AH88" s="1116">
        <v>1</v>
      </c>
      <c r="AI88" s="1116">
        <v>1</v>
      </c>
      <c r="AJ88" s="1116">
        <v>1</v>
      </c>
      <c r="AK88" s="1115">
        <v>0.96910042362322457</v>
      </c>
      <c r="AL88" s="1116">
        <v>1</v>
      </c>
      <c r="AM88" s="1116">
        <v>1</v>
      </c>
      <c r="AN88" s="1116">
        <v>0.88894907908992415</v>
      </c>
      <c r="AO88" s="1116">
        <v>0.85665258711721226</v>
      </c>
      <c r="AP88" s="1116">
        <v>0.986356973728718</v>
      </c>
      <c r="AQ88" s="1116">
        <v>0.8063876651982379</v>
      </c>
      <c r="AR88" s="1116">
        <v>0.67552870090634443</v>
      </c>
      <c r="AS88" s="1116">
        <v>0.95829207430585817</v>
      </c>
      <c r="AT88" s="1116">
        <v>1</v>
      </c>
      <c r="AU88" s="1116">
        <v>0.96181759098786823</v>
      </c>
      <c r="AV88" s="1116">
        <v>0.89963991172029267</v>
      </c>
      <c r="AW88" s="1116">
        <v>1.0287058060330847</v>
      </c>
      <c r="AX88" s="1116">
        <v>1</v>
      </c>
      <c r="AY88" s="1116">
        <v>1.0397586084487043</v>
      </c>
      <c r="AZ88" s="1119">
        <v>1</v>
      </c>
      <c r="BA88" s="1102"/>
      <c r="BB88" s="1143"/>
      <c r="BC88" s="1112"/>
      <c r="BD88" s="1145" t="s">
        <v>993</v>
      </c>
    </row>
    <row r="89" spans="2:56">
      <c r="B89" s="1102"/>
      <c r="C89" s="1143">
        <v>68</v>
      </c>
      <c r="D89" s="1112" t="s">
        <v>198</v>
      </c>
      <c r="E89" s="1144"/>
      <c r="F89" s="1114">
        <v>1</v>
      </c>
      <c r="G89" s="1115">
        <v>1.0230797195533627</v>
      </c>
      <c r="H89" s="1116">
        <v>1</v>
      </c>
      <c r="I89" s="1116">
        <v>1</v>
      </c>
      <c r="J89" s="1116">
        <v>1</v>
      </c>
      <c r="K89" s="1115">
        <v>1.0148344839794654</v>
      </c>
      <c r="L89" s="1116">
        <v>1</v>
      </c>
      <c r="M89" s="1115">
        <v>0.99037165058080556</v>
      </c>
      <c r="N89" s="1116">
        <v>1</v>
      </c>
      <c r="O89" s="1116">
        <v>1</v>
      </c>
      <c r="P89" s="1116">
        <v>1</v>
      </c>
      <c r="Q89" s="1116">
        <v>1</v>
      </c>
      <c r="R89" s="1116">
        <v>1</v>
      </c>
      <c r="S89" s="1116">
        <v>1</v>
      </c>
      <c r="T89" s="1115">
        <v>0.95834105367179301</v>
      </c>
      <c r="U89" s="1116">
        <v>1</v>
      </c>
      <c r="V89" s="1116">
        <v>1</v>
      </c>
      <c r="W89" s="1115">
        <v>1.0168728737280506</v>
      </c>
      <c r="X89" s="1116">
        <v>1.0106961165355326</v>
      </c>
      <c r="Y89" s="1115">
        <v>0.98437262231631883</v>
      </c>
      <c r="Z89" s="1115">
        <v>1.0020211742059673</v>
      </c>
      <c r="AA89" s="1116">
        <v>1</v>
      </c>
      <c r="AB89" s="1116">
        <v>1.0188740383543315</v>
      </c>
      <c r="AC89" s="1117">
        <v>1</v>
      </c>
      <c r="AD89" s="1118">
        <v>1</v>
      </c>
      <c r="AE89" s="1116">
        <v>1</v>
      </c>
      <c r="AF89" s="1116">
        <v>1.0133875405527493</v>
      </c>
      <c r="AG89" s="1115">
        <v>1</v>
      </c>
      <c r="AH89" s="1116">
        <v>1</v>
      </c>
      <c r="AI89" s="1116">
        <v>1</v>
      </c>
      <c r="AJ89" s="1116">
        <v>1</v>
      </c>
      <c r="AK89" s="1115">
        <v>1.0252062328139322</v>
      </c>
      <c r="AL89" s="1116">
        <v>1</v>
      </c>
      <c r="AM89" s="1116">
        <v>1</v>
      </c>
      <c r="AN89" s="1116">
        <v>0.99784841990679318</v>
      </c>
      <c r="AO89" s="1116">
        <v>0.97512603723247748</v>
      </c>
      <c r="AP89" s="1116">
        <v>0.97229109993018603</v>
      </c>
      <c r="AQ89" s="1116">
        <v>0.9908061255573094</v>
      </c>
      <c r="AR89" s="1116">
        <v>0.43199916242232395</v>
      </c>
      <c r="AS89" s="1116">
        <v>1.0105111950559391</v>
      </c>
      <c r="AT89" s="1116">
        <v>1</v>
      </c>
      <c r="AU89" s="1116">
        <v>0.98126893562440565</v>
      </c>
      <c r="AV89" s="1116">
        <v>1.0469167970767583</v>
      </c>
      <c r="AW89" s="1116">
        <v>0.98412007102415489</v>
      </c>
      <c r="AX89" s="1116">
        <v>1</v>
      </c>
      <c r="AY89" s="1116">
        <v>0.40207115546408173</v>
      </c>
      <c r="AZ89" s="1119">
        <v>1</v>
      </c>
      <c r="BA89" s="1102"/>
      <c r="BB89" s="1143">
        <v>68</v>
      </c>
      <c r="BC89" s="1112" t="s">
        <v>198</v>
      </c>
      <c r="BD89" s="1145"/>
    </row>
    <row r="90" spans="2:56" ht="14.25" thickBot="1">
      <c r="B90" s="1180" t="s">
        <v>199</v>
      </c>
      <c r="C90" s="1181">
        <v>69</v>
      </c>
      <c r="D90" s="1182" t="s">
        <v>393</v>
      </c>
      <c r="E90" s="1183" t="s">
        <v>390</v>
      </c>
      <c r="F90" s="1184">
        <v>1</v>
      </c>
      <c r="G90" s="1185">
        <v>0.91503267973856206</v>
      </c>
      <c r="H90" s="1185">
        <v>1</v>
      </c>
      <c r="I90" s="1185">
        <v>1</v>
      </c>
      <c r="J90" s="1185">
        <v>1</v>
      </c>
      <c r="K90" s="1185">
        <v>1.0155038759689923</v>
      </c>
      <c r="L90" s="1185">
        <v>1</v>
      </c>
      <c r="M90" s="1185">
        <v>1.0365126676602086</v>
      </c>
      <c r="N90" s="1185">
        <v>1</v>
      </c>
      <c r="O90" s="1185">
        <v>1</v>
      </c>
      <c r="P90" s="1185">
        <v>1</v>
      </c>
      <c r="Q90" s="1185">
        <v>1</v>
      </c>
      <c r="R90" s="1185">
        <v>1</v>
      </c>
      <c r="S90" s="1185">
        <v>1</v>
      </c>
      <c r="T90" s="1185">
        <v>1.0400163331972234</v>
      </c>
      <c r="U90" s="1185">
        <v>1</v>
      </c>
      <c r="V90" s="1185">
        <v>1</v>
      </c>
      <c r="W90" s="1185">
        <v>1.0308880308880308</v>
      </c>
      <c r="X90" s="1185">
        <v>1.0143487858719646</v>
      </c>
      <c r="Y90" s="1185">
        <v>0.99236224768139658</v>
      </c>
      <c r="Z90" s="1185">
        <v>0.99827487061529618</v>
      </c>
      <c r="AA90" s="1185">
        <v>1</v>
      </c>
      <c r="AB90" s="1185">
        <v>0.99702085402184704</v>
      </c>
      <c r="AC90" s="1186">
        <v>1</v>
      </c>
      <c r="AD90" s="1187">
        <v>1</v>
      </c>
      <c r="AE90" s="1185">
        <v>1</v>
      </c>
      <c r="AF90" s="1185">
        <v>0.98663426488456862</v>
      </c>
      <c r="AG90" s="1185">
        <v>1</v>
      </c>
      <c r="AH90" s="1185">
        <v>1</v>
      </c>
      <c r="AI90" s="1185">
        <v>1</v>
      </c>
      <c r="AJ90" s="1185">
        <v>1</v>
      </c>
      <c r="AK90" s="1185">
        <v>1.016431924882629</v>
      </c>
      <c r="AL90" s="1185">
        <v>1</v>
      </c>
      <c r="AM90" s="1185">
        <v>1</v>
      </c>
      <c r="AN90" s="1185">
        <v>0.93240901213171579</v>
      </c>
      <c r="AO90" s="1185">
        <v>1.0183276059564719</v>
      </c>
      <c r="AP90" s="1185">
        <v>0.78236914600550966</v>
      </c>
      <c r="AQ90" s="1185">
        <v>0.9967793880837359</v>
      </c>
      <c r="AR90" s="1185">
        <v>1.3091120664576399</v>
      </c>
      <c r="AS90" s="1185">
        <v>0.98006057546693592</v>
      </c>
      <c r="AT90" s="1185">
        <v>1</v>
      </c>
      <c r="AU90" s="1185">
        <v>1.001254705144291</v>
      </c>
      <c r="AV90" s="1185">
        <v>0.99402687904430065</v>
      </c>
      <c r="AW90" s="1185">
        <v>0.95025728987993141</v>
      </c>
      <c r="AX90" s="1185">
        <v>1</v>
      </c>
      <c r="AY90" s="1185">
        <v>1.2921225523598916</v>
      </c>
      <c r="AZ90" s="1186">
        <v>1</v>
      </c>
      <c r="BA90" s="1180" t="s">
        <v>199</v>
      </c>
      <c r="BB90" s="1181">
        <v>69</v>
      </c>
      <c r="BC90" s="1182" t="s">
        <v>393</v>
      </c>
      <c r="BD90" s="1188" t="s">
        <v>390</v>
      </c>
    </row>
  </sheetData>
  <mergeCells count="1">
    <mergeCell ref="B2:D3"/>
  </mergeCells>
  <phoneticPr fontId="15"/>
  <pageMargins left="0.82677165354330717" right="0.23622047244094491" top="0.55118110236220474" bottom="0" header="0" footer="0"/>
  <pageSetup paperSize="9" scale="52" orientation="landscape" horizontalDpi="4294967294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tabColor theme="9"/>
  </sheetPr>
  <dimension ref="A1:DR121"/>
  <sheetViews>
    <sheetView showGridLines="0" zoomScale="40" zoomScaleNormal="40" zoomScaleSheetLayoutView="80" workbookViewId="0">
      <selection activeCell="AD14" sqref="AD14"/>
    </sheetView>
  </sheetViews>
  <sheetFormatPr defaultColWidth="8.875" defaultRowHeight="13.5"/>
  <cols>
    <col min="1" max="1" width="2.375" style="201" customWidth="1"/>
    <col min="2" max="2" width="9.375" style="201" customWidth="1"/>
    <col min="3" max="3" width="4.125" style="101" customWidth="1"/>
    <col min="4" max="4" width="21.5" style="101" customWidth="1"/>
    <col min="5" max="5" width="4.875" style="101" customWidth="1"/>
    <col min="6" max="6" width="10.625" style="101" customWidth="1"/>
    <col min="7" max="7" width="11" style="101" customWidth="1"/>
    <col min="8" max="21" width="10.625" style="101" customWidth="1"/>
    <col min="22" max="22" width="11" style="101" customWidth="1"/>
    <col min="23" max="24" width="10.625" style="101" customWidth="1"/>
    <col min="25" max="25" width="11" style="101" customWidth="1"/>
    <col min="26" max="26" width="0.625" style="101" customWidth="1"/>
    <col min="27" max="120" width="10.625" style="101" customWidth="1"/>
    <col min="121" max="143" width="10.625" style="201" customWidth="1"/>
    <col min="144" max="16384" width="8.875" style="201"/>
  </cols>
  <sheetData>
    <row r="1" spans="1:122" s="48" customFormat="1" ht="21">
      <c r="A1" s="43"/>
      <c r="B1" s="1192" t="s">
        <v>1481</v>
      </c>
      <c r="C1" s="1192"/>
      <c r="D1" s="1192"/>
      <c r="E1" s="1192"/>
      <c r="F1" s="1192"/>
      <c r="G1" s="1192"/>
      <c r="H1" s="1192"/>
      <c r="I1" s="1192"/>
      <c r="J1" s="1192"/>
      <c r="K1" s="1192"/>
      <c r="L1" s="1192"/>
      <c r="M1" s="1192"/>
      <c r="N1" s="1192"/>
      <c r="O1" s="1192"/>
      <c r="P1" s="1192"/>
      <c r="Q1" s="1192"/>
      <c r="R1" s="1192"/>
      <c r="S1" s="1192"/>
      <c r="T1" s="1192"/>
      <c r="U1" s="1192"/>
      <c r="V1" s="1192"/>
      <c r="W1" s="1192"/>
      <c r="X1" s="1192"/>
      <c r="Y1" s="1192"/>
      <c r="Z1" s="46"/>
      <c r="AA1" s="47"/>
      <c r="AB1" s="47"/>
      <c r="AC1" s="47"/>
      <c r="AD1" s="47"/>
      <c r="AE1" s="47"/>
      <c r="AF1" s="47"/>
      <c r="AG1" s="47"/>
      <c r="AH1" s="47"/>
      <c r="AI1" s="47"/>
      <c r="AJ1" s="47"/>
      <c r="AK1" s="47"/>
      <c r="AL1" s="47"/>
      <c r="AN1" s="47"/>
      <c r="AO1" s="47"/>
      <c r="AP1" s="47"/>
      <c r="AQ1" s="47"/>
      <c r="AR1" s="47"/>
      <c r="AS1" s="47"/>
      <c r="AT1" s="47"/>
      <c r="AU1" s="49"/>
      <c r="AV1" s="49"/>
      <c r="AW1" s="49"/>
      <c r="AX1" s="49"/>
      <c r="AY1" s="49"/>
      <c r="AZ1" s="49"/>
      <c r="BA1" s="49"/>
      <c r="BB1" s="49"/>
      <c r="BC1" s="49"/>
      <c r="BD1" s="49"/>
      <c r="BE1" s="49"/>
      <c r="BF1" s="49"/>
      <c r="BG1" s="49"/>
      <c r="BH1" s="49"/>
      <c r="BI1" s="49"/>
      <c r="BJ1" s="49"/>
      <c r="BK1" s="49"/>
      <c r="BL1" s="49"/>
      <c r="BM1" s="49"/>
      <c r="BN1" s="49"/>
      <c r="BO1" s="49"/>
      <c r="BP1" s="49"/>
      <c r="BQ1" s="49"/>
      <c r="BR1" s="49"/>
      <c r="BS1" s="49"/>
      <c r="BT1" s="49"/>
      <c r="BU1" s="49"/>
      <c r="BV1" s="49"/>
      <c r="BW1" s="49"/>
      <c r="BX1" s="49"/>
      <c r="BY1" s="49"/>
      <c r="BZ1" s="49"/>
      <c r="CA1" s="49"/>
      <c r="CB1" s="49"/>
      <c r="CC1" s="49"/>
      <c r="CD1" s="49"/>
      <c r="CE1" s="49"/>
      <c r="CF1" s="49"/>
      <c r="CG1" s="49"/>
      <c r="CH1" s="49"/>
      <c r="CI1" s="49"/>
      <c r="CJ1" s="49"/>
      <c r="CK1" s="49"/>
      <c r="CL1" s="49"/>
      <c r="CM1" s="49"/>
      <c r="CN1" s="49"/>
      <c r="CO1" s="49"/>
      <c r="CP1" s="49"/>
      <c r="CQ1" s="49"/>
      <c r="CR1" s="49"/>
      <c r="CS1" s="49"/>
      <c r="CT1" s="49"/>
      <c r="CU1" s="49"/>
      <c r="CV1" s="49"/>
      <c r="CW1" s="49"/>
      <c r="CX1" s="49"/>
      <c r="CY1" s="49"/>
      <c r="CZ1" s="49"/>
      <c r="DA1" s="49"/>
      <c r="DB1" s="49"/>
      <c r="DC1" s="49"/>
      <c r="DD1" s="49"/>
      <c r="DE1" s="49"/>
      <c r="DF1" s="49"/>
      <c r="DG1" s="49"/>
      <c r="DH1" s="49"/>
      <c r="DI1" s="49"/>
      <c r="DJ1" s="49"/>
      <c r="DK1" s="49"/>
      <c r="DL1" s="49"/>
      <c r="DM1" s="49"/>
      <c r="DN1" s="49"/>
      <c r="DO1" s="49"/>
      <c r="DP1" s="50"/>
    </row>
    <row r="2" spans="1:122" s="48" customFormat="1" ht="12" customHeight="1" thickBot="1">
      <c r="A2" s="51"/>
      <c r="B2" s="1193" t="s">
        <v>400</v>
      </c>
      <c r="C2" s="1194"/>
      <c r="D2" s="1195" t="s">
        <v>285</v>
      </c>
      <c r="E2" s="1196"/>
      <c r="F2" s="1196" t="s">
        <v>1440</v>
      </c>
      <c r="G2" s="1197"/>
      <c r="H2" s="1197"/>
      <c r="I2" s="1197"/>
      <c r="J2" s="1197"/>
      <c r="K2" s="1197"/>
      <c r="L2" s="1197"/>
      <c r="M2" s="1197"/>
      <c r="N2" s="1197"/>
      <c r="O2" s="1197"/>
      <c r="P2" s="1198"/>
      <c r="Q2" s="1197"/>
      <c r="R2" s="1197"/>
      <c r="S2" s="1197"/>
      <c r="T2" s="1197"/>
      <c r="U2" s="1197"/>
      <c r="V2" s="1197"/>
      <c r="W2" s="1197"/>
      <c r="X2" s="1197"/>
      <c r="Y2" s="1199" t="s">
        <v>1189</v>
      </c>
      <c r="Z2" s="46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47"/>
      <c r="AU2" s="49"/>
      <c r="AV2" s="49"/>
      <c r="AW2" s="49"/>
      <c r="AX2" s="49"/>
      <c r="AY2" s="49"/>
      <c r="AZ2" s="49"/>
      <c r="BA2" s="49"/>
      <c r="BB2" s="49"/>
      <c r="BC2" s="49"/>
      <c r="BD2" s="49"/>
      <c r="BE2" s="49"/>
      <c r="BF2" s="49"/>
      <c r="BG2" s="49"/>
      <c r="BH2" s="49"/>
      <c r="BI2" s="49"/>
      <c r="BJ2" s="49"/>
      <c r="BK2" s="49"/>
      <c r="BL2" s="49"/>
      <c r="BM2" s="49"/>
      <c r="BN2" s="49"/>
      <c r="BO2" s="49"/>
      <c r="BP2" s="49"/>
      <c r="BQ2" s="49"/>
      <c r="BR2" s="49"/>
      <c r="BS2" s="49"/>
      <c r="BT2" s="49"/>
      <c r="BU2" s="49"/>
      <c r="BV2" s="49"/>
      <c r="BW2" s="49"/>
      <c r="BX2" s="49"/>
      <c r="BY2" s="49"/>
      <c r="BZ2" s="49"/>
      <c r="CA2" s="49"/>
      <c r="CB2" s="49"/>
      <c r="CC2" s="49"/>
      <c r="CD2" s="49"/>
      <c r="CE2" s="49"/>
      <c r="CF2" s="49"/>
      <c r="CG2" s="49"/>
      <c r="CH2" s="49"/>
      <c r="CI2" s="49"/>
      <c r="CJ2" s="49"/>
      <c r="CK2" s="49"/>
      <c r="CL2" s="49"/>
      <c r="CM2" s="49"/>
      <c r="CN2" s="49"/>
      <c r="CO2" s="49"/>
      <c r="CP2" s="49"/>
      <c r="CQ2" s="49"/>
      <c r="CR2" s="49"/>
      <c r="CS2" s="49"/>
      <c r="CT2" s="49"/>
      <c r="CU2" s="49"/>
      <c r="CV2" s="49"/>
      <c r="CW2" s="49"/>
      <c r="CX2" s="49"/>
      <c r="CY2" s="49"/>
      <c r="CZ2" s="49"/>
      <c r="DA2" s="49"/>
      <c r="DB2" s="49"/>
      <c r="DC2" s="49"/>
      <c r="DD2" s="49"/>
      <c r="DE2" s="49"/>
      <c r="DF2" s="49"/>
      <c r="DG2" s="49"/>
      <c r="DH2" s="49"/>
      <c r="DI2" s="49"/>
      <c r="DJ2" s="49"/>
      <c r="DK2" s="49"/>
      <c r="DL2" s="49"/>
      <c r="DM2" s="49"/>
      <c r="DN2" s="49"/>
      <c r="DO2" s="49"/>
      <c r="DP2" s="49"/>
    </row>
    <row r="3" spans="1:122" s="61" customFormat="1" ht="24.75" thickBot="1">
      <c r="A3" s="55"/>
      <c r="B3" s="1200" t="s">
        <v>288</v>
      </c>
      <c r="C3" s="1201" t="s">
        <v>289</v>
      </c>
      <c r="D3" s="1201" t="s">
        <v>290</v>
      </c>
      <c r="E3" s="1202" t="s">
        <v>291</v>
      </c>
      <c r="F3" s="1203" t="s">
        <v>207</v>
      </c>
      <c r="G3" s="1204" t="s">
        <v>208</v>
      </c>
      <c r="H3" s="1204" t="s">
        <v>209</v>
      </c>
      <c r="I3" s="1204" t="s">
        <v>210</v>
      </c>
      <c r="J3" s="1204" t="s">
        <v>211</v>
      </c>
      <c r="K3" s="1205" t="s">
        <v>292</v>
      </c>
      <c r="L3" s="1204" t="s">
        <v>213</v>
      </c>
      <c r="M3" s="1204" t="s">
        <v>214</v>
      </c>
      <c r="N3" s="1204" t="s">
        <v>215</v>
      </c>
      <c r="O3" s="1206" t="s">
        <v>293</v>
      </c>
      <c r="P3" s="1206" t="s">
        <v>217</v>
      </c>
      <c r="Q3" s="1207" t="s">
        <v>218</v>
      </c>
      <c r="R3" s="1208" t="s">
        <v>219</v>
      </c>
      <c r="S3" s="1209" t="s">
        <v>294</v>
      </c>
      <c r="T3" s="1207" t="s">
        <v>220</v>
      </c>
      <c r="U3" s="1207" t="s">
        <v>221</v>
      </c>
      <c r="V3" s="1206" t="s">
        <v>295</v>
      </c>
      <c r="W3" s="1207" t="s">
        <v>223</v>
      </c>
      <c r="X3" s="1210" t="s">
        <v>224</v>
      </c>
      <c r="Y3" s="1211" t="s">
        <v>225</v>
      </c>
      <c r="Z3" s="1212"/>
      <c r="AA3" s="1213"/>
      <c r="AB3" s="1213"/>
      <c r="AC3" s="1213"/>
      <c r="AD3" s="1213"/>
      <c r="AE3" s="1213"/>
      <c r="AF3" s="1213"/>
      <c r="AG3" s="1213"/>
      <c r="AH3" s="1213"/>
      <c r="AI3" s="1213"/>
      <c r="AJ3" s="1213"/>
      <c r="AK3" s="1213"/>
      <c r="AL3" s="1213"/>
      <c r="AM3" s="1213"/>
      <c r="AN3" s="1213"/>
      <c r="AO3" s="1213"/>
      <c r="AP3" s="1213"/>
      <c r="AQ3" s="1213"/>
      <c r="AR3" s="1213"/>
      <c r="AS3" s="1213"/>
      <c r="AT3" s="1214"/>
      <c r="AU3" s="1213"/>
      <c r="AV3" s="1213"/>
      <c r="AW3" s="1213"/>
      <c r="AX3" s="1213"/>
      <c r="AY3" s="1213"/>
      <c r="AZ3" s="1213"/>
      <c r="BA3" s="1213"/>
      <c r="BB3" s="1213"/>
      <c r="BC3" s="1213"/>
      <c r="BD3" s="1213"/>
      <c r="BE3" s="1213"/>
      <c r="BF3" s="1213"/>
      <c r="BG3" s="1213"/>
      <c r="BH3" s="1213"/>
      <c r="BI3" s="1213"/>
      <c r="BJ3" s="1213"/>
      <c r="BK3" s="1213"/>
      <c r="BL3" s="1213"/>
      <c r="BM3" s="1213"/>
      <c r="BN3" s="1213"/>
      <c r="BO3" s="1213"/>
      <c r="BP3" s="1213"/>
      <c r="BQ3" s="1213"/>
      <c r="BR3" s="1213"/>
      <c r="BS3" s="1213"/>
      <c r="BT3" s="1213"/>
      <c r="BU3" s="1213"/>
      <c r="BV3" s="1213"/>
      <c r="BW3" s="1213"/>
      <c r="BX3" s="1213"/>
      <c r="BY3" s="1213"/>
      <c r="BZ3" s="1213"/>
      <c r="CA3" s="1213"/>
      <c r="CB3" s="1213"/>
      <c r="CC3" s="1213"/>
      <c r="CD3" s="1213"/>
      <c r="CF3" s="1213"/>
      <c r="CG3" s="1213"/>
      <c r="CH3" s="1213"/>
      <c r="CI3" s="1213"/>
      <c r="CJ3" s="1213"/>
      <c r="CK3" s="1213"/>
      <c r="CL3" s="1213"/>
      <c r="CM3" s="1213"/>
      <c r="CN3" s="1213"/>
      <c r="CO3" s="1213"/>
      <c r="CP3" s="1213"/>
      <c r="CQ3" s="1213"/>
      <c r="CR3" s="1213"/>
      <c r="CS3" s="1213"/>
      <c r="CT3" s="1213"/>
      <c r="CU3" s="1213"/>
      <c r="CV3" s="1213"/>
      <c r="CW3" s="1213"/>
      <c r="CX3" s="1213"/>
      <c r="CY3" s="1213"/>
      <c r="CZ3" s="1213"/>
      <c r="DA3" s="1213"/>
      <c r="DB3" s="1213"/>
      <c r="DC3" s="1213"/>
      <c r="DD3" s="1213"/>
      <c r="DE3" s="1213"/>
      <c r="DF3" s="1213"/>
      <c r="DG3" s="1213"/>
      <c r="DH3" s="1213"/>
      <c r="DI3" s="1213"/>
      <c r="DJ3" s="1213"/>
      <c r="DK3" s="1213"/>
      <c r="DL3" s="1213"/>
      <c r="DN3" s="1213"/>
      <c r="DO3" s="1213"/>
    </row>
    <row r="4" spans="1:122" s="66" customFormat="1" ht="12.75" customHeight="1">
      <c r="A4" s="62"/>
      <c r="B4" s="1215" t="s">
        <v>296</v>
      </c>
      <c r="C4" s="1216"/>
      <c r="D4" s="1217" t="s">
        <v>1095</v>
      </c>
      <c r="E4" s="1218" t="s">
        <v>298</v>
      </c>
      <c r="F4" s="2201">
        <v>34</v>
      </c>
      <c r="G4" s="1219">
        <v>34</v>
      </c>
      <c r="H4" s="1219">
        <v>36</v>
      </c>
      <c r="I4" s="1219">
        <v>33</v>
      </c>
      <c r="J4" s="1219">
        <v>33</v>
      </c>
      <c r="K4" s="1219">
        <v>37</v>
      </c>
      <c r="L4" s="1220"/>
      <c r="M4" s="1221">
        <v>34</v>
      </c>
      <c r="N4" s="1220"/>
      <c r="O4" s="1220"/>
      <c r="P4" s="1220"/>
      <c r="Q4" s="1219">
        <v>32</v>
      </c>
      <c r="R4" s="1219">
        <v>34</v>
      </c>
      <c r="S4" s="1219">
        <v>34</v>
      </c>
      <c r="T4" s="1219">
        <v>32</v>
      </c>
      <c r="U4" s="1219">
        <v>33</v>
      </c>
      <c r="V4" s="1221">
        <v>38</v>
      </c>
      <c r="W4" s="1221">
        <v>37</v>
      </c>
      <c r="X4" s="1222">
        <v>32</v>
      </c>
      <c r="Y4" s="1223">
        <v>37</v>
      </c>
      <c r="Z4" s="1224"/>
      <c r="AA4" s="1225"/>
      <c r="AB4" s="1225"/>
      <c r="AC4" s="1225"/>
      <c r="AD4" s="1225"/>
      <c r="AE4" s="1225"/>
      <c r="AF4" s="1225"/>
      <c r="AG4" s="1225"/>
      <c r="AH4" s="1225"/>
      <c r="AI4" s="1225"/>
      <c r="AJ4" s="1225"/>
      <c r="AK4" s="1225"/>
      <c r="AL4" s="1225"/>
      <c r="AM4" s="1225"/>
      <c r="AN4" s="1225"/>
      <c r="AO4" s="1225"/>
      <c r="AP4" s="1225"/>
      <c r="AQ4" s="1225"/>
      <c r="AR4" s="1225"/>
      <c r="AS4" s="1225"/>
      <c r="AT4" s="1225"/>
      <c r="AU4" s="1225"/>
      <c r="AV4" s="1225"/>
      <c r="AW4" s="1225"/>
      <c r="AX4" s="1225"/>
      <c r="AY4" s="1225"/>
      <c r="AZ4" s="1225"/>
      <c r="BA4" s="1225"/>
      <c r="BB4" s="1225"/>
      <c r="BC4" s="1225"/>
      <c r="BD4" s="1225"/>
      <c r="BE4" s="1225"/>
      <c r="BF4" s="1225"/>
      <c r="BG4" s="1225"/>
      <c r="BH4" s="1225"/>
      <c r="BI4" s="1225"/>
      <c r="BJ4" s="1225"/>
      <c r="BK4" s="1225"/>
      <c r="BL4" s="1225"/>
      <c r="BM4" s="1225"/>
      <c r="BN4" s="1225"/>
      <c r="BO4" s="1225"/>
      <c r="BP4" s="1225"/>
      <c r="BQ4" s="1225"/>
      <c r="BR4" s="1225"/>
      <c r="BS4" s="1225"/>
      <c r="BT4" s="1225"/>
      <c r="BU4" s="1225"/>
      <c r="BV4" s="1225"/>
      <c r="BW4" s="1225"/>
      <c r="BX4" s="1225"/>
      <c r="BY4" s="1225"/>
      <c r="BZ4" s="1225"/>
      <c r="CA4" s="1225"/>
      <c r="CB4" s="1225"/>
      <c r="CC4" s="1225"/>
      <c r="CD4" s="1225"/>
      <c r="CE4" s="1225"/>
      <c r="CF4" s="1225"/>
      <c r="CG4" s="1225"/>
      <c r="CH4" s="1225"/>
      <c r="CI4" s="1225"/>
      <c r="CJ4" s="1225"/>
      <c r="CK4" s="1225"/>
      <c r="CL4" s="1225"/>
      <c r="CM4" s="1225"/>
      <c r="CN4" s="1225"/>
      <c r="CO4" s="1225"/>
      <c r="CP4" s="1225"/>
      <c r="CQ4" s="1225"/>
      <c r="CR4" s="1225"/>
      <c r="CS4" s="1225"/>
      <c r="CT4" s="1225"/>
      <c r="CU4" s="1225"/>
      <c r="CV4" s="1225"/>
      <c r="CW4" s="1225"/>
      <c r="CX4" s="1225"/>
      <c r="CY4" s="1225"/>
      <c r="CZ4" s="1225"/>
      <c r="DA4" s="1225"/>
      <c r="DB4" s="1225"/>
      <c r="DC4" s="1225"/>
      <c r="DD4" s="1225"/>
      <c r="DE4" s="1225"/>
      <c r="DF4" s="1225"/>
      <c r="DG4" s="1225"/>
      <c r="DH4" s="1225"/>
      <c r="DI4" s="1225"/>
      <c r="DJ4" s="1225"/>
      <c r="DK4" s="1225"/>
      <c r="DL4" s="1225"/>
      <c r="DM4" s="1225"/>
      <c r="DN4" s="1225"/>
      <c r="DO4" s="1225"/>
      <c r="DP4" s="1225"/>
      <c r="DQ4" s="1225"/>
      <c r="DR4" s="67"/>
    </row>
    <row r="5" spans="1:122" s="71" customFormat="1" ht="12.75" customHeight="1">
      <c r="A5" s="68"/>
      <c r="B5" s="1215" t="s">
        <v>299</v>
      </c>
      <c r="C5" s="1226">
        <v>1</v>
      </c>
      <c r="D5" s="1227" t="s">
        <v>6</v>
      </c>
      <c r="E5" s="1228" t="s">
        <v>300</v>
      </c>
      <c r="F5" s="1229">
        <v>9</v>
      </c>
      <c r="G5" s="1230">
        <v>14</v>
      </c>
      <c r="H5" s="1230">
        <v>16</v>
      </c>
      <c r="I5" s="1230">
        <v>9</v>
      </c>
      <c r="J5" s="1230">
        <v>9</v>
      </c>
      <c r="K5" s="1230">
        <v>19</v>
      </c>
      <c r="L5" s="1231"/>
      <c r="M5" s="1232">
        <v>15</v>
      </c>
      <c r="N5" s="1231"/>
      <c r="O5" s="1231"/>
      <c r="P5" s="1231"/>
      <c r="Q5" s="1230">
        <v>9</v>
      </c>
      <c r="R5" s="1230">
        <v>14</v>
      </c>
      <c r="S5" s="1230">
        <v>15</v>
      </c>
      <c r="T5" s="1230">
        <v>9</v>
      </c>
      <c r="U5" s="1230">
        <v>14</v>
      </c>
      <c r="V5" s="1231"/>
      <c r="W5" s="1231"/>
      <c r="X5" s="1233">
        <v>9</v>
      </c>
      <c r="Y5" s="1234">
        <v>25</v>
      </c>
      <c r="Z5" s="1224"/>
      <c r="AA5" s="1225"/>
      <c r="AB5" s="1225"/>
      <c r="AC5" s="1225"/>
      <c r="AD5" s="1225"/>
      <c r="AE5" s="1225"/>
      <c r="AF5" s="1225"/>
      <c r="AG5" s="1225"/>
      <c r="AH5" s="1225"/>
      <c r="AI5" s="1225"/>
      <c r="AJ5" s="1225"/>
      <c r="AK5" s="1225"/>
      <c r="AL5" s="1225"/>
      <c r="AM5" s="1225"/>
      <c r="AN5" s="1225"/>
      <c r="AO5" s="1225"/>
      <c r="AP5" s="1225"/>
      <c r="AQ5" s="1225"/>
      <c r="AR5" s="1225"/>
      <c r="AS5" s="1225"/>
      <c r="AT5" s="1225"/>
      <c r="AU5" s="70"/>
      <c r="AV5" s="70"/>
      <c r="AW5" s="70"/>
      <c r="AX5" s="70"/>
      <c r="AY5" s="70"/>
      <c r="AZ5" s="70"/>
      <c r="BA5" s="70"/>
      <c r="BB5" s="70"/>
      <c r="BC5" s="70"/>
      <c r="BD5" s="70"/>
      <c r="BE5" s="70"/>
      <c r="BF5" s="70"/>
      <c r="BG5" s="70"/>
      <c r="BH5" s="70"/>
      <c r="BI5" s="70"/>
      <c r="BJ5" s="70"/>
      <c r="BK5" s="70"/>
      <c r="BL5" s="70"/>
      <c r="BM5" s="70"/>
      <c r="BN5" s="70"/>
      <c r="BO5" s="70"/>
      <c r="BP5" s="70"/>
      <c r="BQ5" s="70"/>
      <c r="BR5" s="70"/>
      <c r="BS5" s="70"/>
      <c r="BT5" s="70"/>
      <c r="BU5" s="70"/>
      <c r="BV5" s="70"/>
      <c r="BW5" s="70"/>
      <c r="BX5" s="70"/>
      <c r="BY5" s="70"/>
      <c r="BZ5" s="70"/>
      <c r="CA5" s="70"/>
      <c r="CB5" s="70"/>
      <c r="CC5" s="70"/>
      <c r="CD5" s="70"/>
      <c r="CE5" s="70"/>
      <c r="CF5" s="70"/>
      <c r="CG5" s="70"/>
      <c r="CH5" s="70"/>
      <c r="CI5" s="70"/>
      <c r="CJ5" s="70"/>
      <c r="CK5" s="70"/>
      <c r="CL5" s="70"/>
      <c r="CM5" s="70"/>
      <c r="CN5" s="70"/>
      <c r="CO5" s="70"/>
      <c r="CP5" s="70"/>
      <c r="CQ5" s="70"/>
      <c r="CR5" s="70"/>
      <c r="CS5" s="70"/>
      <c r="CT5" s="70"/>
      <c r="CU5" s="70"/>
      <c r="CV5" s="70"/>
      <c r="CW5" s="70"/>
      <c r="CX5" s="70"/>
      <c r="CY5" s="70"/>
      <c r="CZ5" s="70"/>
      <c r="DA5" s="70"/>
      <c r="DB5" s="70"/>
      <c r="DC5" s="70"/>
      <c r="DD5" s="70"/>
      <c r="DE5" s="70"/>
      <c r="DF5" s="70"/>
      <c r="DG5" s="70"/>
      <c r="DH5" s="70"/>
      <c r="DI5" s="70"/>
      <c r="DJ5" s="70"/>
      <c r="DK5" s="70"/>
      <c r="DL5" s="70"/>
      <c r="DM5" s="70"/>
      <c r="DN5" s="70"/>
      <c r="DO5" s="70"/>
      <c r="DP5" s="70"/>
      <c r="DQ5" s="70"/>
      <c r="DR5" s="72"/>
    </row>
    <row r="6" spans="1:122" s="66" customFormat="1" ht="12.75" customHeight="1">
      <c r="A6" s="73"/>
      <c r="B6" s="1215"/>
      <c r="C6" s="1226">
        <v>2</v>
      </c>
      <c r="D6" s="1227" t="s">
        <v>9</v>
      </c>
      <c r="E6" s="1228" t="s">
        <v>301</v>
      </c>
      <c r="F6" s="1229">
        <v>11</v>
      </c>
      <c r="G6" s="1230">
        <v>16</v>
      </c>
      <c r="H6" s="1230">
        <v>17</v>
      </c>
      <c r="I6" s="1230">
        <v>10</v>
      </c>
      <c r="J6" s="1230">
        <v>10</v>
      </c>
      <c r="K6" s="1230">
        <v>17</v>
      </c>
      <c r="L6" s="1231"/>
      <c r="M6" s="1232">
        <v>17</v>
      </c>
      <c r="N6" s="1231"/>
      <c r="O6" s="1231"/>
      <c r="P6" s="1231"/>
      <c r="Q6" s="1230">
        <v>10</v>
      </c>
      <c r="R6" s="1230">
        <v>17</v>
      </c>
      <c r="S6" s="1230">
        <v>16</v>
      </c>
      <c r="T6" s="1230">
        <v>10</v>
      </c>
      <c r="U6" s="1230">
        <v>17</v>
      </c>
      <c r="V6" s="1232">
        <v>23</v>
      </c>
      <c r="W6" s="1232">
        <v>21</v>
      </c>
      <c r="X6" s="1233">
        <v>10</v>
      </c>
      <c r="Y6" s="1234">
        <v>25</v>
      </c>
      <c r="Z6" s="175"/>
      <c r="AA6" s="74"/>
      <c r="AB6" s="74"/>
      <c r="AC6" s="74"/>
      <c r="AD6" s="74"/>
      <c r="AE6" s="74"/>
      <c r="AF6" s="74"/>
      <c r="AG6" s="74"/>
      <c r="AH6" s="74"/>
      <c r="AI6" s="74"/>
      <c r="AJ6" s="74"/>
      <c r="AK6" s="74"/>
      <c r="AL6" s="74"/>
      <c r="AM6" s="74"/>
      <c r="AN6" s="74"/>
      <c r="AO6" s="74"/>
      <c r="AP6" s="74"/>
      <c r="AQ6" s="74"/>
      <c r="AR6" s="74"/>
      <c r="AS6" s="74"/>
      <c r="AT6" s="74"/>
      <c r="AU6" s="74"/>
      <c r="AV6" s="74"/>
      <c r="AW6" s="74"/>
      <c r="AX6" s="74"/>
      <c r="AY6" s="74"/>
      <c r="AZ6" s="74"/>
      <c r="BA6" s="74"/>
      <c r="BB6" s="74"/>
      <c r="BC6" s="74"/>
      <c r="BD6" s="74"/>
      <c r="BE6" s="74"/>
      <c r="BF6" s="74"/>
      <c r="BG6" s="74"/>
      <c r="BH6" s="74"/>
      <c r="BI6" s="74"/>
      <c r="BJ6" s="74"/>
      <c r="BK6" s="74"/>
      <c r="BL6" s="74"/>
      <c r="BM6" s="74"/>
      <c r="BN6" s="74"/>
      <c r="BO6" s="74"/>
      <c r="BP6" s="74"/>
      <c r="BQ6" s="74"/>
      <c r="BR6" s="74"/>
      <c r="BS6" s="74"/>
      <c r="BT6" s="74"/>
      <c r="BU6" s="74"/>
      <c r="BV6" s="74"/>
      <c r="BW6" s="74"/>
      <c r="BX6" s="74"/>
      <c r="BY6" s="74"/>
      <c r="BZ6" s="74"/>
      <c r="CA6" s="74"/>
      <c r="CB6" s="74"/>
      <c r="CC6" s="74"/>
      <c r="CD6" s="74"/>
      <c r="CE6" s="74"/>
      <c r="CF6" s="74"/>
      <c r="CG6" s="74"/>
      <c r="CH6" s="74"/>
      <c r="CI6" s="74"/>
      <c r="CJ6" s="74"/>
      <c r="CK6" s="74"/>
      <c r="CL6" s="74"/>
      <c r="CM6" s="74"/>
      <c r="CN6" s="74"/>
      <c r="CO6" s="74"/>
      <c r="CP6" s="74"/>
      <c r="CQ6" s="74"/>
      <c r="CR6" s="74"/>
      <c r="CS6" s="74"/>
      <c r="CT6" s="74"/>
      <c r="CU6" s="74"/>
      <c r="CV6" s="74"/>
      <c r="CW6" s="74"/>
      <c r="CX6" s="74"/>
      <c r="CY6" s="74"/>
      <c r="CZ6" s="74"/>
      <c r="DA6" s="74"/>
      <c r="DB6" s="74"/>
      <c r="DC6" s="74"/>
      <c r="DD6" s="74"/>
      <c r="DE6" s="74"/>
      <c r="DF6" s="74"/>
      <c r="DG6" s="74"/>
      <c r="DH6" s="74"/>
      <c r="DI6" s="74"/>
      <c r="DJ6" s="74"/>
      <c r="DK6" s="74"/>
      <c r="DL6" s="74"/>
      <c r="DM6" s="74"/>
      <c r="DN6" s="74"/>
      <c r="DO6" s="74"/>
      <c r="DP6" s="74"/>
      <c r="DQ6" s="74"/>
      <c r="DR6" s="67"/>
    </row>
    <row r="7" spans="1:122" s="66" customFormat="1" ht="12.75" customHeight="1">
      <c r="A7" s="75"/>
      <c r="B7" s="1215"/>
      <c r="C7" s="1226">
        <v>3</v>
      </c>
      <c r="D7" s="1235" t="s">
        <v>126</v>
      </c>
      <c r="E7" s="1236" t="s">
        <v>302</v>
      </c>
      <c r="F7" s="1229">
        <v>7</v>
      </c>
      <c r="G7" s="1230">
        <v>12</v>
      </c>
      <c r="H7" s="1230">
        <v>16</v>
      </c>
      <c r="I7" s="1230">
        <v>7</v>
      </c>
      <c r="J7" s="1230">
        <v>7</v>
      </c>
      <c r="K7" s="1230">
        <v>15</v>
      </c>
      <c r="L7" s="1231"/>
      <c r="M7" s="1232">
        <v>13</v>
      </c>
      <c r="N7" s="1231"/>
      <c r="O7" s="1231"/>
      <c r="P7" s="1231"/>
      <c r="Q7" s="1230">
        <v>7</v>
      </c>
      <c r="R7" s="1230">
        <v>15</v>
      </c>
      <c r="S7" s="1230">
        <v>13</v>
      </c>
      <c r="T7" s="1230">
        <v>7</v>
      </c>
      <c r="U7" s="1230">
        <v>13</v>
      </c>
      <c r="V7" s="1231"/>
      <c r="W7" s="1231"/>
      <c r="X7" s="1233">
        <v>7</v>
      </c>
      <c r="Y7" s="1234">
        <v>23</v>
      </c>
      <c r="Z7" s="175"/>
      <c r="AA7" s="74"/>
      <c r="AB7" s="74"/>
      <c r="AC7" s="74"/>
      <c r="AD7" s="74"/>
      <c r="AE7" s="74"/>
      <c r="AF7" s="74"/>
      <c r="AG7" s="74"/>
      <c r="AH7" s="74"/>
      <c r="AI7" s="74"/>
      <c r="AJ7" s="74"/>
      <c r="AK7" s="74"/>
      <c r="AL7" s="74"/>
      <c r="AM7" s="74"/>
      <c r="AN7" s="74"/>
      <c r="AO7" s="74"/>
      <c r="AP7" s="74"/>
      <c r="AQ7" s="74"/>
      <c r="AR7" s="74"/>
      <c r="AS7" s="74"/>
      <c r="AT7" s="74"/>
      <c r="AU7" s="74"/>
      <c r="AV7" s="74"/>
      <c r="AW7" s="74"/>
      <c r="AX7" s="74"/>
      <c r="AY7" s="74"/>
      <c r="AZ7" s="74"/>
      <c r="BA7" s="74"/>
      <c r="BB7" s="74"/>
      <c r="BC7" s="74"/>
      <c r="BD7" s="74"/>
      <c r="BE7" s="74"/>
      <c r="BF7" s="74"/>
      <c r="BG7" s="74"/>
      <c r="BH7" s="74"/>
      <c r="BI7" s="74"/>
      <c r="BJ7" s="74"/>
      <c r="BK7" s="74"/>
      <c r="BL7" s="74"/>
      <c r="BM7" s="74"/>
      <c r="BN7" s="74"/>
      <c r="BO7" s="74"/>
      <c r="BP7" s="74"/>
      <c r="BQ7" s="74"/>
      <c r="BR7" s="74"/>
      <c r="BS7" s="74"/>
      <c r="BT7" s="74"/>
      <c r="BU7" s="74"/>
      <c r="BV7" s="74"/>
      <c r="BW7" s="74"/>
      <c r="BX7" s="74"/>
      <c r="BY7" s="74"/>
      <c r="BZ7" s="74"/>
      <c r="CA7" s="74"/>
      <c r="CB7" s="74"/>
      <c r="CC7" s="74"/>
      <c r="CD7" s="74"/>
      <c r="CE7" s="74"/>
      <c r="CF7" s="74"/>
      <c r="CG7" s="74"/>
      <c r="CH7" s="74"/>
      <c r="CI7" s="74"/>
      <c r="CJ7" s="74"/>
      <c r="CK7" s="74"/>
      <c r="CL7" s="74"/>
      <c r="CM7" s="74"/>
      <c r="CN7" s="74"/>
      <c r="CO7" s="74"/>
      <c r="CP7" s="74"/>
      <c r="CQ7" s="74"/>
      <c r="CR7" s="74"/>
      <c r="CS7" s="74"/>
      <c r="CT7" s="74"/>
      <c r="CU7" s="74"/>
      <c r="CV7" s="74"/>
      <c r="CW7" s="74"/>
      <c r="CX7" s="74"/>
      <c r="CY7" s="74"/>
      <c r="CZ7" s="74"/>
      <c r="DA7" s="74"/>
      <c r="DB7" s="74"/>
      <c r="DC7" s="74"/>
      <c r="DD7" s="74"/>
      <c r="DE7" s="74"/>
      <c r="DF7" s="74"/>
      <c r="DG7" s="74"/>
      <c r="DH7" s="74"/>
      <c r="DI7" s="74"/>
      <c r="DJ7" s="74"/>
      <c r="DK7" s="74"/>
      <c r="DL7" s="74"/>
      <c r="DM7" s="74"/>
      <c r="DN7" s="74"/>
      <c r="DO7" s="74"/>
      <c r="DP7" s="74"/>
      <c r="DQ7" s="74"/>
      <c r="DR7" s="67"/>
    </row>
    <row r="8" spans="1:122" s="77" customFormat="1" ht="12.75" customHeight="1">
      <c r="A8" s="75"/>
      <c r="B8" s="1237"/>
      <c r="C8" s="1226">
        <v>4</v>
      </c>
      <c r="D8" s="1227" t="s">
        <v>127</v>
      </c>
      <c r="E8" s="1228"/>
      <c r="F8" s="1229">
        <v>3</v>
      </c>
      <c r="G8" s="1230">
        <v>8</v>
      </c>
      <c r="H8" s="1230">
        <v>9</v>
      </c>
      <c r="I8" s="1230">
        <v>3</v>
      </c>
      <c r="J8" s="1230">
        <v>3</v>
      </c>
      <c r="K8" s="1230">
        <v>9</v>
      </c>
      <c r="L8" s="1231"/>
      <c r="M8" s="1232">
        <v>8</v>
      </c>
      <c r="N8" s="1231"/>
      <c r="O8" s="1231"/>
      <c r="P8" s="1231"/>
      <c r="Q8" s="1230">
        <v>3</v>
      </c>
      <c r="R8" s="1230">
        <v>8</v>
      </c>
      <c r="S8" s="1230">
        <v>8</v>
      </c>
      <c r="T8" s="1230">
        <v>3</v>
      </c>
      <c r="U8" s="1230">
        <v>8</v>
      </c>
      <c r="V8" s="1231"/>
      <c r="W8" s="1231"/>
      <c r="X8" s="1233">
        <v>3</v>
      </c>
      <c r="Y8" s="1234">
        <v>22</v>
      </c>
      <c r="Z8" s="175"/>
      <c r="AA8" s="74"/>
      <c r="AB8" s="74"/>
      <c r="AC8" s="74"/>
      <c r="AD8" s="74"/>
      <c r="AE8" s="74"/>
      <c r="AF8" s="74"/>
      <c r="AG8" s="74"/>
      <c r="AH8" s="74"/>
      <c r="AI8" s="74"/>
      <c r="AJ8" s="74"/>
      <c r="AK8" s="74"/>
      <c r="AL8" s="74"/>
      <c r="AM8" s="74"/>
      <c r="AN8" s="74"/>
      <c r="AO8" s="74"/>
      <c r="AP8" s="74"/>
      <c r="AQ8" s="74"/>
      <c r="AR8" s="74"/>
      <c r="AS8" s="74"/>
      <c r="AT8" s="74"/>
      <c r="AU8" s="74"/>
      <c r="AV8" s="74"/>
      <c r="AW8" s="74"/>
      <c r="AX8" s="74"/>
      <c r="AY8" s="74"/>
      <c r="AZ8" s="74"/>
      <c r="BA8" s="74"/>
      <c r="BB8" s="74"/>
      <c r="BC8" s="74"/>
      <c r="BD8" s="74"/>
      <c r="BE8" s="74"/>
      <c r="BF8" s="74"/>
      <c r="BG8" s="74"/>
      <c r="BH8" s="74"/>
      <c r="BI8" s="74"/>
      <c r="BJ8" s="74"/>
      <c r="BK8" s="74"/>
      <c r="BL8" s="74"/>
      <c r="BM8" s="74"/>
      <c r="BN8" s="74"/>
      <c r="BO8" s="74"/>
      <c r="BP8" s="74"/>
      <c r="BQ8" s="74"/>
      <c r="BR8" s="74"/>
      <c r="BS8" s="74"/>
      <c r="BT8" s="74"/>
      <c r="BU8" s="74"/>
      <c r="BV8" s="74"/>
      <c r="BW8" s="74"/>
      <c r="BX8" s="74"/>
      <c r="BY8" s="74"/>
      <c r="BZ8" s="74"/>
      <c r="CA8" s="74"/>
      <c r="CB8" s="74"/>
      <c r="CC8" s="74"/>
      <c r="CD8" s="74"/>
      <c r="CE8" s="74"/>
      <c r="CF8" s="74"/>
      <c r="CG8" s="74"/>
      <c r="CH8" s="74"/>
      <c r="CI8" s="74"/>
      <c r="CJ8" s="74"/>
      <c r="CK8" s="74"/>
      <c r="CL8" s="74"/>
      <c r="CM8" s="74"/>
      <c r="CN8" s="74"/>
      <c r="CO8" s="74"/>
      <c r="CP8" s="74"/>
      <c r="CQ8" s="74"/>
      <c r="CR8" s="74"/>
      <c r="CS8" s="74"/>
      <c r="CT8" s="74"/>
      <c r="CU8" s="74"/>
      <c r="CV8" s="74"/>
      <c r="CW8" s="74"/>
      <c r="CX8" s="74"/>
      <c r="CY8" s="74"/>
      <c r="CZ8" s="74"/>
      <c r="DA8" s="74"/>
      <c r="DB8" s="74"/>
      <c r="DC8" s="74"/>
      <c r="DD8" s="74"/>
      <c r="DE8" s="74"/>
      <c r="DF8" s="74"/>
      <c r="DG8" s="74"/>
      <c r="DH8" s="74"/>
      <c r="DI8" s="74"/>
      <c r="DJ8" s="74"/>
      <c r="DK8" s="74"/>
      <c r="DL8" s="74"/>
      <c r="DM8" s="74"/>
      <c r="DN8" s="74"/>
      <c r="DO8" s="74"/>
      <c r="DP8" s="74"/>
      <c r="DQ8" s="74"/>
      <c r="DR8" s="78"/>
    </row>
    <row r="9" spans="1:122" s="80" customFormat="1" ht="12.75" customHeight="1">
      <c r="A9" s="75"/>
      <c r="B9" s="1215" t="s">
        <v>128</v>
      </c>
      <c r="C9" s="1216"/>
      <c r="D9" s="1217" t="s">
        <v>303</v>
      </c>
      <c r="E9" s="1238" t="s">
        <v>304</v>
      </c>
      <c r="F9" s="1239">
        <v>30</v>
      </c>
      <c r="G9" s="1240">
        <v>30</v>
      </c>
      <c r="H9" s="1240">
        <v>31</v>
      </c>
      <c r="I9" s="1240">
        <v>30</v>
      </c>
      <c r="J9" s="1240">
        <v>30</v>
      </c>
      <c r="K9" s="1240">
        <v>32</v>
      </c>
      <c r="L9" s="1231"/>
      <c r="M9" s="1241">
        <v>30</v>
      </c>
      <c r="N9" s="1231"/>
      <c r="O9" s="1231"/>
      <c r="P9" s="1231"/>
      <c r="Q9" s="1240">
        <v>30</v>
      </c>
      <c r="R9" s="1240">
        <v>32</v>
      </c>
      <c r="S9" s="1240">
        <v>30</v>
      </c>
      <c r="T9" s="1240">
        <v>30</v>
      </c>
      <c r="U9" s="1240">
        <v>30</v>
      </c>
      <c r="V9" s="1231"/>
      <c r="W9" s="1231"/>
      <c r="X9" s="1242">
        <v>30</v>
      </c>
      <c r="Y9" s="1243">
        <v>34</v>
      </c>
      <c r="Z9" s="175"/>
      <c r="AA9" s="74"/>
      <c r="AB9" s="74"/>
      <c r="AC9" s="74"/>
      <c r="AD9" s="74"/>
      <c r="AE9" s="74"/>
      <c r="AF9" s="74"/>
      <c r="AG9" s="74"/>
      <c r="AH9" s="74"/>
      <c r="AI9" s="74"/>
      <c r="AJ9" s="74"/>
      <c r="AK9" s="74"/>
      <c r="AL9" s="74"/>
      <c r="AM9" s="74"/>
      <c r="AN9" s="74"/>
      <c r="AO9" s="74"/>
      <c r="AP9" s="74"/>
      <c r="AQ9" s="74"/>
      <c r="AR9" s="74"/>
      <c r="AS9" s="74"/>
      <c r="AT9" s="74"/>
      <c r="AU9" s="74"/>
      <c r="AV9" s="74"/>
      <c r="AW9" s="74"/>
      <c r="AX9" s="74"/>
      <c r="AY9" s="74"/>
      <c r="AZ9" s="74"/>
      <c r="BA9" s="74"/>
      <c r="BB9" s="74"/>
      <c r="BC9" s="74"/>
      <c r="BD9" s="74"/>
      <c r="BE9" s="74"/>
      <c r="BF9" s="74"/>
      <c r="BG9" s="74"/>
      <c r="BH9" s="74"/>
      <c r="BI9" s="74"/>
      <c r="BJ9" s="74"/>
      <c r="BK9" s="74"/>
      <c r="BL9" s="74"/>
      <c r="BM9" s="74"/>
      <c r="BN9" s="74"/>
      <c r="BO9" s="74"/>
      <c r="BP9" s="74"/>
      <c r="BQ9" s="74"/>
      <c r="BR9" s="74"/>
      <c r="BS9" s="74"/>
      <c r="BT9" s="74"/>
      <c r="BU9" s="74"/>
      <c r="BV9" s="74"/>
      <c r="BW9" s="74"/>
      <c r="BX9" s="74"/>
      <c r="BY9" s="74"/>
      <c r="BZ9" s="74"/>
      <c r="CA9" s="74"/>
      <c r="CB9" s="74"/>
      <c r="CC9" s="74"/>
      <c r="CD9" s="74"/>
      <c r="CE9" s="74"/>
      <c r="CF9" s="74"/>
      <c r="CG9" s="74"/>
      <c r="CH9" s="74"/>
      <c r="CI9" s="74"/>
      <c r="CJ9" s="74"/>
      <c r="CK9" s="74"/>
      <c r="CL9" s="74"/>
      <c r="CM9" s="74"/>
      <c r="CN9" s="74"/>
      <c r="CO9" s="74"/>
      <c r="CP9" s="74"/>
      <c r="CQ9" s="74"/>
      <c r="CR9" s="74"/>
      <c r="CS9" s="74"/>
      <c r="CT9" s="74"/>
      <c r="CU9" s="74"/>
      <c r="CV9" s="74"/>
      <c r="CW9" s="74"/>
      <c r="CX9" s="74"/>
      <c r="CY9" s="74"/>
      <c r="CZ9" s="74"/>
      <c r="DA9" s="74"/>
      <c r="DB9" s="74"/>
      <c r="DC9" s="74"/>
      <c r="DD9" s="74"/>
      <c r="DE9" s="74"/>
      <c r="DF9" s="74"/>
      <c r="DG9" s="74"/>
      <c r="DH9" s="74"/>
      <c r="DI9" s="74"/>
      <c r="DJ9" s="74"/>
      <c r="DK9" s="74"/>
      <c r="DL9" s="74"/>
      <c r="DM9" s="74"/>
      <c r="DN9" s="74"/>
      <c r="DO9" s="74"/>
      <c r="DP9" s="74"/>
      <c r="DQ9" s="74"/>
      <c r="DR9" s="81"/>
    </row>
    <row r="10" spans="1:122" s="82" customFormat="1" ht="12.75" customHeight="1">
      <c r="A10" s="75"/>
      <c r="B10" s="1215"/>
      <c r="C10" s="1226">
        <v>5</v>
      </c>
      <c r="D10" s="1227" t="s">
        <v>128</v>
      </c>
      <c r="E10" s="1228" t="s">
        <v>305</v>
      </c>
      <c r="F10" s="1229">
        <v>8</v>
      </c>
      <c r="G10" s="1230">
        <v>11</v>
      </c>
      <c r="H10" s="1230">
        <v>18</v>
      </c>
      <c r="I10" s="1230">
        <v>8</v>
      </c>
      <c r="J10" s="1230">
        <v>8</v>
      </c>
      <c r="K10" s="1230">
        <v>20</v>
      </c>
      <c r="L10" s="1231"/>
      <c r="M10" s="1232">
        <v>17</v>
      </c>
      <c r="N10" s="1231"/>
      <c r="O10" s="1231"/>
      <c r="P10" s="1231"/>
      <c r="Q10" s="1230">
        <v>8</v>
      </c>
      <c r="R10" s="1230">
        <v>19</v>
      </c>
      <c r="S10" s="1230">
        <v>12</v>
      </c>
      <c r="T10" s="1230">
        <v>8</v>
      </c>
      <c r="U10" s="1230">
        <v>12</v>
      </c>
      <c r="V10" s="1231"/>
      <c r="W10" s="1231"/>
      <c r="X10" s="1233">
        <v>8</v>
      </c>
      <c r="Y10" s="1234">
        <v>24</v>
      </c>
      <c r="Z10" s="175"/>
      <c r="AA10" s="74"/>
      <c r="AB10" s="74"/>
      <c r="AC10" s="74"/>
      <c r="AD10" s="74"/>
      <c r="AE10" s="74"/>
      <c r="AF10" s="74"/>
      <c r="AG10" s="74"/>
      <c r="AH10" s="74"/>
      <c r="AI10" s="74"/>
      <c r="AJ10" s="74"/>
      <c r="AK10" s="74"/>
      <c r="AL10" s="74"/>
      <c r="AM10" s="74"/>
      <c r="AN10" s="74"/>
      <c r="AO10" s="74"/>
      <c r="AP10" s="74"/>
      <c r="AQ10" s="74"/>
      <c r="AR10" s="74"/>
      <c r="AS10" s="74"/>
      <c r="AT10" s="74"/>
      <c r="AU10" s="74"/>
      <c r="AV10" s="74"/>
      <c r="AW10" s="74"/>
      <c r="AX10" s="74"/>
      <c r="AY10" s="74"/>
      <c r="AZ10" s="74"/>
      <c r="BA10" s="74"/>
      <c r="BB10" s="74"/>
      <c r="BC10" s="74"/>
      <c r="BD10" s="74"/>
      <c r="BE10" s="74"/>
      <c r="BF10" s="74"/>
      <c r="BG10" s="74"/>
      <c r="BH10" s="74"/>
      <c r="BI10" s="74"/>
      <c r="BJ10" s="74"/>
      <c r="BK10" s="74"/>
      <c r="BL10" s="74"/>
      <c r="BM10" s="74"/>
      <c r="BN10" s="74"/>
      <c r="BO10" s="74"/>
      <c r="BP10" s="74"/>
      <c r="BQ10" s="74"/>
      <c r="BR10" s="74"/>
      <c r="BS10" s="74"/>
      <c r="BT10" s="74"/>
      <c r="BU10" s="74"/>
      <c r="BV10" s="74"/>
      <c r="BW10" s="74"/>
      <c r="BX10" s="74"/>
      <c r="BY10" s="74"/>
      <c r="BZ10" s="74"/>
      <c r="CA10" s="74"/>
      <c r="CB10" s="74"/>
      <c r="CC10" s="74"/>
      <c r="CD10" s="74"/>
      <c r="CE10" s="74"/>
      <c r="CF10" s="74"/>
      <c r="CG10" s="74"/>
      <c r="CH10" s="74"/>
      <c r="CI10" s="74"/>
      <c r="CJ10" s="74"/>
      <c r="CK10" s="74"/>
      <c r="CL10" s="74"/>
      <c r="CM10" s="74"/>
      <c r="CN10" s="74"/>
      <c r="CO10" s="74"/>
      <c r="CP10" s="74"/>
      <c r="CQ10" s="74"/>
      <c r="CR10" s="74"/>
      <c r="CS10" s="74"/>
      <c r="CT10" s="74"/>
      <c r="CU10" s="74"/>
      <c r="CV10" s="74"/>
      <c r="CW10" s="74"/>
      <c r="CX10" s="74"/>
      <c r="CY10" s="74"/>
      <c r="CZ10" s="74"/>
      <c r="DA10" s="74"/>
      <c r="DB10" s="74"/>
      <c r="DC10" s="74"/>
      <c r="DD10" s="74"/>
      <c r="DE10" s="74"/>
      <c r="DF10" s="74"/>
      <c r="DG10" s="74"/>
      <c r="DH10" s="74"/>
      <c r="DI10" s="74"/>
      <c r="DJ10" s="74"/>
      <c r="DK10" s="74"/>
      <c r="DL10" s="74"/>
      <c r="DM10" s="74"/>
      <c r="DN10" s="74"/>
      <c r="DO10" s="74"/>
      <c r="DP10" s="74"/>
      <c r="DQ10" s="74"/>
      <c r="DR10" s="83"/>
    </row>
    <row r="11" spans="1:122" s="82" customFormat="1" ht="12.75" customHeight="1">
      <c r="A11" s="75"/>
      <c r="B11" s="1215"/>
      <c r="C11" s="1226">
        <v>6</v>
      </c>
      <c r="D11" s="1227" t="s">
        <v>129</v>
      </c>
      <c r="E11" s="1228" t="s">
        <v>306</v>
      </c>
      <c r="F11" s="1229">
        <v>6</v>
      </c>
      <c r="G11" s="1230">
        <v>13</v>
      </c>
      <c r="H11" s="1230">
        <v>11</v>
      </c>
      <c r="I11" s="1230">
        <v>6</v>
      </c>
      <c r="J11" s="1230">
        <v>6</v>
      </c>
      <c r="K11" s="1230">
        <v>13</v>
      </c>
      <c r="L11" s="1231"/>
      <c r="M11" s="1232">
        <v>11</v>
      </c>
      <c r="N11" s="1231"/>
      <c r="O11" s="1231"/>
      <c r="P11" s="1231"/>
      <c r="Q11" s="1230">
        <v>6</v>
      </c>
      <c r="R11" s="1230">
        <v>13</v>
      </c>
      <c r="S11" s="1230">
        <v>10</v>
      </c>
      <c r="T11" s="1230">
        <v>6</v>
      </c>
      <c r="U11" s="1230">
        <v>10</v>
      </c>
      <c r="V11" s="1231"/>
      <c r="W11" s="1231"/>
      <c r="X11" s="1233">
        <v>6</v>
      </c>
      <c r="Y11" s="1234">
        <v>22</v>
      </c>
      <c r="Z11" s="175"/>
      <c r="AA11" s="74"/>
      <c r="AB11" s="74"/>
      <c r="AC11" s="74"/>
      <c r="AD11" s="74"/>
      <c r="AE11" s="74"/>
      <c r="AF11" s="74"/>
      <c r="AG11" s="74"/>
      <c r="AH11" s="74"/>
      <c r="AI11" s="74"/>
      <c r="AJ11" s="74"/>
      <c r="AK11" s="74"/>
      <c r="AL11" s="74"/>
      <c r="AM11" s="74"/>
      <c r="AN11" s="74"/>
      <c r="AO11" s="74"/>
      <c r="AP11" s="74"/>
      <c r="AQ11" s="74"/>
      <c r="AR11" s="74"/>
      <c r="AS11" s="74"/>
      <c r="AT11" s="74"/>
      <c r="AU11" s="74"/>
      <c r="AV11" s="74"/>
      <c r="AW11" s="74"/>
      <c r="AX11" s="74"/>
      <c r="AY11" s="74"/>
      <c r="AZ11" s="74"/>
      <c r="BA11" s="74"/>
      <c r="BB11" s="74"/>
      <c r="BC11" s="74"/>
      <c r="BD11" s="74"/>
      <c r="BE11" s="74"/>
      <c r="BF11" s="74"/>
      <c r="BG11" s="74"/>
      <c r="BH11" s="74"/>
      <c r="BI11" s="74"/>
      <c r="BJ11" s="74"/>
      <c r="BK11" s="74"/>
      <c r="BL11" s="74"/>
      <c r="BM11" s="74"/>
      <c r="BN11" s="74"/>
      <c r="BO11" s="74"/>
      <c r="BP11" s="74"/>
      <c r="BQ11" s="74"/>
      <c r="BR11" s="74"/>
      <c r="BS11" s="74"/>
      <c r="BT11" s="74"/>
      <c r="BU11" s="74"/>
      <c r="BV11" s="74"/>
      <c r="BW11" s="74"/>
      <c r="BX11" s="74"/>
      <c r="BY11" s="74"/>
      <c r="BZ11" s="74"/>
      <c r="CA11" s="74"/>
      <c r="CB11" s="74"/>
      <c r="CC11" s="74"/>
      <c r="CD11" s="74"/>
      <c r="CE11" s="74"/>
      <c r="CF11" s="74"/>
      <c r="CG11" s="74"/>
      <c r="CH11" s="74"/>
      <c r="CI11" s="74"/>
      <c r="CJ11" s="74"/>
      <c r="CK11" s="74"/>
      <c r="CL11" s="74"/>
      <c r="CM11" s="74"/>
      <c r="CN11" s="74"/>
      <c r="CO11" s="74"/>
      <c r="CP11" s="74"/>
      <c r="CQ11" s="74"/>
      <c r="CR11" s="74"/>
      <c r="CS11" s="74"/>
      <c r="CT11" s="74"/>
      <c r="CU11" s="74"/>
      <c r="CV11" s="74"/>
      <c r="CW11" s="74"/>
      <c r="CX11" s="74"/>
      <c r="CY11" s="74"/>
      <c r="CZ11" s="74"/>
      <c r="DA11" s="74"/>
      <c r="DB11" s="74"/>
      <c r="DC11" s="74"/>
      <c r="DD11" s="74"/>
      <c r="DE11" s="74"/>
      <c r="DF11" s="74"/>
      <c r="DG11" s="74"/>
      <c r="DH11" s="74"/>
      <c r="DI11" s="74"/>
      <c r="DJ11" s="74"/>
      <c r="DK11" s="74"/>
      <c r="DL11" s="74"/>
      <c r="DM11" s="74"/>
      <c r="DN11" s="74"/>
      <c r="DO11" s="74"/>
      <c r="DP11" s="74"/>
      <c r="DQ11" s="74"/>
      <c r="DR11" s="83"/>
    </row>
    <row r="12" spans="1:122" s="82" customFormat="1" ht="12.75" customHeight="1">
      <c r="A12" s="75"/>
      <c r="B12" s="1244" t="s">
        <v>130</v>
      </c>
      <c r="C12" s="1216">
        <v>7</v>
      </c>
      <c r="D12" s="1217" t="s">
        <v>307</v>
      </c>
      <c r="E12" s="1238" t="s">
        <v>308</v>
      </c>
      <c r="F12" s="1239">
        <v>39</v>
      </c>
      <c r="G12" s="1240">
        <v>44</v>
      </c>
      <c r="H12" s="1240">
        <v>42</v>
      </c>
      <c r="I12" s="1240">
        <v>39</v>
      </c>
      <c r="J12" s="1240">
        <v>39</v>
      </c>
      <c r="K12" s="1240">
        <v>43</v>
      </c>
      <c r="L12" s="1231"/>
      <c r="M12" s="1241">
        <v>39</v>
      </c>
      <c r="N12" s="1231"/>
      <c r="O12" s="1231"/>
      <c r="P12" s="1231"/>
      <c r="Q12" s="1240">
        <v>41</v>
      </c>
      <c r="R12" s="1240">
        <v>43</v>
      </c>
      <c r="S12" s="1240">
        <v>41</v>
      </c>
      <c r="T12" s="1240">
        <v>40</v>
      </c>
      <c r="U12" s="1240">
        <v>41</v>
      </c>
      <c r="V12" s="1231"/>
      <c r="W12" s="1231"/>
      <c r="X12" s="1242">
        <v>39</v>
      </c>
      <c r="Y12" s="1243">
        <v>43</v>
      </c>
      <c r="Z12" s="175"/>
      <c r="AA12" s="74"/>
      <c r="AB12" s="74"/>
      <c r="AC12" s="74"/>
      <c r="AD12" s="74"/>
      <c r="AE12" s="74"/>
      <c r="AF12" s="74"/>
      <c r="AG12" s="74"/>
      <c r="AH12" s="74"/>
      <c r="AI12" s="74"/>
      <c r="AJ12" s="74"/>
      <c r="AK12" s="74"/>
      <c r="AL12" s="74"/>
      <c r="AM12" s="74"/>
      <c r="AN12" s="74"/>
      <c r="AO12" s="74"/>
      <c r="AP12" s="74"/>
      <c r="AQ12" s="74"/>
      <c r="AR12" s="74"/>
      <c r="AS12" s="74"/>
      <c r="AT12" s="74"/>
      <c r="AU12" s="74"/>
      <c r="AV12" s="74"/>
      <c r="AW12" s="74"/>
      <c r="AX12" s="74"/>
      <c r="AY12" s="74"/>
      <c r="AZ12" s="74"/>
      <c r="BA12" s="74"/>
      <c r="BB12" s="74"/>
      <c r="BC12" s="74"/>
      <c r="BD12" s="74"/>
      <c r="BE12" s="74"/>
      <c r="BF12" s="74"/>
      <c r="BG12" s="74"/>
      <c r="BH12" s="74"/>
      <c r="BI12" s="74"/>
      <c r="BJ12" s="74"/>
      <c r="BK12" s="74"/>
      <c r="BL12" s="74"/>
      <c r="BM12" s="74"/>
      <c r="BN12" s="74"/>
      <c r="BO12" s="74"/>
      <c r="BP12" s="74"/>
      <c r="BQ12" s="74"/>
      <c r="BR12" s="74"/>
      <c r="BS12" s="74"/>
      <c r="BT12" s="74"/>
      <c r="BU12" s="74"/>
      <c r="BV12" s="74"/>
      <c r="BW12" s="74"/>
      <c r="BX12" s="74"/>
      <c r="BY12" s="74"/>
      <c r="BZ12" s="74"/>
      <c r="CA12" s="74"/>
      <c r="CB12" s="74"/>
      <c r="CC12" s="74"/>
      <c r="CD12" s="74"/>
      <c r="CE12" s="74"/>
      <c r="CF12" s="74"/>
      <c r="CG12" s="74"/>
      <c r="CH12" s="74"/>
      <c r="CI12" s="74"/>
      <c r="CJ12" s="74"/>
      <c r="CK12" s="74"/>
      <c r="CL12" s="74"/>
      <c r="CM12" s="74"/>
      <c r="CN12" s="74"/>
      <c r="CO12" s="74"/>
      <c r="CP12" s="74"/>
      <c r="CQ12" s="74"/>
      <c r="CR12" s="74"/>
      <c r="CS12" s="74"/>
      <c r="CT12" s="74"/>
      <c r="CU12" s="74"/>
      <c r="CV12" s="74"/>
      <c r="CW12" s="74"/>
      <c r="CX12" s="74"/>
      <c r="CY12" s="74"/>
      <c r="CZ12" s="74"/>
      <c r="DA12" s="74"/>
      <c r="DB12" s="74"/>
      <c r="DC12" s="74"/>
      <c r="DD12" s="74"/>
      <c r="DE12" s="74"/>
      <c r="DF12" s="74"/>
      <c r="DG12" s="74"/>
      <c r="DH12" s="74"/>
      <c r="DI12" s="74"/>
      <c r="DJ12" s="74"/>
      <c r="DK12" s="74"/>
      <c r="DL12" s="74"/>
      <c r="DM12" s="74"/>
      <c r="DN12" s="74"/>
      <c r="DO12" s="74"/>
      <c r="DP12" s="74"/>
      <c r="DQ12" s="74"/>
      <c r="DR12" s="83"/>
    </row>
    <row r="13" spans="1:122" s="82" customFormat="1" ht="12.75" customHeight="1">
      <c r="A13" s="75"/>
      <c r="B13" s="1237" t="s">
        <v>14</v>
      </c>
      <c r="C13" s="1216">
        <v>8</v>
      </c>
      <c r="D13" s="1217" t="s">
        <v>14</v>
      </c>
      <c r="E13" s="1238" t="s">
        <v>309</v>
      </c>
      <c r="F13" s="1239">
        <v>45</v>
      </c>
      <c r="G13" s="1240">
        <v>47</v>
      </c>
      <c r="H13" s="1240">
        <v>46</v>
      </c>
      <c r="I13" s="1240">
        <v>45</v>
      </c>
      <c r="J13" s="1240">
        <v>44</v>
      </c>
      <c r="K13" s="1240">
        <v>46</v>
      </c>
      <c r="L13" s="1241">
        <v>46</v>
      </c>
      <c r="M13" s="1241">
        <v>47</v>
      </c>
      <c r="N13" s="1241">
        <v>46</v>
      </c>
      <c r="O13" s="1231"/>
      <c r="P13" s="1231"/>
      <c r="Q13" s="1240">
        <v>45</v>
      </c>
      <c r="R13" s="1240">
        <v>46</v>
      </c>
      <c r="S13" s="1240">
        <v>45</v>
      </c>
      <c r="T13" s="1240">
        <v>44</v>
      </c>
      <c r="U13" s="1240">
        <v>47</v>
      </c>
      <c r="V13" s="1231"/>
      <c r="W13" s="1231"/>
      <c r="X13" s="1242">
        <v>41</v>
      </c>
      <c r="Y13" s="1243">
        <v>45</v>
      </c>
      <c r="Z13" s="175"/>
      <c r="AA13" s="74"/>
      <c r="AB13" s="74"/>
      <c r="AC13" s="74"/>
      <c r="AD13" s="74"/>
      <c r="AE13" s="74"/>
      <c r="AF13" s="74"/>
      <c r="AG13" s="74"/>
      <c r="AH13" s="74"/>
      <c r="AI13" s="74"/>
      <c r="AJ13" s="74"/>
      <c r="AK13" s="74"/>
      <c r="AL13" s="74"/>
      <c r="AM13" s="74"/>
      <c r="AN13" s="74"/>
      <c r="AO13" s="74"/>
      <c r="AP13" s="74"/>
      <c r="AQ13" s="74"/>
      <c r="AR13" s="74"/>
      <c r="AS13" s="74"/>
      <c r="AT13" s="74"/>
      <c r="AU13" s="74"/>
      <c r="AV13" s="74"/>
      <c r="AW13" s="74"/>
      <c r="AX13" s="74"/>
      <c r="AY13" s="74"/>
      <c r="AZ13" s="74"/>
      <c r="BA13" s="74"/>
      <c r="BB13" s="74"/>
      <c r="BC13" s="74"/>
      <c r="BD13" s="74"/>
      <c r="BE13" s="74"/>
      <c r="BF13" s="74"/>
      <c r="BG13" s="74"/>
      <c r="BH13" s="74"/>
      <c r="BI13" s="74"/>
      <c r="BJ13" s="74"/>
      <c r="BK13" s="74"/>
      <c r="BL13" s="74"/>
      <c r="BM13" s="74"/>
      <c r="BN13" s="74"/>
      <c r="BO13" s="74"/>
      <c r="BP13" s="74"/>
      <c r="BQ13" s="74"/>
      <c r="BR13" s="74"/>
      <c r="BS13" s="74"/>
      <c r="BT13" s="74"/>
      <c r="BU13" s="74"/>
      <c r="BV13" s="74"/>
      <c r="BW13" s="74"/>
      <c r="BX13" s="74"/>
      <c r="BY13" s="74"/>
      <c r="BZ13" s="74"/>
      <c r="CA13" s="74"/>
      <c r="CB13" s="74"/>
      <c r="CC13" s="74"/>
      <c r="CD13" s="74"/>
      <c r="CE13" s="74"/>
      <c r="CF13" s="74"/>
      <c r="CG13" s="74"/>
      <c r="CH13" s="74"/>
      <c r="CI13" s="74"/>
      <c r="CJ13" s="74"/>
      <c r="CK13" s="74"/>
      <c r="CL13" s="74"/>
      <c r="CM13" s="74"/>
      <c r="CN13" s="74"/>
      <c r="CO13" s="74"/>
      <c r="CP13" s="74"/>
      <c r="CQ13" s="74"/>
      <c r="CR13" s="74"/>
      <c r="CS13" s="74"/>
      <c r="CT13" s="74"/>
      <c r="CU13" s="74"/>
      <c r="CV13" s="74"/>
      <c r="CW13" s="74"/>
      <c r="CX13" s="74"/>
      <c r="CY13" s="74"/>
      <c r="CZ13" s="74"/>
      <c r="DA13" s="74"/>
      <c r="DB13" s="74"/>
      <c r="DC13" s="74"/>
      <c r="DD13" s="74"/>
      <c r="DE13" s="74"/>
      <c r="DF13" s="74"/>
      <c r="DG13" s="74"/>
      <c r="DH13" s="74"/>
      <c r="DI13" s="74"/>
      <c r="DJ13" s="74"/>
      <c r="DK13" s="74"/>
      <c r="DL13" s="74"/>
      <c r="DM13" s="74"/>
      <c r="DN13" s="74"/>
      <c r="DO13" s="74"/>
      <c r="DP13" s="74"/>
      <c r="DQ13" s="74"/>
      <c r="DR13" s="83"/>
    </row>
    <row r="14" spans="1:122" s="82" customFormat="1" ht="12.75" customHeight="1">
      <c r="A14" s="75"/>
      <c r="B14" s="1215" t="s">
        <v>18</v>
      </c>
      <c r="C14" s="1245"/>
      <c r="D14" s="1217" t="s">
        <v>310</v>
      </c>
      <c r="E14" s="1218" t="s">
        <v>311</v>
      </c>
      <c r="F14" s="1239">
        <v>25</v>
      </c>
      <c r="G14" s="1240">
        <v>25</v>
      </c>
      <c r="H14" s="1240">
        <v>25</v>
      </c>
      <c r="I14" s="1240">
        <v>25</v>
      </c>
      <c r="J14" s="1240">
        <v>25</v>
      </c>
      <c r="K14" s="1240">
        <v>25</v>
      </c>
      <c r="L14" s="1241">
        <v>25</v>
      </c>
      <c r="M14" s="1241">
        <v>25</v>
      </c>
      <c r="N14" s="1241">
        <v>25</v>
      </c>
      <c r="O14" s="1241">
        <v>25</v>
      </c>
      <c r="P14" s="1241">
        <v>23</v>
      </c>
      <c r="Q14" s="1240">
        <v>25</v>
      </c>
      <c r="R14" s="1240">
        <v>25</v>
      </c>
      <c r="S14" s="1240">
        <v>25</v>
      </c>
      <c r="T14" s="1240">
        <v>25</v>
      </c>
      <c r="U14" s="1240">
        <v>25</v>
      </c>
      <c r="V14" s="1231"/>
      <c r="W14" s="1231"/>
      <c r="X14" s="1242">
        <v>25</v>
      </c>
      <c r="Y14" s="1243">
        <v>29</v>
      </c>
      <c r="Z14" s="175"/>
      <c r="AA14" s="74"/>
      <c r="AB14" s="74"/>
      <c r="AC14" s="74"/>
      <c r="AD14" s="74"/>
      <c r="AE14" s="74"/>
      <c r="AF14" s="74"/>
      <c r="AG14" s="74"/>
      <c r="AH14" s="74"/>
      <c r="AI14" s="74"/>
      <c r="AJ14" s="74"/>
      <c r="AK14" s="74"/>
      <c r="AL14" s="74"/>
      <c r="AM14" s="74"/>
      <c r="AN14" s="74"/>
      <c r="AO14" s="74"/>
      <c r="AP14" s="74"/>
      <c r="AQ14" s="74"/>
      <c r="AR14" s="74"/>
      <c r="AS14" s="74"/>
      <c r="AT14" s="74"/>
      <c r="AU14" s="74"/>
      <c r="AV14" s="74"/>
      <c r="AW14" s="74"/>
      <c r="AX14" s="74"/>
      <c r="AY14" s="74"/>
      <c r="AZ14" s="74"/>
      <c r="BA14" s="74"/>
      <c r="BB14" s="74"/>
      <c r="BC14" s="74"/>
      <c r="BD14" s="74"/>
      <c r="BE14" s="74"/>
      <c r="BF14" s="74"/>
      <c r="BG14" s="74"/>
      <c r="BH14" s="74"/>
      <c r="BI14" s="74"/>
      <c r="BJ14" s="74"/>
      <c r="BK14" s="74"/>
      <c r="BL14" s="74"/>
      <c r="BM14" s="74"/>
      <c r="BN14" s="74"/>
      <c r="BO14" s="74"/>
      <c r="BP14" s="74"/>
      <c r="BQ14" s="74"/>
      <c r="BR14" s="74"/>
      <c r="BS14" s="74"/>
      <c r="BT14" s="74"/>
      <c r="BU14" s="74"/>
      <c r="BV14" s="74"/>
      <c r="BW14" s="74"/>
      <c r="BX14" s="74"/>
      <c r="BY14" s="74"/>
      <c r="BZ14" s="74"/>
      <c r="CA14" s="74"/>
      <c r="CB14" s="74"/>
      <c r="CC14" s="74"/>
      <c r="CD14" s="74"/>
      <c r="CE14" s="74"/>
      <c r="CF14" s="74"/>
      <c r="CG14" s="74"/>
      <c r="CH14" s="74"/>
      <c r="CI14" s="74"/>
      <c r="CJ14" s="74"/>
      <c r="CK14" s="74"/>
      <c r="CL14" s="74"/>
      <c r="CM14" s="74"/>
      <c r="CN14" s="74"/>
      <c r="CO14" s="74"/>
      <c r="CP14" s="74"/>
      <c r="CQ14" s="74"/>
      <c r="CR14" s="74"/>
      <c r="CS14" s="74"/>
      <c r="CT14" s="74"/>
      <c r="CU14" s="74"/>
      <c r="CV14" s="74"/>
      <c r="CW14" s="74"/>
      <c r="CX14" s="74"/>
      <c r="CY14" s="74"/>
      <c r="CZ14" s="74"/>
      <c r="DA14" s="74"/>
      <c r="DB14" s="74"/>
      <c r="DC14" s="74"/>
      <c r="DD14" s="74"/>
      <c r="DE14" s="74"/>
      <c r="DF14" s="74"/>
      <c r="DG14" s="74"/>
      <c r="DH14" s="74"/>
      <c r="DI14" s="74"/>
      <c r="DJ14" s="74"/>
      <c r="DK14" s="74"/>
      <c r="DL14" s="74"/>
      <c r="DM14" s="74"/>
      <c r="DN14" s="74"/>
      <c r="DO14" s="74"/>
      <c r="DP14" s="74"/>
      <c r="DQ14" s="74"/>
      <c r="DR14" s="83"/>
    </row>
    <row r="15" spans="1:122" s="82" customFormat="1" ht="12.75" customHeight="1">
      <c r="A15" s="75"/>
      <c r="B15" s="1215"/>
      <c r="C15" s="1246">
        <v>9</v>
      </c>
      <c r="D15" s="1227" t="s">
        <v>131</v>
      </c>
      <c r="E15" s="1247" t="s">
        <v>312</v>
      </c>
      <c r="F15" s="1229">
        <v>40</v>
      </c>
      <c r="G15" s="1230">
        <v>43</v>
      </c>
      <c r="H15" s="1230">
        <v>43</v>
      </c>
      <c r="I15" s="1230">
        <v>41</v>
      </c>
      <c r="J15" s="1230">
        <v>40</v>
      </c>
      <c r="K15" s="1230">
        <v>43</v>
      </c>
      <c r="L15" s="1231"/>
      <c r="M15" s="1232">
        <v>40</v>
      </c>
      <c r="N15" s="1231"/>
      <c r="O15" s="1232">
        <v>43</v>
      </c>
      <c r="P15" s="1232">
        <v>39</v>
      </c>
      <c r="Q15" s="1230">
        <v>40</v>
      </c>
      <c r="R15" s="1230">
        <v>43</v>
      </c>
      <c r="S15" s="1230">
        <v>42</v>
      </c>
      <c r="T15" s="1230">
        <v>38</v>
      </c>
      <c r="U15" s="1230">
        <v>42</v>
      </c>
      <c r="V15" s="1231"/>
      <c r="W15" s="1231"/>
      <c r="X15" s="1233">
        <v>38</v>
      </c>
      <c r="Y15" s="1234">
        <v>41</v>
      </c>
      <c r="Z15" s="175"/>
      <c r="AA15" s="74"/>
      <c r="AB15" s="74"/>
      <c r="AC15" s="74"/>
      <c r="AD15" s="74"/>
      <c r="AE15" s="74"/>
      <c r="AF15" s="74"/>
      <c r="AG15" s="74"/>
      <c r="AH15" s="74"/>
      <c r="AI15" s="74"/>
      <c r="AJ15" s="74"/>
      <c r="AK15" s="74"/>
      <c r="AL15" s="74"/>
      <c r="AM15" s="74"/>
      <c r="AN15" s="74"/>
      <c r="AO15" s="74"/>
      <c r="AP15" s="74"/>
      <c r="AQ15" s="74"/>
      <c r="AR15" s="74"/>
      <c r="AS15" s="74"/>
      <c r="AT15" s="74"/>
      <c r="AU15" s="74"/>
      <c r="AV15" s="74"/>
      <c r="AW15" s="74"/>
      <c r="AX15" s="74"/>
      <c r="AY15" s="74"/>
      <c r="AZ15" s="74"/>
      <c r="BA15" s="74"/>
      <c r="BB15" s="74"/>
      <c r="BC15" s="74"/>
      <c r="BD15" s="74"/>
      <c r="BE15" s="74"/>
      <c r="BF15" s="74"/>
      <c r="BG15" s="74"/>
      <c r="BH15" s="74"/>
      <c r="BI15" s="74"/>
      <c r="BJ15" s="74"/>
      <c r="BK15" s="74"/>
      <c r="BL15" s="74"/>
      <c r="BM15" s="74"/>
      <c r="BN15" s="74"/>
      <c r="BO15" s="74"/>
      <c r="BP15" s="74"/>
      <c r="BQ15" s="74"/>
      <c r="BR15" s="74"/>
      <c r="BS15" s="74"/>
      <c r="BT15" s="74"/>
      <c r="BU15" s="74"/>
      <c r="BV15" s="74"/>
      <c r="BW15" s="74"/>
      <c r="BX15" s="74"/>
      <c r="BY15" s="74"/>
      <c r="BZ15" s="74"/>
      <c r="CA15" s="74"/>
      <c r="CB15" s="74"/>
      <c r="CC15" s="74"/>
      <c r="CD15" s="74"/>
      <c r="CE15" s="74"/>
      <c r="CF15" s="74"/>
      <c r="CG15" s="74"/>
      <c r="CH15" s="74"/>
      <c r="CI15" s="74"/>
      <c r="CJ15" s="74"/>
      <c r="CK15" s="74"/>
      <c r="CL15" s="74"/>
      <c r="CM15" s="74"/>
      <c r="CN15" s="74"/>
      <c r="CO15" s="74"/>
      <c r="CP15" s="74"/>
      <c r="CQ15" s="74"/>
      <c r="CR15" s="74"/>
      <c r="CS15" s="74"/>
      <c r="CT15" s="74"/>
      <c r="CU15" s="74"/>
      <c r="CV15" s="74"/>
      <c r="CW15" s="74"/>
      <c r="CX15" s="74"/>
      <c r="CY15" s="74"/>
      <c r="CZ15" s="74"/>
      <c r="DA15" s="74"/>
      <c r="DB15" s="74"/>
      <c r="DC15" s="74"/>
      <c r="DD15" s="74"/>
      <c r="DE15" s="74"/>
      <c r="DF15" s="74"/>
      <c r="DG15" s="74"/>
      <c r="DH15" s="74"/>
      <c r="DI15" s="74"/>
      <c r="DJ15" s="74"/>
      <c r="DK15" s="74"/>
      <c r="DL15" s="74"/>
      <c r="DM15" s="74"/>
      <c r="DN15" s="74"/>
      <c r="DO15" s="74"/>
      <c r="DP15" s="74"/>
      <c r="DQ15" s="74"/>
      <c r="DR15" s="83"/>
    </row>
    <row r="16" spans="1:122" s="82" customFormat="1" ht="12.75" customHeight="1">
      <c r="A16" s="75"/>
      <c r="B16" s="1215"/>
      <c r="C16" s="1246">
        <v>10</v>
      </c>
      <c r="D16" s="1227" t="s">
        <v>132</v>
      </c>
      <c r="E16" s="1247" t="s">
        <v>313</v>
      </c>
      <c r="F16" s="1229">
        <v>41</v>
      </c>
      <c r="G16" s="1230">
        <v>43</v>
      </c>
      <c r="H16" s="1230">
        <v>42</v>
      </c>
      <c r="I16" s="1230">
        <v>41</v>
      </c>
      <c r="J16" s="1230">
        <v>40</v>
      </c>
      <c r="K16" s="1230">
        <v>43</v>
      </c>
      <c r="L16" s="1231"/>
      <c r="M16" s="1232">
        <v>40</v>
      </c>
      <c r="N16" s="1231"/>
      <c r="O16" s="1232">
        <v>42</v>
      </c>
      <c r="P16" s="1231"/>
      <c r="Q16" s="1230">
        <v>39</v>
      </c>
      <c r="R16" s="1230">
        <v>42</v>
      </c>
      <c r="S16" s="1230">
        <v>43</v>
      </c>
      <c r="T16" s="1230">
        <v>38</v>
      </c>
      <c r="U16" s="1230">
        <v>38</v>
      </c>
      <c r="V16" s="1231"/>
      <c r="W16" s="1231"/>
      <c r="X16" s="1233">
        <v>38</v>
      </c>
      <c r="Y16" s="1234">
        <v>41</v>
      </c>
      <c r="Z16" s="175"/>
      <c r="AA16" s="74"/>
      <c r="AB16" s="74"/>
      <c r="AC16" s="74"/>
      <c r="AD16" s="74"/>
      <c r="AE16" s="74"/>
      <c r="AF16" s="74"/>
      <c r="AG16" s="74"/>
      <c r="AH16" s="74"/>
      <c r="AI16" s="74"/>
      <c r="AJ16" s="74"/>
      <c r="AK16" s="74"/>
      <c r="AL16" s="74"/>
      <c r="AM16" s="74"/>
      <c r="AN16" s="74"/>
      <c r="AO16" s="74"/>
      <c r="AP16" s="74"/>
      <c r="AQ16" s="74"/>
      <c r="AR16" s="74"/>
      <c r="AS16" s="74"/>
      <c r="AT16" s="74"/>
      <c r="AU16" s="74"/>
      <c r="AV16" s="74"/>
      <c r="AW16" s="74"/>
      <c r="AX16" s="74"/>
      <c r="AY16" s="74"/>
      <c r="AZ16" s="74"/>
      <c r="BA16" s="74"/>
      <c r="BB16" s="74"/>
      <c r="BC16" s="74"/>
      <c r="BD16" s="74"/>
      <c r="BE16" s="74"/>
      <c r="BF16" s="74"/>
      <c r="BG16" s="74"/>
      <c r="BH16" s="74"/>
      <c r="BI16" s="74"/>
      <c r="BJ16" s="74"/>
      <c r="BK16" s="74"/>
      <c r="BL16" s="74"/>
      <c r="BM16" s="74"/>
      <c r="BN16" s="74"/>
      <c r="BO16" s="74"/>
      <c r="BP16" s="74"/>
      <c r="BQ16" s="74"/>
      <c r="BR16" s="74"/>
      <c r="BS16" s="74"/>
      <c r="BT16" s="74"/>
      <c r="BU16" s="74"/>
      <c r="BV16" s="74"/>
      <c r="BW16" s="74"/>
      <c r="BX16" s="74"/>
      <c r="BY16" s="74"/>
      <c r="BZ16" s="74"/>
      <c r="CA16" s="74"/>
      <c r="CB16" s="74"/>
      <c r="CC16" s="74"/>
      <c r="CD16" s="74"/>
      <c r="CE16" s="74"/>
      <c r="CF16" s="74"/>
      <c r="CG16" s="74"/>
      <c r="CH16" s="74"/>
      <c r="CI16" s="74"/>
      <c r="CJ16" s="74"/>
      <c r="CK16" s="74"/>
      <c r="CL16" s="74"/>
      <c r="CM16" s="74"/>
      <c r="CN16" s="74"/>
      <c r="CO16" s="74"/>
      <c r="CP16" s="74"/>
      <c r="CQ16" s="74"/>
      <c r="CR16" s="74"/>
      <c r="CS16" s="74"/>
      <c r="CT16" s="74"/>
      <c r="CU16" s="74"/>
      <c r="CV16" s="74"/>
      <c r="CW16" s="74"/>
      <c r="CX16" s="74"/>
      <c r="CY16" s="74"/>
      <c r="CZ16" s="74"/>
      <c r="DA16" s="74"/>
      <c r="DB16" s="74"/>
      <c r="DC16" s="74"/>
      <c r="DD16" s="74"/>
      <c r="DE16" s="74"/>
      <c r="DF16" s="74"/>
      <c r="DG16" s="74"/>
      <c r="DH16" s="74"/>
      <c r="DI16" s="74"/>
      <c r="DJ16" s="74"/>
      <c r="DK16" s="74"/>
      <c r="DL16" s="74"/>
      <c r="DM16" s="74"/>
      <c r="DN16" s="74"/>
      <c r="DO16" s="74"/>
      <c r="DP16" s="74"/>
      <c r="DQ16" s="74"/>
      <c r="DR16" s="83"/>
    </row>
    <row r="17" spans="1:122" s="82" customFormat="1" ht="12.75" customHeight="1">
      <c r="A17" s="75"/>
      <c r="B17" s="1215"/>
      <c r="C17" s="1246">
        <v>11</v>
      </c>
      <c r="D17" s="1227" t="s">
        <v>133</v>
      </c>
      <c r="E17" s="1247" t="s">
        <v>314</v>
      </c>
      <c r="F17" s="1229">
        <v>41</v>
      </c>
      <c r="G17" s="1230">
        <v>42</v>
      </c>
      <c r="H17" s="1230">
        <v>42</v>
      </c>
      <c r="I17" s="1230">
        <v>39</v>
      </c>
      <c r="J17" s="1230">
        <v>38</v>
      </c>
      <c r="K17" s="1230">
        <v>42</v>
      </c>
      <c r="L17" s="1231"/>
      <c r="M17" s="1232">
        <v>39</v>
      </c>
      <c r="N17" s="1232">
        <v>42</v>
      </c>
      <c r="O17" s="1231"/>
      <c r="P17" s="1231"/>
      <c r="Q17" s="1230">
        <v>37</v>
      </c>
      <c r="R17" s="1230">
        <v>42</v>
      </c>
      <c r="S17" s="1230">
        <v>41</v>
      </c>
      <c r="T17" s="1230">
        <v>37</v>
      </c>
      <c r="U17" s="1230">
        <v>39</v>
      </c>
      <c r="V17" s="1231"/>
      <c r="W17" s="1231"/>
      <c r="X17" s="1233">
        <v>39</v>
      </c>
      <c r="Y17" s="1234">
        <v>40</v>
      </c>
      <c r="Z17" s="175"/>
      <c r="AA17" s="74"/>
      <c r="AB17" s="74"/>
      <c r="AC17" s="74"/>
      <c r="AD17" s="74"/>
      <c r="AE17" s="74"/>
      <c r="AF17" s="74"/>
      <c r="AG17" s="74"/>
      <c r="AH17" s="74"/>
      <c r="AI17" s="74"/>
      <c r="AJ17" s="74"/>
      <c r="AK17" s="74"/>
      <c r="AL17" s="74"/>
      <c r="AM17" s="74"/>
      <c r="AN17" s="74"/>
      <c r="AO17" s="74"/>
      <c r="AP17" s="74"/>
      <c r="AQ17" s="74"/>
      <c r="AR17" s="74"/>
      <c r="AS17" s="74"/>
      <c r="AT17" s="74"/>
      <c r="AU17" s="74"/>
      <c r="AV17" s="74"/>
      <c r="AW17" s="74"/>
      <c r="AX17" s="74"/>
      <c r="AY17" s="74"/>
      <c r="AZ17" s="74"/>
      <c r="BA17" s="74"/>
      <c r="BB17" s="74"/>
      <c r="BC17" s="74"/>
      <c r="BD17" s="74"/>
      <c r="BE17" s="74"/>
      <c r="BF17" s="74"/>
      <c r="BG17" s="74"/>
      <c r="BH17" s="74"/>
      <c r="BI17" s="74"/>
      <c r="BJ17" s="74"/>
      <c r="BK17" s="74"/>
      <c r="BL17" s="74"/>
      <c r="BM17" s="74"/>
      <c r="BN17" s="74"/>
      <c r="BO17" s="74"/>
      <c r="BP17" s="74"/>
      <c r="BQ17" s="74"/>
      <c r="BR17" s="74"/>
      <c r="BS17" s="74"/>
      <c r="BT17" s="74"/>
      <c r="BU17" s="74"/>
      <c r="BV17" s="74"/>
      <c r="BW17" s="74"/>
      <c r="BX17" s="74"/>
      <c r="BY17" s="74"/>
      <c r="BZ17" s="74"/>
      <c r="CA17" s="74"/>
      <c r="CB17" s="74"/>
      <c r="CC17" s="74"/>
      <c r="CD17" s="74"/>
      <c r="CE17" s="74"/>
      <c r="CF17" s="74"/>
      <c r="CG17" s="74"/>
      <c r="CH17" s="74"/>
      <c r="CI17" s="74"/>
      <c r="CJ17" s="74"/>
      <c r="CK17" s="74"/>
      <c r="CL17" s="74"/>
      <c r="CM17" s="74"/>
      <c r="CN17" s="74"/>
      <c r="CO17" s="74"/>
      <c r="CP17" s="74"/>
      <c r="CQ17" s="74"/>
      <c r="CR17" s="74"/>
      <c r="CS17" s="74"/>
      <c r="CT17" s="74"/>
      <c r="CU17" s="74"/>
      <c r="CV17" s="74"/>
      <c r="CW17" s="74"/>
      <c r="CX17" s="74"/>
      <c r="CY17" s="74"/>
      <c r="CZ17" s="74"/>
      <c r="DA17" s="74"/>
      <c r="DB17" s="74"/>
      <c r="DC17" s="74"/>
      <c r="DD17" s="74"/>
      <c r="DE17" s="74"/>
      <c r="DF17" s="74"/>
      <c r="DG17" s="74"/>
      <c r="DH17" s="74"/>
      <c r="DI17" s="74"/>
      <c r="DJ17" s="74"/>
      <c r="DK17" s="74"/>
      <c r="DL17" s="74"/>
      <c r="DM17" s="74"/>
      <c r="DN17" s="74"/>
      <c r="DO17" s="74"/>
      <c r="DP17" s="74"/>
      <c r="DQ17" s="74"/>
      <c r="DR17" s="83"/>
    </row>
    <row r="18" spans="1:122" s="82" customFormat="1" ht="12.75" customHeight="1">
      <c r="A18" s="75"/>
      <c r="B18" s="1215"/>
      <c r="C18" s="1246">
        <v>12</v>
      </c>
      <c r="D18" s="1227" t="s">
        <v>134</v>
      </c>
      <c r="E18" s="1247" t="s">
        <v>315</v>
      </c>
      <c r="F18" s="1229">
        <v>40</v>
      </c>
      <c r="G18" s="1230">
        <v>38</v>
      </c>
      <c r="H18" s="1230">
        <v>42</v>
      </c>
      <c r="I18" s="1230">
        <v>38</v>
      </c>
      <c r="J18" s="1230">
        <v>38</v>
      </c>
      <c r="K18" s="1230">
        <v>41</v>
      </c>
      <c r="L18" s="1231"/>
      <c r="M18" s="1232">
        <v>41</v>
      </c>
      <c r="N18" s="1231"/>
      <c r="O18" s="1231"/>
      <c r="P18" s="1231"/>
      <c r="Q18" s="1230">
        <v>37</v>
      </c>
      <c r="R18" s="1230">
        <v>41</v>
      </c>
      <c r="S18" s="1230">
        <v>40</v>
      </c>
      <c r="T18" s="1230">
        <v>37</v>
      </c>
      <c r="U18" s="1230">
        <v>40</v>
      </c>
      <c r="V18" s="1231"/>
      <c r="W18" s="1231"/>
      <c r="X18" s="1233">
        <v>39</v>
      </c>
      <c r="Y18" s="1234">
        <v>40</v>
      </c>
      <c r="Z18" s="175"/>
      <c r="AA18" s="74"/>
      <c r="AB18" s="74"/>
      <c r="AC18" s="74"/>
      <c r="AD18" s="74"/>
      <c r="AE18" s="74"/>
      <c r="AF18" s="74"/>
      <c r="AG18" s="74"/>
      <c r="AH18" s="74"/>
      <c r="AI18" s="74"/>
      <c r="AJ18" s="74"/>
      <c r="AK18" s="74"/>
      <c r="AL18" s="74"/>
      <c r="AM18" s="74"/>
      <c r="AN18" s="74"/>
      <c r="AO18" s="74"/>
      <c r="AP18" s="74"/>
      <c r="AQ18" s="74"/>
      <c r="AR18" s="74"/>
      <c r="AS18" s="74"/>
      <c r="AT18" s="74"/>
      <c r="AU18" s="74"/>
      <c r="AV18" s="74"/>
      <c r="AW18" s="74"/>
      <c r="AX18" s="74"/>
      <c r="AY18" s="74"/>
      <c r="AZ18" s="74"/>
      <c r="BA18" s="74"/>
      <c r="BB18" s="74"/>
      <c r="BC18" s="74"/>
      <c r="BD18" s="74"/>
      <c r="BE18" s="74"/>
      <c r="BF18" s="74"/>
      <c r="BG18" s="74"/>
      <c r="BH18" s="74"/>
      <c r="BI18" s="74"/>
      <c r="BJ18" s="74"/>
      <c r="BK18" s="74"/>
      <c r="BL18" s="74"/>
      <c r="BM18" s="74"/>
      <c r="BN18" s="74"/>
      <c r="BO18" s="74"/>
      <c r="BP18" s="74"/>
      <c r="BQ18" s="74"/>
      <c r="BR18" s="74"/>
      <c r="BS18" s="74"/>
      <c r="BT18" s="74"/>
      <c r="BU18" s="74"/>
      <c r="BV18" s="74"/>
      <c r="BW18" s="74"/>
      <c r="BX18" s="74"/>
      <c r="BY18" s="74"/>
      <c r="BZ18" s="74"/>
      <c r="CA18" s="74"/>
      <c r="CB18" s="74"/>
      <c r="CC18" s="74"/>
      <c r="CD18" s="74"/>
      <c r="CE18" s="74"/>
      <c r="CF18" s="74"/>
      <c r="CG18" s="74"/>
      <c r="CH18" s="74"/>
      <c r="CI18" s="74"/>
      <c r="CJ18" s="74"/>
      <c r="CK18" s="74"/>
      <c r="CL18" s="74"/>
      <c r="CM18" s="74"/>
      <c r="CN18" s="74"/>
      <c r="CO18" s="74"/>
      <c r="CP18" s="74"/>
      <c r="CQ18" s="74"/>
      <c r="CR18" s="74"/>
      <c r="CS18" s="74"/>
      <c r="CT18" s="74"/>
      <c r="CU18" s="74"/>
      <c r="CV18" s="74"/>
      <c r="CW18" s="74"/>
      <c r="CX18" s="74"/>
      <c r="CY18" s="74"/>
      <c r="CZ18" s="74"/>
      <c r="DA18" s="74"/>
      <c r="DB18" s="74"/>
      <c r="DC18" s="74"/>
      <c r="DD18" s="74"/>
      <c r="DE18" s="74"/>
      <c r="DF18" s="74"/>
      <c r="DG18" s="74"/>
      <c r="DH18" s="74"/>
      <c r="DI18" s="74"/>
      <c r="DJ18" s="74"/>
      <c r="DK18" s="74"/>
      <c r="DL18" s="74"/>
      <c r="DM18" s="74"/>
      <c r="DN18" s="74"/>
      <c r="DO18" s="74"/>
      <c r="DP18" s="74"/>
      <c r="DQ18" s="74"/>
      <c r="DR18" s="83"/>
    </row>
    <row r="19" spans="1:122" s="82" customFormat="1" ht="12.75" customHeight="1">
      <c r="A19" s="75"/>
      <c r="B19" s="1215"/>
      <c r="C19" s="1246">
        <v>13</v>
      </c>
      <c r="D19" s="1227" t="s">
        <v>135</v>
      </c>
      <c r="E19" s="1247" t="s">
        <v>316</v>
      </c>
      <c r="F19" s="1229">
        <v>39</v>
      </c>
      <c r="G19" s="1230">
        <v>40</v>
      </c>
      <c r="H19" s="1230">
        <v>40</v>
      </c>
      <c r="I19" s="1230">
        <v>39</v>
      </c>
      <c r="J19" s="1230">
        <v>39</v>
      </c>
      <c r="K19" s="1230">
        <v>43</v>
      </c>
      <c r="L19" s="1231"/>
      <c r="M19" s="1232">
        <v>42</v>
      </c>
      <c r="N19" s="1231"/>
      <c r="O19" s="1231"/>
      <c r="P19" s="1231"/>
      <c r="Q19" s="1230">
        <v>38</v>
      </c>
      <c r="R19" s="1230">
        <v>43</v>
      </c>
      <c r="S19" s="1230">
        <v>41</v>
      </c>
      <c r="T19" s="1230">
        <v>38</v>
      </c>
      <c r="U19" s="1230">
        <v>42</v>
      </c>
      <c r="V19" s="1231"/>
      <c r="W19" s="1231"/>
      <c r="X19" s="1233">
        <v>38</v>
      </c>
      <c r="Y19" s="1234">
        <v>41</v>
      </c>
      <c r="Z19" s="175"/>
      <c r="AA19" s="74"/>
      <c r="AB19" s="74"/>
      <c r="AC19" s="74"/>
      <c r="AD19" s="74"/>
      <c r="AE19" s="74"/>
      <c r="AF19" s="74"/>
      <c r="AG19" s="74"/>
      <c r="AH19" s="74"/>
      <c r="AI19" s="74"/>
      <c r="AJ19" s="74"/>
      <c r="AK19" s="74"/>
      <c r="AL19" s="74"/>
      <c r="AM19" s="74"/>
      <c r="AN19" s="74"/>
      <c r="AO19" s="74"/>
      <c r="AP19" s="74"/>
      <c r="AQ19" s="74"/>
      <c r="AR19" s="74"/>
      <c r="AS19" s="74"/>
      <c r="AT19" s="74"/>
      <c r="AU19" s="74"/>
      <c r="AV19" s="74"/>
      <c r="AW19" s="74"/>
      <c r="AX19" s="74"/>
      <c r="AY19" s="74"/>
      <c r="AZ19" s="74"/>
      <c r="BA19" s="74"/>
      <c r="BB19" s="74"/>
      <c r="BC19" s="74"/>
      <c r="BD19" s="74"/>
      <c r="BE19" s="74"/>
      <c r="BF19" s="74"/>
      <c r="BG19" s="74"/>
      <c r="BH19" s="74"/>
      <c r="BI19" s="74"/>
      <c r="BJ19" s="74"/>
      <c r="BK19" s="74"/>
      <c r="BL19" s="74"/>
      <c r="BM19" s="74"/>
      <c r="BN19" s="74"/>
      <c r="BO19" s="74"/>
      <c r="BP19" s="74"/>
      <c r="BQ19" s="74"/>
      <c r="BR19" s="74"/>
      <c r="BS19" s="74"/>
      <c r="BT19" s="74"/>
      <c r="BU19" s="74"/>
      <c r="BV19" s="74"/>
      <c r="BW19" s="74"/>
      <c r="BX19" s="74"/>
      <c r="BY19" s="74"/>
      <c r="BZ19" s="74"/>
      <c r="CA19" s="74"/>
      <c r="CB19" s="74"/>
      <c r="CC19" s="74"/>
      <c r="CD19" s="74"/>
      <c r="CE19" s="74"/>
      <c r="CF19" s="74"/>
      <c r="CG19" s="74"/>
      <c r="CH19" s="74"/>
      <c r="CI19" s="74"/>
      <c r="CJ19" s="74"/>
      <c r="CK19" s="74"/>
      <c r="CL19" s="74"/>
      <c r="CM19" s="74"/>
      <c r="CN19" s="74"/>
      <c r="CO19" s="74"/>
      <c r="CP19" s="74"/>
      <c r="CQ19" s="74"/>
      <c r="CR19" s="74"/>
      <c r="CS19" s="74"/>
      <c r="CT19" s="74"/>
      <c r="CU19" s="74"/>
      <c r="CV19" s="74"/>
      <c r="CW19" s="74"/>
      <c r="CX19" s="74"/>
      <c r="CY19" s="74"/>
      <c r="CZ19" s="74"/>
      <c r="DA19" s="74"/>
      <c r="DB19" s="74"/>
      <c r="DC19" s="74"/>
      <c r="DD19" s="74"/>
      <c r="DE19" s="74"/>
      <c r="DF19" s="74"/>
      <c r="DG19" s="74"/>
      <c r="DH19" s="74"/>
      <c r="DI19" s="74"/>
      <c r="DJ19" s="74"/>
      <c r="DK19" s="74"/>
      <c r="DL19" s="74"/>
      <c r="DM19" s="74"/>
      <c r="DN19" s="74"/>
      <c r="DO19" s="74"/>
      <c r="DP19" s="74"/>
      <c r="DQ19" s="74"/>
      <c r="DR19" s="83"/>
    </row>
    <row r="20" spans="1:122" s="82" customFormat="1" ht="12.75" customHeight="1">
      <c r="A20" s="75"/>
      <c r="B20" s="1215"/>
      <c r="C20" s="1246">
        <v>14</v>
      </c>
      <c r="D20" s="1227" t="s">
        <v>136</v>
      </c>
      <c r="E20" s="1247" t="s">
        <v>317</v>
      </c>
      <c r="F20" s="1229">
        <v>42</v>
      </c>
      <c r="G20" s="1230">
        <v>43</v>
      </c>
      <c r="H20" s="1230">
        <v>43</v>
      </c>
      <c r="I20" s="1230">
        <v>40</v>
      </c>
      <c r="J20" s="1230">
        <v>40</v>
      </c>
      <c r="K20" s="1230">
        <v>43</v>
      </c>
      <c r="L20" s="1232">
        <v>43</v>
      </c>
      <c r="M20" s="1232">
        <v>43</v>
      </c>
      <c r="N20" s="1231"/>
      <c r="O20" s="1231"/>
      <c r="P20" s="1231"/>
      <c r="Q20" s="1230">
        <v>38</v>
      </c>
      <c r="R20" s="1230">
        <v>43</v>
      </c>
      <c r="S20" s="1230">
        <v>42</v>
      </c>
      <c r="T20" s="1230">
        <v>38</v>
      </c>
      <c r="U20" s="1230">
        <v>41</v>
      </c>
      <c r="V20" s="1231"/>
      <c r="W20" s="1231"/>
      <c r="X20" s="1233">
        <v>41</v>
      </c>
      <c r="Y20" s="1234">
        <v>41</v>
      </c>
      <c r="Z20" s="175"/>
      <c r="AA20" s="74"/>
      <c r="AB20" s="74"/>
      <c r="AC20" s="74"/>
      <c r="AD20" s="74"/>
      <c r="AE20" s="74"/>
      <c r="AF20" s="74"/>
      <c r="AG20" s="74"/>
      <c r="AH20" s="74"/>
      <c r="AI20" s="74"/>
      <c r="AJ20" s="74"/>
      <c r="AK20" s="74"/>
      <c r="AL20" s="74"/>
      <c r="AM20" s="74"/>
      <c r="AN20" s="74"/>
      <c r="AO20" s="74"/>
      <c r="AP20" s="74"/>
      <c r="AQ20" s="74"/>
      <c r="AR20" s="74"/>
      <c r="AS20" s="74"/>
      <c r="AT20" s="74"/>
      <c r="AU20" s="74"/>
      <c r="AV20" s="74"/>
      <c r="AW20" s="74"/>
      <c r="AX20" s="74"/>
      <c r="AY20" s="74"/>
      <c r="AZ20" s="74"/>
      <c r="BA20" s="74"/>
      <c r="BB20" s="74"/>
      <c r="BC20" s="74"/>
      <c r="BD20" s="74"/>
      <c r="BE20" s="74"/>
      <c r="BF20" s="74"/>
      <c r="BG20" s="74"/>
      <c r="BH20" s="74"/>
      <c r="BI20" s="74"/>
      <c r="BJ20" s="74"/>
      <c r="BK20" s="74"/>
      <c r="BL20" s="74"/>
      <c r="BM20" s="74"/>
      <c r="BN20" s="74"/>
      <c r="BO20" s="74"/>
      <c r="BP20" s="74"/>
      <c r="BQ20" s="74"/>
      <c r="BR20" s="74"/>
      <c r="BS20" s="74"/>
      <c r="BT20" s="74"/>
      <c r="BU20" s="74"/>
      <c r="BV20" s="74"/>
      <c r="BW20" s="74"/>
      <c r="BX20" s="74"/>
      <c r="BY20" s="74"/>
      <c r="BZ20" s="74"/>
      <c r="CA20" s="74"/>
      <c r="CB20" s="74"/>
      <c r="CC20" s="74"/>
      <c r="CD20" s="74"/>
      <c r="CE20" s="74"/>
      <c r="CF20" s="74"/>
      <c r="CG20" s="74"/>
      <c r="CH20" s="74"/>
      <c r="CI20" s="74"/>
      <c r="CJ20" s="74"/>
      <c r="CK20" s="74"/>
      <c r="CL20" s="74"/>
      <c r="CM20" s="74"/>
      <c r="CN20" s="74"/>
      <c r="CO20" s="74"/>
      <c r="CP20" s="74"/>
      <c r="CQ20" s="74"/>
      <c r="CR20" s="74"/>
      <c r="CS20" s="74"/>
      <c r="CT20" s="74"/>
      <c r="CU20" s="74"/>
      <c r="CV20" s="74"/>
      <c r="CW20" s="74"/>
      <c r="CX20" s="74"/>
      <c r="CY20" s="74"/>
      <c r="CZ20" s="74"/>
      <c r="DA20" s="74"/>
      <c r="DB20" s="74"/>
      <c r="DC20" s="74"/>
      <c r="DD20" s="74"/>
      <c r="DE20" s="74"/>
      <c r="DF20" s="74"/>
      <c r="DG20" s="74"/>
      <c r="DH20" s="74"/>
      <c r="DI20" s="74"/>
      <c r="DJ20" s="74"/>
      <c r="DK20" s="74"/>
      <c r="DL20" s="74"/>
      <c r="DM20" s="74"/>
      <c r="DN20" s="74"/>
      <c r="DO20" s="74"/>
      <c r="DP20" s="74"/>
      <c r="DQ20" s="74"/>
      <c r="DR20" s="83"/>
    </row>
    <row r="21" spans="1:122" s="82" customFormat="1" ht="12.75" customHeight="1">
      <c r="A21" s="75"/>
      <c r="B21" s="1215"/>
      <c r="C21" s="1246">
        <v>15</v>
      </c>
      <c r="D21" s="1227" t="s">
        <v>137</v>
      </c>
      <c r="E21" s="1247" t="s">
        <v>318</v>
      </c>
      <c r="F21" s="1229">
        <v>38</v>
      </c>
      <c r="G21" s="1230">
        <v>41</v>
      </c>
      <c r="H21" s="1230">
        <v>43</v>
      </c>
      <c r="I21" s="1230">
        <v>43</v>
      </c>
      <c r="J21" s="1230">
        <v>43</v>
      </c>
      <c r="K21" s="1230">
        <v>43</v>
      </c>
      <c r="L21" s="1232">
        <v>43</v>
      </c>
      <c r="M21" s="1232">
        <v>40</v>
      </c>
      <c r="N21" s="1231"/>
      <c r="O21" s="1231"/>
      <c r="P21" s="1231"/>
      <c r="Q21" s="1230">
        <v>38</v>
      </c>
      <c r="R21" s="1230">
        <v>43</v>
      </c>
      <c r="S21" s="1230">
        <v>39</v>
      </c>
      <c r="T21" s="1230">
        <v>38</v>
      </c>
      <c r="U21" s="1230">
        <v>40</v>
      </c>
      <c r="V21" s="1231"/>
      <c r="W21" s="1231"/>
      <c r="X21" s="1233">
        <v>38</v>
      </c>
      <c r="Y21" s="1234">
        <v>41</v>
      </c>
      <c r="Z21" s="175"/>
      <c r="AA21" s="74"/>
      <c r="AB21" s="74"/>
      <c r="AC21" s="74"/>
      <c r="AD21" s="74"/>
      <c r="AE21" s="74"/>
      <c r="AF21" s="74"/>
      <c r="AG21" s="74"/>
      <c r="AH21" s="74"/>
      <c r="AI21" s="74"/>
      <c r="AJ21" s="74"/>
      <c r="AK21" s="74"/>
      <c r="AL21" s="74"/>
      <c r="AM21" s="74"/>
      <c r="AN21" s="74"/>
      <c r="AO21" s="74"/>
      <c r="AP21" s="74"/>
      <c r="AQ21" s="74"/>
      <c r="AR21" s="74"/>
      <c r="AS21" s="74"/>
      <c r="AT21" s="74"/>
      <c r="AU21" s="74"/>
      <c r="AV21" s="74"/>
      <c r="AW21" s="74"/>
      <c r="AX21" s="74"/>
      <c r="AY21" s="74"/>
      <c r="AZ21" s="74"/>
      <c r="BA21" s="74"/>
      <c r="BB21" s="74"/>
      <c r="BC21" s="74"/>
      <c r="BD21" s="74"/>
      <c r="BE21" s="74"/>
      <c r="BF21" s="74"/>
      <c r="BG21" s="74"/>
      <c r="BH21" s="74"/>
      <c r="BI21" s="74"/>
      <c r="BJ21" s="74"/>
      <c r="BK21" s="74"/>
      <c r="BL21" s="74"/>
      <c r="BM21" s="74"/>
      <c r="BN21" s="74"/>
      <c r="BO21" s="74"/>
      <c r="BP21" s="74"/>
      <c r="BQ21" s="74"/>
      <c r="BR21" s="74"/>
      <c r="BS21" s="74"/>
      <c r="BT21" s="74"/>
      <c r="BU21" s="74"/>
      <c r="BV21" s="74"/>
      <c r="BW21" s="74"/>
      <c r="BX21" s="74"/>
      <c r="BY21" s="74"/>
      <c r="BZ21" s="74"/>
      <c r="CA21" s="74"/>
      <c r="CB21" s="74"/>
      <c r="CC21" s="74"/>
      <c r="CD21" s="74"/>
      <c r="CE21" s="74"/>
      <c r="CF21" s="74"/>
      <c r="CG21" s="74"/>
      <c r="CH21" s="74"/>
      <c r="CI21" s="74"/>
      <c r="CJ21" s="74"/>
      <c r="CK21" s="74"/>
      <c r="CL21" s="74"/>
      <c r="CM21" s="74"/>
      <c r="CN21" s="74"/>
      <c r="CO21" s="74"/>
      <c r="CP21" s="74"/>
      <c r="CQ21" s="74"/>
      <c r="CR21" s="74"/>
      <c r="CS21" s="74"/>
      <c r="CT21" s="74"/>
      <c r="CU21" s="74"/>
      <c r="CV21" s="74"/>
      <c r="CW21" s="74"/>
      <c r="CX21" s="74"/>
      <c r="CY21" s="74"/>
      <c r="CZ21" s="74"/>
      <c r="DA21" s="74"/>
      <c r="DB21" s="74"/>
      <c r="DC21" s="74"/>
      <c r="DD21" s="74"/>
      <c r="DE21" s="74"/>
      <c r="DF21" s="74"/>
      <c r="DG21" s="74"/>
      <c r="DH21" s="74"/>
      <c r="DI21" s="74"/>
      <c r="DJ21" s="74"/>
      <c r="DK21" s="74"/>
      <c r="DL21" s="74"/>
      <c r="DM21" s="74"/>
      <c r="DN21" s="74"/>
      <c r="DO21" s="74"/>
      <c r="DP21" s="74"/>
      <c r="DQ21" s="74"/>
      <c r="DR21" s="83"/>
    </row>
    <row r="22" spans="1:122" s="82" customFormat="1" ht="12.75" customHeight="1">
      <c r="A22" s="75"/>
      <c r="B22" s="1215"/>
      <c r="C22" s="1246">
        <v>16</v>
      </c>
      <c r="D22" s="1227" t="s">
        <v>138</v>
      </c>
      <c r="E22" s="1247" t="s">
        <v>319</v>
      </c>
      <c r="F22" s="1229">
        <v>40</v>
      </c>
      <c r="G22" s="1230">
        <v>42</v>
      </c>
      <c r="H22" s="1230">
        <v>43</v>
      </c>
      <c r="I22" s="1230">
        <v>42</v>
      </c>
      <c r="J22" s="1230">
        <v>42</v>
      </c>
      <c r="K22" s="1230">
        <v>43</v>
      </c>
      <c r="L22" s="1231"/>
      <c r="M22" s="1232">
        <v>41</v>
      </c>
      <c r="N22" s="1231"/>
      <c r="O22" s="1232">
        <v>39</v>
      </c>
      <c r="P22" s="1231"/>
      <c r="Q22" s="1230">
        <v>38</v>
      </c>
      <c r="R22" s="1230">
        <v>43</v>
      </c>
      <c r="S22" s="1230">
        <v>43</v>
      </c>
      <c r="T22" s="1230">
        <v>39</v>
      </c>
      <c r="U22" s="1230">
        <v>42</v>
      </c>
      <c r="V22" s="1231"/>
      <c r="W22" s="1231"/>
      <c r="X22" s="1233">
        <v>40</v>
      </c>
      <c r="Y22" s="1234">
        <v>41</v>
      </c>
      <c r="Z22" s="175"/>
      <c r="AA22" s="74"/>
      <c r="AB22" s="74"/>
      <c r="AC22" s="74"/>
      <c r="AD22" s="74"/>
      <c r="AE22" s="74"/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74"/>
      <c r="AT22" s="74"/>
      <c r="AU22" s="74"/>
      <c r="AV22" s="74"/>
      <c r="AW22" s="74"/>
      <c r="AX22" s="74"/>
      <c r="AY22" s="74"/>
      <c r="AZ22" s="74"/>
      <c r="BA22" s="74"/>
      <c r="BB22" s="74"/>
      <c r="BC22" s="74"/>
      <c r="BD22" s="74"/>
      <c r="BE22" s="74"/>
      <c r="BF22" s="74"/>
      <c r="BG22" s="74"/>
      <c r="BH22" s="74"/>
      <c r="BI22" s="74"/>
      <c r="BJ22" s="74"/>
      <c r="BK22" s="74"/>
      <c r="BL22" s="74"/>
      <c r="BM22" s="74"/>
      <c r="BN22" s="74"/>
      <c r="BO22" s="74"/>
      <c r="BP22" s="74"/>
      <c r="BQ22" s="74"/>
      <c r="BR22" s="74"/>
      <c r="BS22" s="74"/>
      <c r="BT22" s="74"/>
      <c r="BU22" s="74"/>
      <c r="BV22" s="74"/>
      <c r="BW22" s="74"/>
      <c r="BX22" s="74"/>
      <c r="BY22" s="74"/>
      <c r="BZ22" s="74"/>
      <c r="CA22" s="74"/>
      <c r="CB22" s="74"/>
      <c r="CC22" s="74"/>
      <c r="CD22" s="74"/>
      <c r="CE22" s="74"/>
      <c r="CF22" s="74"/>
      <c r="CG22" s="74"/>
      <c r="CH22" s="74"/>
      <c r="CI22" s="74"/>
      <c r="CJ22" s="74"/>
      <c r="CK22" s="74"/>
      <c r="CL22" s="74"/>
      <c r="CM22" s="74"/>
      <c r="CN22" s="74"/>
      <c r="CO22" s="74"/>
      <c r="CP22" s="74"/>
      <c r="CQ22" s="74"/>
      <c r="CR22" s="74"/>
      <c r="CS22" s="74"/>
      <c r="CT22" s="74"/>
      <c r="CU22" s="74"/>
      <c r="CV22" s="74"/>
      <c r="CW22" s="74"/>
      <c r="CX22" s="74"/>
      <c r="CY22" s="74"/>
      <c r="CZ22" s="74"/>
      <c r="DA22" s="74"/>
      <c r="DB22" s="74"/>
      <c r="DC22" s="74"/>
      <c r="DD22" s="74"/>
      <c r="DE22" s="74"/>
      <c r="DF22" s="74"/>
      <c r="DG22" s="74"/>
      <c r="DH22" s="74"/>
      <c r="DI22" s="74"/>
      <c r="DJ22" s="74"/>
      <c r="DK22" s="74"/>
      <c r="DL22" s="74"/>
      <c r="DM22" s="74"/>
      <c r="DN22" s="74"/>
      <c r="DO22" s="74"/>
      <c r="DP22" s="74"/>
      <c r="DQ22" s="74"/>
      <c r="DR22" s="83"/>
    </row>
    <row r="23" spans="1:122" s="82" customFormat="1" ht="12.75" customHeight="1">
      <c r="A23" s="75"/>
      <c r="B23" s="1215"/>
      <c r="C23" s="1246">
        <v>17</v>
      </c>
      <c r="D23" s="1227" t="s">
        <v>139</v>
      </c>
      <c r="E23" s="1247" t="s">
        <v>320</v>
      </c>
      <c r="F23" s="1229">
        <v>38</v>
      </c>
      <c r="G23" s="1230">
        <v>41</v>
      </c>
      <c r="H23" s="1230">
        <v>41</v>
      </c>
      <c r="I23" s="1230">
        <v>39</v>
      </c>
      <c r="J23" s="1230">
        <v>39</v>
      </c>
      <c r="K23" s="1230">
        <v>42</v>
      </c>
      <c r="L23" s="1231"/>
      <c r="M23" s="1232">
        <v>40</v>
      </c>
      <c r="N23" s="1231"/>
      <c r="O23" s="1231"/>
      <c r="P23" s="1231"/>
      <c r="Q23" s="1230">
        <v>38</v>
      </c>
      <c r="R23" s="1230">
        <v>42</v>
      </c>
      <c r="S23" s="1230">
        <v>38</v>
      </c>
      <c r="T23" s="1230">
        <v>38</v>
      </c>
      <c r="U23" s="1230">
        <v>41</v>
      </c>
      <c r="V23" s="1231"/>
      <c r="W23" s="1231"/>
      <c r="X23" s="1233">
        <v>39</v>
      </c>
      <c r="Y23" s="1234">
        <v>41</v>
      </c>
      <c r="Z23" s="175"/>
      <c r="AA23" s="74"/>
      <c r="AB23" s="74"/>
      <c r="AC23" s="74"/>
      <c r="AD23" s="74"/>
      <c r="AE23" s="74"/>
      <c r="AF23" s="74"/>
      <c r="AG23" s="74"/>
      <c r="AH23" s="74"/>
      <c r="AI23" s="74"/>
      <c r="AJ23" s="74"/>
      <c r="AK23" s="74"/>
      <c r="AL23" s="74"/>
      <c r="AM23" s="74"/>
      <c r="AN23" s="74"/>
      <c r="AO23" s="74"/>
      <c r="AP23" s="74"/>
      <c r="AQ23" s="74"/>
      <c r="AR23" s="74"/>
      <c r="AS23" s="74"/>
      <c r="AT23" s="74"/>
      <c r="AU23" s="74"/>
      <c r="AV23" s="74"/>
      <c r="AW23" s="74"/>
      <c r="AX23" s="74"/>
      <c r="AY23" s="74"/>
      <c r="AZ23" s="74"/>
      <c r="BA23" s="74"/>
      <c r="BB23" s="74"/>
      <c r="BC23" s="74"/>
      <c r="BD23" s="74"/>
      <c r="BE23" s="74"/>
      <c r="BF23" s="74"/>
      <c r="BG23" s="74"/>
      <c r="BH23" s="74"/>
      <c r="BI23" s="74"/>
      <c r="BJ23" s="74"/>
      <c r="BK23" s="74"/>
      <c r="BL23" s="74"/>
      <c r="BM23" s="74"/>
      <c r="BN23" s="74"/>
      <c r="BO23" s="74"/>
      <c r="BP23" s="74"/>
      <c r="BQ23" s="74"/>
      <c r="BR23" s="74"/>
      <c r="BS23" s="74"/>
      <c r="BT23" s="74"/>
      <c r="BU23" s="74"/>
      <c r="BV23" s="74"/>
      <c r="BW23" s="74"/>
      <c r="BX23" s="74"/>
      <c r="BY23" s="74"/>
      <c r="BZ23" s="74"/>
      <c r="CA23" s="74"/>
      <c r="CB23" s="74"/>
      <c r="CC23" s="74"/>
      <c r="CD23" s="74"/>
      <c r="CE23" s="74"/>
      <c r="CF23" s="74"/>
      <c r="CG23" s="74"/>
      <c r="CH23" s="74"/>
      <c r="CI23" s="74"/>
      <c r="CJ23" s="74"/>
      <c r="CK23" s="74"/>
      <c r="CL23" s="74"/>
      <c r="CM23" s="74"/>
      <c r="CN23" s="74"/>
      <c r="CO23" s="74"/>
      <c r="CP23" s="74"/>
      <c r="CQ23" s="74"/>
      <c r="CR23" s="74"/>
      <c r="CS23" s="74"/>
      <c r="CT23" s="74"/>
      <c r="CU23" s="74"/>
      <c r="CV23" s="74"/>
      <c r="CW23" s="74"/>
      <c r="CX23" s="74"/>
      <c r="CY23" s="74"/>
      <c r="CZ23" s="74"/>
      <c r="DA23" s="74"/>
      <c r="DB23" s="74"/>
      <c r="DC23" s="74"/>
      <c r="DD23" s="74"/>
      <c r="DE23" s="74"/>
      <c r="DF23" s="74"/>
      <c r="DG23" s="74"/>
      <c r="DH23" s="74"/>
      <c r="DI23" s="74"/>
      <c r="DJ23" s="74"/>
      <c r="DK23" s="74"/>
      <c r="DL23" s="74"/>
      <c r="DM23" s="74"/>
      <c r="DN23" s="74"/>
      <c r="DO23" s="74"/>
      <c r="DP23" s="74"/>
      <c r="DQ23" s="74"/>
      <c r="DR23" s="83"/>
    </row>
    <row r="24" spans="1:122" s="82" customFormat="1" ht="12.75" customHeight="1">
      <c r="A24" s="75"/>
      <c r="B24" s="1215"/>
      <c r="C24" s="1246">
        <v>18</v>
      </c>
      <c r="D24" s="1227" t="s">
        <v>140</v>
      </c>
      <c r="E24" s="1247" t="s">
        <v>321</v>
      </c>
      <c r="F24" s="1229">
        <v>40</v>
      </c>
      <c r="G24" s="1230">
        <v>41</v>
      </c>
      <c r="H24" s="1230">
        <v>41</v>
      </c>
      <c r="I24" s="1230">
        <v>41</v>
      </c>
      <c r="J24" s="1230">
        <v>40</v>
      </c>
      <c r="K24" s="1230">
        <v>43</v>
      </c>
      <c r="L24" s="1231"/>
      <c r="M24" s="1232">
        <v>41</v>
      </c>
      <c r="N24" s="1231"/>
      <c r="O24" s="1231"/>
      <c r="P24" s="1231"/>
      <c r="Q24" s="1230">
        <v>39</v>
      </c>
      <c r="R24" s="1230">
        <v>42</v>
      </c>
      <c r="S24" s="1230">
        <v>41</v>
      </c>
      <c r="T24" s="1230">
        <v>38</v>
      </c>
      <c r="U24" s="1230">
        <v>42</v>
      </c>
      <c r="V24" s="1231"/>
      <c r="W24" s="1231"/>
      <c r="X24" s="1233">
        <v>39</v>
      </c>
      <c r="Y24" s="1234">
        <v>41</v>
      </c>
      <c r="Z24" s="175"/>
      <c r="AA24" s="74"/>
      <c r="AB24" s="74"/>
      <c r="AC24" s="74"/>
      <c r="AD24" s="74"/>
      <c r="AE24" s="74"/>
      <c r="AF24" s="74"/>
      <c r="AG24" s="74"/>
      <c r="AH24" s="74"/>
      <c r="AI24" s="74"/>
      <c r="AJ24" s="74"/>
      <c r="AK24" s="74"/>
      <c r="AL24" s="74"/>
      <c r="AM24" s="74"/>
      <c r="AN24" s="74"/>
      <c r="AO24" s="74"/>
      <c r="AP24" s="74"/>
      <c r="AQ24" s="74"/>
      <c r="AR24" s="74"/>
      <c r="AS24" s="74"/>
      <c r="AT24" s="74"/>
      <c r="AU24" s="74"/>
      <c r="AV24" s="74"/>
      <c r="AW24" s="74"/>
      <c r="AX24" s="74"/>
      <c r="AY24" s="74"/>
      <c r="AZ24" s="74"/>
      <c r="BA24" s="74"/>
      <c r="BB24" s="74"/>
      <c r="BC24" s="74"/>
      <c r="BD24" s="74"/>
      <c r="BE24" s="74"/>
      <c r="BF24" s="74"/>
      <c r="BG24" s="74"/>
      <c r="BH24" s="74"/>
      <c r="BI24" s="74"/>
      <c r="BJ24" s="74"/>
      <c r="BK24" s="74"/>
      <c r="BL24" s="74"/>
      <c r="BM24" s="74"/>
      <c r="BN24" s="74"/>
      <c r="BO24" s="74"/>
      <c r="BP24" s="74"/>
      <c r="BQ24" s="74"/>
      <c r="BR24" s="74"/>
      <c r="BS24" s="74"/>
      <c r="BT24" s="74"/>
      <c r="BU24" s="74"/>
      <c r="BV24" s="74"/>
      <c r="BW24" s="74"/>
      <c r="BX24" s="74"/>
      <c r="BY24" s="74"/>
      <c r="BZ24" s="74"/>
      <c r="CA24" s="74"/>
      <c r="CB24" s="74"/>
      <c r="CC24" s="74"/>
      <c r="CD24" s="74"/>
      <c r="CE24" s="74"/>
      <c r="CF24" s="74"/>
      <c r="CG24" s="74"/>
      <c r="CH24" s="74"/>
      <c r="CI24" s="74"/>
      <c r="CJ24" s="74"/>
      <c r="CK24" s="74"/>
      <c r="CL24" s="74"/>
      <c r="CM24" s="74"/>
      <c r="CN24" s="74"/>
      <c r="CO24" s="74"/>
      <c r="CP24" s="74"/>
      <c r="CQ24" s="74"/>
      <c r="CR24" s="74"/>
      <c r="CS24" s="74"/>
      <c r="CT24" s="74"/>
      <c r="CU24" s="74"/>
      <c r="CV24" s="74"/>
      <c r="CW24" s="74"/>
      <c r="CX24" s="74"/>
      <c r="CY24" s="74"/>
      <c r="CZ24" s="74"/>
      <c r="DA24" s="74"/>
      <c r="DB24" s="74"/>
      <c r="DC24" s="74"/>
      <c r="DD24" s="74"/>
      <c r="DE24" s="74"/>
      <c r="DF24" s="74"/>
      <c r="DG24" s="74"/>
      <c r="DH24" s="74"/>
      <c r="DI24" s="74"/>
      <c r="DJ24" s="74"/>
      <c r="DK24" s="74"/>
      <c r="DL24" s="74"/>
      <c r="DM24" s="74"/>
      <c r="DN24" s="74"/>
      <c r="DO24" s="74"/>
      <c r="DP24" s="74"/>
      <c r="DQ24" s="74"/>
      <c r="DR24" s="83"/>
    </row>
    <row r="25" spans="1:122" s="82" customFormat="1" ht="12.75" customHeight="1">
      <c r="A25" s="75"/>
      <c r="B25" s="1215"/>
      <c r="C25" s="1246">
        <v>19</v>
      </c>
      <c r="D25" s="1227" t="s">
        <v>141</v>
      </c>
      <c r="E25" s="1247" t="s">
        <v>322</v>
      </c>
      <c r="F25" s="1229">
        <v>38</v>
      </c>
      <c r="G25" s="1230">
        <v>39</v>
      </c>
      <c r="H25" s="1230">
        <v>40</v>
      </c>
      <c r="I25" s="1230">
        <v>39</v>
      </c>
      <c r="J25" s="1230">
        <v>40</v>
      </c>
      <c r="K25" s="1230">
        <v>41</v>
      </c>
      <c r="L25" s="1231"/>
      <c r="M25" s="1232">
        <v>39</v>
      </c>
      <c r="N25" s="1231"/>
      <c r="O25" s="1231"/>
      <c r="P25" s="1231"/>
      <c r="Q25" s="1230">
        <v>41</v>
      </c>
      <c r="R25" s="1230">
        <v>39</v>
      </c>
      <c r="S25" s="1230">
        <v>40</v>
      </c>
      <c r="T25" s="1230">
        <v>38</v>
      </c>
      <c r="U25" s="1230">
        <v>39</v>
      </c>
      <c r="V25" s="1231"/>
      <c r="W25" s="1231"/>
      <c r="X25" s="1233">
        <v>38</v>
      </c>
      <c r="Y25" s="1234">
        <v>41</v>
      </c>
      <c r="Z25" s="175"/>
      <c r="AA25" s="74"/>
      <c r="AB25" s="74"/>
      <c r="AC25" s="74"/>
      <c r="AD25" s="74"/>
      <c r="AE25" s="74"/>
      <c r="AF25" s="74"/>
      <c r="AG25" s="74"/>
      <c r="AH25" s="74"/>
      <c r="AI25" s="74"/>
      <c r="AJ25" s="74"/>
      <c r="AK25" s="74"/>
      <c r="AL25" s="74"/>
      <c r="AM25" s="74"/>
      <c r="AN25" s="74"/>
      <c r="AO25" s="74"/>
      <c r="AP25" s="74"/>
      <c r="AQ25" s="74"/>
      <c r="AR25" s="74"/>
      <c r="AS25" s="74"/>
      <c r="AT25" s="74"/>
      <c r="AU25" s="74"/>
      <c r="AV25" s="74"/>
      <c r="AW25" s="74"/>
      <c r="AX25" s="74"/>
      <c r="AY25" s="74"/>
      <c r="AZ25" s="74"/>
      <c r="BA25" s="74"/>
      <c r="BB25" s="74"/>
      <c r="BC25" s="74"/>
      <c r="BD25" s="74"/>
      <c r="BE25" s="74"/>
      <c r="BF25" s="74"/>
      <c r="BG25" s="74"/>
      <c r="BH25" s="74"/>
      <c r="BI25" s="74"/>
      <c r="BJ25" s="74"/>
      <c r="BK25" s="74"/>
      <c r="BL25" s="74"/>
      <c r="BM25" s="74"/>
      <c r="BN25" s="74"/>
      <c r="BO25" s="74"/>
      <c r="BP25" s="74"/>
      <c r="BQ25" s="74"/>
      <c r="BR25" s="74"/>
      <c r="BS25" s="74"/>
      <c r="BT25" s="74"/>
      <c r="BU25" s="74"/>
      <c r="BV25" s="74"/>
      <c r="BW25" s="74"/>
      <c r="BX25" s="74"/>
      <c r="BY25" s="74"/>
      <c r="BZ25" s="74"/>
      <c r="CA25" s="74"/>
      <c r="CB25" s="74"/>
      <c r="CC25" s="74"/>
      <c r="CD25" s="74"/>
      <c r="CE25" s="74"/>
      <c r="CF25" s="74"/>
      <c r="CG25" s="74"/>
      <c r="CH25" s="74"/>
      <c r="CI25" s="74"/>
      <c r="CJ25" s="74"/>
      <c r="CK25" s="74"/>
      <c r="CL25" s="74"/>
      <c r="CM25" s="74"/>
      <c r="CN25" s="74"/>
      <c r="CO25" s="74"/>
      <c r="CP25" s="74"/>
      <c r="CQ25" s="74"/>
      <c r="CR25" s="74"/>
      <c r="CS25" s="74"/>
      <c r="CT25" s="74"/>
      <c r="CU25" s="74"/>
      <c r="CV25" s="74"/>
      <c r="CW25" s="74"/>
      <c r="CX25" s="74"/>
      <c r="CY25" s="74"/>
      <c r="CZ25" s="74"/>
      <c r="DA25" s="74"/>
      <c r="DB25" s="74"/>
      <c r="DC25" s="74"/>
      <c r="DD25" s="74"/>
      <c r="DE25" s="74"/>
      <c r="DF25" s="74"/>
      <c r="DG25" s="74"/>
      <c r="DH25" s="74"/>
      <c r="DI25" s="74"/>
      <c r="DJ25" s="74"/>
      <c r="DK25" s="74"/>
      <c r="DL25" s="74"/>
      <c r="DM25" s="74"/>
      <c r="DN25" s="74"/>
      <c r="DO25" s="74"/>
      <c r="DP25" s="74"/>
      <c r="DQ25" s="74"/>
      <c r="DR25" s="83"/>
    </row>
    <row r="26" spans="1:122" s="82" customFormat="1" ht="12.75" customHeight="1">
      <c r="A26" s="75"/>
      <c r="B26" s="1215"/>
      <c r="C26" s="1246">
        <v>20</v>
      </c>
      <c r="D26" s="1227" t="s">
        <v>142</v>
      </c>
      <c r="E26" s="1247" t="s">
        <v>323</v>
      </c>
      <c r="F26" s="1229">
        <v>36</v>
      </c>
      <c r="G26" s="1230">
        <v>36</v>
      </c>
      <c r="H26" s="1230">
        <v>37</v>
      </c>
      <c r="I26" s="1230">
        <v>36</v>
      </c>
      <c r="J26" s="1230">
        <v>36</v>
      </c>
      <c r="K26" s="1230">
        <v>38</v>
      </c>
      <c r="L26" s="1231"/>
      <c r="M26" s="1232">
        <v>37</v>
      </c>
      <c r="N26" s="1231"/>
      <c r="O26" s="1231"/>
      <c r="P26" s="1231"/>
      <c r="Q26" s="1230">
        <v>36</v>
      </c>
      <c r="R26" s="1230">
        <v>37</v>
      </c>
      <c r="S26" s="1230">
        <v>36</v>
      </c>
      <c r="T26" s="1230">
        <v>36</v>
      </c>
      <c r="U26" s="1230">
        <v>36</v>
      </c>
      <c r="V26" s="1231"/>
      <c r="W26" s="1231"/>
      <c r="X26" s="1233">
        <v>36</v>
      </c>
      <c r="Y26" s="1234">
        <v>39</v>
      </c>
      <c r="Z26" s="175"/>
      <c r="AA26" s="74"/>
      <c r="AB26" s="74"/>
      <c r="AC26" s="74"/>
      <c r="AD26" s="74"/>
      <c r="AE26" s="74"/>
      <c r="AF26" s="74"/>
      <c r="AG26" s="74"/>
      <c r="AH26" s="74"/>
      <c r="AI26" s="74"/>
      <c r="AJ26" s="74"/>
      <c r="AK26" s="74"/>
      <c r="AL26" s="74"/>
      <c r="AM26" s="74"/>
      <c r="AN26" s="74"/>
      <c r="AO26" s="74"/>
      <c r="AP26" s="74"/>
      <c r="AQ26" s="74"/>
      <c r="AR26" s="74"/>
      <c r="AS26" s="74"/>
      <c r="AT26" s="74"/>
      <c r="AU26" s="74"/>
      <c r="AV26" s="74"/>
      <c r="AW26" s="74"/>
      <c r="AX26" s="74"/>
      <c r="AY26" s="74"/>
      <c r="AZ26" s="74"/>
      <c r="BA26" s="74"/>
      <c r="BB26" s="74"/>
      <c r="BC26" s="74"/>
      <c r="BD26" s="74"/>
      <c r="BE26" s="74"/>
      <c r="BF26" s="74"/>
      <c r="BG26" s="74"/>
      <c r="BH26" s="74"/>
      <c r="BI26" s="74"/>
      <c r="BJ26" s="74"/>
      <c r="BK26" s="74"/>
      <c r="BL26" s="74"/>
      <c r="BM26" s="74"/>
      <c r="BN26" s="74"/>
      <c r="BO26" s="74"/>
      <c r="BP26" s="74"/>
      <c r="BQ26" s="74"/>
      <c r="BR26" s="74"/>
      <c r="BS26" s="74"/>
      <c r="BT26" s="74"/>
      <c r="BU26" s="74"/>
      <c r="BV26" s="74"/>
      <c r="BW26" s="74"/>
      <c r="BX26" s="74"/>
      <c r="BY26" s="74"/>
      <c r="BZ26" s="74"/>
      <c r="CA26" s="74"/>
      <c r="CB26" s="74"/>
      <c r="CC26" s="74"/>
      <c r="CD26" s="74"/>
      <c r="CE26" s="74"/>
      <c r="CF26" s="74"/>
      <c r="CG26" s="74"/>
      <c r="CH26" s="74"/>
      <c r="CI26" s="74"/>
      <c r="CJ26" s="74"/>
      <c r="CK26" s="74"/>
      <c r="CL26" s="74"/>
      <c r="CM26" s="74"/>
      <c r="CN26" s="74"/>
      <c r="CO26" s="74"/>
      <c r="CP26" s="74"/>
      <c r="CQ26" s="74"/>
      <c r="CR26" s="74"/>
      <c r="CS26" s="74"/>
      <c r="CT26" s="74"/>
      <c r="CU26" s="74"/>
      <c r="CV26" s="74"/>
      <c r="CW26" s="74"/>
      <c r="CX26" s="74"/>
      <c r="CY26" s="74"/>
      <c r="CZ26" s="74"/>
      <c r="DA26" s="74"/>
      <c r="DB26" s="74"/>
      <c r="DC26" s="74"/>
      <c r="DD26" s="74"/>
      <c r="DE26" s="74"/>
      <c r="DF26" s="74"/>
      <c r="DG26" s="74"/>
      <c r="DH26" s="74"/>
      <c r="DI26" s="74"/>
      <c r="DJ26" s="74"/>
      <c r="DK26" s="74"/>
      <c r="DL26" s="74"/>
      <c r="DM26" s="74"/>
      <c r="DN26" s="74"/>
      <c r="DO26" s="74"/>
      <c r="DP26" s="74"/>
      <c r="DQ26" s="74"/>
      <c r="DR26" s="83"/>
    </row>
    <row r="27" spans="1:122" s="82" customFormat="1" ht="12.75" customHeight="1">
      <c r="A27" s="75"/>
      <c r="B27" s="1215"/>
      <c r="C27" s="1246">
        <v>21</v>
      </c>
      <c r="D27" s="1227" t="s">
        <v>143</v>
      </c>
      <c r="E27" s="1247" t="s">
        <v>324</v>
      </c>
      <c r="F27" s="1229">
        <v>42</v>
      </c>
      <c r="G27" s="1230">
        <v>43</v>
      </c>
      <c r="H27" s="1230">
        <v>43</v>
      </c>
      <c r="I27" s="1230">
        <v>40</v>
      </c>
      <c r="J27" s="1230">
        <v>39</v>
      </c>
      <c r="K27" s="1230">
        <v>43</v>
      </c>
      <c r="L27" s="1231"/>
      <c r="M27" s="1232">
        <v>40</v>
      </c>
      <c r="N27" s="1231"/>
      <c r="O27" s="1231"/>
      <c r="P27" s="1231"/>
      <c r="Q27" s="1230">
        <v>38</v>
      </c>
      <c r="R27" s="1230">
        <v>43</v>
      </c>
      <c r="S27" s="1230">
        <v>43</v>
      </c>
      <c r="T27" s="1230">
        <v>40</v>
      </c>
      <c r="U27" s="1230">
        <v>43</v>
      </c>
      <c r="V27" s="1231"/>
      <c r="W27" s="1231"/>
      <c r="X27" s="1233">
        <v>39</v>
      </c>
      <c r="Y27" s="1234">
        <v>41</v>
      </c>
      <c r="Z27" s="175"/>
      <c r="AA27" s="74"/>
      <c r="AB27" s="74"/>
      <c r="AC27" s="74"/>
      <c r="AD27" s="74"/>
      <c r="AE27" s="74"/>
      <c r="AF27" s="74"/>
      <c r="AG27" s="74"/>
      <c r="AH27" s="74"/>
      <c r="AI27" s="74"/>
      <c r="AJ27" s="74"/>
      <c r="AK27" s="74"/>
      <c r="AL27" s="74"/>
      <c r="AM27" s="74"/>
      <c r="AN27" s="74"/>
      <c r="AO27" s="74"/>
      <c r="AP27" s="74"/>
      <c r="AQ27" s="74"/>
      <c r="AR27" s="74"/>
      <c r="AS27" s="74"/>
      <c r="AT27" s="74"/>
      <c r="AU27" s="74"/>
      <c r="AV27" s="74"/>
      <c r="AW27" s="74"/>
      <c r="AX27" s="74"/>
      <c r="AY27" s="74"/>
      <c r="AZ27" s="74"/>
      <c r="BA27" s="74"/>
      <c r="BB27" s="74"/>
      <c r="BC27" s="74"/>
      <c r="BD27" s="74"/>
      <c r="BE27" s="74"/>
      <c r="BF27" s="74"/>
      <c r="BG27" s="74"/>
      <c r="BH27" s="74"/>
      <c r="BI27" s="74"/>
      <c r="BJ27" s="74"/>
      <c r="BK27" s="74"/>
      <c r="BL27" s="74"/>
      <c r="BM27" s="74"/>
      <c r="BN27" s="74"/>
      <c r="BO27" s="74"/>
      <c r="BP27" s="74"/>
      <c r="BQ27" s="74"/>
      <c r="BR27" s="74"/>
      <c r="BS27" s="74"/>
      <c r="BT27" s="74"/>
      <c r="BU27" s="74"/>
      <c r="BV27" s="74"/>
      <c r="BW27" s="74"/>
      <c r="BX27" s="74"/>
      <c r="BY27" s="74"/>
      <c r="BZ27" s="74"/>
      <c r="CA27" s="74"/>
      <c r="CB27" s="74"/>
      <c r="CC27" s="74"/>
      <c r="CD27" s="74"/>
      <c r="CE27" s="74"/>
      <c r="CF27" s="74"/>
      <c r="CG27" s="74"/>
      <c r="CH27" s="74"/>
      <c r="CI27" s="74"/>
      <c r="CJ27" s="74"/>
      <c r="CK27" s="74"/>
      <c r="CL27" s="74"/>
      <c r="CM27" s="74"/>
      <c r="CN27" s="74"/>
      <c r="CO27" s="74"/>
      <c r="CP27" s="74"/>
      <c r="CQ27" s="74"/>
      <c r="CR27" s="74"/>
      <c r="CS27" s="74"/>
      <c r="CT27" s="74"/>
      <c r="CU27" s="74"/>
      <c r="CV27" s="74"/>
      <c r="CW27" s="74"/>
      <c r="CX27" s="74"/>
      <c r="CY27" s="74"/>
      <c r="CZ27" s="74"/>
      <c r="DA27" s="74"/>
      <c r="DB27" s="74"/>
      <c r="DC27" s="74"/>
      <c r="DD27" s="74"/>
      <c r="DE27" s="74"/>
      <c r="DF27" s="74"/>
      <c r="DG27" s="74"/>
      <c r="DH27" s="74"/>
      <c r="DI27" s="74"/>
      <c r="DJ27" s="74"/>
      <c r="DK27" s="74"/>
      <c r="DL27" s="74"/>
      <c r="DM27" s="74"/>
      <c r="DN27" s="74"/>
      <c r="DO27" s="74"/>
      <c r="DP27" s="74"/>
      <c r="DQ27" s="74"/>
      <c r="DR27" s="83"/>
    </row>
    <row r="28" spans="1:122" s="82" customFormat="1" ht="12.75" customHeight="1">
      <c r="A28" s="75"/>
      <c r="B28" s="1215"/>
      <c r="C28" s="1246">
        <v>22</v>
      </c>
      <c r="D28" s="1227" t="s">
        <v>144</v>
      </c>
      <c r="E28" s="1247" t="s">
        <v>325</v>
      </c>
      <c r="F28" s="1229">
        <v>38</v>
      </c>
      <c r="G28" s="1230">
        <v>43</v>
      </c>
      <c r="H28" s="1230">
        <v>42</v>
      </c>
      <c r="I28" s="1230">
        <v>41</v>
      </c>
      <c r="J28" s="1230">
        <v>42</v>
      </c>
      <c r="K28" s="1230">
        <v>43</v>
      </c>
      <c r="L28" s="1231"/>
      <c r="M28" s="1232">
        <v>41</v>
      </c>
      <c r="N28" s="1231"/>
      <c r="O28" s="1231"/>
      <c r="P28" s="1231"/>
      <c r="Q28" s="1230">
        <v>39</v>
      </c>
      <c r="R28" s="1230">
        <v>43</v>
      </c>
      <c r="S28" s="1230">
        <v>42</v>
      </c>
      <c r="T28" s="1230">
        <v>41</v>
      </c>
      <c r="U28" s="1230">
        <v>41</v>
      </c>
      <c r="V28" s="1231"/>
      <c r="W28" s="1231"/>
      <c r="X28" s="1233">
        <v>40</v>
      </c>
      <c r="Y28" s="1234">
        <v>41</v>
      </c>
      <c r="Z28" s="175"/>
      <c r="AA28" s="74"/>
      <c r="AB28" s="74"/>
      <c r="AC28" s="74"/>
      <c r="AD28" s="74"/>
      <c r="AE28" s="74"/>
      <c r="AF28" s="74"/>
      <c r="AG28" s="74"/>
      <c r="AH28" s="74"/>
      <c r="AI28" s="74"/>
      <c r="AJ28" s="74"/>
      <c r="AK28" s="74"/>
      <c r="AL28" s="74"/>
      <c r="AM28" s="74"/>
      <c r="AN28" s="74"/>
      <c r="AO28" s="74"/>
      <c r="AP28" s="74"/>
      <c r="AQ28" s="74"/>
      <c r="AR28" s="74"/>
      <c r="AS28" s="74"/>
      <c r="AT28" s="74"/>
      <c r="AU28" s="74"/>
      <c r="AV28" s="74"/>
      <c r="AW28" s="74"/>
      <c r="AX28" s="74"/>
      <c r="AY28" s="74"/>
      <c r="AZ28" s="74"/>
      <c r="BA28" s="74"/>
      <c r="BB28" s="74"/>
      <c r="BC28" s="74"/>
      <c r="BD28" s="74"/>
      <c r="BE28" s="74"/>
      <c r="BF28" s="74"/>
      <c r="BG28" s="74"/>
      <c r="BH28" s="74"/>
      <c r="BI28" s="74"/>
      <c r="BJ28" s="74"/>
      <c r="BK28" s="74"/>
      <c r="BL28" s="74"/>
      <c r="BM28" s="74"/>
      <c r="BN28" s="74"/>
      <c r="BO28" s="74"/>
      <c r="BP28" s="74"/>
      <c r="BQ28" s="74"/>
      <c r="BR28" s="74"/>
      <c r="BS28" s="74"/>
      <c r="BT28" s="74"/>
      <c r="BU28" s="74"/>
      <c r="BV28" s="74"/>
      <c r="BW28" s="74"/>
      <c r="BX28" s="74"/>
      <c r="BY28" s="74"/>
      <c r="BZ28" s="74"/>
      <c r="CA28" s="74"/>
      <c r="CB28" s="74"/>
      <c r="CC28" s="74"/>
      <c r="CD28" s="74"/>
      <c r="CE28" s="74"/>
      <c r="CF28" s="74"/>
      <c r="CG28" s="74"/>
      <c r="CH28" s="74"/>
      <c r="CI28" s="74"/>
      <c r="CJ28" s="74"/>
      <c r="CK28" s="74"/>
      <c r="CL28" s="74"/>
      <c r="CM28" s="74"/>
      <c r="CN28" s="74"/>
      <c r="CO28" s="74"/>
      <c r="CP28" s="74"/>
      <c r="CQ28" s="74"/>
      <c r="CR28" s="74"/>
      <c r="CS28" s="74"/>
      <c r="CT28" s="74"/>
      <c r="CU28" s="74"/>
      <c r="CV28" s="74"/>
      <c r="CW28" s="74"/>
      <c r="CX28" s="74"/>
      <c r="CY28" s="74"/>
      <c r="CZ28" s="74"/>
      <c r="DA28" s="74"/>
      <c r="DB28" s="74"/>
      <c r="DC28" s="74"/>
      <c r="DD28" s="74"/>
      <c r="DE28" s="74"/>
      <c r="DF28" s="74"/>
      <c r="DG28" s="74"/>
      <c r="DH28" s="74"/>
      <c r="DI28" s="74"/>
      <c r="DJ28" s="74"/>
      <c r="DK28" s="74"/>
      <c r="DL28" s="74"/>
      <c r="DM28" s="74"/>
      <c r="DN28" s="74"/>
      <c r="DO28" s="74"/>
      <c r="DP28" s="74"/>
      <c r="DQ28" s="74"/>
      <c r="DR28" s="83"/>
    </row>
    <row r="29" spans="1:122" s="82" customFormat="1" ht="12.75" customHeight="1">
      <c r="A29" s="75"/>
      <c r="B29" s="1215"/>
      <c r="C29" s="1246">
        <v>23</v>
      </c>
      <c r="D29" s="1227" t="s">
        <v>145</v>
      </c>
      <c r="E29" s="1247" t="s">
        <v>326</v>
      </c>
      <c r="F29" s="1229">
        <v>39</v>
      </c>
      <c r="G29" s="1230">
        <v>42</v>
      </c>
      <c r="H29" s="1230">
        <v>41</v>
      </c>
      <c r="I29" s="1230">
        <v>41</v>
      </c>
      <c r="J29" s="1230">
        <v>40</v>
      </c>
      <c r="K29" s="1230">
        <v>42</v>
      </c>
      <c r="L29" s="1231"/>
      <c r="M29" s="1232">
        <v>41</v>
      </c>
      <c r="N29" s="1231"/>
      <c r="O29" s="1231"/>
      <c r="P29" s="1231"/>
      <c r="Q29" s="1230">
        <v>39</v>
      </c>
      <c r="R29" s="1230">
        <v>43</v>
      </c>
      <c r="S29" s="1230">
        <v>40</v>
      </c>
      <c r="T29" s="1230">
        <v>41</v>
      </c>
      <c r="U29" s="1230">
        <v>42</v>
      </c>
      <c r="V29" s="1231"/>
      <c r="W29" s="1231"/>
      <c r="X29" s="1233">
        <v>40</v>
      </c>
      <c r="Y29" s="1234">
        <v>41</v>
      </c>
      <c r="Z29" s="175"/>
      <c r="AA29" s="74"/>
      <c r="AB29" s="74"/>
      <c r="AC29" s="74"/>
      <c r="AD29" s="74"/>
      <c r="AE29" s="74"/>
      <c r="AF29" s="74"/>
      <c r="AG29" s="74"/>
      <c r="AH29" s="74"/>
      <c r="AI29" s="74"/>
      <c r="AJ29" s="74"/>
      <c r="AK29" s="74"/>
      <c r="AL29" s="74"/>
      <c r="AM29" s="74"/>
      <c r="AN29" s="74"/>
      <c r="AO29" s="74"/>
      <c r="AP29" s="74"/>
      <c r="AQ29" s="74"/>
      <c r="AR29" s="74"/>
      <c r="AS29" s="74"/>
      <c r="AT29" s="74"/>
      <c r="AU29" s="74"/>
      <c r="AV29" s="74"/>
      <c r="AW29" s="74"/>
      <c r="AX29" s="74"/>
      <c r="AY29" s="74"/>
      <c r="AZ29" s="74"/>
      <c r="BA29" s="74"/>
      <c r="BB29" s="74"/>
      <c r="BC29" s="74"/>
      <c r="BD29" s="74"/>
      <c r="BE29" s="74"/>
      <c r="BF29" s="74"/>
      <c r="BG29" s="74"/>
      <c r="BH29" s="74"/>
      <c r="BI29" s="74"/>
      <c r="BJ29" s="74"/>
      <c r="BK29" s="74"/>
      <c r="BL29" s="74"/>
      <c r="BM29" s="74"/>
      <c r="BN29" s="74"/>
      <c r="BO29" s="74"/>
      <c r="BP29" s="74"/>
      <c r="BQ29" s="74"/>
      <c r="BR29" s="74"/>
      <c r="BS29" s="74"/>
      <c r="BT29" s="74"/>
      <c r="BU29" s="74"/>
      <c r="BV29" s="74"/>
      <c r="BW29" s="74"/>
      <c r="BX29" s="74"/>
      <c r="BY29" s="74"/>
      <c r="BZ29" s="74"/>
      <c r="CA29" s="74"/>
      <c r="CB29" s="74"/>
      <c r="CC29" s="74"/>
      <c r="CD29" s="74"/>
      <c r="CE29" s="74"/>
      <c r="CF29" s="74"/>
      <c r="CG29" s="74"/>
      <c r="CH29" s="74"/>
      <c r="CI29" s="74"/>
      <c r="CJ29" s="74"/>
      <c r="CK29" s="74"/>
      <c r="CL29" s="74"/>
      <c r="CM29" s="74"/>
      <c r="CN29" s="74"/>
      <c r="CO29" s="74"/>
      <c r="CP29" s="74"/>
      <c r="CQ29" s="74"/>
      <c r="CR29" s="74"/>
      <c r="CS29" s="74"/>
      <c r="CT29" s="74"/>
      <c r="CU29" s="74"/>
      <c r="CV29" s="74"/>
      <c r="CW29" s="74"/>
      <c r="CX29" s="74"/>
      <c r="CY29" s="74"/>
      <c r="CZ29" s="74"/>
      <c r="DA29" s="74"/>
      <c r="DB29" s="74"/>
      <c r="DC29" s="74"/>
      <c r="DD29" s="74"/>
      <c r="DE29" s="74"/>
      <c r="DF29" s="74"/>
      <c r="DG29" s="74"/>
      <c r="DH29" s="74"/>
      <c r="DI29" s="74"/>
      <c r="DJ29" s="74"/>
      <c r="DK29" s="74"/>
      <c r="DL29" s="74"/>
      <c r="DM29" s="74"/>
      <c r="DN29" s="74"/>
      <c r="DO29" s="74"/>
      <c r="DP29" s="74"/>
      <c r="DQ29" s="74"/>
      <c r="DR29" s="83"/>
    </row>
    <row r="30" spans="1:122" s="82" customFormat="1" ht="12.75" customHeight="1">
      <c r="A30" s="75"/>
      <c r="B30" s="1215"/>
      <c r="C30" s="1246">
        <v>24</v>
      </c>
      <c r="D30" s="1227" t="s">
        <v>146</v>
      </c>
      <c r="E30" s="1247" t="s">
        <v>327</v>
      </c>
      <c r="F30" s="1229">
        <v>39</v>
      </c>
      <c r="G30" s="1230">
        <v>43</v>
      </c>
      <c r="H30" s="1230">
        <v>43</v>
      </c>
      <c r="I30" s="1230">
        <v>42</v>
      </c>
      <c r="J30" s="1230">
        <v>43</v>
      </c>
      <c r="K30" s="1230">
        <v>43</v>
      </c>
      <c r="L30" s="1231"/>
      <c r="M30" s="1232">
        <v>41</v>
      </c>
      <c r="N30" s="1231"/>
      <c r="O30" s="1231"/>
      <c r="P30" s="1231"/>
      <c r="Q30" s="1230">
        <v>39</v>
      </c>
      <c r="R30" s="1230">
        <v>43</v>
      </c>
      <c r="S30" s="1230">
        <v>43</v>
      </c>
      <c r="T30" s="1230">
        <v>40</v>
      </c>
      <c r="U30" s="1230">
        <v>43</v>
      </c>
      <c r="V30" s="1231"/>
      <c r="W30" s="1231"/>
      <c r="X30" s="1233">
        <v>39</v>
      </c>
      <c r="Y30" s="1234">
        <v>41</v>
      </c>
      <c r="Z30" s="175"/>
      <c r="AA30" s="74"/>
      <c r="AB30" s="74"/>
      <c r="AC30" s="74"/>
      <c r="AD30" s="74"/>
      <c r="AE30" s="74"/>
      <c r="AF30" s="74"/>
      <c r="AG30" s="74"/>
      <c r="AH30" s="74"/>
      <c r="AI30" s="74"/>
      <c r="AJ30" s="74"/>
      <c r="AK30" s="74"/>
      <c r="AL30" s="74"/>
      <c r="AM30" s="74"/>
      <c r="AN30" s="74"/>
      <c r="AO30" s="74"/>
      <c r="AP30" s="74"/>
      <c r="AQ30" s="74"/>
      <c r="AR30" s="74"/>
      <c r="AS30" s="74"/>
      <c r="AT30" s="74"/>
      <c r="AU30" s="74"/>
      <c r="AV30" s="74"/>
      <c r="AW30" s="74"/>
      <c r="AX30" s="74"/>
      <c r="AY30" s="74"/>
      <c r="AZ30" s="74"/>
      <c r="BA30" s="74"/>
      <c r="BB30" s="74"/>
      <c r="BC30" s="74"/>
      <c r="BD30" s="74"/>
      <c r="BE30" s="74"/>
      <c r="BF30" s="74"/>
      <c r="BG30" s="74"/>
      <c r="BH30" s="74"/>
      <c r="BI30" s="74"/>
      <c r="BJ30" s="74"/>
      <c r="BK30" s="74"/>
      <c r="BL30" s="74"/>
      <c r="BM30" s="74"/>
      <c r="BN30" s="74"/>
      <c r="BO30" s="74"/>
      <c r="BP30" s="74"/>
      <c r="BQ30" s="74"/>
      <c r="BR30" s="74"/>
      <c r="BS30" s="74"/>
      <c r="BT30" s="74"/>
      <c r="BU30" s="74"/>
      <c r="BV30" s="74"/>
      <c r="BW30" s="74"/>
      <c r="BX30" s="74"/>
      <c r="BY30" s="74"/>
      <c r="BZ30" s="74"/>
      <c r="CA30" s="74"/>
      <c r="CB30" s="74"/>
      <c r="CC30" s="74"/>
      <c r="CD30" s="74"/>
      <c r="CE30" s="74"/>
      <c r="CF30" s="74"/>
      <c r="CG30" s="74"/>
      <c r="CH30" s="74"/>
      <c r="CI30" s="74"/>
      <c r="CJ30" s="74"/>
      <c r="CK30" s="74"/>
      <c r="CL30" s="74"/>
      <c r="CM30" s="74"/>
      <c r="CN30" s="74"/>
      <c r="CO30" s="74"/>
      <c r="CP30" s="74"/>
      <c r="CQ30" s="74"/>
      <c r="CR30" s="74"/>
      <c r="CS30" s="74"/>
      <c r="CT30" s="74"/>
      <c r="CU30" s="74"/>
      <c r="CV30" s="74"/>
      <c r="CW30" s="74"/>
      <c r="CX30" s="74"/>
      <c r="CY30" s="74"/>
      <c r="CZ30" s="74"/>
      <c r="DA30" s="74"/>
      <c r="DB30" s="74"/>
      <c r="DC30" s="74"/>
      <c r="DD30" s="74"/>
      <c r="DE30" s="74"/>
      <c r="DF30" s="74"/>
      <c r="DG30" s="74"/>
      <c r="DH30" s="74"/>
      <c r="DI30" s="74"/>
      <c r="DJ30" s="74"/>
      <c r="DK30" s="74"/>
      <c r="DL30" s="74"/>
      <c r="DM30" s="74"/>
      <c r="DN30" s="74"/>
      <c r="DO30" s="74"/>
      <c r="DP30" s="74"/>
      <c r="DQ30" s="74"/>
      <c r="DR30" s="83"/>
    </row>
    <row r="31" spans="1:122" s="82" customFormat="1" ht="12.75" customHeight="1">
      <c r="A31" s="75"/>
      <c r="B31" s="1215"/>
      <c r="C31" s="1246">
        <v>25</v>
      </c>
      <c r="D31" s="1227" t="s">
        <v>147</v>
      </c>
      <c r="E31" s="1247" t="s">
        <v>328</v>
      </c>
      <c r="F31" s="1229">
        <v>39</v>
      </c>
      <c r="G31" s="1230">
        <v>41</v>
      </c>
      <c r="H31" s="1230">
        <v>43</v>
      </c>
      <c r="I31" s="1230">
        <v>41</v>
      </c>
      <c r="J31" s="1230">
        <v>41</v>
      </c>
      <c r="K31" s="1230">
        <v>43</v>
      </c>
      <c r="L31" s="1231"/>
      <c r="M31" s="1232">
        <v>40</v>
      </c>
      <c r="N31" s="1231"/>
      <c r="O31" s="1231"/>
      <c r="P31" s="1231"/>
      <c r="Q31" s="1230">
        <v>39</v>
      </c>
      <c r="R31" s="1230">
        <v>42</v>
      </c>
      <c r="S31" s="1230">
        <v>42</v>
      </c>
      <c r="T31" s="1230">
        <v>41</v>
      </c>
      <c r="U31" s="1230">
        <v>39</v>
      </c>
      <c r="V31" s="1231"/>
      <c r="W31" s="1231"/>
      <c r="X31" s="1233">
        <v>38</v>
      </c>
      <c r="Y31" s="1234">
        <v>41</v>
      </c>
      <c r="Z31" s="175"/>
      <c r="AA31" s="74"/>
      <c r="AB31" s="74"/>
      <c r="AC31" s="74"/>
      <c r="AD31" s="74"/>
      <c r="AE31" s="74"/>
      <c r="AF31" s="74"/>
      <c r="AG31" s="74"/>
      <c r="AH31" s="74"/>
      <c r="AI31" s="74"/>
      <c r="AJ31" s="74"/>
      <c r="AK31" s="74"/>
      <c r="AL31" s="74"/>
      <c r="AM31" s="74"/>
      <c r="AN31" s="74"/>
      <c r="AO31" s="74"/>
      <c r="AP31" s="74"/>
      <c r="AQ31" s="74"/>
      <c r="AR31" s="74"/>
      <c r="AS31" s="74"/>
      <c r="AT31" s="74"/>
      <c r="AU31" s="74"/>
      <c r="AV31" s="74"/>
      <c r="AW31" s="74"/>
      <c r="AX31" s="74"/>
      <c r="AY31" s="74"/>
      <c r="AZ31" s="74"/>
      <c r="BA31" s="74"/>
      <c r="BB31" s="74"/>
      <c r="BC31" s="74"/>
      <c r="BD31" s="74"/>
      <c r="BE31" s="74"/>
      <c r="BF31" s="74"/>
      <c r="BG31" s="74"/>
      <c r="BH31" s="74"/>
      <c r="BI31" s="74"/>
      <c r="BJ31" s="74"/>
      <c r="BK31" s="74"/>
      <c r="BL31" s="74"/>
      <c r="BM31" s="74"/>
      <c r="BN31" s="74"/>
      <c r="BO31" s="74"/>
      <c r="BP31" s="74"/>
      <c r="BQ31" s="74"/>
      <c r="BR31" s="74"/>
      <c r="BS31" s="74"/>
      <c r="BT31" s="74"/>
      <c r="BU31" s="74"/>
      <c r="BV31" s="74"/>
      <c r="BW31" s="74"/>
      <c r="BX31" s="74"/>
      <c r="BY31" s="74"/>
      <c r="BZ31" s="74"/>
      <c r="CA31" s="74"/>
      <c r="CB31" s="74"/>
      <c r="CC31" s="74"/>
      <c r="CD31" s="74"/>
      <c r="CE31" s="74"/>
      <c r="CF31" s="74"/>
      <c r="CG31" s="74"/>
      <c r="CH31" s="74"/>
      <c r="CI31" s="74"/>
      <c r="CJ31" s="74"/>
      <c r="CK31" s="74"/>
      <c r="CL31" s="74"/>
      <c r="CM31" s="74"/>
      <c r="CN31" s="74"/>
      <c r="CO31" s="74"/>
      <c r="CP31" s="74"/>
      <c r="CQ31" s="74"/>
      <c r="CR31" s="74"/>
      <c r="CS31" s="74"/>
      <c r="CT31" s="74"/>
      <c r="CU31" s="74"/>
      <c r="CV31" s="74"/>
      <c r="CW31" s="74"/>
      <c r="CX31" s="74"/>
      <c r="CY31" s="74"/>
      <c r="CZ31" s="74"/>
      <c r="DA31" s="74"/>
      <c r="DB31" s="74"/>
      <c r="DC31" s="74"/>
      <c r="DD31" s="74"/>
      <c r="DE31" s="74"/>
      <c r="DF31" s="74"/>
      <c r="DG31" s="74"/>
      <c r="DH31" s="74"/>
      <c r="DI31" s="74"/>
      <c r="DJ31" s="74"/>
      <c r="DK31" s="74"/>
      <c r="DL31" s="74"/>
      <c r="DM31" s="74"/>
      <c r="DN31" s="74"/>
      <c r="DO31" s="74"/>
      <c r="DP31" s="74"/>
      <c r="DQ31" s="74"/>
      <c r="DR31" s="83"/>
    </row>
    <row r="32" spans="1:122" s="82" customFormat="1" ht="12.75" customHeight="1">
      <c r="A32" s="75"/>
      <c r="B32" s="1215"/>
      <c r="C32" s="1246">
        <v>26</v>
      </c>
      <c r="D32" s="1227" t="s">
        <v>148</v>
      </c>
      <c r="E32" s="1247" t="s">
        <v>329</v>
      </c>
      <c r="F32" s="1229">
        <v>37</v>
      </c>
      <c r="G32" s="1230">
        <v>42</v>
      </c>
      <c r="H32" s="1230">
        <v>42</v>
      </c>
      <c r="I32" s="1230">
        <v>41</v>
      </c>
      <c r="J32" s="1230">
        <v>41</v>
      </c>
      <c r="K32" s="1230">
        <v>42</v>
      </c>
      <c r="L32" s="1231"/>
      <c r="M32" s="1232">
        <v>39</v>
      </c>
      <c r="N32" s="1231"/>
      <c r="O32" s="1231"/>
      <c r="P32" s="1231"/>
      <c r="Q32" s="1230">
        <v>37</v>
      </c>
      <c r="R32" s="1230">
        <v>42</v>
      </c>
      <c r="S32" s="1230">
        <v>42</v>
      </c>
      <c r="T32" s="1230">
        <v>40</v>
      </c>
      <c r="U32" s="1230">
        <v>40</v>
      </c>
      <c r="V32" s="1231"/>
      <c r="W32" s="1231"/>
      <c r="X32" s="1233">
        <v>37</v>
      </c>
      <c r="Y32" s="1234">
        <v>40</v>
      </c>
      <c r="Z32" s="175"/>
      <c r="AA32" s="74"/>
      <c r="AB32" s="74"/>
      <c r="AC32" s="74"/>
      <c r="AD32" s="74"/>
      <c r="AE32" s="74"/>
      <c r="AF32" s="74"/>
      <c r="AG32" s="74"/>
      <c r="AH32" s="74"/>
      <c r="AI32" s="74"/>
      <c r="AJ32" s="74"/>
      <c r="AK32" s="74"/>
      <c r="AL32" s="74"/>
      <c r="AM32" s="74"/>
      <c r="AN32" s="74"/>
      <c r="AO32" s="74"/>
      <c r="AP32" s="74"/>
      <c r="AQ32" s="74"/>
      <c r="AR32" s="74"/>
      <c r="AS32" s="74"/>
      <c r="AT32" s="74"/>
      <c r="AU32" s="74"/>
      <c r="AV32" s="74"/>
      <c r="AW32" s="74"/>
      <c r="AX32" s="74"/>
      <c r="AY32" s="74"/>
      <c r="AZ32" s="74"/>
      <c r="BA32" s="74"/>
      <c r="BB32" s="74"/>
      <c r="BC32" s="74"/>
      <c r="BD32" s="74"/>
      <c r="BE32" s="74"/>
      <c r="BF32" s="74"/>
      <c r="BG32" s="74"/>
      <c r="BH32" s="74"/>
      <c r="BI32" s="74"/>
      <c r="BJ32" s="74"/>
      <c r="BK32" s="74"/>
      <c r="BL32" s="74"/>
      <c r="BM32" s="74"/>
      <c r="BN32" s="74"/>
      <c r="BO32" s="74"/>
      <c r="BP32" s="74"/>
      <c r="BQ32" s="74"/>
      <c r="BR32" s="74"/>
      <c r="BS32" s="74"/>
      <c r="BT32" s="74"/>
      <c r="BU32" s="74"/>
      <c r="BV32" s="74"/>
      <c r="BW32" s="74"/>
      <c r="BX32" s="74"/>
      <c r="BY32" s="74"/>
      <c r="BZ32" s="74"/>
      <c r="CA32" s="74"/>
      <c r="CB32" s="74"/>
      <c r="CC32" s="74"/>
      <c r="CD32" s="74"/>
      <c r="CE32" s="74"/>
      <c r="CF32" s="74"/>
      <c r="CG32" s="74"/>
      <c r="CH32" s="74"/>
      <c r="CI32" s="74"/>
      <c r="CJ32" s="74"/>
      <c r="CK32" s="74"/>
      <c r="CL32" s="74"/>
      <c r="CM32" s="74"/>
      <c r="CN32" s="74"/>
      <c r="CO32" s="74"/>
      <c r="CP32" s="74"/>
      <c r="CQ32" s="74"/>
      <c r="CR32" s="74"/>
      <c r="CS32" s="74"/>
      <c r="CT32" s="74"/>
      <c r="CU32" s="74"/>
      <c r="CV32" s="74"/>
      <c r="CW32" s="74"/>
      <c r="CX32" s="74"/>
      <c r="CY32" s="74"/>
      <c r="CZ32" s="74"/>
      <c r="DA32" s="74"/>
      <c r="DB32" s="74"/>
      <c r="DC32" s="74"/>
      <c r="DD32" s="74"/>
      <c r="DE32" s="74"/>
      <c r="DF32" s="74"/>
      <c r="DG32" s="74"/>
      <c r="DH32" s="74"/>
      <c r="DI32" s="74"/>
      <c r="DJ32" s="74"/>
      <c r="DK32" s="74"/>
      <c r="DL32" s="74"/>
      <c r="DM32" s="74"/>
      <c r="DN32" s="74"/>
      <c r="DO32" s="74"/>
      <c r="DP32" s="74"/>
      <c r="DQ32" s="74"/>
      <c r="DR32" s="83"/>
    </row>
    <row r="33" spans="1:122" s="82" customFormat="1" ht="12.75" customHeight="1">
      <c r="A33" s="75"/>
      <c r="B33" s="1215"/>
      <c r="C33" s="1246">
        <v>27</v>
      </c>
      <c r="D33" s="1227" t="s">
        <v>149</v>
      </c>
      <c r="E33" s="1247" t="s">
        <v>330</v>
      </c>
      <c r="F33" s="1229">
        <v>37</v>
      </c>
      <c r="G33" s="1230">
        <v>40</v>
      </c>
      <c r="H33" s="1230">
        <v>42</v>
      </c>
      <c r="I33" s="1230">
        <v>39</v>
      </c>
      <c r="J33" s="1230">
        <v>38</v>
      </c>
      <c r="K33" s="1230">
        <v>41</v>
      </c>
      <c r="L33" s="1231"/>
      <c r="M33" s="1232">
        <v>40</v>
      </c>
      <c r="N33" s="1231"/>
      <c r="O33" s="1231"/>
      <c r="P33" s="1231"/>
      <c r="Q33" s="1230">
        <v>37</v>
      </c>
      <c r="R33" s="1230">
        <v>42</v>
      </c>
      <c r="S33" s="1230">
        <v>39</v>
      </c>
      <c r="T33" s="1230">
        <v>37</v>
      </c>
      <c r="U33" s="1230">
        <v>39</v>
      </c>
      <c r="V33" s="1231"/>
      <c r="W33" s="1231"/>
      <c r="X33" s="1233">
        <v>37</v>
      </c>
      <c r="Y33" s="1234">
        <v>40</v>
      </c>
      <c r="Z33" s="175"/>
      <c r="AA33" s="74"/>
      <c r="AB33" s="74"/>
      <c r="AC33" s="74"/>
      <c r="AD33" s="74"/>
      <c r="AE33" s="74"/>
      <c r="AF33" s="74"/>
      <c r="AG33" s="74"/>
      <c r="AH33" s="74"/>
      <c r="AI33" s="74"/>
      <c r="AJ33" s="74"/>
      <c r="AK33" s="74"/>
      <c r="AL33" s="74"/>
      <c r="AM33" s="74"/>
      <c r="AN33" s="74"/>
      <c r="AO33" s="74"/>
      <c r="AP33" s="74"/>
      <c r="AQ33" s="74"/>
      <c r="AR33" s="74"/>
      <c r="AS33" s="74"/>
      <c r="AT33" s="74"/>
      <c r="AU33" s="74"/>
      <c r="AV33" s="74"/>
      <c r="AW33" s="74"/>
      <c r="AX33" s="74"/>
      <c r="AY33" s="74"/>
      <c r="AZ33" s="74"/>
      <c r="BA33" s="74"/>
      <c r="BB33" s="74"/>
      <c r="BC33" s="74"/>
      <c r="BD33" s="74"/>
      <c r="BE33" s="74"/>
      <c r="BF33" s="74"/>
      <c r="BG33" s="74"/>
      <c r="BH33" s="74"/>
      <c r="BI33" s="74"/>
      <c r="BJ33" s="74"/>
      <c r="BK33" s="74"/>
      <c r="BL33" s="74"/>
      <c r="BM33" s="74"/>
      <c r="BN33" s="74"/>
      <c r="BO33" s="74"/>
      <c r="BP33" s="74"/>
      <c r="BQ33" s="74"/>
      <c r="BR33" s="74"/>
      <c r="BS33" s="74"/>
      <c r="BT33" s="74"/>
      <c r="BU33" s="74"/>
      <c r="BV33" s="74"/>
      <c r="BW33" s="74"/>
      <c r="BX33" s="74"/>
      <c r="BY33" s="74"/>
      <c r="BZ33" s="74"/>
      <c r="CA33" s="74"/>
      <c r="CB33" s="74"/>
      <c r="CC33" s="74"/>
      <c r="CD33" s="74"/>
      <c r="CE33" s="74"/>
      <c r="CF33" s="74"/>
      <c r="CG33" s="74"/>
      <c r="CH33" s="74"/>
      <c r="CI33" s="74"/>
      <c r="CJ33" s="74"/>
      <c r="CK33" s="74"/>
      <c r="CL33" s="74"/>
      <c r="CM33" s="74"/>
      <c r="CN33" s="74"/>
      <c r="CO33" s="74"/>
      <c r="CP33" s="74"/>
      <c r="CQ33" s="74"/>
      <c r="CR33" s="74"/>
      <c r="CS33" s="74"/>
      <c r="CT33" s="74"/>
      <c r="CU33" s="74"/>
      <c r="CV33" s="74"/>
      <c r="CW33" s="74"/>
      <c r="CX33" s="74"/>
      <c r="CY33" s="74"/>
      <c r="CZ33" s="74"/>
      <c r="DA33" s="74"/>
      <c r="DB33" s="74"/>
      <c r="DC33" s="74"/>
      <c r="DD33" s="74"/>
      <c r="DE33" s="74"/>
      <c r="DF33" s="74"/>
      <c r="DG33" s="74"/>
      <c r="DH33" s="74"/>
      <c r="DI33" s="74"/>
      <c r="DJ33" s="74"/>
      <c r="DK33" s="74"/>
      <c r="DL33" s="74"/>
      <c r="DM33" s="74"/>
      <c r="DN33" s="74"/>
      <c r="DO33" s="74"/>
      <c r="DP33" s="74"/>
      <c r="DQ33" s="74"/>
      <c r="DR33" s="83"/>
    </row>
    <row r="34" spans="1:122" s="82" customFormat="1" ht="12.75" customHeight="1">
      <c r="A34" s="85"/>
      <c r="B34" s="1215"/>
      <c r="C34" s="1246">
        <v>28</v>
      </c>
      <c r="D34" s="1248" t="s">
        <v>150</v>
      </c>
      <c r="E34" s="1249" t="s">
        <v>331</v>
      </c>
      <c r="F34" s="1229">
        <v>39</v>
      </c>
      <c r="G34" s="1230">
        <v>43</v>
      </c>
      <c r="H34" s="1230">
        <v>43</v>
      </c>
      <c r="I34" s="1230">
        <v>43</v>
      </c>
      <c r="J34" s="1230">
        <v>43</v>
      </c>
      <c r="K34" s="1230">
        <v>43</v>
      </c>
      <c r="L34" s="1250"/>
      <c r="M34" s="1251">
        <v>41</v>
      </c>
      <c r="N34" s="1250"/>
      <c r="O34" s="1250"/>
      <c r="P34" s="1250"/>
      <c r="Q34" s="1230">
        <v>38</v>
      </c>
      <c r="R34" s="1230">
        <v>43</v>
      </c>
      <c r="S34" s="1230">
        <v>43</v>
      </c>
      <c r="T34" s="1230">
        <v>38</v>
      </c>
      <c r="U34" s="1230">
        <v>41</v>
      </c>
      <c r="V34" s="1250"/>
      <c r="W34" s="1250"/>
      <c r="X34" s="1233">
        <v>39</v>
      </c>
      <c r="Y34" s="1234">
        <v>41</v>
      </c>
      <c r="Z34" s="175"/>
      <c r="AA34" s="74"/>
      <c r="AB34" s="74"/>
      <c r="AC34" s="74"/>
      <c r="AD34" s="74"/>
      <c r="AE34" s="74"/>
      <c r="AF34" s="74"/>
      <c r="AG34" s="74"/>
      <c r="AH34" s="74"/>
      <c r="AI34" s="74"/>
      <c r="AJ34" s="74"/>
      <c r="AK34" s="74"/>
      <c r="AL34" s="74"/>
      <c r="AM34" s="74"/>
      <c r="AN34" s="74"/>
      <c r="AO34" s="74"/>
      <c r="AP34" s="74"/>
      <c r="AQ34" s="74"/>
      <c r="AR34" s="74"/>
      <c r="AS34" s="74"/>
      <c r="AT34" s="74"/>
      <c r="AU34" s="74"/>
      <c r="AV34" s="74"/>
      <c r="AW34" s="74"/>
      <c r="AX34" s="74"/>
      <c r="AY34" s="74"/>
      <c r="AZ34" s="74"/>
      <c r="BA34" s="74"/>
      <c r="BB34" s="74"/>
      <c r="BC34" s="74"/>
      <c r="BD34" s="74"/>
      <c r="BE34" s="74"/>
      <c r="BF34" s="74"/>
      <c r="BG34" s="74"/>
      <c r="BH34" s="74"/>
      <c r="BI34" s="74"/>
      <c r="BJ34" s="74"/>
      <c r="BK34" s="74"/>
      <c r="BL34" s="74"/>
      <c r="BM34" s="74"/>
      <c r="BN34" s="74"/>
      <c r="BO34" s="74"/>
      <c r="BP34" s="74"/>
      <c r="BQ34" s="74"/>
      <c r="BR34" s="74"/>
      <c r="BS34" s="74"/>
      <c r="BT34" s="74"/>
      <c r="BU34" s="74"/>
      <c r="BV34" s="74"/>
      <c r="BW34" s="74"/>
      <c r="BX34" s="74"/>
      <c r="BY34" s="74"/>
      <c r="BZ34" s="74"/>
      <c r="CA34" s="74"/>
      <c r="CB34" s="74"/>
      <c r="CC34" s="74"/>
      <c r="CD34" s="74"/>
      <c r="CE34" s="74"/>
      <c r="CF34" s="74"/>
      <c r="CG34" s="74"/>
      <c r="CH34" s="74"/>
      <c r="CI34" s="74"/>
      <c r="CJ34" s="74"/>
      <c r="CK34" s="74"/>
      <c r="CL34" s="74"/>
      <c r="CM34" s="74"/>
      <c r="CN34" s="74"/>
      <c r="CO34" s="74"/>
      <c r="CP34" s="74"/>
      <c r="CQ34" s="74"/>
      <c r="CR34" s="74"/>
      <c r="CS34" s="74"/>
      <c r="CT34" s="74"/>
      <c r="CU34" s="74"/>
      <c r="CV34" s="74"/>
      <c r="CW34" s="74"/>
      <c r="CX34" s="74"/>
      <c r="CY34" s="74"/>
      <c r="CZ34" s="74"/>
      <c r="DA34" s="74"/>
      <c r="DB34" s="74"/>
      <c r="DC34" s="74"/>
      <c r="DD34" s="74"/>
      <c r="DE34" s="74"/>
      <c r="DF34" s="74"/>
      <c r="DG34" s="74"/>
      <c r="DH34" s="74"/>
      <c r="DI34" s="74"/>
      <c r="DJ34" s="74"/>
      <c r="DK34" s="74"/>
      <c r="DL34" s="74"/>
      <c r="DM34" s="74"/>
      <c r="DN34" s="74"/>
      <c r="DO34" s="74"/>
      <c r="DP34" s="74"/>
      <c r="DQ34" s="74"/>
      <c r="DR34" s="83"/>
    </row>
    <row r="35" spans="1:122" s="82" customFormat="1" ht="12.75" customHeight="1">
      <c r="A35" s="85"/>
      <c r="B35" s="1215"/>
      <c r="C35" s="1246">
        <v>29</v>
      </c>
      <c r="D35" s="1252" t="s">
        <v>151</v>
      </c>
      <c r="E35" s="1253" t="s">
        <v>332</v>
      </c>
      <c r="F35" s="1229">
        <v>38</v>
      </c>
      <c r="G35" s="1230">
        <v>43</v>
      </c>
      <c r="H35" s="1230">
        <v>43</v>
      </c>
      <c r="I35" s="1230">
        <v>43</v>
      </c>
      <c r="J35" s="1230">
        <v>43</v>
      </c>
      <c r="K35" s="1230">
        <v>43</v>
      </c>
      <c r="L35" s="1231"/>
      <c r="M35" s="1232">
        <v>41</v>
      </c>
      <c r="N35" s="1231"/>
      <c r="O35" s="1231"/>
      <c r="P35" s="1231"/>
      <c r="Q35" s="1230">
        <v>39</v>
      </c>
      <c r="R35" s="1230">
        <v>43</v>
      </c>
      <c r="S35" s="1230">
        <v>43</v>
      </c>
      <c r="T35" s="1230">
        <v>40</v>
      </c>
      <c r="U35" s="1230">
        <v>42</v>
      </c>
      <c r="V35" s="1231"/>
      <c r="W35" s="1231"/>
      <c r="X35" s="1233">
        <v>38</v>
      </c>
      <c r="Y35" s="1234">
        <v>41</v>
      </c>
      <c r="Z35" s="175"/>
      <c r="AA35" s="74"/>
      <c r="AB35" s="74"/>
      <c r="AC35" s="74"/>
      <c r="AD35" s="74"/>
      <c r="AE35" s="74"/>
      <c r="AF35" s="74"/>
      <c r="AG35" s="74"/>
      <c r="AH35" s="74"/>
      <c r="AI35" s="74"/>
      <c r="AJ35" s="74"/>
      <c r="AK35" s="74"/>
      <c r="AL35" s="74"/>
      <c r="AM35" s="74"/>
      <c r="AN35" s="74"/>
      <c r="AO35" s="74"/>
      <c r="AP35" s="74"/>
      <c r="AQ35" s="74"/>
      <c r="AR35" s="74"/>
      <c r="AS35" s="74"/>
      <c r="AT35" s="74"/>
      <c r="AU35" s="74"/>
      <c r="AV35" s="74"/>
      <c r="AW35" s="74"/>
      <c r="AX35" s="74"/>
      <c r="AY35" s="74"/>
      <c r="AZ35" s="74"/>
      <c r="BA35" s="74"/>
      <c r="BB35" s="74"/>
      <c r="BC35" s="74"/>
      <c r="BD35" s="74"/>
      <c r="BE35" s="74"/>
      <c r="BF35" s="74"/>
      <c r="BG35" s="74"/>
      <c r="BH35" s="74"/>
      <c r="BI35" s="74"/>
      <c r="BJ35" s="74"/>
      <c r="BK35" s="74"/>
      <c r="BL35" s="74"/>
      <c r="BM35" s="74"/>
      <c r="BN35" s="74"/>
      <c r="BO35" s="74"/>
      <c r="BP35" s="74"/>
      <c r="BQ35" s="74"/>
      <c r="BR35" s="74"/>
      <c r="BS35" s="74"/>
      <c r="BT35" s="74"/>
      <c r="BU35" s="74"/>
      <c r="BV35" s="74"/>
      <c r="BW35" s="74"/>
      <c r="BX35" s="74"/>
      <c r="BY35" s="74"/>
      <c r="BZ35" s="74"/>
      <c r="CA35" s="74"/>
      <c r="CB35" s="74"/>
      <c r="CC35" s="74"/>
      <c r="CD35" s="74"/>
      <c r="CE35" s="74"/>
      <c r="CF35" s="74"/>
      <c r="CG35" s="74"/>
      <c r="CH35" s="74"/>
      <c r="CI35" s="74"/>
      <c r="CJ35" s="74"/>
      <c r="CK35" s="74"/>
      <c r="CL35" s="74"/>
      <c r="CM35" s="74"/>
      <c r="CN35" s="74"/>
      <c r="CO35" s="74"/>
      <c r="CP35" s="74"/>
      <c r="CQ35" s="74"/>
      <c r="CR35" s="74"/>
      <c r="CS35" s="74"/>
      <c r="CT35" s="74"/>
      <c r="CU35" s="74"/>
      <c r="CV35" s="74"/>
      <c r="CW35" s="74"/>
      <c r="CX35" s="74"/>
      <c r="CY35" s="74"/>
      <c r="CZ35" s="74"/>
      <c r="DA35" s="74"/>
      <c r="DB35" s="74"/>
      <c r="DC35" s="74"/>
      <c r="DD35" s="74"/>
      <c r="DE35" s="74"/>
      <c r="DF35" s="74"/>
      <c r="DG35" s="74"/>
      <c r="DH35" s="74"/>
      <c r="DI35" s="74"/>
      <c r="DJ35" s="74"/>
      <c r="DK35" s="74"/>
      <c r="DL35" s="74"/>
      <c r="DM35" s="74"/>
      <c r="DN35" s="74"/>
      <c r="DO35" s="74"/>
      <c r="DP35" s="74"/>
      <c r="DQ35" s="74"/>
      <c r="DR35" s="83"/>
    </row>
    <row r="36" spans="1:122" s="82" customFormat="1" ht="12.75" customHeight="1">
      <c r="A36" s="2529"/>
      <c r="B36" s="1215"/>
      <c r="C36" s="1246">
        <v>30</v>
      </c>
      <c r="D36" s="1227" t="s">
        <v>152</v>
      </c>
      <c r="E36" s="1247" t="s">
        <v>333</v>
      </c>
      <c r="F36" s="1229">
        <v>38</v>
      </c>
      <c r="G36" s="1230">
        <v>41</v>
      </c>
      <c r="H36" s="1230">
        <v>42</v>
      </c>
      <c r="I36" s="1230">
        <v>40</v>
      </c>
      <c r="J36" s="1230">
        <v>41</v>
      </c>
      <c r="K36" s="1230">
        <v>42</v>
      </c>
      <c r="L36" s="1231"/>
      <c r="M36" s="1232">
        <v>40</v>
      </c>
      <c r="N36" s="1231"/>
      <c r="O36" s="1231"/>
      <c r="P36" s="1231"/>
      <c r="Q36" s="1230">
        <v>38</v>
      </c>
      <c r="R36" s="1230">
        <v>42</v>
      </c>
      <c r="S36" s="1230">
        <v>40</v>
      </c>
      <c r="T36" s="1230">
        <v>38</v>
      </c>
      <c r="U36" s="1230">
        <v>39</v>
      </c>
      <c r="V36" s="1231"/>
      <c r="W36" s="1231"/>
      <c r="X36" s="1233">
        <v>38</v>
      </c>
      <c r="Y36" s="1234">
        <v>41</v>
      </c>
      <c r="Z36" s="175"/>
      <c r="AA36" s="74"/>
      <c r="AB36" s="74"/>
      <c r="AC36" s="74"/>
      <c r="AD36" s="74"/>
      <c r="AE36" s="74"/>
      <c r="AF36" s="74"/>
      <c r="AG36" s="74"/>
      <c r="AH36" s="74"/>
      <c r="AI36" s="74"/>
      <c r="AJ36" s="74"/>
      <c r="AK36" s="74"/>
      <c r="AL36" s="74"/>
      <c r="AM36" s="74"/>
      <c r="AN36" s="74"/>
      <c r="AO36" s="74"/>
      <c r="AP36" s="74"/>
      <c r="AQ36" s="74"/>
      <c r="AR36" s="74"/>
      <c r="AS36" s="74"/>
      <c r="AT36" s="74"/>
      <c r="AU36" s="74"/>
      <c r="AV36" s="74"/>
      <c r="AW36" s="74"/>
      <c r="AX36" s="74"/>
      <c r="AY36" s="74"/>
      <c r="AZ36" s="74"/>
      <c r="BA36" s="74"/>
      <c r="BB36" s="74"/>
      <c r="BC36" s="74"/>
      <c r="BD36" s="74"/>
      <c r="BE36" s="74"/>
      <c r="BF36" s="74"/>
      <c r="BG36" s="74"/>
      <c r="BH36" s="74"/>
      <c r="BI36" s="74"/>
      <c r="BJ36" s="74"/>
      <c r="BK36" s="74"/>
      <c r="BL36" s="74"/>
      <c r="BM36" s="74"/>
      <c r="BN36" s="74"/>
      <c r="BO36" s="74"/>
      <c r="BP36" s="74"/>
      <c r="BQ36" s="74"/>
      <c r="BR36" s="74"/>
      <c r="BS36" s="74"/>
      <c r="BT36" s="74"/>
      <c r="BU36" s="74"/>
      <c r="BV36" s="74"/>
      <c r="BW36" s="74"/>
      <c r="BX36" s="74"/>
      <c r="BY36" s="74"/>
      <c r="BZ36" s="74"/>
      <c r="CA36" s="74"/>
      <c r="CB36" s="74"/>
      <c r="CC36" s="74"/>
      <c r="CD36" s="74"/>
      <c r="CE36" s="74"/>
      <c r="CF36" s="74"/>
      <c r="CG36" s="74"/>
      <c r="CH36" s="74"/>
      <c r="CI36" s="74"/>
      <c r="CJ36" s="74"/>
      <c r="CK36" s="74"/>
      <c r="CL36" s="74"/>
      <c r="CM36" s="74"/>
      <c r="CN36" s="74"/>
      <c r="CO36" s="74"/>
      <c r="CP36" s="74"/>
      <c r="CQ36" s="74"/>
      <c r="CR36" s="74"/>
      <c r="CS36" s="74"/>
      <c r="CT36" s="74"/>
      <c r="CU36" s="74"/>
      <c r="CV36" s="74"/>
      <c r="CW36" s="74"/>
      <c r="CX36" s="74"/>
      <c r="CY36" s="74"/>
      <c r="CZ36" s="74"/>
      <c r="DA36" s="74"/>
      <c r="DB36" s="74"/>
      <c r="DC36" s="74"/>
      <c r="DD36" s="74"/>
      <c r="DE36" s="74"/>
      <c r="DF36" s="74"/>
      <c r="DG36" s="74"/>
      <c r="DH36" s="74"/>
      <c r="DI36" s="74"/>
      <c r="DJ36" s="74"/>
      <c r="DK36" s="74"/>
      <c r="DL36" s="74"/>
      <c r="DM36" s="74"/>
      <c r="DN36" s="74"/>
      <c r="DO36" s="74"/>
      <c r="DP36" s="74"/>
      <c r="DQ36" s="74"/>
      <c r="DR36" s="83"/>
    </row>
    <row r="37" spans="1:122" s="82" customFormat="1" ht="12.75" customHeight="1">
      <c r="A37" s="2529"/>
      <c r="B37" s="1215"/>
      <c r="C37" s="1246">
        <v>31</v>
      </c>
      <c r="D37" s="1227" t="s">
        <v>153</v>
      </c>
      <c r="E37" s="1247" t="s">
        <v>334</v>
      </c>
      <c r="F37" s="1229">
        <v>39</v>
      </c>
      <c r="G37" s="1230">
        <v>43</v>
      </c>
      <c r="H37" s="1230">
        <v>43</v>
      </c>
      <c r="I37" s="1230">
        <v>42</v>
      </c>
      <c r="J37" s="1230">
        <v>41</v>
      </c>
      <c r="K37" s="1230">
        <v>43</v>
      </c>
      <c r="L37" s="1231"/>
      <c r="M37" s="1232">
        <v>40</v>
      </c>
      <c r="N37" s="1231"/>
      <c r="O37" s="1231"/>
      <c r="P37" s="1231"/>
      <c r="Q37" s="1230">
        <v>40</v>
      </c>
      <c r="R37" s="1230">
        <v>43</v>
      </c>
      <c r="S37" s="1230">
        <v>42</v>
      </c>
      <c r="T37" s="1230">
        <v>40</v>
      </c>
      <c r="U37" s="1230">
        <v>43</v>
      </c>
      <c r="V37" s="1231"/>
      <c r="W37" s="1231"/>
      <c r="X37" s="1233">
        <v>40</v>
      </c>
      <c r="Y37" s="1234">
        <v>41</v>
      </c>
      <c r="Z37" s="175"/>
      <c r="AA37" s="74"/>
      <c r="AB37" s="74"/>
      <c r="AC37" s="74"/>
      <c r="AD37" s="74"/>
      <c r="AE37" s="74"/>
      <c r="AF37" s="74"/>
      <c r="AG37" s="74"/>
      <c r="AH37" s="74"/>
      <c r="AI37" s="74"/>
      <c r="AJ37" s="74"/>
      <c r="AK37" s="74"/>
      <c r="AL37" s="74"/>
      <c r="AM37" s="74"/>
      <c r="AN37" s="74"/>
      <c r="AO37" s="74"/>
      <c r="AP37" s="74"/>
      <c r="AQ37" s="74"/>
      <c r="AR37" s="74"/>
      <c r="AS37" s="74"/>
      <c r="AT37" s="74"/>
      <c r="AU37" s="74"/>
      <c r="AV37" s="74"/>
      <c r="AW37" s="74"/>
      <c r="AX37" s="74"/>
      <c r="AY37" s="74"/>
      <c r="AZ37" s="74"/>
      <c r="BA37" s="74"/>
      <c r="BB37" s="74"/>
      <c r="BC37" s="74"/>
      <c r="BD37" s="74"/>
      <c r="BE37" s="74"/>
      <c r="BF37" s="74"/>
      <c r="BG37" s="74"/>
      <c r="BH37" s="74"/>
      <c r="BI37" s="74"/>
      <c r="BJ37" s="74"/>
      <c r="BK37" s="74"/>
      <c r="BL37" s="74"/>
      <c r="BM37" s="74"/>
      <c r="BN37" s="74"/>
      <c r="BO37" s="74"/>
      <c r="BP37" s="74"/>
      <c r="BQ37" s="74"/>
      <c r="BR37" s="74"/>
      <c r="BS37" s="74"/>
      <c r="BT37" s="74"/>
      <c r="BU37" s="74"/>
      <c r="BV37" s="74"/>
      <c r="BW37" s="74"/>
      <c r="BX37" s="74"/>
      <c r="BY37" s="74"/>
      <c r="BZ37" s="74"/>
      <c r="CA37" s="74"/>
      <c r="CB37" s="74"/>
      <c r="CC37" s="74"/>
      <c r="CD37" s="74"/>
      <c r="CE37" s="74"/>
      <c r="CF37" s="74"/>
      <c r="CG37" s="74"/>
      <c r="CH37" s="74"/>
      <c r="CI37" s="74"/>
      <c r="CJ37" s="74"/>
      <c r="CK37" s="74"/>
      <c r="CL37" s="74"/>
      <c r="CM37" s="74"/>
      <c r="CN37" s="74"/>
      <c r="CO37" s="74"/>
      <c r="CP37" s="74"/>
      <c r="CQ37" s="74"/>
      <c r="CR37" s="74"/>
      <c r="CS37" s="74"/>
      <c r="CT37" s="74"/>
      <c r="CU37" s="74"/>
      <c r="CV37" s="74"/>
      <c r="CW37" s="74"/>
      <c r="CX37" s="74"/>
      <c r="CY37" s="74"/>
      <c r="CZ37" s="74"/>
      <c r="DA37" s="74"/>
      <c r="DB37" s="74"/>
      <c r="DC37" s="74"/>
      <c r="DD37" s="74"/>
      <c r="DE37" s="74"/>
      <c r="DF37" s="74"/>
      <c r="DG37" s="74"/>
      <c r="DH37" s="74"/>
      <c r="DI37" s="74"/>
      <c r="DJ37" s="74"/>
      <c r="DK37" s="74"/>
      <c r="DL37" s="74"/>
      <c r="DM37" s="74"/>
      <c r="DN37" s="74"/>
      <c r="DO37" s="74"/>
      <c r="DP37" s="74"/>
      <c r="DQ37" s="74"/>
      <c r="DR37" s="83"/>
    </row>
    <row r="38" spans="1:122" s="82" customFormat="1" ht="12.75" customHeight="1">
      <c r="A38" s="2529"/>
      <c r="B38" s="1237"/>
      <c r="C38" s="1246">
        <v>32</v>
      </c>
      <c r="D38" s="1248" t="s">
        <v>154</v>
      </c>
      <c r="E38" s="1247" t="s">
        <v>335</v>
      </c>
      <c r="F38" s="1229">
        <v>38</v>
      </c>
      <c r="G38" s="1230">
        <v>41</v>
      </c>
      <c r="H38" s="1230">
        <v>42</v>
      </c>
      <c r="I38" s="1230">
        <v>41</v>
      </c>
      <c r="J38" s="1230">
        <v>40</v>
      </c>
      <c r="K38" s="1230">
        <v>43</v>
      </c>
      <c r="L38" s="1231"/>
      <c r="M38" s="1232">
        <v>40</v>
      </c>
      <c r="N38" s="1231"/>
      <c r="O38" s="1231"/>
      <c r="P38" s="1231"/>
      <c r="Q38" s="1230">
        <v>39</v>
      </c>
      <c r="R38" s="1230">
        <v>43</v>
      </c>
      <c r="S38" s="1230">
        <v>42</v>
      </c>
      <c r="T38" s="1230">
        <v>39</v>
      </c>
      <c r="U38" s="1230">
        <v>42</v>
      </c>
      <c r="V38" s="1231"/>
      <c r="W38" s="1231"/>
      <c r="X38" s="1233">
        <v>38</v>
      </c>
      <c r="Y38" s="1234">
        <v>41</v>
      </c>
      <c r="Z38" s="175"/>
      <c r="AA38" s="74"/>
      <c r="AB38" s="74"/>
      <c r="AC38" s="74"/>
      <c r="AD38" s="74"/>
      <c r="AE38" s="74"/>
      <c r="AF38" s="74"/>
      <c r="AG38" s="74"/>
      <c r="AH38" s="74"/>
      <c r="AI38" s="74"/>
      <c r="AJ38" s="74"/>
      <c r="AK38" s="74"/>
      <c r="AL38" s="74"/>
      <c r="AM38" s="74"/>
      <c r="AN38" s="74"/>
      <c r="AO38" s="74"/>
      <c r="AP38" s="74"/>
      <c r="AQ38" s="74"/>
      <c r="AR38" s="74"/>
      <c r="AS38" s="74"/>
      <c r="AT38" s="74"/>
      <c r="AU38" s="74"/>
      <c r="AV38" s="74"/>
      <c r="AW38" s="74"/>
      <c r="AX38" s="74"/>
      <c r="AY38" s="74"/>
      <c r="AZ38" s="74"/>
      <c r="BA38" s="74"/>
      <c r="BB38" s="74"/>
      <c r="BC38" s="74"/>
      <c r="BD38" s="74"/>
      <c r="BE38" s="74"/>
      <c r="BF38" s="74"/>
      <c r="BG38" s="74"/>
      <c r="BH38" s="74"/>
      <c r="BI38" s="74"/>
      <c r="BJ38" s="74"/>
      <c r="BK38" s="74"/>
      <c r="BL38" s="74"/>
      <c r="BM38" s="74"/>
      <c r="BN38" s="74"/>
      <c r="BO38" s="74"/>
      <c r="BP38" s="74"/>
      <c r="BQ38" s="74"/>
      <c r="BR38" s="74"/>
      <c r="BS38" s="74"/>
      <c r="BT38" s="74"/>
      <c r="BU38" s="74"/>
      <c r="BV38" s="74"/>
      <c r="BW38" s="74"/>
      <c r="BX38" s="74"/>
      <c r="BY38" s="74"/>
      <c r="BZ38" s="74"/>
      <c r="CA38" s="74"/>
      <c r="CB38" s="74"/>
      <c r="CC38" s="74"/>
      <c r="CD38" s="74"/>
      <c r="CE38" s="74"/>
      <c r="CF38" s="74"/>
      <c r="CG38" s="74"/>
      <c r="CH38" s="74"/>
      <c r="CI38" s="74"/>
      <c r="CJ38" s="74"/>
      <c r="CK38" s="74"/>
      <c r="CL38" s="74"/>
      <c r="CM38" s="74"/>
      <c r="CN38" s="74"/>
      <c r="CO38" s="74"/>
      <c r="CP38" s="74"/>
      <c r="CQ38" s="74"/>
      <c r="CR38" s="74"/>
      <c r="CS38" s="74"/>
      <c r="CT38" s="74"/>
      <c r="CU38" s="74"/>
      <c r="CV38" s="74"/>
      <c r="CW38" s="74"/>
      <c r="CX38" s="74"/>
      <c r="CY38" s="74"/>
      <c r="CZ38" s="74"/>
      <c r="DA38" s="74"/>
      <c r="DB38" s="74"/>
      <c r="DC38" s="74"/>
      <c r="DD38" s="74"/>
      <c r="DE38" s="74"/>
      <c r="DF38" s="74"/>
      <c r="DG38" s="74"/>
      <c r="DH38" s="74"/>
      <c r="DI38" s="74"/>
      <c r="DJ38" s="74"/>
      <c r="DK38" s="74"/>
      <c r="DL38" s="74"/>
      <c r="DM38" s="74"/>
      <c r="DN38" s="74"/>
      <c r="DO38" s="74"/>
      <c r="DP38" s="74"/>
      <c r="DQ38" s="74"/>
      <c r="DR38" s="83"/>
    </row>
    <row r="39" spans="1:122" s="82" customFormat="1" ht="12.75" customHeight="1">
      <c r="A39" s="2529"/>
      <c r="B39" s="1215" t="s">
        <v>336</v>
      </c>
      <c r="C39" s="1254"/>
      <c r="D39" s="1255" t="s">
        <v>337</v>
      </c>
      <c r="E39" s="1256" t="s">
        <v>338</v>
      </c>
      <c r="F39" s="1239">
        <v>25</v>
      </c>
      <c r="G39" s="1240">
        <v>25</v>
      </c>
      <c r="H39" s="1240">
        <v>25</v>
      </c>
      <c r="I39" s="1240">
        <v>23</v>
      </c>
      <c r="J39" s="1240">
        <v>23</v>
      </c>
      <c r="K39" s="1240">
        <v>25</v>
      </c>
      <c r="L39" s="1231"/>
      <c r="M39" s="1241">
        <v>21</v>
      </c>
      <c r="N39" s="1231"/>
      <c r="O39" s="1231"/>
      <c r="P39" s="1231"/>
      <c r="Q39" s="1240">
        <v>20</v>
      </c>
      <c r="R39" s="1240">
        <v>25</v>
      </c>
      <c r="S39" s="1240">
        <v>25</v>
      </c>
      <c r="T39" s="1240">
        <v>21</v>
      </c>
      <c r="U39" s="1240">
        <v>25</v>
      </c>
      <c r="V39" s="1231"/>
      <c r="W39" s="1231"/>
      <c r="X39" s="1242">
        <v>24</v>
      </c>
      <c r="Y39" s="1243">
        <v>30</v>
      </c>
      <c r="Z39" s="175"/>
      <c r="AA39" s="74"/>
      <c r="AB39" s="74"/>
      <c r="AC39" s="74"/>
      <c r="AD39" s="74"/>
      <c r="AE39" s="74"/>
      <c r="AF39" s="74"/>
      <c r="AG39" s="74"/>
      <c r="AH39" s="74"/>
      <c r="AI39" s="74"/>
      <c r="AJ39" s="74"/>
      <c r="AK39" s="74"/>
      <c r="AL39" s="74"/>
      <c r="AM39" s="74"/>
      <c r="AN39" s="74"/>
      <c r="AO39" s="74"/>
      <c r="AP39" s="74"/>
      <c r="AQ39" s="74"/>
      <c r="AR39" s="74"/>
      <c r="AS39" s="74"/>
      <c r="AT39" s="74"/>
      <c r="AU39" s="74"/>
      <c r="AV39" s="74"/>
      <c r="AW39" s="74"/>
      <c r="AX39" s="74"/>
      <c r="AY39" s="74"/>
      <c r="AZ39" s="74"/>
      <c r="BA39" s="74"/>
      <c r="BB39" s="74"/>
      <c r="BC39" s="74"/>
      <c r="BD39" s="74"/>
      <c r="BE39" s="74"/>
      <c r="BF39" s="74"/>
      <c r="BG39" s="74"/>
      <c r="BH39" s="74"/>
      <c r="BI39" s="74"/>
      <c r="BJ39" s="74"/>
      <c r="BK39" s="74"/>
      <c r="BL39" s="74"/>
      <c r="BM39" s="74"/>
      <c r="BN39" s="74"/>
      <c r="BO39" s="74"/>
      <c r="BP39" s="74"/>
      <c r="BQ39" s="74"/>
      <c r="BR39" s="74"/>
      <c r="BS39" s="74"/>
      <c r="BT39" s="74"/>
      <c r="BU39" s="74"/>
      <c r="BV39" s="74"/>
      <c r="BW39" s="74"/>
      <c r="BX39" s="74"/>
      <c r="BY39" s="74"/>
      <c r="BZ39" s="74"/>
      <c r="CA39" s="74"/>
      <c r="CB39" s="74"/>
      <c r="CC39" s="74"/>
      <c r="CD39" s="74"/>
      <c r="CE39" s="74"/>
      <c r="CF39" s="74"/>
      <c r="CG39" s="74"/>
      <c r="CH39" s="74"/>
      <c r="CI39" s="74"/>
      <c r="CJ39" s="74"/>
      <c r="CK39" s="74"/>
      <c r="CL39" s="74"/>
      <c r="CM39" s="74"/>
      <c r="CN39" s="74"/>
      <c r="CO39" s="74"/>
      <c r="CP39" s="74"/>
      <c r="CQ39" s="74"/>
      <c r="CR39" s="74"/>
      <c r="CS39" s="74"/>
      <c r="CT39" s="74"/>
      <c r="CU39" s="74"/>
      <c r="CV39" s="74"/>
      <c r="CW39" s="74"/>
      <c r="CX39" s="74"/>
      <c r="CY39" s="74"/>
      <c r="CZ39" s="74"/>
      <c r="DA39" s="74"/>
      <c r="DB39" s="74"/>
      <c r="DC39" s="74"/>
      <c r="DD39" s="74"/>
      <c r="DE39" s="74"/>
      <c r="DF39" s="74"/>
      <c r="DG39" s="74"/>
      <c r="DH39" s="74"/>
      <c r="DI39" s="74"/>
      <c r="DJ39" s="74"/>
      <c r="DK39" s="74"/>
      <c r="DL39" s="74"/>
      <c r="DM39" s="74"/>
      <c r="DN39" s="74"/>
      <c r="DO39" s="74"/>
      <c r="DP39" s="74"/>
      <c r="DQ39" s="74"/>
      <c r="DR39" s="83"/>
    </row>
    <row r="40" spans="1:122" s="1260" customFormat="1" ht="12.75" customHeight="1">
      <c r="A40" s="2529"/>
      <c r="B40" s="1257" t="s">
        <v>339</v>
      </c>
      <c r="C40" s="1258">
        <v>33</v>
      </c>
      <c r="D40" s="1227" t="s">
        <v>156</v>
      </c>
      <c r="E40" s="1253" t="s">
        <v>340</v>
      </c>
      <c r="F40" s="1229">
        <v>42</v>
      </c>
      <c r="G40" s="1230">
        <v>40</v>
      </c>
      <c r="H40" s="1230">
        <v>41</v>
      </c>
      <c r="I40" s="1230">
        <v>40</v>
      </c>
      <c r="J40" s="1230">
        <v>39</v>
      </c>
      <c r="K40" s="1230">
        <v>42</v>
      </c>
      <c r="L40" s="1231"/>
      <c r="M40" s="1232">
        <v>38</v>
      </c>
      <c r="N40" s="1231"/>
      <c r="O40" s="1231"/>
      <c r="P40" s="1231"/>
      <c r="Q40" s="1230">
        <v>36</v>
      </c>
      <c r="R40" s="1230">
        <v>42</v>
      </c>
      <c r="S40" s="1230">
        <v>42</v>
      </c>
      <c r="T40" s="1230">
        <v>38</v>
      </c>
      <c r="U40" s="1230">
        <v>41</v>
      </c>
      <c r="V40" s="1231"/>
      <c r="W40" s="1231"/>
      <c r="X40" s="1233">
        <v>40</v>
      </c>
      <c r="Y40" s="1234">
        <v>40</v>
      </c>
      <c r="Z40" s="175"/>
      <c r="AA40" s="74"/>
      <c r="AB40" s="74"/>
      <c r="AC40" s="74"/>
      <c r="AD40" s="74"/>
      <c r="AE40" s="74"/>
      <c r="AF40" s="74"/>
      <c r="AG40" s="74"/>
      <c r="AH40" s="74"/>
      <c r="AI40" s="74"/>
      <c r="AJ40" s="74"/>
      <c r="AK40" s="74"/>
      <c r="AL40" s="74"/>
      <c r="AM40" s="74"/>
      <c r="AN40" s="74"/>
      <c r="AO40" s="74"/>
      <c r="AP40" s="74"/>
      <c r="AQ40" s="74"/>
      <c r="AR40" s="74"/>
      <c r="AS40" s="74"/>
      <c r="AT40" s="74"/>
      <c r="AU40" s="74"/>
      <c r="AV40" s="74"/>
      <c r="AW40" s="74"/>
      <c r="AX40" s="74"/>
      <c r="AY40" s="74"/>
      <c r="AZ40" s="74"/>
      <c r="BA40" s="74"/>
      <c r="BB40" s="74"/>
      <c r="BC40" s="74"/>
      <c r="BD40" s="74"/>
      <c r="BE40" s="74"/>
      <c r="BF40" s="74"/>
      <c r="BG40" s="74"/>
      <c r="BH40" s="74"/>
      <c r="BI40" s="74"/>
      <c r="BJ40" s="74"/>
      <c r="BK40" s="74"/>
      <c r="BL40" s="74"/>
      <c r="BM40" s="74"/>
      <c r="BN40" s="74"/>
      <c r="BO40" s="74"/>
      <c r="BP40" s="74"/>
      <c r="BQ40" s="74"/>
      <c r="BR40" s="74"/>
      <c r="BS40" s="74"/>
      <c r="BT40" s="74"/>
      <c r="BU40" s="74"/>
      <c r="BV40" s="74"/>
      <c r="BW40" s="74"/>
      <c r="BX40" s="74"/>
      <c r="BY40" s="74"/>
      <c r="BZ40" s="74"/>
      <c r="CA40" s="74"/>
      <c r="CB40" s="74"/>
      <c r="CC40" s="74"/>
      <c r="CD40" s="74"/>
      <c r="CE40" s="74"/>
      <c r="CF40" s="74"/>
      <c r="CG40" s="74"/>
      <c r="CH40" s="74"/>
      <c r="CI40" s="74"/>
      <c r="CJ40" s="74"/>
      <c r="CK40" s="74"/>
      <c r="CL40" s="74"/>
      <c r="CM40" s="74"/>
      <c r="CN40" s="74"/>
      <c r="CO40" s="74"/>
      <c r="CP40" s="74"/>
      <c r="CQ40" s="74"/>
      <c r="CR40" s="74"/>
      <c r="CS40" s="74"/>
      <c r="CT40" s="74"/>
      <c r="CU40" s="74"/>
      <c r="CV40" s="74"/>
      <c r="CW40" s="74"/>
      <c r="CX40" s="74"/>
      <c r="CY40" s="74"/>
      <c r="CZ40" s="74"/>
      <c r="DA40" s="74"/>
      <c r="DB40" s="74"/>
      <c r="DC40" s="74"/>
      <c r="DD40" s="74"/>
      <c r="DE40" s="74"/>
      <c r="DF40" s="74"/>
      <c r="DG40" s="74"/>
      <c r="DH40" s="74"/>
      <c r="DI40" s="74"/>
      <c r="DJ40" s="74"/>
      <c r="DK40" s="74"/>
      <c r="DL40" s="74"/>
      <c r="DM40" s="74"/>
      <c r="DN40" s="74"/>
      <c r="DO40" s="74"/>
      <c r="DP40" s="74"/>
      <c r="DQ40" s="74"/>
      <c r="DR40" s="1259"/>
    </row>
    <row r="41" spans="1:122" s="1264" customFormat="1" ht="12.75" customHeight="1">
      <c r="A41" s="1261"/>
      <c r="B41" s="1257" t="s">
        <v>341</v>
      </c>
      <c r="C41" s="1262">
        <v>34</v>
      </c>
      <c r="D41" s="1227" t="s">
        <v>157</v>
      </c>
      <c r="E41" s="1247" t="s">
        <v>342</v>
      </c>
      <c r="F41" s="1229">
        <v>35</v>
      </c>
      <c r="G41" s="1230">
        <v>34</v>
      </c>
      <c r="H41" s="1230">
        <v>35</v>
      </c>
      <c r="I41" s="1230">
        <v>34</v>
      </c>
      <c r="J41" s="1230">
        <v>33</v>
      </c>
      <c r="K41" s="1230">
        <v>38</v>
      </c>
      <c r="L41" s="1231"/>
      <c r="M41" s="1232">
        <v>36</v>
      </c>
      <c r="N41" s="1231"/>
      <c r="O41" s="1231"/>
      <c r="P41" s="1231"/>
      <c r="Q41" s="1230">
        <v>33</v>
      </c>
      <c r="R41" s="1230">
        <v>38</v>
      </c>
      <c r="S41" s="1230">
        <v>36</v>
      </c>
      <c r="T41" s="1230">
        <v>33</v>
      </c>
      <c r="U41" s="1230">
        <v>35</v>
      </c>
      <c r="V41" s="1231"/>
      <c r="W41" s="1231"/>
      <c r="X41" s="1233">
        <v>34</v>
      </c>
      <c r="Y41" s="1234">
        <v>38</v>
      </c>
      <c r="Z41" s="175"/>
      <c r="AA41" s="74"/>
      <c r="AB41" s="74"/>
      <c r="AC41" s="74"/>
      <c r="AD41" s="74"/>
      <c r="AE41" s="74"/>
      <c r="AF41" s="74"/>
      <c r="AG41" s="74"/>
      <c r="AH41" s="74"/>
      <c r="AI41" s="74"/>
      <c r="AJ41" s="74"/>
      <c r="AK41" s="74"/>
      <c r="AL41" s="74"/>
      <c r="AM41" s="74"/>
      <c r="AN41" s="74"/>
      <c r="AO41" s="74"/>
      <c r="AP41" s="74"/>
      <c r="AQ41" s="74"/>
      <c r="AR41" s="74"/>
      <c r="AS41" s="74"/>
      <c r="AT41" s="74"/>
      <c r="AU41" s="74"/>
      <c r="AV41" s="74"/>
      <c r="AW41" s="74"/>
      <c r="AX41" s="74"/>
      <c r="AY41" s="74"/>
      <c r="AZ41" s="74"/>
      <c r="BA41" s="74"/>
      <c r="BB41" s="74"/>
      <c r="BC41" s="74"/>
      <c r="BD41" s="74"/>
      <c r="BE41" s="74"/>
      <c r="BF41" s="74"/>
      <c r="BG41" s="74"/>
      <c r="BH41" s="74"/>
      <c r="BI41" s="74"/>
      <c r="BJ41" s="74"/>
      <c r="BK41" s="74"/>
      <c r="BL41" s="74"/>
      <c r="BM41" s="74"/>
      <c r="BN41" s="74"/>
      <c r="BO41" s="74"/>
      <c r="BP41" s="74"/>
      <c r="BQ41" s="74"/>
      <c r="BR41" s="74"/>
      <c r="BS41" s="74"/>
      <c r="BT41" s="74"/>
      <c r="BU41" s="74"/>
      <c r="BV41" s="74"/>
      <c r="BW41" s="74"/>
      <c r="BX41" s="74"/>
      <c r="BY41" s="74"/>
      <c r="BZ41" s="74"/>
      <c r="CA41" s="74"/>
      <c r="CB41" s="74"/>
      <c r="CC41" s="74"/>
      <c r="CD41" s="74"/>
      <c r="CE41" s="74"/>
      <c r="CF41" s="74"/>
      <c r="CG41" s="74"/>
      <c r="CH41" s="74"/>
      <c r="CI41" s="74"/>
      <c r="CJ41" s="74"/>
      <c r="CK41" s="74"/>
      <c r="CL41" s="74"/>
      <c r="CM41" s="74"/>
      <c r="CN41" s="74"/>
      <c r="CO41" s="74"/>
      <c r="CP41" s="74"/>
      <c r="CQ41" s="74"/>
      <c r="CR41" s="74"/>
      <c r="CS41" s="74"/>
      <c r="CT41" s="74"/>
      <c r="CU41" s="74"/>
      <c r="CV41" s="74"/>
      <c r="CW41" s="74"/>
      <c r="CX41" s="74"/>
      <c r="CY41" s="74"/>
      <c r="CZ41" s="74"/>
      <c r="DA41" s="74"/>
      <c r="DB41" s="74"/>
      <c r="DC41" s="74"/>
      <c r="DD41" s="74"/>
      <c r="DE41" s="74"/>
      <c r="DF41" s="74"/>
      <c r="DG41" s="74"/>
      <c r="DH41" s="74"/>
      <c r="DI41" s="74"/>
      <c r="DJ41" s="74"/>
      <c r="DK41" s="74"/>
      <c r="DL41" s="74"/>
      <c r="DM41" s="74"/>
      <c r="DN41" s="74"/>
      <c r="DO41" s="74"/>
      <c r="DP41" s="74"/>
      <c r="DQ41" s="74"/>
      <c r="DR41" s="1263"/>
    </row>
    <row r="42" spans="1:122" s="1264" customFormat="1" ht="12.75" customHeight="1">
      <c r="A42" s="1265"/>
      <c r="B42" s="1257"/>
      <c r="C42" s="1262">
        <v>35</v>
      </c>
      <c r="D42" s="1227" t="s">
        <v>158</v>
      </c>
      <c r="E42" s="1247" t="s">
        <v>343</v>
      </c>
      <c r="F42" s="1229">
        <v>25</v>
      </c>
      <c r="G42" s="1230">
        <v>24</v>
      </c>
      <c r="H42" s="1230">
        <v>25</v>
      </c>
      <c r="I42" s="1230">
        <v>24</v>
      </c>
      <c r="J42" s="1230">
        <v>23</v>
      </c>
      <c r="K42" s="1230">
        <v>25</v>
      </c>
      <c r="L42" s="1231"/>
      <c r="M42" s="1232">
        <v>24</v>
      </c>
      <c r="N42" s="1231"/>
      <c r="O42" s="1231"/>
      <c r="P42" s="1231"/>
      <c r="Q42" s="1230">
        <v>22</v>
      </c>
      <c r="R42" s="1230">
        <v>25</v>
      </c>
      <c r="S42" s="1230">
        <v>25</v>
      </c>
      <c r="T42" s="1230">
        <v>23</v>
      </c>
      <c r="U42" s="1230">
        <v>24</v>
      </c>
      <c r="V42" s="1231"/>
      <c r="W42" s="1231"/>
      <c r="X42" s="1233">
        <v>24</v>
      </c>
      <c r="Y42" s="1234">
        <v>35</v>
      </c>
      <c r="Z42" s="175"/>
      <c r="AA42" s="74"/>
      <c r="AB42" s="74"/>
      <c r="AC42" s="74"/>
      <c r="AD42" s="74"/>
      <c r="AE42" s="74"/>
      <c r="AF42" s="74"/>
      <c r="AG42" s="74"/>
      <c r="AH42" s="74"/>
      <c r="AI42" s="74"/>
      <c r="AJ42" s="74"/>
      <c r="AK42" s="74"/>
      <c r="AL42" s="74"/>
      <c r="AM42" s="74"/>
      <c r="AN42" s="74"/>
      <c r="AO42" s="74"/>
      <c r="AP42" s="74"/>
      <c r="AQ42" s="74"/>
      <c r="AR42" s="74"/>
      <c r="AS42" s="74"/>
      <c r="AT42" s="74"/>
      <c r="AU42" s="74"/>
      <c r="AV42" s="74"/>
      <c r="AW42" s="74"/>
      <c r="AX42" s="74"/>
      <c r="AY42" s="74"/>
      <c r="AZ42" s="74"/>
      <c r="BA42" s="74"/>
      <c r="BB42" s="74"/>
      <c r="BC42" s="74"/>
      <c r="BD42" s="74"/>
      <c r="BE42" s="74"/>
      <c r="BF42" s="74"/>
      <c r="BG42" s="74"/>
      <c r="BH42" s="74"/>
      <c r="BI42" s="74"/>
      <c r="BJ42" s="74"/>
      <c r="BK42" s="74"/>
      <c r="BL42" s="74"/>
      <c r="BM42" s="74"/>
      <c r="BN42" s="74"/>
      <c r="BO42" s="74"/>
      <c r="BP42" s="74"/>
      <c r="BQ42" s="74"/>
      <c r="BR42" s="74"/>
      <c r="BS42" s="74"/>
      <c r="BT42" s="74"/>
      <c r="BU42" s="74"/>
      <c r="BV42" s="74"/>
      <c r="BW42" s="74"/>
      <c r="BX42" s="74"/>
      <c r="BY42" s="74"/>
      <c r="BZ42" s="74"/>
      <c r="CA42" s="74"/>
      <c r="CB42" s="74"/>
      <c r="CC42" s="74"/>
      <c r="CD42" s="74"/>
      <c r="CE42" s="74"/>
      <c r="CF42" s="74"/>
      <c r="CG42" s="74"/>
      <c r="CH42" s="74"/>
      <c r="CI42" s="74"/>
      <c r="CJ42" s="74"/>
      <c r="CK42" s="74"/>
      <c r="CL42" s="74"/>
      <c r="CM42" s="74"/>
      <c r="CN42" s="74"/>
      <c r="CO42" s="74"/>
      <c r="CP42" s="74"/>
      <c r="CQ42" s="74"/>
      <c r="CR42" s="74"/>
      <c r="CS42" s="74"/>
      <c r="CT42" s="74"/>
      <c r="CU42" s="74"/>
      <c r="CV42" s="74"/>
      <c r="CW42" s="74"/>
      <c r="CX42" s="74"/>
      <c r="CY42" s="74"/>
      <c r="CZ42" s="74"/>
      <c r="DA42" s="74"/>
      <c r="DB42" s="74"/>
      <c r="DC42" s="74"/>
      <c r="DD42" s="74"/>
      <c r="DE42" s="74"/>
      <c r="DF42" s="74"/>
      <c r="DG42" s="74"/>
      <c r="DH42" s="74"/>
      <c r="DI42" s="74"/>
      <c r="DJ42" s="74"/>
      <c r="DK42" s="74"/>
      <c r="DL42" s="74"/>
      <c r="DM42" s="74"/>
      <c r="DN42" s="74"/>
      <c r="DO42" s="74"/>
      <c r="DP42" s="74"/>
      <c r="DQ42" s="74"/>
      <c r="DR42" s="1263"/>
    </row>
    <row r="43" spans="1:122" s="1260" customFormat="1" ht="12.75" customHeight="1">
      <c r="A43" s="1265"/>
      <c r="B43" s="1257"/>
      <c r="C43" s="1262">
        <v>36</v>
      </c>
      <c r="D43" s="1227" t="s">
        <v>22</v>
      </c>
      <c r="E43" s="1247" t="s">
        <v>344</v>
      </c>
      <c r="F43" s="1229">
        <v>38</v>
      </c>
      <c r="G43" s="1230">
        <v>41</v>
      </c>
      <c r="H43" s="1230">
        <v>40</v>
      </c>
      <c r="I43" s="1230">
        <v>38</v>
      </c>
      <c r="J43" s="1230">
        <v>38</v>
      </c>
      <c r="K43" s="1230">
        <v>39</v>
      </c>
      <c r="L43" s="1231"/>
      <c r="M43" s="1232">
        <v>38</v>
      </c>
      <c r="N43" s="1231"/>
      <c r="O43" s="1231"/>
      <c r="P43" s="1231"/>
      <c r="Q43" s="1230">
        <v>35</v>
      </c>
      <c r="R43" s="1230">
        <v>39</v>
      </c>
      <c r="S43" s="1230">
        <v>38</v>
      </c>
      <c r="T43" s="1230">
        <v>36</v>
      </c>
      <c r="U43" s="1230">
        <v>40</v>
      </c>
      <c r="V43" s="1231"/>
      <c r="W43" s="1231"/>
      <c r="X43" s="1233">
        <v>37</v>
      </c>
      <c r="Y43" s="1234">
        <v>39</v>
      </c>
      <c r="Z43" s="175"/>
      <c r="AA43" s="74"/>
      <c r="AB43" s="74"/>
      <c r="AC43" s="74"/>
      <c r="AD43" s="74"/>
      <c r="AE43" s="74"/>
      <c r="AF43" s="74"/>
      <c r="AG43" s="74"/>
      <c r="AH43" s="74"/>
      <c r="AI43" s="74"/>
      <c r="AJ43" s="74"/>
      <c r="AK43" s="74"/>
      <c r="AL43" s="74"/>
      <c r="AM43" s="74"/>
      <c r="AN43" s="74"/>
      <c r="AO43" s="74"/>
      <c r="AP43" s="74"/>
      <c r="AQ43" s="74"/>
      <c r="AR43" s="74"/>
      <c r="AS43" s="74"/>
      <c r="AT43" s="74"/>
      <c r="AU43" s="74"/>
      <c r="AV43" s="74"/>
      <c r="AW43" s="74"/>
      <c r="AX43" s="74"/>
      <c r="AY43" s="74"/>
      <c r="AZ43" s="74"/>
      <c r="BA43" s="74"/>
      <c r="BB43" s="74"/>
      <c r="BC43" s="74"/>
      <c r="BD43" s="74"/>
      <c r="BE43" s="74"/>
      <c r="BF43" s="74"/>
      <c r="BG43" s="74"/>
      <c r="BH43" s="74"/>
      <c r="BI43" s="74"/>
      <c r="BJ43" s="74"/>
      <c r="BK43" s="74"/>
      <c r="BL43" s="74"/>
      <c r="BM43" s="74"/>
      <c r="BN43" s="74"/>
      <c r="BO43" s="74"/>
      <c r="BP43" s="74"/>
      <c r="BQ43" s="74"/>
      <c r="BR43" s="74"/>
      <c r="BS43" s="74"/>
      <c r="BT43" s="74"/>
      <c r="BU43" s="74"/>
      <c r="BV43" s="74"/>
      <c r="BW43" s="74"/>
      <c r="BX43" s="74"/>
      <c r="BY43" s="74"/>
      <c r="BZ43" s="74"/>
      <c r="CA43" s="74"/>
      <c r="CB43" s="74"/>
      <c r="CC43" s="74"/>
      <c r="CD43" s="74"/>
      <c r="CE43" s="74"/>
      <c r="CF43" s="74"/>
      <c r="CG43" s="74"/>
      <c r="CH43" s="74"/>
      <c r="CI43" s="74"/>
      <c r="CJ43" s="74"/>
      <c r="CK43" s="74"/>
      <c r="CL43" s="74"/>
      <c r="CM43" s="74"/>
      <c r="CN43" s="74"/>
      <c r="CO43" s="74"/>
      <c r="CP43" s="74"/>
      <c r="CQ43" s="74"/>
      <c r="CR43" s="74"/>
      <c r="CS43" s="74"/>
      <c r="CT43" s="74"/>
      <c r="CU43" s="74"/>
      <c r="CV43" s="74"/>
      <c r="CW43" s="74"/>
      <c r="CX43" s="74"/>
      <c r="CY43" s="74"/>
      <c r="CZ43" s="74"/>
      <c r="DA43" s="74"/>
      <c r="DB43" s="74"/>
      <c r="DC43" s="74"/>
      <c r="DD43" s="74"/>
      <c r="DE43" s="74"/>
      <c r="DF43" s="74"/>
      <c r="DG43" s="74"/>
      <c r="DH43" s="74"/>
      <c r="DI43" s="74"/>
      <c r="DJ43" s="74"/>
      <c r="DK43" s="74"/>
      <c r="DL43" s="74"/>
      <c r="DM43" s="74"/>
      <c r="DN43" s="74"/>
      <c r="DO43" s="74"/>
      <c r="DP43" s="74"/>
      <c r="DQ43" s="74"/>
      <c r="DR43" s="1259"/>
    </row>
    <row r="44" spans="1:122" s="1260" customFormat="1" ht="12.75" customHeight="1">
      <c r="A44" s="1265"/>
      <c r="B44" s="1237"/>
      <c r="C44" s="1246">
        <v>37</v>
      </c>
      <c r="D44" s="1227" t="s">
        <v>159</v>
      </c>
      <c r="E44" s="1247" t="s">
        <v>345</v>
      </c>
      <c r="F44" s="1229">
        <v>38</v>
      </c>
      <c r="G44" s="1230">
        <v>42</v>
      </c>
      <c r="H44" s="1230">
        <v>39</v>
      </c>
      <c r="I44" s="1230">
        <v>37</v>
      </c>
      <c r="J44" s="1230">
        <v>36</v>
      </c>
      <c r="K44" s="1230">
        <v>39</v>
      </c>
      <c r="L44" s="1231"/>
      <c r="M44" s="1232">
        <v>37</v>
      </c>
      <c r="N44" s="1231"/>
      <c r="O44" s="1231"/>
      <c r="P44" s="1231"/>
      <c r="Q44" s="1230">
        <v>35</v>
      </c>
      <c r="R44" s="1230">
        <v>39</v>
      </c>
      <c r="S44" s="1230">
        <v>38</v>
      </c>
      <c r="T44" s="1230">
        <v>36</v>
      </c>
      <c r="U44" s="1230">
        <v>39</v>
      </c>
      <c r="V44" s="1231"/>
      <c r="W44" s="1231"/>
      <c r="X44" s="1233">
        <v>37</v>
      </c>
      <c r="Y44" s="1234">
        <v>41</v>
      </c>
      <c r="Z44" s="175"/>
      <c r="AA44" s="74"/>
      <c r="AB44" s="74"/>
      <c r="AC44" s="74"/>
      <c r="AD44" s="74"/>
      <c r="AE44" s="74"/>
      <c r="AF44" s="74"/>
      <c r="AG44" s="74"/>
      <c r="AH44" s="74"/>
      <c r="AI44" s="74"/>
      <c r="AJ44" s="74"/>
      <c r="AK44" s="74"/>
      <c r="AL44" s="74"/>
      <c r="AM44" s="74"/>
      <c r="AN44" s="74"/>
      <c r="AO44" s="74"/>
      <c r="AP44" s="74"/>
      <c r="AQ44" s="74"/>
      <c r="AR44" s="74"/>
      <c r="AS44" s="74"/>
      <c r="AT44" s="74"/>
      <c r="AU44" s="74"/>
      <c r="AV44" s="74"/>
      <c r="AW44" s="74"/>
      <c r="AX44" s="74"/>
      <c r="AY44" s="74"/>
      <c r="AZ44" s="74"/>
      <c r="BA44" s="74"/>
      <c r="BB44" s="74"/>
      <c r="BC44" s="74"/>
      <c r="BD44" s="74"/>
      <c r="BE44" s="74"/>
      <c r="BF44" s="74"/>
      <c r="BG44" s="74"/>
      <c r="BH44" s="74"/>
      <c r="BI44" s="74"/>
      <c r="BJ44" s="74"/>
      <c r="BK44" s="74"/>
      <c r="BL44" s="74"/>
      <c r="BM44" s="74"/>
      <c r="BN44" s="74"/>
      <c r="BO44" s="74"/>
      <c r="BP44" s="74"/>
      <c r="BQ44" s="74"/>
      <c r="BR44" s="74"/>
      <c r="BS44" s="74"/>
      <c r="BT44" s="74"/>
      <c r="BU44" s="74"/>
      <c r="BV44" s="74"/>
      <c r="BW44" s="74"/>
      <c r="BX44" s="74"/>
      <c r="BY44" s="74"/>
      <c r="BZ44" s="74"/>
      <c r="CA44" s="74"/>
      <c r="CB44" s="74"/>
      <c r="CC44" s="74"/>
      <c r="CD44" s="74"/>
      <c r="CE44" s="74"/>
      <c r="CF44" s="74"/>
      <c r="CG44" s="74"/>
      <c r="CH44" s="74"/>
      <c r="CI44" s="74"/>
      <c r="CJ44" s="74"/>
      <c r="CK44" s="74"/>
      <c r="CL44" s="74"/>
      <c r="CM44" s="74"/>
      <c r="CN44" s="74"/>
      <c r="CO44" s="74"/>
      <c r="CP44" s="74"/>
      <c r="CQ44" s="74"/>
      <c r="CR44" s="74"/>
      <c r="CS44" s="74"/>
      <c r="CT44" s="74"/>
      <c r="CU44" s="74"/>
      <c r="CV44" s="74"/>
      <c r="CW44" s="74"/>
      <c r="CX44" s="74"/>
      <c r="CY44" s="74"/>
      <c r="CZ44" s="74"/>
      <c r="DA44" s="74"/>
      <c r="DB44" s="74"/>
      <c r="DC44" s="74"/>
      <c r="DD44" s="74"/>
      <c r="DE44" s="74"/>
      <c r="DF44" s="74"/>
      <c r="DG44" s="74"/>
      <c r="DH44" s="74"/>
      <c r="DI44" s="74"/>
      <c r="DJ44" s="74"/>
      <c r="DK44" s="74"/>
      <c r="DL44" s="74"/>
      <c r="DM44" s="74"/>
      <c r="DN44" s="74"/>
      <c r="DO44" s="74"/>
      <c r="DP44" s="74"/>
      <c r="DQ44" s="1259"/>
      <c r="DR44" s="1259"/>
    </row>
    <row r="45" spans="1:122" s="1260" customFormat="1" ht="12.75" customHeight="1">
      <c r="A45" s="1265"/>
      <c r="B45" s="1257" t="s">
        <v>160</v>
      </c>
      <c r="C45" s="1266"/>
      <c r="D45" s="1217" t="s">
        <v>346</v>
      </c>
      <c r="E45" s="1218" t="s">
        <v>347</v>
      </c>
      <c r="F45" s="1239">
        <v>39</v>
      </c>
      <c r="G45" s="1240">
        <v>39</v>
      </c>
      <c r="H45" s="1240">
        <v>40</v>
      </c>
      <c r="I45" s="1240">
        <v>41</v>
      </c>
      <c r="J45" s="1240">
        <v>40</v>
      </c>
      <c r="K45" s="1240">
        <v>42</v>
      </c>
      <c r="L45" s="1241">
        <v>41</v>
      </c>
      <c r="M45" s="1241">
        <v>40</v>
      </c>
      <c r="N45" s="1231"/>
      <c r="O45" s="1231"/>
      <c r="P45" s="1231"/>
      <c r="Q45" s="1240">
        <v>38</v>
      </c>
      <c r="R45" s="1240">
        <v>42</v>
      </c>
      <c r="S45" s="1240">
        <v>40</v>
      </c>
      <c r="T45" s="1240">
        <v>39</v>
      </c>
      <c r="U45" s="1240">
        <v>41</v>
      </c>
      <c r="V45" s="1231"/>
      <c r="W45" s="1231"/>
      <c r="X45" s="1242">
        <v>38</v>
      </c>
      <c r="Y45" s="1243">
        <v>43</v>
      </c>
      <c r="Z45" s="175"/>
      <c r="AA45" s="74"/>
      <c r="AB45" s="74"/>
      <c r="AC45" s="74"/>
      <c r="AD45" s="74"/>
      <c r="AE45" s="74"/>
      <c r="AF45" s="74"/>
      <c r="AG45" s="74"/>
      <c r="AH45" s="74"/>
      <c r="AI45" s="74"/>
      <c r="AJ45" s="74"/>
      <c r="AK45" s="74"/>
      <c r="AL45" s="74"/>
      <c r="AM45" s="74"/>
      <c r="AN45" s="74"/>
      <c r="AO45" s="74"/>
      <c r="AP45" s="74"/>
      <c r="AQ45" s="74"/>
      <c r="AR45" s="74"/>
      <c r="AS45" s="74"/>
      <c r="AT45" s="74"/>
      <c r="AU45" s="74"/>
      <c r="AV45" s="74"/>
      <c r="AW45" s="74"/>
      <c r="AX45" s="74"/>
      <c r="AY45" s="74"/>
      <c r="AZ45" s="74"/>
      <c r="BA45" s="74"/>
      <c r="BB45" s="74"/>
      <c r="BC45" s="74"/>
      <c r="BD45" s="74"/>
      <c r="BE45" s="74"/>
      <c r="BF45" s="74"/>
      <c r="BG45" s="74"/>
      <c r="BH45" s="74"/>
      <c r="BI45" s="74"/>
      <c r="BJ45" s="74"/>
      <c r="BK45" s="74"/>
      <c r="BL45" s="74"/>
      <c r="BM45" s="74"/>
      <c r="BN45" s="74"/>
      <c r="BO45" s="74"/>
      <c r="BP45" s="74"/>
      <c r="BQ45" s="74"/>
      <c r="BR45" s="74"/>
      <c r="BS45" s="74"/>
      <c r="BT45" s="74"/>
      <c r="BU45" s="74"/>
      <c r="BV45" s="74"/>
      <c r="BW45" s="74"/>
      <c r="BX45" s="74"/>
      <c r="BY45" s="74"/>
      <c r="BZ45" s="74"/>
      <c r="CA45" s="74"/>
      <c r="CB45" s="74"/>
      <c r="CC45" s="74"/>
      <c r="CD45" s="74"/>
      <c r="CE45" s="74"/>
      <c r="CF45" s="74"/>
      <c r="CG45" s="74"/>
      <c r="CH45" s="74"/>
      <c r="CI45" s="74"/>
      <c r="CJ45" s="74"/>
      <c r="CK45" s="74"/>
      <c r="CL45" s="74"/>
      <c r="CM45" s="74"/>
      <c r="CN45" s="74"/>
      <c r="CO45" s="74"/>
      <c r="CP45" s="74"/>
      <c r="CQ45" s="74"/>
      <c r="CR45" s="74"/>
      <c r="CS45" s="74"/>
      <c r="CT45" s="74"/>
      <c r="CU45" s="74"/>
      <c r="CV45" s="74"/>
      <c r="CW45" s="74"/>
      <c r="CX45" s="74"/>
      <c r="CY45" s="74"/>
      <c r="CZ45" s="74"/>
      <c r="DA45" s="74"/>
      <c r="DB45" s="74"/>
      <c r="DC45" s="74"/>
      <c r="DD45" s="74"/>
      <c r="DE45" s="74"/>
      <c r="DF45" s="74"/>
      <c r="DG45" s="74"/>
      <c r="DH45" s="74"/>
      <c r="DI45" s="74"/>
      <c r="DJ45" s="74"/>
      <c r="DK45" s="74"/>
      <c r="DL45" s="74"/>
      <c r="DM45" s="74"/>
      <c r="DN45" s="74"/>
      <c r="DO45" s="74"/>
      <c r="DP45" s="74"/>
      <c r="DQ45" s="1259"/>
      <c r="DR45" s="1259"/>
    </row>
    <row r="46" spans="1:122" s="48" customFormat="1" ht="12.75" customHeight="1">
      <c r="A46" s="92"/>
      <c r="B46" s="1257"/>
      <c r="C46" s="1262">
        <v>38</v>
      </c>
      <c r="D46" s="1227" t="s">
        <v>161</v>
      </c>
      <c r="E46" s="1247" t="s">
        <v>348</v>
      </c>
      <c r="F46" s="1229">
        <v>5</v>
      </c>
      <c r="G46" s="1230">
        <v>14</v>
      </c>
      <c r="H46" s="1230">
        <v>14</v>
      </c>
      <c r="I46" s="1230">
        <v>15</v>
      </c>
      <c r="J46" s="1230">
        <v>14</v>
      </c>
      <c r="K46" s="1230">
        <v>17</v>
      </c>
      <c r="L46" s="1231"/>
      <c r="M46" s="1232">
        <v>8</v>
      </c>
      <c r="N46" s="1231"/>
      <c r="O46" s="1231"/>
      <c r="P46" s="1231"/>
      <c r="Q46" s="1230">
        <v>5</v>
      </c>
      <c r="R46" s="1230">
        <v>17</v>
      </c>
      <c r="S46" s="1230">
        <v>14</v>
      </c>
      <c r="T46" s="1230">
        <v>5</v>
      </c>
      <c r="U46" s="1230">
        <v>16</v>
      </c>
      <c r="V46" s="1231"/>
      <c r="W46" s="1231"/>
      <c r="X46" s="1233">
        <v>5</v>
      </c>
      <c r="Y46" s="1234">
        <v>25</v>
      </c>
      <c r="Z46" s="190"/>
      <c r="AA46" s="93"/>
      <c r="AB46" s="93"/>
      <c r="AC46" s="93"/>
      <c r="AD46" s="93"/>
      <c r="AE46" s="93"/>
      <c r="AF46" s="93"/>
      <c r="AG46" s="93"/>
      <c r="AH46" s="93"/>
      <c r="AI46" s="93"/>
      <c r="AJ46" s="93"/>
      <c r="AK46" s="93"/>
      <c r="AL46" s="93"/>
      <c r="AM46" s="93"/>
      <c r="AN46" s="93"/>
      <c r="AO46" s="93"/>
      <c r="AP46" s="93"/>
      <c r="AQ46" s="93"/>
      <c r="AR46" s="93"/>
      <c r="AS46" s="93"/>
      <c r="AT46" s="93"/>
      <c r="AU46" s="93"/>
      <c r="AV46" s="93"/>
      <c r="AW46" s="93"/>
      <c r="AX46" s="93"/>
      <c r="AY46" s="93"/>
      <c r="AZ46" s="93"/>
      <c r="BA46" s="93"/>
      <c r="BB46" s="93"/>
      <c r="BC46" s="93"/>
      <c r="BD46" s="93"/>
      <c r="BE46" s="93"/>
      <c r="BF46" s="93"/>
      <c r="BG46" s="93"/>
      <c r="BH46" s="93"/>
      <c r="BI46" s="93"/>
      <c r="BJ46" s="93"/>
      <c r="BK46" s="93"/>
      <c r="BL46" s="93"/>
      <c r="BM46" s="93"/>
      <c r="BN46" s="93"/>
      <c r="BO46" s="93"/>
      <c r="BP46" s="93"/>
      <c r="BQ46" s="93"/>
      <c r="BR46" s="93"/>
      <c r="BS46" s="93"/>
      <c r="BT46" s="93"/>
      <c r="BU46" s="93"/>
      <c r="BV46" s="93"/>
      <c r="BW46" s="93"/>
      <c r="BX46" s="93"/>
      <c r="BY46" s="93"/>
      <c r="BZ46" s="93"/>
      <c r="CA46" s="93"/>
      <c r="CB46" s="93"/>
      <c r="CC46" s="93"/>
      <c r="CD46" s="93"/>
      <c r="CE46" s="93"/>
      <c r="CF46" s="93"/>
      <c r="CG46" s="93"/>
      <c r="CH46" s="93"/>
      <c r="CI46" s="93"/>
      <c r="CJ46" s="93"/>
      <c r="CK46" s="93"/>
      <c r="CL46" s="93"/>
      <c r="CM46" s="93"/>
      <c r="CN46" s="93"/>
      <c r="CO46" s="93"/>
      <c r="CP46" s="93"/>
      <c r="CQ46" s="93"/>
      <c r="CR46" s="93"/>
      <c r="CS46" s="93"/>
      <c r="CT46" s="93"/>
      <c r="CU46" s="93"/>
      <c r="CV46" s="93"/>
      <c r="CW46" s="93"/>
      <c r="CX46" s="93"/>
      <c r="CY46" s="93"/>
      <c r="CZ46" s="93"/>
      <c r="DA46" s="93"/>
      <c r="DB46" s="93"/>
      <c r="DC46" s="93"/>
      <c r="DD46" s="93"/>
      <c r="DE46" s="93"/>
      <c r="DF46" s="93"/>
      <c r="DG46" s="93"/>
      <c r="DH46" s="93"/>
      <c r="DI46" s="93"/>
      <c r="DJ46" s="93"/>
      <c r="DK46" s="93"/>
      <c r="DL46" s="93"/>
      <c r="DM46" s="93"/>
      <c r="DN46" s="93"/>
      <c r="DO46" s="93"/>
      <c r="DP46" s="93"/>
      <c r="DQ46" s="94"/>
      <c r="DR46" s="94"/>
    </row>
    <row r="47" spans="1:122" s="48" customFormat="1" ht="12.75" customHeight="1">
      <c r="A47" s="92"/>
      <c r="B47" s="1215"/>
      <c r="C47" s="1246">
        <v>39</v>
      </c>
      <c r="D47" s="1227" t="s">
        <v>162</v>
      </c>
      <c r="E47" s="1247" t="s">
        <v>349</v>
      </c>
      <c r="F47" s="1229">
        <v>4</v>
      </c>
      <c r="G47" s="1230">
        <v>13</v>
      </c>
      <c r="H47" s="1230">
        <v>13</v>
      </c>
      <c r="I47" s="1230">
        <v>14</v>
      </c>
      <c r="J47" s="1230">
        <v>14</v>
      </c>
      <c r="K47" s="1230">
        <v>16</v>
      </c>
      <c r="L47" s="1231"/>
      <c r="M47" s="1232">
        <v>8</v>
      </c>
      <c r="N47" s="1231"/>
      <c r="O47" s="1231"/>
      <c r="P47" s="1231"/>
      <c r="Q47" s="1230">
        <v>4</v>
      </c>
      <c r="R47" s="1230">
        <v>16</v>
      </c>
      <c r="S47" s="1230">
        <v>14</v>
      </c>
      <c r="T47" s="1230">
        <v>4</v>
      </c>
      <c r="U47" s="1230">
        <v>14</v>
      </c>
      <c r="V47" s="1231"/>
      <c r="W47" s="1231"/>
      <c r="X47" s="1233">
        <v>4</v>
      </c>
      <c r="Y47" s="1234">
        <v>25</v>
      </c>
      <c r="Z47" s="190"/>
      <c r="AA47" s="93"/>
      <c r="AB47" s="93"/>
      <c r="AC47" s="93"/>
      <c r="AD47" s="93"/>
      <c r="AE47" s="93"/>
      <c r="AF47" s="93"/>
      <c r="AG47" s="93"/>
      <c r="AH47" s="93"/>
      <c r="AI47" s="93"/>
      <c r="AJ47" s="93"/>
      <c r="AK47" s="93"/>
      <c r="AL47" s="93"/>
      <c r="AM47" s="93"/>
      <c r="AN47" s="93"/>
      <c r="AO47" s="93"/>
      <c r="AP47" s="93"/>
      <c r="AQ47" s="93"/>
      <c r="AR47" s="93"/>
      <c r="AS47" s="93"/>
      <c r="AT47" s="93"/>
      <c r="AU47" s="93"/>
      <c r="AV47" s="93"/>
      <c r="AW47" s="93"/>
      <c r="AX47" s="93"/>
      <c r="AY47" s="93"/>
      <c r="AZ47" s="93"/>
      <c r="BA47" s="93"/>
      <c r="BB47" s="93"/>
      <c r="BC47" s="93"/>
      <c r="BD47" s="93"/>
      <c r="BE47" s="93"/>
      <c r="BF47" s="93"/>
      <c r="BG47" s="93"/>
      <c r="BH47" s="93"/>
      <c r="BI47" s="93"/>
      <c r="BJ47" s="93"/>
      <c r="BK47" s="93"/>
      <c r="BL47" s="93"/>
      <c r="BM47" s="93"/>
      <c r="BN47" s="93"/>
      <c r="BO47" s="93"/>
      <c r="BP47" s="93"/>
      <c r="BQ47" s="93"/>
      <c r="BR47" s="93"/>
      <c r="BS47" s="93"/>
      <c r="BT47" s="93"/>
      <c r="BU47" s="93"/>
      <c r="BV47" s="93"/>
      <c r="BW47" s="93"/>
      <c r="BX47" s="93"/>
      <c r="BY47" s="93"/>
      <c r="BZ47" s="93"/>
      <c r="CA47" s="93"/>
      <c r="CB47" s="93"/>
      <c r="CC47" s="93"/>
      <c r="CD47" s="93"/>
      <c r="CE47" s="93"/>
      <c r="CF47" s="93"/>
      <c r="CG47" s="93"/>
      <c r="CH47" s="93"/>
      <c r="CI47" s="93"/>
      <c r="CJ47" s="93"/>
      <c r="CK47" s="93"/>
      <c r="CL47" s="93"/>
      <c r="CM47" s="93"/>
      <c r="CN47" s="93"/>
      <c r="CO47" s="93"/>
      <c r="CP47" s="93"/>
      <c r="CQ47" s="93"/>
      <c r="CR47" s="93"/>
      <c r="CS47" s="93"/>
      <c r="CT47" s="93"/>
      <c r="CU47" s="93"/>
      <c r="CV47" s="93"/>
      <c r="CW47" s="93"/>
      <c r="CX47" s="93"/>
      <c r="CY47" s="93"/>
      <c r="CZ47" s="93"/>
      <c r="DA47" s="93"/>
      <c r="DB47" s="93"/>
      <c r="DC47" s="93"/>
      <c r="DD47" s="93"/>
      <c r="DE47" s="93"/>
      <c r="DF47" s="93"/>
      <c r="DG47" s="93"/>
      <c r="DH47" s="93"/>
      <c r="DI47" s="93"/>
      <c r="DJ47" s="93"/>
      <c r="DK47" s="93"/>
      <c r="DL47" s="93"/>
      <c r="DM47" s="93"/>
      <c r="DN47" s="93"/>
      <c r="DO47" s="93"/>
      <c r="DP47" s="93"/>
      <c r="DQ47" s="94"/>
      <c r="DR47" s="94"/>
    </row>
    <row r="48" spans="1:122" s="82" customFormat="1" ht="12.75" customHeight="1">
      <c r="A48" s="92"/>
      <c r="B48" s="1215"/>
      <c r="C48" s="1246">
        <v>40</v>
      </c>
      <c r="D48" s="1227" t="s">
        <v>163</v>
      </c>
      <c r="E48" s="1247" t="s">
        <v>350</v>
      </c>
      <c r="F48" s="1229">
        <v>4</v>
      </c>
      <c r="G48" s="1230">
        <v>12</v>
      </c>
      <c r="H48" s="1230">
        <v>13</v>
      </c>
      <c r="I48" s="1230">
        <v>14</v>
      </c>
      <c r="J48" s="1230">
        <v>13</v>
      </c>
      <c r="K48" s="1230">
        <v>16</v>
      </c>
      <c r="L48" s="1231"/>
      <c r="M48" s="1232">
        <v>9</v>
      </c>
      <c r="N48" s="1231"/>
      <c r="O48" s="1231"/>
      <c r="P48" s="1231"/>
      <c r="Q48" s="1230">
        <v>4</v>
      </c>
      <c r="R48" s="1230">
        <v>16</v>
      </c>
      <c r="S48" s="1230">
        <v>14</v>
      </c>
      <c r="T48" s="1230">
        <v>4</v>
      </c>
      <c r="U48" s="1230">
        <v>13</v>
      </c>
      <c r="V48" s="1231"/>
      <c r="W48" s="1231"/>
      <c r="X48" s="1233">
        <v>4</v>
      </c>
      <c r="Y48" s="1234">
        <v>25</v>
      </c>
      <c r="Z48" s="190"/>
      <c r="AA48" s="93"/>
      <c r="AB48" s="93"/>
      <c r="AC48" s="93"/>
      <c r="AD48" s="93"/>
      <c r="AE48" s="93"/>
      <c r="AF48" s="93"/>
      <c r="AG48" s="93"/>
      <c r="AH48" s="93"/>
      <c r="AI48" s="93"/>
      <c r="AJ48" s="93"/>
      <c r="AK48" s="93"/>
      <c r="AL48" s="93"/>
      <c r="AM48" s="93"/>
      <c r="AN48" s="93"/>
      <c r="AO48" s="93"/>
      <c r="AP48" s="93"/>
      <c r="AQ48" s="93"/>
      <c r="AR48" s="93"/>
      <c r="AS48" s="93"/>
      <c r="AT48" s="93"/>
      <c r="AU48" s="93"/>
      <c r="AV48" s="93"/>
      <c r="AW48" s="93"/>
      <c r="AX48" s="93"/>
      <c r="AY48" s="93"/>
      <c r="AZ48" s="93"/>
      <c r="BA48" s="93"/>
      <c r="BB48" s="93"/>
      <c r="BC48" s="93"/>
      <c r="BD48" s="93"/>
      <c r="BE48" s="93"/>
      <c r="BF48" s="93"/>
      <c r="BG48" s="93"/>
      <c r="BH48" s="93"/>
      <c r="BI48" s="93"/>
      <c r="BJ48" s="93"/>
      <c r="BK48" s="93"/>
      <c r="BL48" s="93"/>
      <c r="BM48" s="93"/>
      <c r="BN48" s="93"/>
      <c r="BO48" s="93"/>
      <c r="BP48" s="93"/>
      <c r="BQ48" s="93"/>
      <c r="BR48" s="93"/>
      <c r="BS48" s="93"/>
      <c r="BT48" s="93"/>
      <c r="BU48" s="93"/>
      <c r="BV48" s="93"/>
      <c r="BW48" s="93"/>
      <c r="BX48" s="93"/>
      <c r="BY48" s="93"/>
      <c r="BZ48" s="93"/>
      <c r="CA48" s="93"/>
      <c r="CB48" s="93"/>
      <c r="CC48" s="93"/>
      <c r="CD48" s="93"/>
      <c r="CE48" s="93"/>
      <c r="CF48" s="93"/>
      <c r="CG48" s="93"/>
      <c r="CH48" s="93"/>
      <c r="CI48" s="93"/>
      <c r="CJ48" s="93"/>
      <c r="CK48" s="93"/>
      <c r="CL48" s="93"/>
      <c r="CM48" s="93"/>
      <c r="CN48" s="93"/>
      <c r="CO48" s="93"/>
      <c r="CP48" s="93"/>
      <c r="CQ48" s="93"/>
      <c r="CR48" s="93"/>
      <c r="CS48" s="93"/>
      <c r="CT48" s="93"/>
      <c r="CU48" s="93"/>
      <c r="CV48" s="93"/>
      <c r="CW48" s="93"/>
      <c r="CX48" s="93"/>
      <c r="CY48" s="93"/>
      <c r="CZ48" s="93"/>
      <c r="DA48" s="93"/>
      <c r="DB48" s="93"/>
      <c r="DC48" s="93"/>
      <c r="DD48" s="93"/>
      <c r="DE48" s="93"/>
      <c r="DF48" s="93"/>
      <c r="DG48" s="93"/>
      <c r="DH48" s="93"/>
      <c r="DI48" s="93"/>
      <c r="DJ48" s="93"/>
      <c r="DK48" s="93"/>
      <c r="DL48" s="93"/>
      <c r="DM48" s="93"/>
      <c r="DN48" s="93"/>
      <c r="DO48" s="93"/>
      <c r="DP48" s="93"/>
      <c r="DQ48" s="83"/>
      <c r="DR48" s="83"/>
    </row>
    <row r="49" spans="1:122" s="48" customFormat="1" ht="12.75" customHeight="1">
      <c r="A49" s="92"/>
      <c r="B49" s="1215"/>
      <c r="C49" s="1246">
        <v>41</v>
      </c>
      <c r="D49" s="1227" t="s">
        <v>164</v>
      </c>
      <c r="E49" s="1247" t="s">
        <v>351</v>
      </c>
      <c r="F49" s="1229">
        <v>4</v>
      </c>
      <c r="G49" s="1230">
        <v>12</v>
      </c>
      <c r="H49" s="1230">
        <v>13</v>
      </c>
      <c r="I49" s="1230">
        <v>14</v>
      </c>
      <c r="J49" s="1230">
        <v>13</v>
      </c>
      <c r="K49" s="1230">
        <v>15</v>
      </c>
      <c r="L49" s="1231"/>
      <c r="M49" s="1232">
        <v>7</v>
      </c>
      <c r="N49" s="1231"/>
      <c r="O49" s="1231"/>
      <c r="P49" s="1231"/>
      <c r="Q49" s="1230">
        <v>4</v>
      </c>
      <c r="R49" s="1230">
        <v>14</v>
      </c>
      <c r="S49" s="1230">
        <v>12</v>
      </c>
      <c r="T49" s="1230">
        <v>4</v>
      </c>
      <c r="U49" s="1230">
        <v>13</v>
      </c>
      <c r="V49" s="1231"/>
      <c r="W49" s="1231"/>
      <c r="X49" s="1233">
        <v>4</v>
      </c>
      <c r="Y49" s="1234">
        <v>25</v>
      </c>
      <c r="Z49" s="190"/>
      <c r="AA49" s="93"/>
      <c r="AB49" s="93"/>
      <c r="AC49" s="93"/>
      <c r="AD49" s="93"/>
      <c r="AE49" s="93"/>
      <c r="AF49" s="93"/>
      <c r="AG49" s="93"/>
      <c r="AH49" s="93"/>
      <c r="AI49" s="93"/>
      <c r="AJ49" s="93"/>
      <c r="AK49" s="93"/>
      <c r="AL49" s="93"/>
      <c r="AM49" s="93"/>
      <c r="AN49" s="93"/>
      <c r="AO49" s="93"/>
      <c r="AP49" s="93"/>
      <c r="AQ49" s="93"/>
      <c r="AR49" s="93"/>
      <c r="AS49" s="93"/>
      <c r="AT49" s="93"/>
      <c r="AU49" s="93"/>
      <c r="AV49" s="93"/>
      <c r="AW49" s="93"/>
      <c r="AX49" s="93"/>
      <c r="AY49" s="93"/>
      <c r="AZ49" s="93"/>
      <c r="BA49" s="93"/>
      <c r="BB49" s="93"/>
      <c r="BC49" s="93"/>
      <c r="BD49" s="93"/>
      <c r="BE49" s="93"/>
      <c r="BF49" s="93"/>
      <c r="BG49" s="93"/>
      <c r="BH49" s="93"/>
      <c r="BI49" s="93"/>
      <c r="BJ49" s="93"/>
      <c r="BK49" s="93"/>
      <c r="BL49" s="93"/>
      <c r="BM49" s="93"/>
      <c r="BN49" s="93"/>
      <c r="BO49" s="93"/>
      <c r="BP49" s="93"/>
      <c r="BQ49" s="93"/>
      <c r="BR49" s="93"/>
      <c r="BS49" s="93"/>
      <c r="BT49" s="93"/>
      <c r="BU49" s="93"/>
      <c r="BV49" s="93"/>
      <c r="BW49" s="93"/>
      <c r="BX49" s="93"/>
      <c r="BY49" s="93"/>
      <c r="BZ49" s="93"/>
      <c r="CA49" s="93"/>
      <c r="CB49" s="93"/>
      <c r="CC49" s="93"/>
      <c r="CD49" s="93"/>
      <c r="CE49" s="93"/>
      <c r="CF49" s="93"/>
      <c r="CG49" s="93"/>
      <c r="CH49" s="93"/>
      <c r="CI49" s="93"/>
      <c r="CJ49" s="93"/>
      <c r="CK49" s="93"/>
      <c r="CL49" s="93"/>
      <c r="CM49" s="93"/>
      <c r="CN49" s="93"/>
      <c r="CO49" s="93"/>
      <c r="CP49" s="93"/>
      <c r="CQ49" s="93"/>
      <c r="CR49" s="93"/>
      <c r="CS49" s="93"/>
      <c r="CT49" s="93"/>
      <c r="CU49" s="93"/>
      <c r="CV49" s="93"/>
      <c r="CW49" s="93"/>
      <c r="CX49" s="93"/>
      <c r="CY49" s="93"/>
      <c r="CZ49" s="93"/>
      <c r="DA49" s="93"/>
      <c r="DB49" s="93"/>
      <c r="DC49" s="93"/>
      <c r="DD49" s="93"/>
      <c r="DE49" s="93"/>
      <c r="DF49" s="93"/>
      <c r="DG49" s="93"/>
      <c r="DH49" s="93"/>
      <c r="DI49" s="93"/>
      <c r="DJ49" s="93"/>
      <c r="DK49" s="93"/>
      <c r="DL49" s="93"/>
      <c r="DM49" s="93"/>
      <c r="DN49" s="93"/>
      <c r="DO49" s="93"/>
      <c r="DP49" s="93"/>
      <c r="DQ49" s="94"/>
      <c r="DR49" s="94"/>
    </row>
    <row r="50" spans="1:122" s="48" customFormat="1" ht="12.75" customHeight="1">
      <c r="A50" s="92"/>
      <c r="B50" s="1267"/>
      <c r="C50" s="1246">
        <v>42</v>
      </c>
      <c r="D50" s="1227" t="s">
        <v>165</v>
      </c>
      <c r="E50" s="1247" t="s">
        <v>352</v>
      </c>
      <c r="F50" s="1229">
        <v>6</v>
      </c>
      <c r="G50" s="1230">
        <v>15</v>
      </c>
      <c r="H50" s="1230">
        <v>16</v>
      </c>
      <c r="I50" s="1230">
        <v>17</v>
      </c>
      <c r="J50" s="1230">
        <v>16</v>
      </c>
      <c r="K50" s="1230">
        <v>17</v>
      </c>
      <c r="L50" s="1232">
        <v>17</v>
      </c>
      <c r="M50" s="1232">
        <v>9</v>
      </c>
      <c r="N50" s="1231"/>
      <c r="O50" s="1231"/>
      <c r="P50" s="1231"/>
      <c r="Q50" s="1230">
        <v>6</v>
      </c>
      <c r="R50" s="1230">
        <v>17</v>
      </c>
      <c r="S50" s="1230">
        <v>15</v>
      </c>
      <c r="T50" s="1230">
        <v>6</v>
      </c>
      <c r="U50" s="1230">
        <v>15</v>
      </c>
      <c r="V50" s="1231"/>
      <c r="W50" s="1231"/>
      <c r="X50" s="1233">
        <v>6</v>
      </c>
      <c r="Y50" s="1234">
        <v>26</v>
      </c>
      <c r="Z50" s="190"/>
      <c r="AA50" s="93"/>
      <c r="AB50" s="93"/>
      <c r="AC50" s="93"/>
      <c r="AD50" s="93"/>
      <c r="AE50" s="93"/>
      <c r="AF50" s="93"/>
      <c r="AG50" s="93"/>
      <c r="AH50" s="93"/>
      <c r="AI50" s="93"/>
      <c r="AJ50" s="93"/>
      <c r="AK50" s="93"/>
      <c r="AL50" s="93"/>
      <c r="AM50" s="93"/>
      <c r="AN50" s="93"/>
      <c r="AO50" s="93"/>
      <c r="AP50" s="93"/>
      <c r="AQ50" s="93"/>
      <c r="AR50" s="93"/>
      <c r="AS50" s="93"/>
      <c r="AT50" s="93"/>
      <c r="AU50" s="93"/>
      <c r="AV50" s="93"/>
      <c r="AW50" s="93"/>
      <c r="AX50" s="93"/>
      <c r="AY50" s="93"/>
      <c r="AZ50" s="93"/>
      <c r="BA50" s="93"/>
      <c r="BB50" s="93"/>
      <c r="BC50" s="93"/>
      <c r="BD50" s="93"/>
      <c r="BE50" s="93"/>
      <c r="BF50" s="93"/>
      <c r="BG50" s="93"/>
      <c r="BH50" s="93"/>
      <c r="BI50" s="93"/>
      <c r="BJ50" s="93"/>
      <c r="BK50" s="93"/>
      <c r="BL50" s="93"/>
      <c r="BM50" s="93"/>
      <c r="BN50" s="93"/>
      <c r="BO50" s="93"/>
      <c r="BP50" s="93"/>
      <c r="BQ50" s="93"/>
      <c r="BR50" s="93"/>
      <c r="BS50" s="93"/>
      <c r="BT50" s="93"/>
      <c r="BU50" s="93"/>
      <c r="BV50" s="93"/>
      <c r="BW50" s="93"/>
      <c r="BX50" s="93"/>
      <c r="BY50" s="93"/>
      <c r="BZ50" s="93"/>
      <c r="CA50" s="93"/>
      <c r="CB50" s="93"/>
      <c r="CC50" s="93"/>
      <c r="CD50" s="93"/>
      <c r="CE50" s="93"/>
      <c r="CF50" s="93"/>
      <c r="CG50" s="93"/>
      <c r="CH50" s="93"/>
      <c r="CI50" s="93"/>
      <c r="CJ50" s="93"/>
      <c r="CK50" s="93"/>
      <c r="CL50" s="93"/>
      <c r="CM50" s="93"/>
      <c r="CN50" s="93"/>
      <c r="CO50" s="93"/>
      <c r="CP50" s="93"/>
      <c r="CQ50" s="93"/>
      <c r="CR50" s="93"/>
      <c r="CS50" s="93"/>
      <c r="CT50" s="93"/>
      <c r="CU50" s="93"/>
      <c r="CV50" s="93"/>
      <c r="CW50" s="93"/>
      <c r="CX50" s="93"/>
      <c r="CY50" s="93"/>
      <c r="CZ50" s="93"/>
      <c r="DA50" s="93"/>
      <c r="DB50" s="93"/>
      <c r="DC50" s="93"/>
      <c r="DD50" s="93"/>
      <c r="DE50" s="93"/>
      <c r="DF50" s="93"/>
      <c r="DG50" s="93"/>
      <c r="DH50" s="93"/>
      <c r="DI50" s="93"/>
      <c r="DJ50" s="93"/>
      <c r="DK50" s="93"/>
      <c r="DL50" s="93"/>
      <c r="DM50" s="93"/>
      <c r="DN50" s="93"/>
      <c r="DO50" s="93"/>
      <c r="DP50" s="93"/>
      <c r="DQ50" s="94"/>
      <c r="DR50" s="94"/>
    </row>
    <row r="51" spans="1:122" s="48" customFormat="1" ht="12.75" customHeight="1">
      <c r="A51" s="92"/>
      <c r="B51" s="1257" t="s">
        <v>166</v>
      </c>
      <c r="C51" s="1266"/>
      <c r="D51" s="1217" t="s">
        <v>353</v>
      </c>
      <c r="E51" s="1218" t="s">
        <v>354</v>
      </c>
      <c r="F51" s="1239">
        <v>38</v>
      </c>
      <c r="G51" s="1240">
        <v>42</v>
      </c>
      <c r="H51" s="1240">
        <v>42</v>
      </c>
      <c r="I51" s="1240">
        <v>39</v>
      </c>
      <c r="J51" s="1240">
        <v>40</v>
      </c>
      <c r="K51" s="1240">
        <v>42</v>
      </c>
      <c r="L51" s="1231"/>
      <c r="M51" s="1241">
        <v>40</v>
      </c>
      <c r="N51" s="1231"/>
      <c r="O51" s="1231"/>
      <c r="P51" s="1231"/>
      <c r="Q51" s="1240">
        <v>38</v>
      </c>
      <c r="R51" s="1240">
        <v>42</v>
      </c>
      <c r="S51" s="1240">
        <v>41</v>
      </c>
      <c r="T51" s="1240">
        <v>38</v>
      </c>
      <c r="U51" s="1240">
        <v>41</v>
      </c>
      <c r="V51" s="1231"/>
      <c r="W51" s="1231"/>
      <c r="X51" s="1242">
        <v>39</v>
      </c>
      <c r="Y51" s="1243">
        <v>42</v>
      </c>
      <c r="Z51" s="190"/>
      <c r="AA51" s="93"/>
      <c r="AB51" s="93"/>
      <c r="AC51" s="93"/>
      <c r="AD51" s="93"/>
      <c r="AE51" s="93"/>
      <c r="AF51" s="93"/>
      <c r="AG51" s="93"/>
      <c r="AH51" s="93"/>
      <c r="AI51" s="93"/>
      <c r="AJ51" s="93"/>
      <c r="AK51" s="93"/>
      <c r="AL51" s="93"/>
      <c r="AM51" s="93"/>
      <c r="AN51" s="93"/>
      <c r="AO51" s="93"/>
      <c r="AP51" s="93"/>
      <c r="AQ51" s="93"/>
      <c r="AR51" s="93"/>
      <c r="AS51" s="93"/>
      <c r="AT51" s="93"/>
      <c r="AU51" s="93"/>
      <c r="AV51" s="93"/>
      <c r="AW51" s="93"/>
      <c r="AX51" s="93"/>
      <c r="AY51" s="93"/>
      <c r="AZ51" s="93"/>
      <c r="BA51" s="93"/>
      <c r="BB51" s="93"/>
      <c r="BC51" s="93"/>
      <c r="BD51" s="93"/>
      <c r="BE51" s="93"/>
      <c r="BF51" s="93"/>
      <c r="BG51" s="93"/>
      <c r="BH51" s="93"/>
      <c r="BI51" s="93"/>
      <c r="BJ51" s="93"/>
      <c r="BK51" s="93"/>
      <c r="BL51" s="93"/>
      <c r="BM51" s="93"/>
      <c r="BN51" s="93"/>
      <c r="BO51" s="93"/>
      <c r="BP51" s="93"/>
      <c r="BQ51" s="93"/>
      <c r="BR51" s="93"/>
      <c r="BS51" s="93"/>
      <c r="BT51" s="93"/>
      <c r="BU51" s="93"/>
      <c r="BV51" s="93"/>
      <c r="BW51" s="93"/>
      <c r="BX51" s="93"/>
      <c r="BY51" s="93"/>
      <c r="BZ51" s="93"/>
      <c r="CA51" s="93"/>
      <c r="CB51" s="93"/>
      <c r="CC51" s="93"/>
      <c r="CD51" s="93"/>
      <c r="CE51" s="93"/>
      <c r="CF51" s="93"/>
      <c r="CG51" s="93"/>
      <c r="CH51" s="93"/>
      <c r="CI51" s="93"/>
      <c r="CJ51" s="93"/>
      <c r="CK51" s="93"/>
      <c r="CL51" s="93"/>
      <c r="CM51" s="93"/>
      <c r="CN51" s="93"/>
      <c r="CO51" s="93"/>
      <c r="CP51" s="93"/>
      <c r="CQ51" s="93"/>
      <c r="CR51" s="93"/>
      <c r="CS51" s="93"/>
      <c r="CT51" s="93"/>
      <c r="CU51" s="93"/>
      <c r="CV51" s="93"/>
      <c r="CW51" s="93"/>
      <c r="CX51" s="93"/>
      <c r="CY51" s="93"/>
      <c r="CZ51" s="93"/>
      <c r="DA51" s="93"/>
      <c r="DB51" s="93"/>
      <c r="DC51" s="93"/>
      <c r="DD51" s="93"/>
      <c r="DE51" s="93"/>
      <c r="DF51" s="93"/>
      <c r="DG51" s="93"/>
      <c r="DH51" s="93"/>
      <c r="DI51" s="93"/>
      <c r="DJ51" s="93"/>
      <c r="DK51" s="93"/>
      <c r="DL51" s="93"/>
      <c r="DM51" s="93"/>
      <c r="DN51" s="93"/>
      <c r="DO51" s="93"/>
      <c r="DP51" s="93"/>
      <c r="DQ51" s="94"/>
      <c r="DR51" s="94"/>
    </row>
    <row r="52" spans="1:122" s="48" customFormat="1" ht="12.75" customHeight="1">
      <c r="A52" s="92"/>
      <c r="B52" s="1215"/>
      <c r="C52" s="1246">
        <v>43</v>
      </c>
      <c r="D52" s="1227" t="s">
        <v>167</v>
      </c>
      <c r="E52" s="1247" t="s">
        <v>355</v>
      </c>
      <c r="F52" s="1229">
        <v>16</v>
      </c>
      <c r="G52" s="1230">
        <v>19</v>
      </c>
      <c r="H52" s="1230">
        <v>20</v>
      </c>
      <c r="I52" s="1230">
        <v>16</v>
      </c>
      <c r="J52" s="1230">
        <v>18</v>
      </c>
      <c r="K52" s="1230">
        <v>20</v>
      </c>
      <c r="L52" s="1231"/>
      <c r="M52" s="1232">
        <v>19</v>
      </c>
      <c r="N52" s="1231"/>
      <c r="O52" s="1231"/>
      <c r="P52" s="1231"/>
      <c r="Q52" s="1230">
        <v>15</v>
      </c>
      <c r="R52" s="1230">
        <v>20</v>
      </c>
      <c r="S52" s="1230">
        <v>18</v>
      </c>
      <c r="T52" s="1230">
        <v>7</v>
      </c>
      <c r="U52" s="1230">
        <v>19</v>
      </c>
      <c r="V52" s="1231"/>
      <c r="W52" s="1231"/>
      <c r="X52" s="1233">
        <v>7</v>
      </c>
      <c r="Y52" s="1234">
        <v>25</v>
      </c>
      <c r="Z52" s="190"/>
      <c r="AA52" s="93"/>
      <c r="AB52" s="93"/>
      <c r="AC52" s="93"/>
      <c r="AD52" s="93"/>
      <c r="AE52" s="93"/>
      <c r="AF52" s="93"/>
      <c r="AG52" s="93"/>
      <c r="AH52" s="93"/>
      <c r="AI52" s="93"/>
      <c r="AJ52" s="93"/>
      <c r="AK52" s="93"/>
      <c r="AL52" s="93"/>
      <c r="AM52" s="93"/>
      <c r="AN52" s="93"/>
      <c r="AO52" s="93"/>
      <c r="AP52" s="93"/>
      <c r="AQ52" s="93"/>
      <c r="AR52" s="93"/>
      <c r="AS52" s="93"/>
      <c r="AT52" s="93"/>
      <c r="AU52" s="93"/>
      <c r="AV52" s="93"/>
      <c r="AW52" s="93"/>
      <c r="AX52" s="93"/>
      <c r="AY52" s="93"/>
      <c r="AZ52" s="93"/>
      <c r="BA52" s="93"/>
      <c r="BB52" s="93"/>
      <c r="BC52" s="93"/>
      <c r="BD52" s="93"/>
      <c r="BE52" s="93"/>
      <c r="BF52" s="93"/>
      <c r="BG52" s="93"/>
      <c r="BH52" s="93"/>
      <c r="BI52" s="93"/>
      <c r="BJ52" s="93"/>
      <c r="BK52" s="93"/>
      <c r="BL52" s="93"/>
      <c r="BM52" s="93"/>
      <c r="BN52" s="93"/>
      <c r="BO52" s="93"/>
      <c r="BP52" s="93"/>
      <c r="BQ52" s="93"/>
      <c r="BR52" s="93"/>
      <c r="BS52" s="93"/>
      <c r="BT52" s="93"/>
      <c r="BU52" s="93"/>
      <c r="BV52" s="93"/>
      <c r="BW52" s="93"/>
      <c r="BX52" s="93"/>
      <c r="BY52" s="93"/>
      <c r="BZ52" s="93"/>
      <c r="CA52" s="93"/>
      <c r="CB52" s="93"/>
      <c r="CC52" s="93"/>
      <c r="CD52" s="93"/>
      <c r="CE52" s="93"/>
      <c r="CF52" s="93"/>
      <c r="CG52" s="93"/>
      <c r="CH52" s="93"/>
      <c r="CI52" s="93"/>
      <c r="CJ52" s="93"/>
      <c r="CK52" s="93"/>
      <c r="CL52" s="93"/>
      <c r="CM52" s="93"/>
      <c r="CN52" s="93"/>
      <c r="CO52" s="93"/>
      <c r="CP52" s="93"/>
      <c r="CQ52" s="93"/>
      <c r="CR52" s="93"/>
      <c r="CS52" s="93"/>
      <c r="CT52" s="93"/>
      <c r="CU52" s="93"/>
      <c r="CV52" s="93"/>
      <c r="CW52" s="93"/>
      <c r="CX52" s="93"/>
      <c r="CY52" s="93"/>
      <c r="CZ52" s="93"/>
      <c r="DA52" s="93"/>
      <c r="DB52" s="93"/>
      <c r="DC52" s="93"/>
      <c r="DD52" s="93"/>
      <c r="DE52" s="93"/>
      <c r="DF52" s="93"/>
      <c r="DG52" s="93"/>
      <c r="DH52" s="93"/>
      <c r="DI52" s="93"/>
      <c r="DJ52" s="93"/>
      <c r="DK52" s="93"/>
      <c r="DL52" s="93"/>
      <c r="DM52" s="93"/>
      <c r="DN52" s="93"/>
      <c r="DO52" s="93"/>
      <c r="DP52" s="93"/>
      <c r="DQ52" s="94"/>
      <c r="DR52" s="94"/>
    </row>
    <row r="53" spans="1:122" s="48" customFormat="1" ht="12.75" customHeight="1">
      <c r="A53" s="92"/>
      <c r="B53" s="1215"/>
      <c r="C53" s="1246">
        <v>44</v>
      </c>
      <c r="D53" s="1227" t="s">
        <v>168</v>
      </c>
      <c r="E53" s="1247" t="s">
        <v>356</v>
      </c>
      <c r="F53" s="1229">
        <v>15</v>
      </c>
      <c r="G53" s="1230">
        <v>20</v>
      </c>
      <c r="H53" s="1230">
        <v>21</v>
      </c>
      <c r="I53" s="1230">
        <v>15</v>
      </c>
      <c r="J53" s="1230">
        <v>18</v>
      </c>
      <c r="K53" s="1230">
        <v>21</v>
      </c>
      <c r="L53" s="1268"/>
      <c r="M53" s="1269">
        <v>18</v>
      </c>
      <c r="N53" s="1268"/>
      <c r="O53" s="1268"/>
      <c r="P53" s="1268"/>
      <c r="Q53" s="1230">
        <v>15</v>
      </c>
      <c r="R53" s="1230">
        <v>21</v>
      </c>
      <c r="S53" s="1230">
        <v>20</v>
      </c>
      <c r="T53" s="1230">
        <v>7</v>
      </c>
      <c r="U53" s="1230">
        <v>18</v>
      </c>
      <c r="V53" s="1268"/>
      <c r="W53" s="1268"/>
      <c r="X53" s="1233">
        <v>7</v>
      </c>
      <c r="Y53" s="1234">
        <v>26</v>
      </c>
      <c r="Z53" s="190"/>
      <c r="AA53" s="93"/>
      <c r="AB53" s="93"/>
      <c r="AC53" s="93"/>
      <c r="AD53" s="93"/>
      <c r="AE53" s="93"/>
      <c r="AF53" s="93"/>
      <c r="AG53" s="93"/>
      <c r="AH53" s="93"/>
      <c r="AI53" s="93"/>
      <c r="AJ53" s="93"/>
      <c r="AK53" s="93"/>
      <c r="AL53" s="93"/>
      <c r="AM53" s="93"/>
      <c r="AN53" s="93"/>
      <c r="AO53" s="93"/>
      <c r="AP53" s="93"/>
      <c r="AQ53" s="93"/>
      <c r="AR53" s="93"/>
      <c r="AS53" s="93"/>
      <c r="AT53" s="93"/>
      <c r="AU53" s="93"/>
      <c r="AV53" s="93"/>
      <c r="AW53" s="93"/>
      <c r="AX53" s="93"/>
      <c r="AY53" s="93"/>
      <c r="AZ53" s="93"/>
      <c r="BA53" s="93"/>
      <c r="BB53" s="93"/>
      <c r="BC53" s="93"/>
      <c r="BD53" s="93"/>
      <c r="BE53" s="93"/>
      <c r="BF53" s="93"/>
      <c r="BG53" s="93"/>
      <c r="BH53" s="93"/>
      <c r="BI53" s="93"/>
      <c r="BJ53" s="93"/>
      <c r="BK53" s="93"/>
      <c r="BL53" s="93"/>
      <c r="BM53" s="93"/>
      <c r="BN53" s="93"/>
      <c r="BO53" s="93"/>
      <c r="BP53" s="93"/>
      <c r="BQ53" s="93"/>
      <c r="BR53" s="93"/>
      <c r="BS53" s="93"/>
      <c r="BT53" s="93"/>
      <c r="BU53" s="93"/>
      <c r="BV53" s="93"/>
      <c r="BW53" s="93"/>
      <c r="BX53" s="93"/>
      <c r="BY53" s="93"/>
      <c r="BZ53" s="93"/>
      <c r="CA53" s="93"/>
      <c r="CB53" s="93"/>
      <c r="CC53" s="93"/>
      <c r="CD53" s="93"/>
      <c r="CE53" s="93"/>
      <c r="CF53" s="93"/>
      <c r="CG53" s="93"/>
      <c r="CH53" s="93"/>
      <c r="CI53" s="93"/>
      <c r="CJ53" s="93"/>
      <c r="CK53" s="93"/>
      <c r="CL53" s="93"/>
      <c r="CM53" s="93"/>
      <c r="CN53" s="93"/>
      <c r="CO53" s="93"/>
      <c r="CP53" s="93"/>
      <c r="CQ53" s="93"/>
      <c r="CR53" s="93"/>
      <c r="CS53" s="93"/>
      <c r="CT53" s="93"/>
      <c r="CU53" s="93"/>
      <c r="CV53" s="93"/>
      <c r="CW53" s="93"/>
      <c r="CX53" s="93"/>
      <c r="CY53" s="93"/>
      <c r="CZ53" s="93"/>
      <c r="DA53" s="93"/>
      <c r="DB53" s="93"/>
      <c r="DC53" s="93"/>
      <c r="DD53" s="93"/>
      <c r="DE53" s="93"/>
      <c r="DF53" s="93"/>
      <c r="DG53" s="93"/>
      <c r="DH53" s="93"/>
      <c r="DI53" s="93"/>
      <c r="DJ53" s="93"/>
      <c r="DK53" s="93"/>
      <c r="DL53" s="93"/>
      <c r="DM53" s="93"/>
      <c r="DN53" s="93"/>
      <c r="DO53" s="93"/>
      <c r="DP53" s="93"/>
      <c r="DQ53" s="94"/>
      <c r="DR53" s="94"/>
    </row>
    <row r="54" spans="1:122" s="48" customFormat="1" ht="12.75" customHeight="1">
      <c r="A54" s="92"/>
      <c r="B54" s="1215"/>
      <c r="C54" s="1246">
        <v>45</v>
      </c>
      <c r="D54" s="1227" t="s">
        <v>169</v>
      </c>
      <c r="E54" s="1247" t="s">
        <v>357</v>
      </c>
      <c r="F54" s="1229">
        <v>15</v>
      </c>
      <c r="G54" s="1230">
        <v>21</v>
      </c>
      <c r="H54" s="1230">
        <v>21</v>
      </c>
      <c r="I54" s="1230">
        <v>16</v>
      </c>
      <c r="J54" s="1230">
        <v>19</v>
      </c>
      <c r="K54" s="1230">
        <v>21</v>
      </c>
      <c r="L54" s="1268"/>
      <c r="M54" s="1269">
        <v>19</v>
      </c>
      <c r="N54" s="1268"/>
      <c r="O54" s="1268"/>
      <c r="P54" s="1268"/>
      <c r="Q54" s="1230">
        <v>15</v>
      </c>
      <c r="R54" s="1230">
        <v>21</v>
      </c>
      <c r="S54" s="1230">
        <v>20</v>
      </c>
      <c r="T54" s="1230">
        <v>7</v>
      </c>
      <c r="U54" s="1230">
        <v>20</v>
      </c>
      <c r="V54" s="1268"/>
      <c r="W54" s="1268"/>
      <c r="X54" s="1233">
        <v>7</v>
      </c>
      <c r="Y54" s="1234">
        <v>26</v>
      </c>
      <c r="Z54" s="190"/>
      <c r="AA54" s="93"/>
      <c r="AB54" s="93"/>
      <c r="AC54" s="93"/>
      <c r="AD54" s="93"/>
      <c r="AE54" s="93"/>
      <c r="AF54" s="93"/>
      <c r="AG54" s="93"/>
      <c r="AH54" s="93"/>
      <c r="AI54" s="93"/>
      <c r="AJ54" s="93"/>
      <c r="AK54" s="93"/>
      <c r="AL54" s="93"/>
      <c r="AM54" s="93"/>
      <c r="AN54" s="93"/>
      <c r="AO54" s="93"/>
      <c r="AP54" s="93"/>
      <c r="AQ54" s="93"/>
      <c r="AR54" s="93"/>
      <c r="AS54" s="93"/>
      <c r="AT54" s="93"/>
      <c r="AU54" s="93"/>
      <c r="AV54" s="93"/>
      <c r="AW54" s="93"/>
      <c r="AX54" s="93"/>
      <c r="AY54" s="93"/>
      <c r="AZ54" s="93"/>
      <c r="BA54" s="93"/>
      <c r="BB54" s="93"/>
      <c r="BC54" s="93"/>
      <c r="BD54" s="93"/>
      <c r="BE54" s="93"/>
      <c r="BF54" s="93"/>
      <c r="BG54" s="93"/>
      <c r="BH54" s="93"/>
      <c r="BI54" s="93"/>
      <c r="BJ54" s="93"/>
      <c r="BK54" s="93"/>
      <c r="BL54" s="93"/>
      <c r="BM54" s="93"/>
      <c r="BN54" s="93"/>
      <c r="BO54" s="93"/>
      <c r="BP54" s="93"/>
      <c r="BQ54" s="93"/>
      <c r="BR54" s="93"/>
      <c r="BS54" s="93"/>
      <c r="BT54" s="93"/>
      <c r="BU54" s="93"/>
      <c r="BV54" s="93"/>
      <c r="BW54" s="93"/>
      <c r="BX54" s="93"/>
      <c r="BY54" s="93"/>
      <c r="BZ54" s="93"/>
      <c r="CA54" s="93"/>
      <c r="CB54" s="93"/>
      <c r="CC54" s="93"/>
      <c r="CD54" s="93"/>
      <c r="CE54" s="93"/>
      <c r="CF54" s="93"/>
      <c r="CG54" s="93"/>
      <c r="CH54" s="93"/>
      <c r="CI54" s="93"/>
      <c r="CJ54" s="93"/>
      <c r="CK54" s="93"/>
      <c r="CL54" s="93"/>
      <c r="CM54" s="93"/>
      <c r="CN54" s="93"/>
      <c r="CO54" s="93"/>
      <c r="CP54" s="93"/>
      <c r="CQ54" s="93"/>
      <c r="CR54" s="93"/>
      <c r="CS54" s="93"/>
      <c r="CT54" s="93"/>
      <c r="CU54" s="93"/>
      <c r="CV54" s="93"/>
      <c r="CW54" s="93"/>
      <c r="CX54" s="93"/>
      <c r="CY54" s="93"/>
      <c r="CZ54" s="93"/>
      <c r="DA54" s="93"/>
      <c r="DB54" s="93"/>
      <c r="DC54" s="93"/>
      <c r="DD54" s="93"/>
      <c r="DE54" s="93"/>
      <c r="DF54" s="93"/>
      <c r="DG54" s="93"/>
      <c r="DH54" s="93"/>
      <c r="DI54" s="93"/>
      <c r="DJ54" s="93"/>
      <c r="DK54" s="93"/>
      <c r="DL54" s="93"/>
      <c r="DM54" s="93"/>
      <c r="DN54" s="93"/>
      <c r="DO54" s="93"/>
      <c r="DP54" s="93"/>
      <c r="DQ54" s="94"/>
      <c r="DR54" s="94"/>
    </row>
    <row r="55" spans="1:122" s="48" customFormat="1" ht="12.75" customHeight="1">
      <c r="A55" s="92"/>
      <c r="B55" s="1237"/>
      <c r="C55" s="1246">
        <v>46</v>
      </c>
      <c r="D55" s="1227" t="s">
        <v>170</v>
      </c>
      <c r="E55" s="1247"/>
      <c r="F55" s="1229">
        <v>13</v>
      </c>
      <c r="G55" s="1230">
        <v>17</v>
      </c>
      <c r="H55" s="1230">
        <v>18</v>
      </c>
      <c r="I55" s="1230">
        <v>14</v>
      </c>
      <c r="J55" s="1230">
        <v>17</v>
      </c>
      <c r="K55" s="1230">
        <v>18</v>
      </c>
      <c r="L55" s="1268"/>
      <c r="M55" s="1269">
        <v>17</v>
      </c>
      <c r="N55" s="1268"/>
      <c r="O55" s="1268"/>
      <c r="P55" s="1268"/>
      <c r="Q55" s="1230">
        <v>12</v>
      </c>
      <c r="R55" s="1230">
        <v>18</v>
      </c>
      <c r="S55" s="1230">
        <v>17</v>
      </c>
      <c r="T55" s="1230">
        <v>5</v>
      </c>
      <c r="U55" s="1230">
        <v>16</v>
      </c>
      <c r="V55" s="1268"/>
      <c r="W55" s="1268"/>
      <c r="X55" s="1233">
        <v>5</v>
      </c>
      <c r="Y55" s="1234">
        <v>24</v>
      </c>
      <c r="Z55" s="190"/>
      <c r="AA55" s="93"/>
      <c r="AB55" s="93"/>
      <c r="AC55" s="93"/>
      <c r="AD55" s="93"/>
      <c r="AE55" s="93"/>
      <c r="AF55" s="93"/>
      <c r="AG55" s="93"/>
      <c r="AH55" s="93"/>
      <c r="AI55" s="93"/>
      <c r="AJ55" s="93"/>
      <c r="AK55" s="93"/>
      <c r="AL55" s="93"/>
      <c r="AM55" s="93"/>
      <c r="AN55" s="93"/>
      <c r="AO55" s="93"/>
      <c r="AP55" s="93"/>
      <c r="AQ55" s="93"/>
      <c r="AR55" s="93"/>
      <c r="AS55" s="93"/>
      <c r="AT55" s="93"/>
      <c r="AU55" s="93"/>
      <c r="AV55" s="93"/>
      <c r="AW55" s="93"/>
      <c r="AX55" s="93"/>
      <c r="AY55" s="93"/>
      <c r="AZ55" s="93"/>
      <c r="BA55" s="93"/>
      <c r="BB55" s="93"/>
      <c r="BC55" s="93"/>
      <c r="BD55" s="93"/>
      <c r="BE55" s="93"/>
      <c r="BF55" s="93"/>
      <c r="BG55" s="93"/>
      <c r="BH55" s="93"/>
      <c r="BI55" s="93"/>
      <c r="BJ55" s="93"/>
      <c r="BK55" s="93"/>
      <c r="BL55" s="93"/>
      <c r="BM55" s="93"/>
      <c r="BN55" s="93"/>
      <c r="BO55" s="93"/>
      <c r="BP55" s="93"/>
      <c r="BQ55" s="93"/>
      <c r="BR55" s="93"/>
      <c r="BS55" s="93"/>
      <c r="BT55" s="93"/>
      <c r="BU55" s="93"/>
      <c r="BV55" s="93"/>
      <c r="BW55" s="93"/>
      <c r="BX55" s="93"/>
      <c r="BY55" s="93"/>
      <c r="BZ55" s="93"/>
      <c r="CA55" s="93"/>
      <c r="CB55" s="93"/>
      <c r="CC55" s="93"/>
      <c r="CD55" s="93"/>
      <c r="CE55" s="93"/>
      <c r="CF55" s="93"/>
      <c r="CG55" s="93"/>
      <c r="CH55" s="93"/>
      <c r="CI55" s="93"/>
      <c r="CJ55" s="93"/>
      <c r="CK55" s="93"/>
      <c r="CL55" s="93"/>
      <c r="CM55" s="93"/>
      <c r="CN55" s="93"/>
      <c r="CO55" s="93"/>
      <c r="CP55" s="93"/>
      <c r="CQ55" s="93"/>
      <c r="CR55" s="93"/>
      <c r="CS55" s="93"/>
      <c r="CT55" s="93"/>
      <c r="CU55" s="93"/>
      <c r="CV55" s="93"/>
      <c r="CW55" s="93"/>
      <c r="CX55" s="93"/>
      <c r="CY55" s="93"/>
      <c r="CZ55" s="93"/>
      <c r="DA55" s="93"/>
      <c r="DB55" s="93"/>
      <c r="DC55" s="93"/>
      <c r="DD55" s="93"/>
      <c r="DE55" s="93"/>
      <c r="DF55" s="93"/>
      <c r="DG55" s="93"/>
      <c r="DH55" s="93"/>
      <c r="DI55" s="93"/>
      <c r="DJ55" s="93"/>
      <c r="DK55" s="93"/>
      <c r="DL55" s="93"/>
      <c r="DM55" s="93"/>
      <c r="DN55" s="93"/>
      <c r="DO55" s="93"/>
      <c r="DP55" s="93"/>
      <c r="DQ55" s="94"/>
      <c r="DR55" s="94"/>
    </row>
    <row r="56" spans="1:122" s="48" customFormat="1" ht="12.75" customHeight="1">
      <c r="A56" s="92"/>
      <c r="B56" s="1215" t="s">
        <v>171</v>
      </c>
      <c r="C56" s="1270"/>
      <c r="D56" s="1217" t="s">
        <v>358</v>
      </c>
      <c r="E56" s="1218" t="s">
        <v>359</v>
      </c>
      <c r="F56" s="1239">
        <v>40</v>
      </c>
      <c r="G56" s="1240">
        <v>44</v>
      </c>
      <c r="H56" s="1240">
        <v>44</v>
      </c>
      <c r="I56" s="1240">
        <v>42</v>
      </c>
      <c r="J56" s="1240">
        <v>43</v>
      </c>
      <c r="K56" s="1240">
        <v>44</v>
      </c>
      <c r="L56" s="1268"/>
      <c r="M56" s="1271">
        <v>42</v>
      </c>
      <c r="N56" s="1268"/>
      <c r="O56" s="1268"/>
      <c r="P56" s="1268"/>
      <c r="Q56" s="1240">
        <v>44</v>
      </c>
      <c r="R56" s="1240">
        <v>44</v>
      </c>
      <c r="S56" s="1240">
        <v>44</v>
      </c>
      <c r="T56" s="1240">
        <v>39</v>
      </c>
      <c r="U56" s="1240">
        <v>44</v>
      </c>
      <c r="V56" s="1268"/>
      <c r="W56" s="1268"/>
      <c r="X56" s="1242">
        <v>39</v>
      </c>
      <c r="Y56" s="1243">
        <v>44</v>
      </c>
      <c r="Z56" s="190"/>
      <c r="AA56" s="93"/>
      <c r="AB56" s="93"/>
      <c r="AC56" s="93"/>
      <c r="AD56" s="93"/>
      <c r="AE56" s="93"/>
      <c r="AF56" s="93"/>
      <c r="AG56" s="93"/>
      <c r="AH56" s="93"/>
      <c r="AI56" s="93"/>
      <c r="AJ56" s="93"/>
      <c r="AK56" s="93"/>
      <c r="AL56" s="93"/>
      <c r="AM56" s="93"/>
      <c r="AN56" s="93"/>
      <c r="AO56" s="93"/>
      <c r="AP56" s="93"/>
      <c r="AQ56" s="93"/>
      <c r="AR56" s="93"/>
      <c r="AS56" s="93"/>
      <c r="AT56" s="93"/>
      <c r="AU56" s="93"/>
      <c r="AV56" s="93"/>
      <c r="AW56" s="93"/>
      <c r="AX56" s="93"/>
      <c r="AY56" s="93"/>
      <c r="AZ56" s="93"/>
      <c r="BA56" s="93"/>
      <c r="BB56" s="93"/>
      <c r="BC56" s="93"/>
      <c r="BD56" s="93"/>
      <c r="BE56" s="93"/>
      <c r="BF56" s="93"/>
      <c r="BG56" s="93"/>
      <c r="BH56" s="93"/>
      <c r="BI56" s="93"/>
      <c r="BJ56" s="93"/>
      <c r="BK56" s="93"/>
      <c r="BL56" s="93"/>
      <c r="BM56" s="93"/>
      <c r="BN56" s="93"/>
      <c r="BO56" s="93"/>
      <c r="BP56" s="93"/>
      <c r="BQ56" s="93"/>
      <c r="BR56" s="93"/>
      <c r="BS56" s="93"/>
      <c r="BT56" s="93"/>
      <c r="BU56" s="93"/>
      <c r="BV56" s="93"/>
      <c r="BW56" s="93"/>
      <c r="BX56" s="93"/>
      <c r="BY56" s="93"/>
      <c r="BZ56" s="93"/>
      <c r="CA56" s="93"/>
      <c r="CB56" s="93"/>
      <c r="CC56" s="93"/>
      <c r="CD56" s="93"/>
      <c r="CE56" s="93"/>
      <c r="CF56" s="93"/>
      <c r="CG56" s="93"/>
      <c r="CH56" s="93"/>
      <c r="CI56" s="93"/>
      <c r="CJ56" s="93"/>
      <c r="CK56" s="93"/>
      <c r="CL56" s="93"/>
      <c r="CM56" s="93"/>
      <c r="CN56" s="93"/>
      <c r="CO56" s="93"/>
      <c r="CP56" s="93"/>
      <c r="CQ56" s="93"/>
      <c r="CR56" s="93"/>
      <c r="CS56" s="93"/>
      <c r="CT56" s="93"/>
      <c r="CU56" s="93"/>
      <c r="CV56" s="93"/>
      <c r="CW56" s="93"/>
      <c r="CX56" s="93"/>
      <c r="CY56" s="93"/>
      <c r="CZ56" s="93"/>
      <c r="DA56" s="93"/>
      <c r="DB56" s="93"/>
      <c r="DC56" s="93"/>
      <c r="DD56" s="93"/>
      <c r="DE56" s="93"/>
      <c r="DF56" s="93"/>
      <c r="DG56" s="93"/>
      <c r="DH56" s="93"/>
      <c r="DI56" s="93"/>
      <c r="DJ56" s="93"/>
      <c r="DK56" s="93"/>
      <c r="DL56" s="93"/>
      <c r="DM56" s="93"/>
      <c r="DN56" s="93"/>
      <c r="DO56" s="93"/>
      <c r="DP56" s="93"/>
      <c r="DQ56" s="94"/>
      <c r="DR56" s="94"/>
    </row>
    <row r="57" spans="1:122" s="48" customFormat="1" ht="12.75" customHeight="1">
      <c r="A57" s="92"/>
      <c r="B57" s="1215"/>
      <c r="C57" s="1246">
        <v>47</v>
      </c>
      <c r="D57" s="1227" t="s">
        <v>172</v>
      </c>
      <c r="E57" s="1247" t="s">
        <v>360</v>
      </c>
      <c r="F57" s="1229">
        <v>11</v>
      </c>
      <c r="G57" s="1230">
        <v>18</v>
      </c>
      <c r="H57" s="1230">
        <v>18</v>
      </c>
      <c r="I57" s="1230">
        <v>14</v>
      </c>
      <c r="J57" s="1230">
        <v>17</v>
      </c>
      <c r="K57" s="1230">
        <v>20</v>
      </c>
      <c r="L57" s="1268"/>
      <c r="M57" s="1269">
        <v>18</v>
      </c>
      <c r="N57" s="1268"/>
      <c r="O57" s="1268"/>
      <c r="P57" s="1268"/>
      <c r="Q57" s="1230">
        <v>17</v>
      </c>
      <c r="R57" s="1230">
        <v>20</v>
      </c>
      <c r="S57" s="1230">
        <v>19</v>
      </c>
      <c r="T57" s="1230">
        <v>8</v>
      </c>
      <c r="U57" s="1230">
        <v>17</v>
      </c>
      <c r="V57" s="1268"/>
      <c r="W57" s="1268"/>
      <c r="X57" s="1233">
        <v>5</v>
      </c>
      <c r="Y57" s="1234">
        <v>25</v>
      </c>
      <c r="Z57" s="190"/>
      <c r="AA57" s="93"/>
      <c r="AB57" s="93"/>
      <c r="AC57" s="93"/>
      <c r="AD57" s="93"/>
      <c r="AE57" s="93"/>
      <c r="AF57" s="93"/>
      <c r="AG57" s="93"/>
      <c r="AH57" s="93"/>
      <c r="AI57" s="93"/>
      <c r="AJ57" s="93"/>
      <c r="AK57" s="93"/>
      <c r="AL57" s="93"/>
      <c r="AM57" s="93"/>
      <c r="AN57" s="93"/>
      <c r="AO57" s="93"/>
      <c r="AP57" s="93"/>
      <c r="AQ57" s="93"/>
      <c r="AR57" s="93"/>
      <c r="AS57" s="93"/>
      <c r="AT57" s="93"/>
      <c r="AU57" s="93"/>
      <c r="AV57" s="93"/>
      <c r="AW57" s="93"/>
      <c r="AX57" s="93"/>
      <c r="AY57" s="93"/>
      <c r="AZ57" s="93"/>
      <c r="BA57" s="93"/>
      <c r="BB57" s="93"/>
      <c r="BC57" s="93"/>
      <c r="BD57" s="93"/>
      <c r="BE57" s="93"/>
      <c r="BF57" s="93"/>
      <c r="BG57" s="93"/>
      <c r="BH57" s="93"/>
      <c r="BI57" s="93"/>
      <c r="BJ57" s="93"/>
      <c r="BK57" s="93"/>
      <c r="BL57" s="93"/>
      <c r="BM57" s="93"/>
      <c r="BN57" s="93"/>
      <c r="BO57" s="93"/>
      <c r="BP57" s="93"/>
      <c r="BQ57" s="93"/>
      <c r="BR57" s="93"/>
      <c r="BS57" s="93"/>
      <c r="BT57" s="93"/>
      <c r="BU57" s="93"/>
      <c r="BV57" s="93"/>
      <c r="BW57" s="93"/>
      <c r="BX57" s="93"/>
      <c r="BY57" s="93"/>
      <c r="BZ57" s="93"/>
      <c r="CA57" s="93"/>
      <c r="CB57" s="93"/>
      <c r="CC57" s="93"/>
      <c r="CD57" s="93"/>
      <c r="CE57" s="93"/>
      <c r="CF57" s="93"/>
      <c r="CG57" s="93"/>
      <c r="CH57" s="93"/>
      <c r="CI57" s="93"/>
      <c r="CJ57" s="93"/>
      <c r="CK57" s="93"/>
      <c r="CL57" s="93"/>
      <c r="CM57" s="93"/>
      <c r="CN57" s="93"/>
      <c r="CO57" s="93"/>
      <c r="CP57" s="93"/>
      <c r="CQ57" s="93"/>
      <c r="CR57" s="93"/>
      <c r="CS57" s="93"/>
      <c r="CT57" s="93"/>
      <c r="CU57" s="93"/>
      <c r="CV57" s="93"/>
      <c r="CW57" s="93"/>
      <c r="CX57" s="93"/>
      <c r="CY57" s="93"/>
      <c r="CZ57" s="93"/>
      <c r="DA57" s="93"/>
      <c r="DB57" s="93"/>
      <c r="DC57" s="93"/>
      <c r="DD57" s="93"/>
      <c r="DE57" s="93"/>
      <c r="DF57" s="93"/>
      <c r="DG57" s="93"/>
      <c r="DH57" s="93"/>
      <c r="DI57" s="93"/>
      <c r="DJ57" s="93"/>
      <c r="DK57" s="93"/>
      <c r="DL57" s="93"/>
      <c r="DM57" s="93"/>
      <c r="DN57" s="93"/>
      <c r="DO57" s="93"/>
      <c r="DP57" s="93"/>
      <c r="DQ57" s="94"/>
      <c r="DR57" s="94"/>
    </row>
    <row r="58" spans="1:122" s="48" customFormat="1" ht="12.75" customHeight="1">
      <c r="A58" s="92"/>
      <c r="B58" s="1272"/>
      <c r="C58" s="1246">
        <v>48</v>
      </c>
      <c r="D58" s="1248" t="s">
        <v>173</v>
      </c>
      <c r="E58" s="1249" t="s">
        <v>361</v>
      </c>
      <c r="F58" s="1229">
        <v>11</v>
      </c>
      <c r="G58" s="1230">
        <v>18</v>
      </c>
      <c r="H58" s="1230">
        <v>18</v>
      </c>
      <c r="I58" s="1230">
        <v>13</v>
      </c>
      <c r="J58" s="1230">
        <v>16</v>
      </c>
      <c r="K58" s="1230">
        <v>18</v>
      </c>
      <c r="L58" s="1268"/>
      <c r="M58" s="1269">
        <v>17</v>
      </c>
      <c r="N58" s="1268"/>
      <c r="O58" s="1268"/>
      <c r="P58" s="1268"/>
      <c r="Q58" s="1230">
        <v>16</v>
      </c>
      <c r="R58" s="1230">
        <v>18</v>
      </c>
      <c r="S58" s="1230">
        <v>18</v>
      </c>
      <c r="T58" s="1230">
        <v>7</v>
      </c>
      <c r="U58" s="1230">
        <v>17</v>
      </c>
      <c r="V58" s="1268"/>
      <c r="W58" s="1268"/>
      <c r="X58" s="1233">
        <v>3</v>
      </c>
      <c r="Y58" s="1234">
        <v>24</v>
      </c>
      <c r="Z58" s="190"/>
      <c r="AA58" s="93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/>
      <c r="AS58" s="93"/>
      <c r="AT58" s="93"/>
      <c r="AU58" s="93"/>
      <c r="AV58" s="93"/>
      <c r="AW58" s="93"/>
      <c r="AX58" s="93"/>
      <c r="AY58" s="93"/>
      <c r="AZ58" s="93"/>
      <c r="BA58" s="93"/>
      <c r="BB58" s="93"/>
      <c r="BC58" s="93"/>
      <c r="BD58" s="93"/>
      <c r="BE58" s="93"/>
      <c r="BF58" s="93"/>
      <c r="BG58" s="93"/>
      <c r="BH58" s="93"/>
      <c r="BI58" s="93"/>
      <c r="BJ58" s="93"/>
      <c r="BK58" s="93"/>
      <c r="BL58" s="93"/>
      <c r="BM58" s="93"/>
      <c r="BN58" s="93"/>
      <c r="BO58" s="93"/>
      <c r="BP58" s="93"/>
      <c r="BQ58" s="93"/>
      <c r="BR58" s="93"/>
      <c r="BS58" s="93"/>
      <c r="BT58" s="93"/>
      <c r="BU58" s="93"/>
      <c r="BV58" s="93"/>
      <c r="BW58" s="93"/>
      <c r="BX58" s="93"/>
      <c r="BY58" s="93"/>
      <c r="BZ58" s="93"/>
      <c r="CA58" s="93"/>
      <c r="CB58" s="93"/>
      <c r="CC58" s="93"/>
      <c r="CD58" s="93"/>
      <c r="CE58" s="93"/>
      <c r="CF58" s="93"/>
      <c r="CG58" s="93"/>
      <c r="CH58" s="93"/>
      <c r="CI58" s="93"/>
      <c r="CJ58" s="93"/>
      <c r="CK58" s="93"/>
      <c r="CL58" s="93"/>
      <c r="CM58" s="93"/>
      <c r="CN58" s="93"/>
      <c r="CO58" s="93"/>
      <c r="CP58" s="93"/>
      <c r="CQ58" s="93"/>
      <c r="CR58" s="93"/>
      <c r="CS58" s="93"/>
      <c r="CT58" s="93"/>
      <c r="CU58" s="93"/>
      <c r="CV58" s="93"/>
      <c r="CW58" s="93"/>
      <c r="CX58" s="93"/>
      <c r="CY58" s="93"/>
      <c r="CZ58" s="93"/>
      <c r="DA58" s="93"/>
      <c r="DB58" s="93"/>
      <c r="DC58" s="93"/>
      <c r="DD58" s="93"/>
      <c r="DE58" s="93"/>
      <c r="DF58" s="93"/>
      <c r="DG58" s="93"/>
      <c r="DH58" s="93"/>
      <c r="DI58" s="93"/>
      <c r="DJ58" s="93"/>
      <c r="DK58" s="93"/>
      <c r="DL58" s="93"/>
      <c r="DM58" s="93"/>
      <c r="DN58" s="93"/>
      <c r="DO58" s="93"/>
      <c r="DP58" s="93"/>
      <c r="DQ58" s="94"/>
      <c r="DR58" s="94"/>
    </row>
    <row r="59" spans="1:122" s="48" customFormat="1" ht="12.75" customHeight="1">
      <c r="A59" s="92"/>
      <c r="B59" s="1215"/>
      <c r="C59" s="1246">
        <v>49</v>
      </c>
      <c r="D59" s="1252" t="s">
        <v>174</v>
      </c>
      <c r="E59" s="1253" t="s">
        <v>362</v>
      </c>
      <c r="F59" s="1229">
        <v>12</v>
      </c>
      <c r="G59" s="1230">
        <v>20</v>
      </c>
      <c r="H59" s="1230">
        <v>21</v>
      </c>
      <c r="I59" s="1230">
        <v>15</v>
      </c>
      <c r="J59" s="1230">
        <v>18</v>
      </c>
      <c r="K59" s="1230">
        <v>21</v>
      </c>
      <c r="L59" s="1268"/>
      <c r="M59" s="1269">
        <v>18</v>
      </c>
      <c r="N59" s="1268"/>
      <c r="O59" s="1268"/>
      <c r="P59" s="1268"/>
      <c r="Q59" s="1230">
        <v>18</v>
      </c>
      <c r="R59" s="1230">
        <v>21</v>
      </c>
      <c r="S59" s="1230">
        <v>21</v>
      </c>
      <c r="T59" s="1230">
        <v>9</v>
      </c>
      <c r="U59" s="1230">
        <v>19</v>
      </c>
      <c r="V59" s="1268"/>
      <c r="W59" s="1268"/>
      <c r="X59" s="1233">
        <v>6</v>
      </c>
      <c r="Y59" s="1234">
        <v>25</v>
      </c>
      <c r="Z59" s="190"/>
      <c r="AA59" s="93"/>
      <c r="AB59" s="93"/>
      <c r="AC59" s="93"/>
      <c r="AD59" s="93"/>
      <c r="AE59" s="93"/>
      <c r="AF59" s="93"/>
      <c r="AG59" s="93"/>
      <c r="AH59" s="93"/>
      <c r="AI59" s="93"/>
      <c r="AJ59" s="93"/>
      <c r="AK59" s="93"/>
      <c r="AL59" s="93"/>
      <c r="AM59" s="93"/>
      <c r="AN59" s="93"/>
      <c r="AO59" s="93"/>
      <c r="AP59" s="93"/>
      <c r="AQ59" s="93"/>
      <c r="AR59" s="93"/>
      <c r="AS59" s="93"/>
      <c r="AT59" s="93"/>
      <c r="AU59" s="93"/>
      <c r="AV59" s="93"/>
      <c r="AW59" s="93"/>
      <c r="AX59" s="93"/>
      <c r="AY59" s="93"/>
      <c r="AZ59" s="93"/>
      <c r="BA59" s="93"/>
      <c r="BB59" s="93"/>
      <c r="BC59" s="93"/>
      <c r="BD59" s="93"/>
      <c r="BE59" s="93"/>
      <c r="BF59" s="93"/>
      <c r="BG59" s="93"/>
      <c r="BH59" s="93"/>
      <c r="BI59" s="93"/>
      <c r="BJ59" s="93"/>
      <c r="BK59" s="93"/>
      <c r="BL59" s="93"/>
      <c r="BM59" s="93"/>
      <c r="BN59" s="93"/>
      <c r="BO59" s="93"/>
      <c r="BP59" s="93"/>
      <c r="BQ59" s="93"/>
      <c r="BR59" s="93"/>
      <c r="BS59" s="93"/>
      <c r="BT59" s="93"/>
      <c r="BU59" s="93"/>
      <c r="BV59" s="93"/>
      <c r="BW59" s="93"/>
      <c r="BX59" s="93"/>
      <c r="BY59" s="93"/>
      <c r="BZ59" s="93"/>
      <c r="CA59" s="93"/>
      <c r="CB59" s="93"/>
      <c r="CC59" s="93"/>
      <c r="CD59" s="93"/>
      <c r="CE59" s="93"/>
      <c r="CF59" s="93"/>
      <c r="CG59" s="93"/>
      <c r="CH59" s="93"/>
      <c r="CI59" s="93"/>
      <c r="CJ59" s="93"/>
      <c r="CK59" s="93"/>
      <c r="CL59" s="93"/>
      <c r="CM59" s="93"/>
      <c r="CN59" s="93"/>
      <c r="CO59" s="93"/>
      <c r="CP59" s="93"/>
      <c r="CQ59" s="93"/>
      <c r="CR59" s="93"/>
      <c r="CS59" s="93"/>
      <c r="CT59" s="93"/>
      <c r="CU59" s="93"/>
      <c r="CV59" s="93"/>
      <c r="CW59" s="93"/>
      <c r="CX59" s="93"/>
      <c r="CY59" s="93"/>
      <c r="CZ59" s="93"/>
      <c r="DA59" s="93"/>
      <c r="DB59" s="93"/>
      <c r="DC59" s="93"/>
      <c r="DD59" s="93"/>
      <c r="DE59" s="93"/>
      <c r="DF59" s="93"/>
      <c r="DG59" s="93"/>
      <c r="DH59" s="93"/>
      <c r="DI59" s="93"/>
      <c r="DJ59" s="93"/>
      <c r="DK59" s="93"/>
      <c r="DL59" s="93"/>
      <c r="DM59" s="93"/>
      <c r="DN59" s="93"/>
      <c r="DO59" s="93"/>
      <c r="DP59" s="93"/>
      <c r="DQ59" s="94"/>
      <c r="DR59" s="94"/>
    </row>
    <row r="60" spans="1:122" s="48" customFormat="1" ht="12.75" customHeight="1">
      <c r="A60" s="92"/>
      <c r="B60" s="1273"/>
      <c r="C60" s="1246">
        <v>50</v>
      </c>
      <c r="D60" s="1227" t="s">
        <v>175</v>
      </c>
      <c r="E60" s="1274" t="s">
        <v>363</v>
      </c>
      <c r="F60" s="1229">
        <v>13</v>
      </c>
      <c r="G60" s="1230">
        <v>21</v>
      </c>
      <c r="H60" s="1230">
        <v>21</v>
      </c>
      <c r="I60" s="1230">
        <v>16</v>
      </c>
      <c r="J60" s="1230">
        <v>20</v>
      </c>
      <c r="K60" s="1230">
        <v>21</v>
      </c>
      <c r="L60" s="1268"/>
      <c r="M60" s="1269">
        <v>19</v>
      </c>
      <c r="N60" s="1268"/>
      <c r="O60" s="1268"/>
      <c r="P60" s="1268"/>
      <c r="Q60" s="1230">
        <v>19</v>
      </c>
      <c r="R60" s="1230">
        <v>21</v>
      </c>
      <c r="S60" s="1230">
        <v>21</v>
      </c>
      <c r="T60" s="1230">
        <v>9</v>
      </c>
      <c r="U60" s="1230">
        <v>19</v>
      </c>
      <c r="V60" s="1268"/>
      <c r="W60" s="1268"/>
      <c r="X60" s="1233">
        <v>6</v>
      </c>
      <c r="Y60" s="1234">
        <v>25</v>
      </c>
      <c r="Z60" s="190"/>
      <c r="AA60" s="93"/>
      <c r="AB60" s="93"/>
      <c r="AC60" s="93"/>
      <c r="AD60" s="93"/>
      <c r="AE60" s="93"/>
      <c r="AF60" s="93"/>
      <c r="AG60" s="93"/>
      <c r="AH60" s="93"/>
      <c r="AI60" s="93"/>
      <c r="AJ60" s="93"/>
      <c r="AK60" s="93"/>
      <c r="AL60" s="93"/>
      <c r="AM60" s="93"/>
      <c r="AN60" s="93"/>
      <c r="AO60" s="93"/>
      <c r="AP60" s="93"/>
      <c r="AQ60" s="93"/>
      <c r="AR60" s="93"/>
      <c r="AS60" s="93"/>
      <c r="AT60" s="93"/>
      <c r="AU60" s="93"/>
      <c r="AV60" s="93"/>
      <c r="AW60" s="93"/>
      <c r="AX60" s="93"/>
      <c r="AY60" s="93"/>
      <c r="AZ60" s="93"/>
      <c r="BA60" s="93"/>
      <c r="BB60" s="93"/>
      <c r="BC60" s="93"/>
      <c r="BD60" s="93"/>
      <c r="BE60" s="93"/>
      <c r="BF60" s="93"/>
      <c r="BG60" s="93"/>
      <c r="BH60" s="93"/>
      <c r="BI60" s="93"/>
      <c r="BJ60" s="93"/>
      <c r="BK60" s="93"/>
      <c r="BL60" s="93"/>
      <c r="BM60" s="93"/>
      <c r="BN60" s="93"/>
      <c r="BO60" s="93"/>
      <c r="BP60" s="93"/>
      <c r="BQ60" s="93"/>
      <c r="BR60" s="93"/>
      <c r="BS60" s="93"/>
      <c r="BT60" s="93"/>
      <c r="BU60" s="93"/>
      <c r="BV60" s="93"/>
      <c r="BW60" s="93"/>
      <c r="BX60" s="93"/>
      <c r="BY60" s="93"/>
      <c r="BZ60" s="93"/>
      <c r="CA60" s="93"/>
      <c r="CB60" s="93"/>
      <c r="CC60" s="93"/>
      <c r="CD60" s="93"/>
      <c r="CE60" s="93"/>
      <c r="CF60" s="93"/>
      <c r="CG60" s="93"/>
      <c r="CH60" s="93"/>
      <c r="CI60" s="93"/>
      <c r="CJ60" s="93"/>
      <c r="CK60" s="93"/>
      <c r="CL60" s="93"/>
      <c r="CM60" s="93"/>
      <c r="CN60" s="93"/>
      <c r="CO60" s="93"/>
      <c r="CP60" s="93"/>
      <c r="CQ60" s="93"/>
      <c r="CR60" s="93"/>
      <c r="CS60" s="93"/>
      <c r="CT60" s="93"/>
      <c r="CU60" s="93"/>
      <c r="CV60" s="93"/>
      <c r="CW60" s="93"/>
      <c r="CX60" s="93"/>
      <c r="CY60" s="93"/>
      <c r="CZ60" s="93"/>
      <c r="DA60" s="93"/>
      <c r="DB60" s="93"/>
      <c r="DC60" s="93"/>
      <c r="DD60" s="93"/>
      <c r="DE60" s="93"/>
      <c r="DF60" s="93"/>
      <c r="DG60" s="93"/>
      <c r="DH60" s="93"/>
      <c r="DI60" s="93"/>
      <c r="DJ60" s="93"/>
      <c r="DK60" s="93"/>
      <c r="DL60" s="93"/>
      <c r="DM60" s="93"/>
      <c r="DN60" s="93"/>
      <c r="DO60" s="93"/>
      <c r="DP60" s="93"/>
      <c r="DQ60" s="94"/>
      <c r="DR60" s="94"/>
    </row>
    <row r="61" spans="1:122" s="48" customFormat="1" ht="12.75" customHeight="1">
      <c r="A61" s="92"/>
      <c r="B61" s="1273"/>
      <c r="C61" s="1246">
        <v>51</v>
      </c>
      <c r="D61" s="1227" t="s">
        <v>176</v>
      </c>
      <c r="E61" s="1247" t="s">
        <v>364</v>
      </c>
      <c r="F61" s="1229">
        <v>11</v>
      </c>
      <c r="G61" s="1230">
        <v>18</v>
      </c>
      <c r="H61" s="1230">
        <v>19</v>
      </c>
      <c r="I61" s="1230">
        <v>14</v>
      </c>
      <c r="J61" s="1230">
        <v>17</v>
      </c>
      <c r="K61" s="1230">
        <v>20</v>
      </c>
      <c r="L61" s="1268"/>
      <c r="M61" s="1269">
        <v>18</v>
      </c>
      <c r="N61" s="1268"/>
      <c r="O61" s="1268"/>
      <c r="P61" s="1268"/>
      <c r="Q61" s="1230">
        <v>17</v>
      </c>
      <c r="R61" s="1230">
        <v>20</v>
      </c>
      <c r="S61" s="1230">
        <v>20</v>
      </c>
      <c r="T61" s="1230">
        <v>8</v>
      </c>
      <c r="U61" s="1230">
        <v>18</v>
      </c>
      <c r="V61" s="1268"/>
      <c r="W61" s="1268"/>
      <c r="X61" s="1233">
        <v>5</v>
      </c>
      <c r="Y61" s="1234">
        <v>25</v>
      </c>
      <c r="Z61" s="190"/>
      <c r="AA61" s="93"/>
      <c r="AB61" s="93"/>
      <c r="AC61" s="93"/>
      <c r="AD61" s="93"/>
      <c r="AE61" s="93"/>
      <c r="AF61" s="93"/>
      <c r="AG61" s="93"/>
      <c r="AH61" s="93"/>
      <c r="AI61" s="93"/>
      <c r="AJ61" s="93"/>
      <c r="AK61" s="93"/>
      <c r="AL61" s="93"/>
      <c r="AM61" s="93"/>
      <c r="AN61" s="93"/>
      <c r="AO61" s="93"/>
      <c r="AP61" s="93"/>
      <c r="AQ61" s="93"/>
      <c r="AR61" s="93"/>
      <c r="AS61" s="93"/>
      <c r="AT61" s="93"/>
      <c r="AU61" s="93"/>
      <c r="AV61" s="93"/>
      <c r="AW61" s="93"/>
      <c r="AX61" s="93"/>
      <c r="AY61" s="93"/>
      <c r="AZ61" s="93"/>
      <c r="BA61" s="93"/>
      <c r="BB61" s="93"/>
      <c r="BC61" s="93"/>
      <c r="BD61" s="93"/>
      <c r="BE61" s="93"/>
      <c r="BF61" s="93"/>
      <c r="BG61" s="93"/>
      <c r="BH61" s="93"/>
      <c r="BI61" s="93"/>
      <c r="BJ61" s="93"/>
      <c r="BK61" s="93"/>
      <c r="BL61" s="93"/>
      <c r="BM61" s="93"/>
      <c r="BN61" s="93"/>
      <c r="BO61" s="93"/>
      <c r="BP61" s="93"/>
      <c r="BQ61" s="93"/>
      <c r="BR61" s="93"/>
      <c r="BS61" s="93"/>
      <c r="BT61" s="93"/>
      <c r="BU61" s="93"/>
      <c r="BV61" s="93"/>
      <c r="BW61" s="93"/>
      <c r="BX61" s="93"/>
      <c r="BY61" s="93"/>
      <c r="BZ61" s="93"/>
      <c r="CA61" s="93"/>
      <c r="CB61" s="93"/>
      <c r="CC61" s="93"/>
      <c r="CD61" s="93"/>
      <c r="CE61" s="93"/>
      <c r="CF61" s="93"/>
      <c r="CG61" s="93"/>
      <c r="CH61" s="93"/>
      <c r="CI61" s="93"/>
      <c r="CJ61" s="93"/>
      <c r="CK61" s="93"/>
      <c r="CL61" s="93"/>
      <c r="CM61" s="93"/>
      <c r="CN61" s="93"/>
      <c r="CO61" s="93"/>
      <c r="CP61" s="93"/>
      <c r="CQ61" s="93"/>
      <c r="CR61" s="93"/>
      <c r="CS61" s="93"/>
      <c r="CT61" s="93"/>
      <c r="CU61" s="93"/>
      <c r="CV61" s="93"/>
      <c r="CW61" s="93"/>
      <c r="CX61" s="93"/>
      <c r="CY61" s="93"/>
      <c r="CZ61" s="93"/>
      <c r="DA61" s="93"/>
      <c r="DB61" s="93"/>
      <c r="DC61" s="93"/>
      <c r="DD61" s="93"/>
      <c r="DE61" s="93"/>
      <c r="DF61" s="93"/>
      <c r="DG61" s="93"/>
      <c r="DH61" s="93"/>
      <c r="DI61" s="93"/>
      <c r="DJ61" s="93"/>
      <c r="DK61" s="93"/>
      <c r="DL61" s="93"/>
      <c r="DM61" s="93"/>
      <c r="DN61" s="93"/>
      <c r="DO61" s="93"/>
      <c r="DP61" s="93"/>
      <c r="DQ61" s="94"/>
      <c r="DR61" s="94"/>
    </row>
    <row r="62" spans="1:122" s="48" customFormat="1" ht="12.75" customHeight="1">
      <c r="A62" s="92"/>
      <c r="B62" s="1273"/>
      <c r="C62" s="1246">
        <v>52</v>
      </c>
      <c r="D62" s="1227" t="s">
        <v>177</v>
      </c>
      <c r="E62" s="1247" t="s">
        <v>365</v>
      </c>
      <c r="F62" s="1229">
        <v>12</v>
      </c>
      <c r="G62" s="1230">
        <v>18</v>
      </c>
      <c r="H62" s="1230">
        <v>18</v>
      </c>
      <c r="I62" s="1230">
        <v>14</v>
      </c>
      <c r="J62" s="1230">
        <v>17</v>
      </c>
      <c r="K62" s="1230">
        <v>20</v>
      </c>
      <c r="L62" s="1268"/>
      <c r="M62" s="1269">
        <v>18</v>
      </c>
      <c r="N62" s="1268"/>
      <c r="O62" s="1268"/>
      <c r="P62" s="1268"/>
      <c r="Q62" s="1230">
        <v>16</v>
      </c>
      <c r="R62" s="1230">
        <v>19</v>
      </c>
      <c r="S62" s="1230">
        <v>20</v>
      </c>
      <c r="T62" s="1230">
        <v>8</v>
      </c>
      <c r="U62" s="1230">
        <v>18</v>
      </c>
      <c r="V62" s="1268"/>
      <c r="W62" s="1268"/>
      <c r="X62" s="1233">
        <v>5</v>
      </c>
      <c r="Y62" s="1234">
        <v>25</v>
      </c>
      <c r="Z62" s="190"/>
      <c r="AA62" s="93"/>
      <c r="AB62" s="93"/>
      <c r="AC62" s="93"/>
      <c r="AD62" s="93"/>
      <c r="AE62" s="93"/>
      <c r="AF62" s="93"/>
      <c r="AG62" s="93"/>
      <c r="AH62" s="93"/>
      <c r="AI62" s="93"/>
      <c r="AJ62" s="93"/>
      <c r="AK62" s="93"/>
      <c r="AL62" s="93"/>
      <c r="AM62" s="93"/>
      <c r="AN62" s="93"/>
      <c r="AO62" s="93"/>
      <c r="AP62" s="93"/>
      <c r="AQ62" s="93"/>
      <c r="AR62" s="93"/>
      <c r="AS62" s="93"/>
      <c r="AT62" s="93"/>
      <c r="AU62" s="93"/>
      <c r="AV62" s="93"/>
      <c r="AW62" s="93"/>
      <c r="AX62" s="93"/>
      <c r="AY62" s="93"/>
      <c r="AZ62" s="93"/>
      <c r="BA62" s="93"/>
      <c r="BB62" s="93"/>
      <c r="BC62" s="93"/>
      <c r="BD62" s="93"/>
      <c r="BE62" s="93"/>
      <c r="BF62" s="93"/>
      <c r="BG62" s="93"/>
      <c r="BH62" s="93"/>
      <c r="BI62" s="93"/>
      <c r="BJ62" s="93"/>
      <c r="BK62" s="93"/>
      <c r="BL62" s="93"/>
      <c r="BM62" s="93"/>
      <c r="BN62" s="93"/>
      <c r="BO62" s="93"/>
      <c r="BP62" s="93"/>
      <c r="BQ62" s="93"/>
      <c r="BR62" s="93"/>
      <c r="BS62" s="93"/>
      <c r="BT62" s="93"/>
      <c r="BU62" s="93"/>
      <c r="BV62" s="93"/>
      <c r="BW62" s="93"/>
      <c r="BX62" s="93"/>
      <c r="BY62" s="93"/>
      <c r="BZ62" s="93"/>
      <c r="CA62" s="93"/>
      <c r="CB62" s="93"/>
      <c r="CC62" s="93"/>
      <c r="CD62" s="93"/>
      <c r="CE62" s="93"/>
      <c r="CF62" s="93"/>
      <c r="CG62" s="93"/>
      <c r="CH62" s="93"/>
      <c r="CI62" s="93"/>
      <c r="CJ62" s="93"/>
      <c r="CK62" s="93"/>
      <c r="CL62" s="93"/>
      <c r="CM62" s="93"/>
      <c r="CN62" s="93"/>
      <c r="CO62" s="93"/>
      <c r="CP62" s="93"/>
      <c r="CQ62" s="93"/>
      <c r="CR62" s="93"/>
      <c r="CS62" s="93"/>
      <c r="CT62" s="93"/>
      <c r="CU62" s="93"/>
      <c r="CV62" s="93"/>
      <c r="CW62" s="93"/>
      <c r="CX62" s="93"/>
      <c r="CY62" s="93"/>
      <c r="CZ62" s="93"/>
      <c r="DA62" s="93"/>
      <c r="DB62" s="93"/>
      <c r="DC62" s="93"/>
      <c r="DD62" s="93"/>
      <c r="DE62" s="93"/>
      <c r="DF62" s="93"/>
      <c r="DG62" s="93"/>
      <c r="DH62" s="93"/>
      <c r="DI62" s="93"/>
      <c r="DJ62" s="93"/>
      <c r="DK62" s="93"/>
      <c r="DL62" s="93"/>
      <c r="DM62" s="93"/>
      <c r="DN62" s="93"/>
      <c r="DO62" s="93"/>
      <c r="DP62" s="93"/>
      <c r="DQ62" s="94"/>
      <c r="DR62" s="94"/>
    </row>
    <row r="63" spans="1:122" s="48" customFormat="1" ht="12.75" customHeight="1">
      <c r="A63" s="92"/>
      <c r="B63" s="1215"/>
      <c r="C63" s="1246">
        <v>53</v>
      </c>
      <c r="D63" s="1227" t="s">
        <v>178</v>
      </c>
      <c r="E63" s="1247" t="s">
        <v>366</v>
      </c>
      <c r="F63" s="1229">
        <v>11</v>
      </c>
      <c r="G63" s="1230">
        <v>18</v>
      </c>
      <c r="H63" s="1230">
        <v>18</v>
      </c>
      <c r="I63" s="1230">
        <v>14</v>
      </c>
      <c r="J63" s="1230">
        <v>17</v>
      </c>
      <c r="K63" s="1230">
        <v>19</v>
      </c>
      <c r="L63" s="1268"/>
      <c r="M63" s="1269">
        <v>17</v>
      </c>
      <c r="N63" s="1268"/>
      <c r="O63" s="1268"/>
      <c r="P63" s="1268"/>
      <c r="Q63" s="1230">
        <v>16</v>
      </c>
      <c r="R63" s="1230">
        <v>19</v>
      </c>
      <c r="S63" s="1230">
        <v>19</v>
      </c>
      <c r="T63" s="1230">
        <v>8</v>
      </c>
      <c r="U63" s="1230">
        <v>17</v>
      </c>
      <c r="V63" s="1268"/>
      <c r="W63" s="1268"/>
      <c r="X63" s="1233">
        <v>5</v>
      </c>
      <c r="Y63" s="1234">
        <v>25</v>
      </c>
      <c r="Z63" s="190"/>
      <c r="AA63" s="93"/>
      <c r="AB63" s="93"/>
      <c r="AC63" s="93"/>
      <c r="AD63" s="93"/>
      <c r="AE63" s="93"/>
      <c r="AF63" s="93"/>
      <c r="AG63" s="93"/>
      <c r="AH63" s="93"/>
      <c r="AI63" s="93"/>
      <c r="AJ63" s="93"/>
      <c r="AK63" s="93"/>
      <c r="AL63" s="93"/>
      <c r="AM63" s="93"/>
      <c r="AN63" s="93"/>
      <c r="AO63" s="93"/>
      <c r="AP63" s="93"/>
      <c r="AQ63" s="93"/>
      <c r="AR63" s="93"/>
      <c r="AS63" s="93"/>
      <c r="AT63" s="93"/>
      <c r="AU63" s="93"/>
      <c r="AV63" s="93"/>
      <c r="AW63" s="93"/>
      <c r="AX63" s="93"/>
      <c r="AY63" s="93"/>
      <c r="AZ63" s="93"/>
      <c r="BA63" s="93"/>
      <c r="BB63" s="93"/>
      <c r="BC63" s="93"/>
      <c r="BD63" s="93"/>
      <c r="BE63" s="93"/>
      <c r="BF63" s="93"/>
      <c r="BG63" s="93"/>
      <c r="BH63" s="93"/>
      <c r="BI63" s="93"/>
      <c r="BJ63" s="93"/>
      <c r="BK63" s="93"/>
      <c r="BL63" s="93"/>
      <c r="BM63" s="93"/>
      <c r="BN63" s="93"/>
      <c r="BO63" s="93"/>
      <c r="BP63" s="93"/>
      <c r="BQ63" s="93"/>
      <c r="BR63" s="93"/>
      <c r="BS63" s="93"/>
      <c r="BT63" s="93"/>
      <c r="BU63" s="93"/>
      <c r="BV63" s="93"/>
      <c r="BW63" s="93"/>
      <c r="BX63" s="93"/>
      <c r="BY63" s="93"/>
      <c r="BZ63" s="93"/>
      <c r="CA63" s="93"/>
      <c r="CB63" s="93"/>
      <c r="CC63" s="93"/>
      <c r="CD63" s="93"/>
      <c r="CE63" s="93"/>
      <c r="CF63" s="93"/>
      <c r="CG63" s="93"/>
      <c r="CH63" s="93"/>
      <c r="CI63" s="93"/>
      <c r="CJ63" s="93"/>
      <c r="CK63" s="93"/>
      <c r="CL63" s="93"/>
      <c r="CM63" s="93"/>
      <c r="CN63" s="93"/>
      <c r="CO63" s="93"/>
      <c r="CP63" s="93"/>
      <c r="CQ63" s="93"/>
      <c r="CR63" s="93"/>
      <c r="CS63" s="93"/>
      <c r="CT63" s="93"/>
      <c r="CU63" s="93"/>
      <c r="CV63" s="93"/>
      <c r="CW63" s="93"/>
      <c r="CX63" s="93"/>
      <c r="CY63" s="93"/>
      <c r="CZ63" s="93"/>
      <c r="DA63" s="93"/>
      <c r="DB63" s="93"/>
      <c r="DC63" s="93"/>
      <c r="DD63" s="93"/>
      <c r="DE63" s="93"/>
      <c r="DF63" s="93"/>
      <c r="DG63" s="93"/>
      <c r="DH63" s="93"/>
      <c r="DI63" s="93"/>
      <c r="DJ63" s="93"/>
      <c r="DK63" s="93"/>
      <c r="DL63" s="93"/>
      <c r="DM63" s="93"/>
      <c r="DN63" s="93"/>
      <c r="DO63" s="93"/>
      <c r="DP63" s="93"/>
      <c r="DQ63" s="94"/>
      <c r="DR63" s="94"/>
    </row>
    <row r="64" spans="1:122" s="48" customFormat="1" ht="12.75" customHeight="1">
      <c r="A64" s="92"/>
      <c r="B64" s="1215"/>
      <c r="C64" s="1246">
        <v>54</v>
      </c>
      <c r="D64" s="1227" t="s">
        <v>179</v>
      </c>
      <c r="E64" s="1247" t="s">
        <v>367</v>
      </c>
      <c r="F64" s="1229">
        <v>12</v>
      </c>
      <c r="G64" s="1230">
        <v>20</v>
      </c>
      <c r="H64" s="1230">
        <v>21</v>
      </c>
      <c r="I64" s="1230">
        <v>15</v>
      </c>
      <c r="J64" s="1230">
        <v>18</v>
      </c>
      <c r="K64" s="1230">
        <v>21</v>
      </c>
      <c r="L64" s="1268"/>
      <c r="M64" s="1269">
        <v>19</v>
      </c>
      <c r="N64" s="1268"/>
      <c r="O64" s="1268"/>
      <c r="P64" s="1268"/>
      <c r="Q64" s="1230">
        <v>17</v>
      </c>
      <c r="R64" s="1230">
        <v>21</v>
      </c>
      <c r="S64" s="1230">
        <v>21</v>
      </c>
      <c r="T64" s="1230">
        <v>9</v>
      </c>
      <c r="U64" s="1230">
        <v>20</v>
      </c>
      <c r="V64" s="1268"/>
      <c r="W64" s="1268"/>
      <c r="X64" s="1233">
        <v>6</v>
      </c>
      <c r="Y64" s="1234">
        <v>25</v>
      </c>
      <c r="Z64" s="190"/>
      <c r="AA64" s="93"/>
      <c r="AB64" s="93"/>
      <c r="AC64" s="93"/>
      <c r="AD64" s="93"/>
      <c r="AE64" s="93"/>
      <c r="AF64" s="93"/>
      <c r="AG64" s="93"/>
      <c r="AH64" s="93"/>
      <c r="AI64" s="93"/>
      <c r="AJ64" s="93"/>
      <c r="AK64" s="93"/>
      <c r="AL64" s="93"/>
      <c r="AM64" s="93"/>
      <c r="AN64" s="93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BM64" s="93"/>
      <c r="BN64" s="93"/>
      <c r="BO64" s="93"/>
      <c r="BP64" s="93"/>
      <c r="BQ64" s="93"/>
      <c r="BR64" s="93"/>
      <c r="BS64" s="93"/>
      <c r="BT64" s="93"/>
      <c r="BU64" s="93"/>
      <c r="BV64" s="93"/>
      <c r="BW64" s="93"/>
      <c r="BX64" s="93"/>
      <c r="BY64" s="93"/>
      <c r="BZ64" s="93"/>
      <c r="CA64" s="93"/>
      <c r="CB64" s="93"/>
      <c r="CC64" s="93"/>
      <c r="CD64" s="93"/>
      <c r="CE64" s="93"/>
      <c r="CF64" s="93"/>
      <c r="CG64" s="93"/>
      <c r="CH64" s="93"/>
      <c r="CI64" s="93"/>
      <c r="CJ64" s="93"/>
      <c r="CK64" s="93"/>
      <c r="CL64" s="93"/>
      <c r="CM64" s="93"/>
      <c r="CN64" s="93"/>
      <c r="CO64" s="93"/>
      <c r="CP64" s="93"/>
      <c r="CQ64" s="93"/>
      <c r="CR64" s="93"/>
      <c r="CS64" s="93"/>
      <c r="CT64" s="93"/>
      <c r="CU64" s="93"/>
      <c r="CV64" s="93"/>
      <c r="CW64" s="93"/>
      <c r="CX64" s="93"/>
      <c r="CY64" s="93"/>
      <c r="CZ64" s="93"/>
      <c r="DA64" s="93"/>
      <c r="DB64" s="93"/>
      <c r="DC64" s="93"/>
      <c r="DD64" s="93"/>
      <c r="DE64" s="93"/>
      <c r="DF64" s="93"/>
      <c r="DG64" s="93"/>
      <c r="DH64" s="93"/>
      <c r="DI64" s="93"/>
      <c r="DJ64" s="93"/>
      <c r="DK64" s="93"/>
      <c r="DL64" s="93"/>
      <c r="DM64" s="93"/>
      <c r="DN64" s="93"/>
      <c r="DO64" s="93"/>
      <c r="DP64" s="93"/>
      <c r="DQ64" s="94"/>
      <c r="DR64" s="94"/>
    </row>
    <row r="65" spans="1:122" s="48" customFormat="1" ht="12.75" customHeight="1">
      <c r="A65" s="92"/>
      <c r="B65" s="1267"/>
      <c r="C65" s="1246">
        <v>55</v>
      </c>
      <c r="D65" s="1227" t="s">
        <v>180</v>
      </c>
      <c r="E65" s="1247"/>
      <c r="F65" s="1229">
        <v>12</v>
      </c>
      <c r="G65" s="1230">
        <v>19</v>
      </c>
      <c r="H65" s="1230">
        <v>19</v>
      </c>
      <c r="I65" s="1230">
        <v>15</v>
      </c>
      <c r="J65" s="1230">
        <v>18</v>
      </c>
      <c r="K65" s="1230">
        <v>19</v>
      </c>
      <c r="L65" s="1268"/>
      <c r="M65" s="1269">
        <v>18</v>
      </c>
      <c r="N65" s="1268"/>
      <c r="O65" s="1268"/>
      <c r="P65" s="1268"/>
      <c r="Q65" s="1230">
        <v>16</v>
      </c>
      <c r="R65" s="1230">
        <v>19</v>
      </c>
      <c r="S65" s="1230">
        <v>19</v>
      </c>
      <c r="T65" s="1230">
        <v>8</v>
      </c>
      <c r="U65" s="1230">
        <v>18</v>
      </c>
      <c r="V65" s="1268"/>
      <c r="W65" s="1268"/>
      <c r="X65" s="1233">
        <v>6</v>
      </c>
      <c r="Y65" s="1234">
        <v>24</v>
      </c>
      <c r="Z65" s="190"/>
      <c r="AA65" s="93"/>
      <c r="AB65" s="93"/>
      <c r="AC65" s="93"/>
      <c r="AD65" s="93"/>
      <c r="AE65" s="93"/>
      <c r="AF65" s="93"/>
      <c r="AG65" s="93"/>
      <c r="AH65" s="93"/>
      <c r="AI65" s="93"/>
      <c r="AJ65" s="93"/>
      <c r="AK65" s="93"/>
      <c r="AL65" s="93"/>
      <c r="AM65" s="93"/>
      <c r="AN65" s="93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BM65" s="93"/>
      <c r="BN65" s="93"/>
      <c r="BO65" s="93"/>
      <c r="BP65" s="93"/>
      <c r="BQ65" s="93"/>
      <c r="BR65" s="93"/>
      <c r="BS65" s="93"/>
      <c r="BT65" s="93"/>
      <c r="BU65" s="93"/>
      <c r="BV65" s="93"/>
      <c r="BW65" s="93"/>
      <c r="BX65" s="93"/>
      <c r="BY65" s="93"/>
      <c r="BZ65" s="93"/>
      <c r="CA65" s="93"/>
      <c r="CB65" s="93"/>
      <c r="CC65" s="93"/>
      <c r="CD65" s="93"/>
      <c r="CE65" s="93"/>
      <c r="CF65" s="93"/>
      <c r="CG65" s="93"/>
      <c r="CH65" s="93"/>
      <c r="CI65" s="93"/>
      <c r="CJ65" s="93"/>
      <c r="CK65" s="93"/>
      <c r="CL65" s="93"/>
      <c r="CM65" s="93"/>
      <c r="CN65" s="93"/>
      <c r="CO65" s="93"/>
      <c r="CP65" s="93"/>
      <c r="CQ65" s="93"/>
      <c r="CR65" s="93"/>
      <c r="CS65" s="93"/>
      <c r="CT65" s="93"/>
      <c r="CU65" s="93"/>
      <c r="CV65" s="93"/>
      <c r="CW65" s="93"/>
      <c r="CX65" s="93"/>
      <c r="CY65" s="93"/>
      <c r="CZ65" s="93"/>
      <c r="DA65" s="93"/>
      <c r="DB65" s="93"/>
      <c r="DC65" s="93"/>
      <c r="DD65" s="93"/>
      <c r="DE65" s="93"/>
      <c r="DF65" s="93"/>
      <c r="DG65" s="93"/>
      <c r="DH65" s="93"/>
      <c r="DI65" s="93"/>
      <c r="DJ65" s="93"/>
      <c r="DK65" s="93"/>
      <c r="DL65" s="93"/>
      <c r="DM65" s="93"/>
      <c r="DN65" s="93"/>
      <c r="DO65" s="93"/>
      <c r="DP65" s="93"/>
      <c r="DQ65" s="94"/>
      <c r="DR65" s="94"/>
    </row>
    <row r="66" spans="1:122" s="48" customFormat="1" ht="12.75" customHeight="1">
      <c r="A66" s="92"/>
      <c r="B66" s="1215" t="s">
        <v>368</v>
      </c>
      <c r="C66" s="1275"/>
      <c r="D66" s="1276" t="s">
        <v>369</v>
      </c>
      <c r="E66" s="1218" t="s">
        <v>370</v>
      </c>
      <c r="F66" s="1239">
        <v>34</v>
      </c>
      <c r="G66" s="1240">
        <v>36</v>
      </c>
      <c r="H66" s="1240">
        <v>35</v>
      </c>
      <c r="I66" s="1240">
        <v>34</v>
      </c>
      <c r="J66" s="1240">
        <v>34</v>
      </c>
      <c r="K66" s="1240">
        <v>37</v>
      </c>
      <c r="L66" s="1268"/>
      <c r="M66" s="1271">
        <v>36</v>
      </c>
      <c r="N66" s="1268"/>
      <c r="O66" s="1268"/>
      <c r="P66" s="1268"/>
      <c r="Q66" s="1240">
        <v>34</v>
      </c>
      <c r="R66" s="1240">
        <v>37</v>
      </c>
      <c r="S66" s="1240">
        <v>36</v>
      </c>
      <c r="T66" s="1240">
        <v>34</v>
      </c>
      <c r="U66" s="1240">
        <v>35</v>
      </c>
      <c r="V66" s="1268"/>
      <c r="W66" s="1268"/>
      <c r="X66" s="1242">
        <v>34</v>
      </c>
      <c r="Y66" s="1243">
        <v>39</v>
      </c>
      <c r="Z66" s="190"/>
      <c r="AA66" s="93"/>
      <c r="AB66" s="93"/>
      <c r="AC66" s="93"/>
      <c r="AD66" s="93"/>
      <c r="AE66" s="93"/>
      <c r="AF66" s="93"/>
      <c r="AG66" s="93"/>
      <c r="AH66" s="93"/>
      <c r="AI66" s="93"/>
      <c r="AJ66" s="93"/>
      <c r="AK66" s="93"/>
      <c r="AL66" s="93"/>
      <c r="AM66" s="93"/>
      <c r="AN66" s="93"/>
      <c r="AO66" s="93"/>
      <c r="AP66" s="93"/>
      <c r="AQ66" s="93"/>
      <c r="AR66" s="93"/>
      <c r="AS66" s="93"/>
      <c r="AT66" s="93"/>
      <c r="AU66" s="93"/>
      <c r="AV66" s="93"/>
      <c r="AW66" s="93"/>
      <c r="AX66" s="93"/>
      <c r="AY66" s="93"/>
      <c r="AZ66" s="93"/>
      <c r="BA66" s="93"/>
      <c r="BB66" s="93"/>
      <c r="BC66" s="93"/>
      <c r="BD66" s="93"/>
      <c r="BE66" s="93"/>
      <c r="BF66" s="93"/>
      <c r="BG66" s="93"/>
      <c r="BH66" s="93"/>
      <c r="BI66" s="93"/>
      <c r="BJ66" s="93"/>
      <c r="BK66" s="93"/>
      <c r="BL66" s="93"/>
      <c r="BM66" s="93"/>
      <c r="BN66" s="93"/>
      <c r="BO66" s="93"/>
      <c r="BP66" s="93"/>
      <c r="BQ66" s="93"/>
      <c r="BR66" s="93"/>
      <c r="BS66" s="93"/>
      <c r="BT66" s="93"/>
      <c r="BU66" s="93"/>
      <c r="BV66" s="93"/>
      <c r="BW66" s="93"/>
      <c r="BX66" s="93"/>
      <c r="BY66" s="93"/>
      <c r="BZ66" s="93"/>
      <c r="CA66" s="93"/>
      <c r="CB66" s="93"/>
      <c r="CC66" s="93"/>
      <c r="CD66" s="93"/>
      <c r="CE66" s="93"/>
      <c r="CF66" s="93"/>
      <c r="CG66" s="93"/>
      <c r="CH66" s="93"/>
      <c r="CI66" s="93"/>
      <c r="CJ66" s="93"/>
      <c r="CK66" s="93"/>
      <c r="CL66" s="93"/>
      <c r="CM66" s="93"/>
      <c r="CN66" s="93"/>
      <c r="CO66" s="93"/>
      <c r="CP66" s="93"/>
      <c r="CQ66" s="93"/>
      <c r="CR66" s="93"/>
      <c r="CS66" s="93"/>
      <c r="CT66" s="93"/>
      <c r="CU66" s="93"/>
      <c r="CV66" s="93"/>
      <c r="CW66" s="93"/>
      <c r="CX66" s="93"/>
      <c r="CY66" s="93"/>
      <c r="CZ66" s="93"/>
      <c r="DA66" s="93"/>
      <c r="DB66" s="93"/>
      <c r="DC66" s="93"/>
      <c r="DD66" s="93"/>
      <c r="DE66" s="93"/>
      <c r="DF66" s="93"/>
      <c r="DG66" s="93"/>
      <c r="DH66" s="93"/>
      <c r="DI66" s="93"/>
      <c r="DJ66" s="93"/>
      <c r="DK66" s="93"/>
      <c r="DL66" s="93"/>
      <c r="DM66" s="93"/>
      <c r="DN66" s="93"/>
      <c r="DO66" s="93"/>
      <c r="DP66" s="93"/>
      <c r="DQ66" s="94"/>
      <c r="DR66" s="94"/>
    </row>
    <row r="67" spans="1:122" s="48" customFormat="1" ht="12.75" customHeight="1">
      <c r="A67" s="92"/>
      <c r="B67" s="1237" t="s">
        <v>182</v>
      </c>
      <c r="C67" s="1277">
        <v>56</v>
      </c>
      <c r="D67" s="1227" t="s">
        <v>182</v>
      </c>
      <c r="E67" s="1247" t="s">
        <v>371</v>
      </c>
      <c r="F67" s="1229">
        <v>15</v>
      </c>
      <c r="G67" s="1230">
        <v>21</v>
      </c>
      <c r="H67" s="1230">
        <v>20</v>
      </c>
      <c r="I67" s="1230">
        <v>15</v>
      </c>
      <c r="J67" s="1230">
        <v>17</v>
      </c>
      <c r="K67" s="1230">
        <v>22</v>
      </c>
      <c r="L67" s="1268"/>
      <c r="M67" s="1269">
        <v>19</v>
      </c>
      <c r="N67" s="1268"/>
      <c r="O67" s="1268"/>
      <c r="P67" s="1268"/>
      <c r="Q67" s="1230">
        <v>17</v>
      </c>
      <c r="R67" s="1230">
        <v>22</v>
      </c>
      <c r="S67" s="1230">
        <v>21</v>
      </c>
      <c r="T67" s="1230">
        <v>14</v>
      </c>
      <c r="U67" s="1230">
        <v>20</v>
      </c>
      <c r="V67" s="1268"/>
      <c r="W67" s="1268"/>
      <c r="X67" s="1233">
        <v>17</v>
      </c>
      <c r="Y67" s="1234">
        <v>27</v>
      </c>
      <c r="Z67" s="190"/>
      <c r="AA67" s="93"/>
      <c r="AB67" s="93"/>
      <c r="AC67" s="93"/>
      <c r="AD67" s="93"/>
      <c r="AE67" s="93"/>
      <c r="AF67" s="93"/>
      <c r="AG67" s="93"/>
      <c r="AH67" s="93"/>
      <c r="AI67" s="93"/>
      <c r="AJ67" s="93"/>
      <c r="AK67" s="93"/>
      <c r="AL67" s="93"/>
      <c r="AM67" s="93"/>
      <c r="AN67" s="93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  <c r="BM67" s="93"/>
      <c r="BN67" s="93"/>
      <c r="BO67" s="93"/>
      <c r="BP67" s="93"/>
      <c r="BQ67" s="93"/>
      <c r="BR67" s="93"/>
      <c r="BS67" s="93"/>
      <c r="BT67" s="93"/>
      <c r="BU67" s="93"/>
      <c r="BV67" s="93"/>
      <c r="BW67" s="93"/>
      <c r="BX67" s="93"/>
      <c r="BY67" s="93"/>
      <c r="BZ67" s="93"/>
      <c r="CA67" s="93"/>
      <c r="CB67" s="93"/>
      <c r="CC67" s="93"/>
      <c r="CD67" s="93"/>
      <c r="CE67" s="93"/>
      <c r="CF67" s="93"/>
      <c r="CG67" s="93"/>
      <c r="CH67" s="93"/>
      <c r="CI67" s="93"/>
      <c r="CJ67" s="93"/>
      <c r="CK67" s="93"/>
      <c r="CL67" s="93"/>
      <c r="CM67" s="93"/>
      <c r="CN67" s="93"/>
      <c r="CO67" s="93"/>
      <c r="CP67" s="93"/>
      <c r="CQ67" s="93"/>
      <c r="CR67" s="93"/>
      <c r="CS67" s="93"/>
      <c r="CT67" s="93"/>
      <c r="CU67" s="93"/>
      <c r="CV67" s="93"/>
      <c r="CW67" s="93"/>
      <c r="CX67" s="93"/>
      <c r="CY67" s="93"/>
      <c r="CZ67" s="93"/>
      <c r="DA67" s="93"/>
      <c r="DB67" s="93"/>
      <c r="DC67" s="93"/>
      <c r="DD67" s="93"/>
      <c r="DE67" s="93"/>
      <c r="DF67" s="93"/>
      <c r="DG67" s="93"/>
      <c r="DH67" s="93"/>
      <c r="DI67" s="93"/>
      <c r="DJ67" s="93"/>
      <c r="DK67" s="93"/>
      <c r="DL67" s="93"/>
      <c r="DM67" s="93"/>
      <c r="DN67" s="93"/>
      <c r="DO67" s="93"/>
      <c r="DP67" s="93"/>
      <c r="DQ67" s="94"/>
      <c r="DR67" s="94"/>
    </row>
    <row r="68" spans="1:122" s="48" customFormat="1" ht="12.75" customHeight="1">
      <c r="A68" s="92"/>
      <c r="B68" s="1215" t="s">
        <v>372</v>
      </c>
      <c r="C68" s="1245"/>
      <c r="D68" s="1217" t="s">
        <v>205</v>
      </c>
      <c r="E68" s="1218" t="s">
        <v>373</v>
      </c>
      <c r="F68" s="1239">
        <v>36</v>
      </c>
      <c r="G68" s="1240">
        <v>37</v>
      </c>
      <c r="H68" s="1240">
        <v>37</v>
      </c>
      <c r="I68" s="1240">
        <v>37</v>
      </c>
      <c r="J68" s="1240">
        <v>37</v>
      </c>
      <c r="K68" s="1240">
        <v>38</v>
      </c>
      <c r="L68" s="1278"/>
      <c r="M68" s="1279">
        <v>35</v>
      </c>
      <c r="N68" s="1278"/>
      <c r="O68" s="1278"/>
      <c r="P68" s="1268"/>
      <c r="Q68" s="1240">
        <v>34</v>
      </c>
      <c r="R68" s="1240">
        <v>37</v>
      </c>
      <c r="S68" s="1240">
        <v>37</v>
      </c>
      <c r="T68" s="1240">
        <v>34</v>
      </c>
      <c r="U68" s="1240">
        <v>36</v>
      </c>
      <c r="V68" s="1278"/>
      <c r="W68" s="1278"/>
      <c r="X68" s="1242">
        <v>35</v>
      </c>
      <c r="Y68" s="1243">
        <v>41</v>
      </c>
      <c r="Z68" s="190"/>
      <c r="AA68" s="93"/>
      <c r="AB68" s="93"/>
      <c r="AC68" s="93"/>
      <c r="AD68" s="93"/>
      <c r="AE68" s="93"/>
      <c r="AF68" s="93"/>
      <c r="AG68" s="93"/>
      <c r="AH68" s="93"/>
      <c r="AI68" s="93"/>
      <c r="AJ68" s="93"/>
      <c r="AK68" s="93"/>
      <c r="AL68" s="93"/>
      <c r="AM68" s="93"/>
      <c r="AN68" s="93"/>
      <c r="AO68" s="93"/>
      <c r="AP68" s="93"/>
      <c r="AQ68" s="93"/>
      <c r="AR68" s="93"/>
      <c r="AS68" s="93"/>
      <c r="AT68" s="93"/>
      <c r="AU68" s="93"/>
      <c r="AV68" s="93"/>
      <c r="AW68" s="93"/>
      <c r="AX68" s="93"/>
      <c r="AY68" s="93"/>
      <c r="AZ68" s="93"/>
      <c r="BA68" s="93"/>
      <c r="BB68" s="93"/>
      <c r="BC68" s="93"/>
      <c r="BD68" s="93"/>
      <c r="BE68" s="93"/>
      <c r="BF68" s="93"/>
      <c r="BG68" s="93"/>
      <c r="BH68" s="93"/>
      <c r="BI68" s="93"/>
      <c r="BJ68" s="93"/>
      <c r="BK68" s="93"/>
      <c r="BL68" s="93"/>
      <c r="BM68" s="93"/>
      <c r="BN68" s="93"/>
      <c r="BO68" s="93"/>
      <c r="BP68" s="93"/>
      <c r="BQ68" s="93"/>
      <c r="BR68" s="93"/>
      <c r="BS68" s="93"/>
      <c r="BT68" s="93"/>
      <c r="BU68" s="93"/>
      <c r="BV68" s="93"/>
      <c r="BW68" s="93"/>
      <c r="BX68" s="93"/>
      <c r="BY68" s="93"/>
      <c r="BZ68" s="93"/>
      <c r="CA68" s="93"/>
      <c r="CB68" s="93"/>
      <c r="CC68" s="93"/>
      <c r="CD68" s="93"/>
      <c r="CE68" s="93"/>
      <c r="CF68" s="93"/>
      <c r="CG68" s="93"/>
      <c r="CH68" s="93"/>
      <c r="CI68" s="93"/>
      <c r="CJ68" s="93"/>
      <c r="CK68" s="93"/>
      <c r="CL68" s="93"/>
      <c r="CM68" s="93"/>
      <c r="CN68" s="93"/>
      <c r="CO68" s="93"/>
      <c r="CP68" s="93"/>
      <c r="CQ68" s="93"/>
      <c r="CR68" s="93"/>
      <c r="CS68" s="93"/>
      <c r="CT68" s="93"/>
      <c r="CU68" s="93"/>
      <c r="CV68" s="93"/>
      <c r="CW68" s="93"/>
      <c r="CX68" s="93"/>
      <c r="CY68" s="93"/>
      <c r="CZ68" s="93"/>
      <c r="DA68" s="93"/>
      <c r="DB68" s="93"/>
      <c r="DC68" s="93"/>
      <c r="DD68" s="93"/>
      <c r="DE68" s="93"/>
      <c r="DF68" s="93"/>
      <c r="DG68" s="93"/>
      <c r="DH68" s="93"/>
      <c r="DI68" s="93"/>
      <c r="DJ68" s="93"/>
      <c r="DK68" s="93"/>
      <c r="DL68" s="93"/>
      <c r="DM68" s="93"/>
      <c r="DN68" s="93"/>
      <c r="DO68" s="93"/>
      <c r="DP68" s="93"/>
      <c r="DQ68" s="94"/>
      <c r="DR68" s="94"/>
    </row>
    <row r="69" spans="1:122" s="98" customFormat="1" ht="12.75" customHeight="1">
      <c r="A69" s="92"/>
      <c r="B69" s="1215"/>
      <c r="C69" s="1246">
        <v>57</v>
      </c>
      <c r="D69" s="1227" t="s">
        <v>184</v>
      </c>
      <c r="E69" s="1247" t="s">
        <v>374</v>
      </c>
      <c r="F69" s="1229">
        <v>17</v>
      </c>
      <c r="G69" s="1230">
        <v>19</v>
      </c>
      <c r="H69" s="1230">
        <v>19</v>
      </c>
      <c r="I69" s="1230">
        <v>19</v>
      </c>
      <c r="J69" s="1230">
        <v>19</v>
      </c>
      <c r="K69" s="1230">
        <v>20</v>
      </c>
      <c r="L69" s="1268"/>
      <c r="M69" s="1269">
        <v>17</v>
      </c>
      <c r="N69" s="1268"/>
      <c r="O69" s="1268"/>
      <c r="P69" s="1268"/>
      <c r="Q69" s="1230">
        <v>9</v>
      </c>
      <c r="R69" s="1230">
        <v>19</v>
      </c>
      <c r="S69" s="1230">
        <v>19</v>
      </c>
      <c r="T69" s="1230">
        <v>13</v>
      </c>
      <c r="U69" s="1230">
        <v>18</v>
      </c>
      <c r="V69" s="1268"/>
      <c r="W69" s="1268"/>
      <c r="X69" s="1233">
        <v>11</v>
      </c>
      <c r="Y69" s="1234">
        <v>26</v>
      </c>
      <c r="Z69" s="190"/>
      <c r="AA69" s="97"/>
      <c r="AB69" s="97"/>
      <c r="AC69" s="97"/>
      <c r="AD69" s="97"/>
      <c r="AE69" s="97"/>
      <c r="AF69" s="97"/>
      <c r="AG69" s="97"/>
      <c r="AH69" s="97"/>
      <c r="AI69" s="97"/>
      <c r="AJ69" s="97"/>
      <c r="AK69" s="97"/>
      <c r="AL69" s="97"/>
      <c r="AM69" s="97"/>
      <c r="AN69" s="97"/>
      <c r="AO69" s="97"/>
      <c r="AP69" s="97"/>
      <c r="AQ69" s="97"/>
      <c r="AR69" s="97"/>
      <c r="AS69" s="97"/>
      <c r="AT69" s="97"/>
      <c r="AU69" s="97"/>
      <c r="AV69" s="97"/>
      <c r="AW69" s="97"/>
      <c r="AX69" s="97"/>
      <c r="AY69" s="97"/>
      <c r="AZ69" s="97"/>
      <c r="BA69" s="97"/>
      <c r="BB69" s="97"/>
      <c r="BC69" s="97"/>
      <c r="BD69" s="97"/>
      <c r="BE69" s="97"/>
      <c r="BF69" s="97"/>
      <c r="BG69" s="97"/>
      <c r="BH69" s="97"/>
      <c r="BI69" s="97"/>
      <c r="BJ69" s="97"/>
      <c r="BK69" s="97"/>
      <c r="BL69" s="97"/>
      <c r="BM69" s="97"/>
      <c r="BN69" s="97"/>
      <c r="BO69" s="97"/>
      <c r="BP69" s="97"/>
      <c r="BQ69" s="97"/>
      <c r="BR69" s="97"/>
      <c r="BS69" s="97"/>
      <c r="BT69" s="97"/>
      <c r="BU69" s="97"/>
      <c r="BV69" s="97"/>
      <c r="BW69" s="97"/>
      <c r="BX69" s="97"/>
      <c r="BY69" s="97"/>
      <c r="BZ69" s="97"/>
      <c r="CA69" s="97"/>
      <c r="CB69" s="97"/>
      <c r="CC69" s="97"/>
      <c r="CD69" s="97"/>
      <c r="CE69" s="97"/>
      <c r="CF69" s="97"/>
      <c r="CG69" s="97"/>
      <c r="CH69" s="97"/>
      <c r="CI69" s="97"/>
      <c r="CJ69" s="97"/>
      <c r="CK69" s="97"/>
      <c r="CL69" s="97"/>
      <c r="CM69" s="97"/>
      <c r="CN69" s="97"/>
      <c r="CO69" s="97"/>
      <c r="CP69" s="97"/>
      <c r="CQ69" s="97"/>
      <c r="CR69" s="97"/>
      <c r="CS69" s="97"/>
      <c r="CT69" s="97"/>
      <c r="CU69" s="97"/>
      <c r="CV69" s="97"/>
      <c r="CW69" s="97"/>
      <c r="CX69" s="97"/>
      <c r="CY69" s="97"/>
      <c r="CZ69" s="97"/>
      <c r="DA69" s="97"/>
      <c r="DB69" s="97"/>
      <c r="DC69" s="97"/>
      <c r="DD69" s="97"/>
      <c r="DE69" s="97"/>
      <c r="DF69" s="97"/>
      <c r="DG69" s="97"/>
      <c r="DH69" s="97"/>
      <c r="DI69" s="97"/>
      <c r="DJ69" s="97"/>
      <c r="DK69" s="97"/>
      <c r="DL69" s="97"/>
      <c r="DM69" s="97"/>
      <c r="DN69" s="97"/>
      <c r="DO69" s="97"/>
      <c r="DP69" s="97"/>
      <c r="DQ69" s="99"/>
      <c r="DR69" s="99"/>
    </row>
    <row r="70" spans="1:122" s="98" customFormat="1" ht="12.75" customHeight="1">
      <c r="A70" s="92"/>
      <c r="B70" s="1267"/>
      <c r="C70" s="1246">
        <v>58</v>
      </c>
      <c r="D70" s="1248" t="s">
        <v>185</v>
      </c>
      <c r="E70" s="1249" t="s">
        <v>375</v>
      </c>
      <c r="F70" s="1229">
        <v>16</v>
      </c>
      <c r="G70" s="1230">
        <v>17</v>
      </c>
      <c r="H70" s="1230">
        <v>18</v>
      </c>
      <c r="I70" s="1230">
        <v>20</v>
      </c>
      <c r="J70" s="1230">
        <v>20</v>
      </c>
      <c r="K70" s="1230">
        <v>19</v>
      </c>
      <c r="L70" s="1268"/>
      <c r="M70" s="1269">
        <v>17</v>
      </c>
      <c r="N70" s="1268"/>
      <c r="O70" s="1268"/>
      <c r="P70" s="1268"/>
      <c r="Q70" s="1230">
        <v>10</v>
      </c>
      <c r="R70" s="1230">
        <v>18</v>
      </c>
      <c r="S70" s="1230">
        <v>17</v>
      </c>
      <c r="T70" s="1230">
        <v>13</v>
      </c>
      <c r="U70" s="1230">
        <v>17</v>
      </c>
      <c r="V70" s="1268"/>
      <c r="W70" s="1268"/>
      <c r="X70" s="1233">
        <v>12</v>
      </c>
      <c r="Y70" s="1234">
        <v>25</v>
      </c>
      <c r="Z70" s="190"/>
      <c r="AA70" s="97"/>
      <c r="AB70" s="97"/>
      <c r="AC70" s="97"/>
      <c r="AD70" s="97"/>
      <c r="AE70" s="97"/>
      <c r="AF70" s="97"/>
      <c r="AG70" s="97"/>
      <c r="AH70" s="97"/>
      <c r="AI70" s="97"/>
      <c r="AJ70" s="97"/>
      <c r="AK70" s="97"/>
      <c r="AL70" s="97"/>
      <c r="AM70" s="97"/>
      <c r="AN70" s="97"/>
      <c r="AO70" s="97"/>
      <c r="AP70" s="97"/>
      <c r="AQ70" s="97"/>
      <c r="AR70" s="97"/>
      <c r="AS70" s="97"/>
      <c r="AT70" s="97"/>
      <c r="AU70" s="97"/>
      <c r="AV70" s="97"/>
      <c r="AW70" s="97"/>
      <c r="AX70" s="97"/>
      <c r="AY70" s="97"/>
      <c r="AZ70" s="97"/>
      <c r="BA70" s="97"/>
      <c r="BB70" s="97"/>
      <c r="BC70" s="97"/>
      <c r="BD70" s="97"/>
      <c r="BE70" s="97"/>
      <c r="BF70" s="97"/>
      <c r="BG70" s="97"/>
      <c r="BH70" s="97"/>
      <c r="BI70" s="97"/>
      <c r="BJ70" s="97"/>
      <c r="BK70" s="97"/>
      <c r="BL70" s="97"/>
      <c r="BM70" s="97"/>
      <c r="BN70" s="97"/>
      <c r="BO70" s="97"/>
      <c r="BP70" s="97"/>
      <c r="BQ70" s="97"/>
      <c r="BR70" s="97"/>
      <c r="BS70" s="97"/>
      <c r="BT70" s="97"/>
      <c r="BU70" s="97"/>
      <c r="BV70" s="97"/>
      <c r="BW70" s="97"/>
      <c r="BX70" s="97"/>
      <c r="BY70" s="97"/>
      <c r="BZ70" s="97"/>
      <c r="CA70" s="97"/>
      <c r="CB70" s="97"/>
      <c r="CC70" s="97"/>
      <c r="CD70" s="97"/>
      <c r="CE70" s="97"/>
      <c r="CF70" s="97"/>
      <c r="CG70" s="97"/>
      <c r="CH70" s="97"/>
      <c r="CI70" s="97"/>
      <c r="CJ70" s="97"/>
      <c r="CK70" s="97"/>
      <c r="CL70" s="97"/>
      <c r="CM70" s="97"/>
      <c r="CN70" s="97"/>
      <c r="CO70" s="97"/>
      <c r="CP70" s="97"/>
      <c r="CQ70" s="97"/>
      <c r="CR70" s="97"/>
      <c r="CS70" s="97"/>
      <c r="CT70" s="97"/>
      <c r="CU70" s="97"/>
      <c r="CV70" s="97"/>
      <c r="CW70" s="97"/>
      <c r="CX70" s="97"/>
      <c r="CY70" s="97"/>
      <c r="CZ70" s="97"/>
      <c r="DA70" s="97"/>
      <c r="DB70" s="97"/>
      <c r="DC70" s="97"/>
      <c r="DD70" s="97"/>
      <c r="DE70" s="97"/>
      <c r="DF70" s="97"/>
      <c r="DG70" s="97"/>
      <c r="DH70" s="97"/>
      <c r="DI70" s="97"/>
      <c r="DJ70" s="97"/>
      <c r="DK70" s="97"/>
      <c r="DL70" s="97"/>
      <c r="DM70" s="97"/>
      <c r="DN70" s="97"/>
      <c r="DO70" s="97"/>
      <c r="DP70" s="97"/>
      <c r="DQ70" s="99"/>
      <c r="DR70" s="99"/>
    </row>
    <row r="71" spans="1:122" s="98" customFormat="1" ht="12.75" customHeight="1">
      <c r="A71" s="92"/>
      <c r="B71" s="1215" t="s">
        <v>186</v>
      </c>
      <c r="C71" s="1254"/>
      <c r="D71" s="1255" t="s">
        <v>376</v>
      </c>
      <c r="E71" s="1280" t="s">
        <v>377</v>
      </c>
      <c r="F71" s="1239">
        <v>33</v>
      </c>
      <c r="G71" s="1240">
        <v>35</v>
      </c>
      <c r="H71" s="1240">
        <v>36</v>
      </c>
      <c r="I71" s="1240">
        <v>32</v>
      </c>
      <c r="J71" s="1240">
        <v>32</v>
      </c>
      <c r="K71" s="1240">
        <v>35</v>
      </c>
      <c r="L71" s="1268"/>
      <c r="M71" s="1271">
        <v>33</v>
      </c>
      <c r="N71" s="1268"/>
      <c r="O71" s="1268"/>
      <c r="P71" s="1268"/>
      <c r="Q71" s="1240">
        <v>33</v>
      </c>
      <c r="R71" s="1240">
        <v>35</v>
      </c>
      <c r="S71" s="1240">
        <v>35</v>
      </c>
      <c r="T71" s="1240">
        <v>32</v>
      </c>
      <c r="U71" s="1240">
        <v>34</v>
      </c>
      <c r="V71" s="1268"/>
      <c r="W71" s="1268"/>
      <c r="X71" s="1242">
        <v>33</v>
      </c>
      <c r="Y71" s="1243">
        <v>40</v>
      </c>
      <c r="Z71" s="190"/>
      <c r="AA71" s="97"/>
      <c r="AB71" s="97"/>
      <c r="AC71" s="97"/>
      <c r="AD71" s="97"/>
      <c r="AE71" s="97"/>
      <c r="AF71" s="97"/>
      <c r="AG71" s="97"/>
      <c r="AH71" s="97"/>
      <c r="AI71" s="97"/>
      <c r="AJ71" s="97"/>
      <c r="AK71" s="97"/>
      <c r="AL71" s="97"/>
      <c r="AM71" s="97"/>
      <c r="AN71" s="97"/>
      <c r="AO71" s="97"/>
      <c r="AP71" s="97"/>
      <c r="AQ71" s="97"/>
      <c r="AR71" s="97"/>
      <c r="AS71" s="97"/>
      <c r="AT71" s="97"/>
      <c r="AU71" s="97"/>
      <c r="AV71" s="97"/>
      <c r="AW71" s="97"/>
      <c r="AX71" s="97"/>
      <c r="AY71" s="97"/>
      <c r="AZ71" s="97"/>
      <c r="BA71" s="97"/>
      <c r="BB71" s="97"/>
      <c r="BC71" s="97"/>
      <c r="BD71" s="97"/>
      <c r="BE71" s="97"/>
      <c r="BF71" s="97"/>
      <c r="BG71" s="97"/>
      <c r="BH71" s="97"/>
      <c r="BI71" s="97"/>
      <c r="BJ71" s="97"/>
      <c r="BK71" s="97"/>
      <c r="BL71" s="97"/>
      <c r="BM71" s="97"/>
      <c r="BN71" s="97"/>
      <c r="BO71" s="97"/>
      <c r="BP71" s="97"/>
      <c r="BQ71" s="97"/>
      <c r="BR71" s="97"/>
      <c r="BS71" s="97"/>
      <c r="BT71" s="97"/>
      <c r="BU71" s="97"/>
      <c r="BV71" s="97"/>
      <c r="BW71" s="97"/>
      <c r="BX71" s="97"/>
      <c r="BY71" s="97"/>
      <c r="BZ71" s="97"/>
      <c r="CA71" s="97"/>
      <c r="CB71" s="97"/>
      <c r="CC71" s="97"/>
      <c r="CD71" s="97"/>
      <c r="CE71" s="97"/>
      <c r="CF71" s="97"/>
      <c r="CG71" s="97"/>
      <c r="CH71" s="97"/>
      <c r="CI71" s="97"/>
      <c r="CJ71" s="97"/>
      <c r="CK71" s="97"/>
      <c r="CL71" s="97"/>
      <c r="CM71" s="97"/>
      <c r="CN71" s="97"/>
      <c r="CO71" s="97"/>
      <c r="CP71" s="97"/>
      <c r="CQ71" s="97"/>
      <c r="CR71" s="97"/>
      <c r="CS71" s="97"/>
      <c r="CT71" s="97"/>
      <c r="CU71" s="97"/>
      <c r="CV71" s="97"/>
      <c r="CW71" s="97"/>
      <c r="CX71" s="97"/>
      <c r="CY71" s="97"/>
      <c r="CZ71" s="97"/>
      <c r="DA71" s="97"/>
      <c r="DB71" s="97"/>
      <c r="DC71" s="97"/>
      <c r="DD71" s="97"/>
      <c r="DE71" s="97"/>
      <c r="DF71" s="97"/>
      <c r="DG71" s="97"/>
      <c r="DH71" s="97"/>
      <c r="DI71" s="97"/>
      <c r="DJ71" s="97"/>
      <c r="DK71" s="97"/>
      <c r="DL71" s="97"/>
      <c r="DM71" s="97"/>
      <c r="DN71" s="97"/>
      <c r="DO71" s="97"/>
      <c r="DP71" s="97"/>
      <c r="DQ71" s="99"/>
      <c r="DR71" s="99"/>
    </row>
    <row r="72" spans="1:122" s="48" customFormat="1" ht="12.75" customHeight="1">
      <c r="A72" s="92"/>
      <c r="B72" s="1273"/>
      <c r="C72" s="1281">
        <v>59</v>
      </c>
      <c r="D72" s="1227" t="s">
        <v>187</v>
      </c>
      <c r="E72" s="1274" t="s">
        <v>378</v>
      </c>
      <c r="F72" s="1229">
        <v>11</v>
      </c>
      <c r="G72" s="1230">
        <v>17</v>
      </c>
      <c r="H72" s="1230">
        <v>19</v>
      </c>
      <c r="I72" s="1230">
        <v>10</v>
      </c>
      <c r="J72" s="1230">
        <v>7</v>
      </c>
      <c r="K72" s="1230">
        <v>18</v>
      </c>
      <c r="L72" s="1268"/>
      <c r="M72" s="1269">
        <v>12</v>
      </c>
      <c r="N72" s="1268"/>
      <c r="O72" s="1268"/>
      <c r="P72" s="1268"/>
      <c r="Q72" s="1230">
        <v>12</v>
      </c>
      <c r="R72" s="1230">
        <v>17</v>
      </c>
      <c r="S72" s="1230">
        <v>18</v>
      </c>
      <c r="T72" s="1230">
        <v>7</v>
      </c>
      <c r="U72" s="1230">
        <v>12</v>
      </c>
      <c r="V72" s="1268"/>
      <c r="W72" s="1268"/>
      <c r="X72" s="1233">
        <v>7</v>
      </c>
      <c r="Y72" s="1234">
        <v>25</v>
      </c>
      <c r="Z72" s="190"/>
      <c r="AA72" s="93"/>
      <c r="AB72" s="93"/>
      <c r="AC72" s="93"/>
      <c r="AD72" s="93"/>
      <c r="AE72" s="93"/>
      <c r="AF72" s="93"/>
      <c r="AG72" s="93"/>
      <c r="AH72" s="93"/>
      <c r="AI72" s="93"/>
      <c r="AJ72" s="93"/>
      <c r="AK72" s="93"/>
      <c r="AL72" s="93"/>
      <c r="AM72" s="93"/>
      <c r="AN72" s="93"/>
      <c r="AO72" s="93"/>
      <c r="AP72" s="93"/>
      <c r="AQ72" s="93"/>
      <c r="AR72" s="93"/>
      <c r="AS72" s="93"/>
      <c r="AT72" s="93"/>
      <c r="AU72" s="93"/>
      <c r="AV72" s="93"/>
      <c r="AW72" s="93"/>
      <c r="AX72" s="93"/>
      <c r="AY72" s="93"/>
      <c r="AZ72" s="93"/>
      <c r="BA72" s="93"/>
      <c r="BB72" s="93"/>
      <c r="BC72" s="93"/>
      <c r="BD72" s="93"/>
      <c r="BE72" s="93"/>
      <c r="BF72" s="93"/>
      <c r="BG72" s="93"/>
      <c r="BH72" s="93"/>
      <c r="BI72" s="93"/>
      <c r="BJ72" s="93"/>
      <c r="BK72" s="93"/>
      <c r="BL72" s="93"/>
      <c r="BM72" s="93"/>
      <c r="BN72" s="93"/>
      <c r="BO72" s="93"/>
      <c r="BP72" s="93"/>
      <c r="BQ72" s="93"/>
      <c r="BR72" s="93"/>
      <c r="BS72" s="93"/>
      <c r="BT72" s="93"/>
      <c r="BU72" s="93"/>
      <c r="BV72" s="93"/>
      <c r="BW72" s="93"/>
      <c r="BX72" s="93"/>
      <c r="BY72" s="93"/>
      <c r="BZ72" s="93"/>
      <c r="CA72" s="93"/>
      <c r="CB72" s="93"/>
      <c r="CC72" s="93"/>
      <c r="CD72" s="93"/>
      <c r="CE72" s="93"/>
      <c r="CF72" s="93"/>
      <c r="CG72" s="93"/>
      <c r="CH72" s="93"/>
      <c r="CI72" s="93"/>
      <c r="CJ72" s="93"/>
      <c r="CK72" s="93"/>
      <c r="CL72" s="93"/>
      <c r="CM72" s="93"/>
      <c r="CN72" s="93"/>
      <c r="CO72" s="93"/>
      <c r="CP72" s="93"/>
      <c r="CQ72" s="93"/>
      <c r="CR72" s="93"/>
      <c r="CS72" s="93"/>
      <c r="CT72" s="93"/>
      <c r="CU72" s="93"/>
      <c r="CV72" s="93"/>
      <c r="CW72" s="93"/>
      <c r="CX72" s="93"/>
      <c r="CY72" s="93"/>
      <c r="CZ72" s="93"/>
      <c r="DA72" s="93"/>
      <c r="DB72" s="93"/>
      <c r="DC72" s="93"/>
      <c r="DD72" s="93"/>
      <c r="DE72" s="93"/>
      <c r="DF72" s="93"/>
      <c r="DG72" s="93"/>
      <c r="DH72" s="93"/>
      <c r="DI72" s="93"/>
      <c r="DJ72" s="93"/>
      <c r="DK72" s="93"/>
      <c r="DL72" s="93"/>
      <c r="DM72" s="93"/>
      <c r="DN72" s="93"/>
      <c r="DO72" s="93"/>
      <c r="DP72" s="93"/>
      <c r="DQ72" s="94"/>
      <c r="DR72" s="94"/>
    </row>
    <row r="73" spans="1:122" s="48" customFormat="1" ht="12.75" customHeight="1">
      <c r="A73" s="92"/>
      <c r="B73" s="1282"/>
      <c r="C73" s="1246">
        <v>60</v>
      </c>
      <c r="D73" s="1227" t="s">
        <v>188</v>
      </c>
      <c r="E73" s="1247"/>
      <c r="F73" s="1229">
        <v>12</v>
      </c>
      <c r="G73" s="1230">
        <v>17</v>
      </c>
      <c r="H73" s="1230">
        <v>18</v>
      </c>
      <c r="I73" s="1230">
        <v>10</v>
      </c>
      <c r="J73" s="1230">
        <v>7</v>
      </c>
      <c r="K73" s="1230">
        <v>17</v>
      </c>
      <c r="L73" s="1268"/>
      <c r="M73" s="1269">
        <v>12</v>
      </c>
      <c r="N73" s="1268"/>
      <c r="O73" s="1268"/>
      <c r="P73" s="1268"/>
      <c r="Q73" s="1230">
        <v>13</v>
      </c>
      <c r="R73" s="1230">
        <v>17</v>
      </c>
      <c r="S73" s="1230">
        <v>17</v>
      </c>
      <c r="T73" s="1230">
        <v>7</v>
      </c>
      <c r="U73" s="1230">
        <v>13</v>
      </c>
      <c r="V73" s="1268"/>
      <c r="W73" s="1268"/>
      <c r="X73" s="1233">
        <v>7</v>
      </c>
      <c r="Y73" s="1234">
        <v>24</v>
      </c>
      <c r="Z73" s="190"/>
      <c r="AA73" s="93"/>
      <c r="AB73" s="93"/>
      <c r="AC73" s="93"/>
      <c r="AD73" s="93"/>
      <c r="AE73" s="93"/>
      <c r="AF73" s="93"/>
      <c r="AG73" s="93"/>
      <c r="AH73" s="93"/>
      <c r="AI73" s="93"/>
      <c r="AJ73" s="93"/>
      <c r="AK73" s="93"/>
      <c r="AL73" s="93"/>
      <c r="AM73" s="93"/>
      <c r="AN73" s="93"/>
      <c r="AO73" s="93"/>
      <c r="AP73" s="93"/>
      <c r="AQ73" s="93"/>
      <c r="AR73" s="93"/>
      <c r="AS73" s="93"/>
      <c r="AT73" s="93"/>
      <c r="AU73" s="93"/>
      <c r="AV73" s="93"/>
      <c r="AW73" s="93"/>
      <c r="AX73" s="93"/>
      <c r="AY73" s="93"/>
      <c r="AZ73" s="93"/>
      <c r="BA73" s="93"/>
      <c r="BB73" s="93"/>
      <c r="BC73" s="93"/>
      <c r="BD73" s="93"/>
      <c r="BE73" s="93"/>
      <c r="BF73" s="93"/>
      <c r="BG73" s="93"/>
      <c r="BH73" s="93"/>
      <c r="BI73" s="93"/>
      <c r="BJ73" s="93"/>
      <c r="BK73" s="93"/>
      <c r="BL73" s="93"/>
      <c r="BM73" s="93"/>
      <c r="BN73" s="93"/>
      <c r="BO73" s="93"/>
      <c r="BP73" s="93"/>
      <c r="BQ73" s="93"/>
      <c r="BR73" s="93"/>
      <c r="BS73" s="93"/>
      <c r="BT73" s="93"/>
      <c r="BU73" s="93"/>
      <c r="BV73" s="93"/>
      <c r="BW73" s="93"/>
      <c r="BX73" s="93"/>
      <c r="BY73" s="93"/>
      <c r="BZ73" s="93"/>
      <c r="CA73" s="93"/>
      <c r="CB73" s="93"/>
      <c r="CC73" s="93"/>
      <c r="CD73" s="93"/>
      <c r="CE73" s="93"/>
      <c r="CF73" s="93"/>
      <c r="CG73" s="93"/>
      <c r="CH73" s="93"/>
      <c r="CI73" s="93"/>
      <c r="CJ73" s="93"/>
      <c r="CK73" s="93"/>
      <c r="CL73" s="93"/>
      <c r="CM73" s="93"/>
      <c r="CN73" s="93"/>
      <c r="CO73" s="93"/>
      <c r="CP73" s="93"/>
      <c r="CQ73" s="93"/>
      <c r="CR73" s="93"/>
      <c r="CS73" s="93"/>
      <c r="CT73" s="93"/>
      <c r="CU73" s="93"/>
      <c r="CV73" s="93"/>
      <c r="CW73" s="93"/>
      <c r="CX73" s="93"/>
      <c r="CY73" s="93"/>
      <c r="CZ73" s="93"/>
      <c r="DA73" s="93"/>
      <c r="DB73" s="93"/>
      <c r="DC73" s="93"/>
      <c r="DD73" s="93"/>
      <c r="DE73" s="93"/>
      <c r="DF73" s="93"/>
      <c r="DG73" s="93"/>
      <c r="DH73" s="93"/>
      <c r="DI73" s="93"/>
      <c r="DJ73" s="93"/>
      <c r="DK73" s="93"/>
      <c r="DL73" s="93"/>
      <c r="DM73" s="93"/>
      <c r="DN73" s="93"/>
      <c r="DO73" s="93"/>
      <c r="DP73" s="93"/>
      <c r="DQ73" s="94"/>
      <c r="DR73" s="94"/>
    </row>
    <row r="74" spans="1:122" s="48" customFormat="1" ht="12.75" customHeight="1">
      <c r="A74" s="92"/>
      <c r="B74" s="1273" t="s">
        <v>379</v>
      </c>
      <c r="C74" s="1275"/>
      <c r="D74" s="1217" t="s">
        <v>204</v>
      </c>
      <c r="E74" s="1218" t="s">
        <v>380</v>
      </c>
      <c r="F74" s="1239">
        <v>37</v>
      </c>
      <c r="G74" s="1240">
        <v>38</v>
      </c>
      <c r="H74" s="1240">
        <v>38</v>
      </c>
      <c r="I74" s="1240">
        <v>35</v>
      </c>
      <c r="J74" s="1240">
        <v>36</v>
      </c>
      <c r="K74" s="1240">
        <v>38</v>
      </c>
      <c r="L74" s="1268"/>
      <c r="M74" s="1271">
        <v>35</v>
      </c>
      <c r="N74" s="1268"/>
      <c r="O74" s="1268"/>
      <c r="P74" s="1268"/>
      <c r="Q74" s="1240">
        <v>35</v>
      </c>
      <c r="R74" s="1240">
        <v>39</v>
      </c>
      <c r="S74" s="1240">
        <v>37</v>
      </c>
      <c r="T74" s="1240">
        <v>36</v>
      </c>
      <c r="U74" s="1240">
        <v>36</v>
      </c>
      <c r="V74" s="1268"/>
      <c r="W74" s="1268"/>
      <c r="X74" s="1242">
        <v>35</v>
      </c>
      <c r="Y74" s="1243">
        <v>42</v>
      </c>
      <c r="Z74" s="190"/>
      <c r="AA74" s="93"/>
      <c r="AB74" s="93"/>
      <c r="AC74" s="93"/>
      <c r="AD74" s="93"/>
      <c r="AE74" s="93"/>
      <c r="AF74" s="93"/>
      <c r="AG74" s="93"/>
      <c r="AH74" s="93"/>
      <c r="AI74" s="93"/>
      <c r="AJ74" s="93"/>
      <c r="AK74" s="93"/>
      <c r="AL74" s="93"/>
      <c r="AM74" s="93"/>
      <c r="AN74" s="93"/>
      <c r="AO74" s="93"/>
      <c r="AP74" s="93"/>
      <c r="AQ74" s="93"/>
      <c r="AR74" s="93"/>
      <c r="AS74" s="93"/>
      <c r="AT74" s="93"/>
      <c r="AU74" s="93"/>
      <c r="AV74" s="93"/>
      <c r="AW74" s="93"/>
      <c r="AX74" s="93"/>
      <c r="AY74" s="93"/>
      <c r="AZ74" s="93"/>
      <c r="BA74" s="93"/>
      <c r="BB74" s="93"/>
      <c r="BC74" s="93"/>
      <c r="BD74" s="93"/>
      <c r="BE74" s="93"/>
      <c r="BF74" s="93"/>
      <c r="BG74" s="93"/>
      <c r="BH74" s="93"/>
      <c r="BI74" s="93"/>
      <c r="BJ74" s="93"/>
      <c r="BK74" s="93"/>
      <c r="BL74" s="93"/>
      <c r="BM74" s="93"/>
      <c r="BN74" s="93"/>
      <c r="BO74" s="93"/>
      <c r="BP74" s="93"/>
      <c r="BQ74" s="93"/>
      <c r="BR74" s="93"/>
      <c r="BS74" s="93"/>
      <c r="BT74" s="93"/>
      <c r="BU74" s="93"/>
      <c r="BV74" s="93"/>
      <c r="BW74" s="93"/>
      <c r="BX74" s="93"/>
      <c r="BY74" s="93"/>
      <c r="BZ74" s="93"/>
      <c r="CA74" s="93"/>
      <c r="CB74" s="93"/>
      <c r="CC74" s="93"/>
      <c r="CD74" s="93"/>
      <c r="CE74" s="93"/>
      <c r="CF74" s="93"/>
      <c r="CG74" s="93"/>
      <c r="CH74" s="93"/>
      <c r="CI74" s="93"/>
      <c r="CJ74" s="93"/>
      <c r="CK74" s="93"/>
      <c r="CL74" s="93"/>
      <c r="CM74" s="93"/>
      <c r="CN74" s="93"/>
      <c r="CO74" s="93"/>
      <c r="CP74" s="93"/>
      <c r="CQ74" s="93"/>
      <c r="CR74" s="93"/>
      <c r="CS74" s="93"/>
      <c r="CT74" s="93"/>
      <c r="CU74" s="93"/>
      <c r="CV74" s="93"/>
      <c r="CW74" s="93"/>
      <c r="CX74" s="93"/>
      <c r="CY74" s="93"/>
      <c r="CZ74" s="93"/>
      <c r="DA74" s="93"/>
      <c r="DB74" s="93"/>
      <c r="DC74" s="93"/>
      <c r="DD74" s="93"/>
      <c r="DE74" s="93"/>
      <c r="DF74" s="93"/>
      <c r="DG74" s="93"/>
      <c r="DH74" s="93"/>
      <c r="DI74" s="93"/>
      <c r="DJ74" s="93"/>
      <c r="DK74" s="93"/>
      <c r="DL74" s="93"/>
      <c r="DM74" s="93"/>
      <c r="DN74" s="93"/>
      <c r="DO74" s="93"/>
      <c r="DP74" s="93"/>
      <c r="DQ74" s="94"/>
      <c r="DR74" s="94"/>
    </row>
    <row r="75" spans="1:122" s="48" customFormat="1" ht="12.75" customHeight="1">
      <c r="A75" s="92"/>
      <c r="B75" s="1237"/>
      <c r="C75" s="1281">
        <v>61</v>
      </c>
      <c r="D75" s="1227" t="s">
        <v>190</v>
      </c>
      <c r="E75" s="1247" t="s">
        <v>381</v>
      </c>
      <c r="F75" s="1229">
        <v>14</v>
      </c>
      <c r="G75" s="1230">
        <v>19</v>
      </c>
      <c r="H75" s="1230">
        <v>18</v>
      </c>
      <c r="I75" s="1230">
        <v>11</v>
      </c>
      <c r="J75" s="1230">
        <v>10</v>
      </c>
      <c r="K75" s="1230">
        <v>18</v>
      </c>
      <c r="L75" s="1268"/>
      <c r="M75" s="1269">
        <v>10</v>
      </c>
      <c r="N75" s="1268"/>
      <c r="O75" s="1268"/>
      <c r="P75" s="1268"/>
      <c r="Q75" s="1230">
        <v>11</v>
      </c>
      <c r="R75" s="1230">
        <v>19</v>
      </c>
      <c r="S75" s="1230">
        <v>15</v>
      </c>
      <c r="T75" s="1230">
        <v>9</v>
      </c>
      <c r="U75" s="1230">
        <v>12</v>
      </c>
      <c r="V75" s="1268"/>
      <c r="W75" s="1268"/>
      <c r="X75" s="1233">
        <v>8</v>
      </c>
      <c r="Y75" s="1234">
        <v>26</v>
      </c>
      <c r="Z75" s="190"/>
      <c r="AA75" s="93"/>
      <c r="AB75" s="93"/>
      <c r="AC75" s="93"/>
      <c r="AD75" s="93"/>
      <c r="AE75" s="93"/>
      <c r="AF75" s="93"/>
      <c r="AG75" s="93"/>
      <c r="AH75" s="93"/>
      <c r="AI75" s="93"/>
      <c r="AJ75" s="93"/>
      <c r="AK75" s="93"/>
      <c r="AL75" s="93"/>
      <c r="AM75" s="93"/>
      <c r="AN75" s="93"/>
      <c r="AO75" s="93"/>
      <c r="AP75" s="93"/>
      <c r="AQ75" s="93"/>
      <c r="AR75" s="93"/>
      <c r="AS75" s="93"/>
      <c r="AT75" s="93"/>
      <c r="AU75" s="93"/>
      <c r="AV75" s="93"/>
      <c r="AW75" s="93"/>
      <c r="AX75" s="93"/>
      <c r="AY75" s="93"/>
      <c r="AZ75" s="93"/>
      <c r="BA75" s="93"/>
      <c r="BB75" s="93"/>
      <c r="BC75" s="93"/>
      <c r="BD75" s="93"/>
      <c r="BE75" s="93"/>
      <c r="BF75" s="93"/>
      <c r="BG75" s="93"/>
      <c r="BH75" s="93"/>
      <c r="BI75" s="93"/>
      <c r="BJ75" s="93"/>
      <c r="BK75" s="93"/>
      <c r="BL75" s="93"/>
      <c r="BM75" s="93"/>
      <c r="BN75" s="93"/>
      <c r="BO75" s="93"/>
      <c r="BP75" s="93"/>
      <c r="BQ75" s="93"/>
      <c r="BR75" s="93"/>
      <c r="BS75" s="93"/>
      <c r="BT75" s="93"/>
      <c r="BU75" s="93"/>
      <c r="BV75" s="93"/>
      <c r="BW75" s="93"/>
      <c r="BX75" s="93"/>
      <c r="BY75" s="93"/>
      <c r="BZ75" s="93"/>
      <c r="CA75" s="93"/>
      <c r="CB75" s="93"/>
      <c r="CC75" s="93"/>
      <c r="CD75" s="93"/>
      <c r="CE75" s="93"/>
      <c r="CF75" s="93"/>
      <c r="CG75" s="93"/>
      <c r="CH75" s="93"/>
      <c r="CI75" s="93"/>
      <c r="CJ75" s="93"/>
      <c r="CK75" s="93"/>
      <c r="CL75" s="93"/>
      <c r="CM75" s="93"/>
      <c r="CN75" s="93"/>
      <c r="CO75" s="93"/>
      <c r="CP75" s="93"/>
      <c r="CQ75" s="93"/>
      <c r="CR75" s="93"/>
      <c r="CS75" s="93"/>
      <c r="CT75" s="93"/>
      <c r="CU75" s="93"/>
      <c r="CV75" s="93"/>
      <c r="CW75" s="93"/>
      <c r="CX75" s="93"/>
      <c r="CY75" s="93"/>
      <c r="CZ75" s="93"/>
      <c r="DA75" s="93"/>
      <c r="DB75" s="93"/>
      <c r="DC75" s="93"/>
      <c r="DD75" s="93"/>
      <c r="DE75" s="93"/>
      <c r="DF75" s="93"/>
      <c r="DG75" s="93"/>
      <c r="DH75" s="93"/>
      <c r="DI75" s="93"/>
      <c r="DJ75" s="93"/>
      <c r="DK75" s="93"/>
      <c r="DL75" s="93"/>
      <c r="DM75" s="93"/>
      <c r="DN75" s="93"/>
      <c r="DO75" s="93"/>
      <c r="DP75" s="93"/>
      <c r="DQ75" s="94"/>
      <c r="DR75" s="94"/>
    </row>
    <row r="76" spans="1:122" s="48" customFormat="1" ht="12.75" customHeight="1">
      <c r="A76" s="92"/>
      <c r="B76" s="1237" t="s">
        <v>191</v>
      </c>
      <c r="C76" s="1270">
        <v>64</v>
      </c>
      <c r="D76" s="1217" t="s">
        <v>382</v>
      </c>
      <c r="E76" s="1218" t="s">
        <v>383</v>
      </c>
      <c r="F76" s="1239">
        <v>32</v>
      </c>
      <c r="G76" s="1240">
        <v>32</v>
      </c>
      <c r="H76" s="1240">
        <v>33</v>
      </c>
      <c r="I76" s="1240">
        <v>33</v>
      </c>
      <c r="J76" s="1240">
        <v>33</v>
      </c>
      <c r="K76" s="1240">
        <v>33</v>
      </c>
      <c r="L76" s="1268"/>
      <c r="M76" s="1271">
        <v>32</v>
      </c>
      <c r="N76" s="1268"/>
      <c r="O76" s="1268"/>
      <c r="P76" s="1268"/>
      <c r="Q76" s="1240">
        <v>31</v>
      </c>
      <c r="R76" s="1240">
        <v>33</v>
      </c>
      <c r="S76" s="1240">
        <v>32</v>
      </c>
      <c r="T76" s="1240">
        <v>31</v>
      </c>
      <c r="U76" s="1240">
        <v>32</v>
      </c>
      <c r="V76" s="1268"/>
      <c r="W76" s="1268"/>
      <c r="X76" s="1242">
        <v>31</v>
      </c>
      <c r="Y76" s="1243">
        <v>35</v>
      </c>
      <c r="Z76" s="190"/>
      <c r="AA76" s="93"/>
      <c r="AB76" s="93"/>
      <c r="AC76" s="93"/>
      <c r="AD76" s="93"/>
      <c r="AE76" s="93"/>
      <c r="AF76" s="93"/>
      <c r="AG76" s="93"/>
      <c r="AH76" s="93"/>
      <c r="AI76" s="93"/>
      <c r="AJ76" s="93"/>
      <c r="AK76" s="93"/>
      <c r="AL76" s="93"/>
      <c r="AM76" s="93"/>
      <c r="AN76" s="93"/>
      <c r="AO76" s="93"/>
      <c r="AP76" s="93"/>
      <c r="AQ76" s="93"/>
      <c r="AR76" s="93"/>
      <c r="AS76" s="93"/>
      <c r="AT76" s="93"/>
      <c r="AU76" s="93"/>
      <c r="AV76" s="93"/>
      <c r="AW76" s="93"/>
      <c r="AX76" s="93"/>
      <c r="AY76" s="93"/>
      <c r="AZ76" s="93"/>
      <c r="BA76" s="93"/>
      <c r="BB76" s="93"/>
      <c r="BC76" s="93"/>
      <c r="BD76" s="93"/>
      <c r="BE76" s="93"/>
      <c r="BF76" s="93"/>
      <c r="BG76" s="93"/>
      <c r="BH76" s="93"/>
      <c r="BI76" s="93"/>
      <c r="BJ76" s="93"/>
      <c r="BK76" s="93"/>
      <c r="BL76" s="93"/>
      <c r="BM76" s="93"/>
      <c r="BN76" s="93"/>
      <c r="BO76" s="93"/>
      <c r="BP76" s="93"/>
      <c r="BQ76" s="93"/>
      <c r="BR76" s="93"/>
      <c r="BS76" s="93"/>
      <c r="BT76" s="93"/>
      <c r="BU76" s="93"/>
      <c r="BV76" s="93"/>
      <c r="BW76" s="93"/>
      <c r="BX76" s="93"/>
      <c r="BY76" s="93"/>
      <c r="BZ76" s="93"/>
      <c r="CA76" s="93"/>
      <c r="CB76" s="93"/>
      <c r="CC76" s="93"/>
      <c r="CD76" s="93"/>
      <c r="CE76" s="93"/>
      <c r="CF76" s="93"/>
      <c r="CG76" s="93"/>
      <c r="CH76" s="93"/>
      <c r="CI76" s="93"/>
      <c r="CJ76" s="93"/>
      <c r="CK76" s="93"/>
      <c r="CL76" s="93"/>
      <c r="CM76" s="93"/>
      <c r="CN76" s="93"/>
      <c r="CO76" s="93"/>
      <c r="CP76" s="93"/>
      <c r="CQ76" s="93"/>
      <c r="CR76" s="93"/>
      <c r="CS76" s="93"/>
      <c r="CT76" s="93"/>
      <c r="CU76" s="93"/>
      <c r="CV76" s="93"/>
      <c r="CW76" s="93"/>
      <c r="CX76" s="93"/>
      <c r="CY76" s="93"/>
      <c r="CZ76" s="93"/>
      <c r="DA76" s="93"/>
      <c r="DB76" s="93"/>
      <c r="DC76" s="93"/>
      <c r="DD76" s="93"/>
      <c r="DE76" s="93"/>
      <c r="DF76" s="93"/>
      <c r="DG76" s="93"/>
      <c r="DH76" s="93"/>
      <c r="DI76" s="93"/>
      <c r="DJ76" s="93"/>
      <c r="DK76" s="93"/>
      <c r="DL76" s="93"/>
      <c r="DM76" s="93"/>
      <c r="DN76" s="93"/>
      <c r="DO76" s="93"/>
      <c r="DP76" s="93"/>
      <c r="DQ76" s="94"/>
      <c r="DR76" s="94"/>
    </row>
    <row r="77" spans="1:122" s="48" customFormat="1" ht="12.75" customHeight="1">
      <c r="A77" s="92"/>
      <c r="B77" s="1215" t="s">
        <v>26</v>
      </c>
      <c r="C77" s="1275"/>
      <c r="D77" s="1217" t="s">
        <v>384</v>
      </c>
      <c r="E77" s="1218" t="s">
        <v>385</v>
      </c>
      <c r="F77" s="1239">
        <v>39</v>
      </c>
      <c r="G77" s="1240">
        <v>43</v>
      </c>
      <c r="H77" s="1240">
        <v>43</v>
      </c>
      <c r="I77" s="1240">
        <v>43</v>
      </c>
      <c r="J77" s="1240">
        <v>43</v>
      </c>
      <c r="K77" s="1240">
        <v>43</v>
      </c>
      <c r="L77" s="1268"/>
      <c r="M77" s="1271">
        <v>41</v>
      </c>
      <c r="N77" s="1268"/>
      <c r="O77" s="1268"/>
      <c r="P77" s="1268"/>
      <c r="Q77" s="1240">
        <v>40</v>
      </c>
      <c r="R77" s="1240">
        <v>43</v>
      </c>
      <c r="S77" s="1240">
        <v>43</v>
      </c>
      <c r="T77" s="1240">
        <v>38</v>
      </c>
      <c r="U77" s="1240">
        <v>41</v>
      </c>
      <c r="V77" s="1268"/>
      <c r="W77" s="1268"/>
      <c r="X77" s="1242">
        <v>39</v>
      </c>
      <c r="Y77" s="1243">
        <v>44</v>
      </c>
      <c r="Z77" s="190"/>
      <c r="AA77" s="93"/>
      <c r="AB77" s="93"/>
      <c r="AC77" s="93"/>
      <c r="AD77" s="93"/>
      <c r="AE77" s="93"/>
      <c r="AF77" s="93"/>
      <c r="AG77" s="93"/>
      <c r="AH77" s="93"/>
      <c r="AI77" s="93"/>
      <c r="AJ77" s="93"/>
      <c r="AK77" s="93"/>
      <c r="AL77" s="93"/>
      <c r="AM77" s="93"/>
      <c r="AN77" s="93"/>
      <c r="AO77" s="93"/>
      <c r="AP77" s="93"/>
      <c r="AQ77" s="93"/>
      <c r="AR77" s="93"/>
      <c r="AS77" s="93"/>
      <c r="AT77" s="93"/>
      <c r="AU77" s="93"/>
      <c r="AV77" s="93"/>
      <c r="AW77" s="93"/>
      <c r="AX77" s="93"/>
      <c r="AY77" s="93"/>
      <c r="AZ77" s="93"/>
      <c r="BA77" s="93"/>
      <c r="BB77" s="93"/>
      <c r="BC77" s="93"/>
      <c r="BD77" s="93"/>
      <c r="BE77" s="93"/>
      <c r="BF77" s="93"/>
      <c r="BG77" s="93"/>
      <c r="BH77" s="93"/>
      <c r="BI77" s="93"/>
      <c r="BJ77" s="93"/>
      <c r="BK77" s="93"/>
      <c r="BL77" s="93"/>
      <c r="BM77" s="93"/>
      <c r="BN77" s="93"/>
      <c r="BO77" s="93"/>
      <c r="BP77" s="93"/>
      <c r="BQ77" s="93"/>
      <c r="BR77" s="93"/>
      <c r="BS77" s="93"/>
      <c r="BT77" s="93"/>
      <c r="BU77" s="93"/>
      <c r="BV77" s="93"/>
      <c r="BW77" s="93"/>
      <c r="BX77" s="93"/>
      <c r="BY77" s="93"/>
      <c r="BZ77" s="93"/>
      <c r="CA77" s="93"/>
      <c r="CB77" s="93"/>
      <c r="CC77" s="93"/>
      <c r="CD77" s="93"/>
      <c r="CE77" s="93"/>
      <c r="CF77" s="93"/>
      <c r="CG77" s="93"/>
      <c r="CH77" s="93"/>
      <c r="CI77" s="93"/>
      <c r="CJ77" s="93"/>
      <c r="CK77" s="93"/>
      <c r="CL77" s="93"/>
      <c r="CM77" s="93"/>
      <c r="CN77" s="93"/>
      <c r="CO77" s="93"/>
      <c r="CP77" s="93"/>
      <c r="CQ77" s="93"/>
      <c r="CR77" s="93"/>
      <c r="CS77" s="93"/>
      <c r="CT77" s="93"/>
      <c r="CU77" s="93"/>
      <c r="CV77" s="93"/>
      <c r="CW77" s="93"/>
      <c r="CX77" s="93"/>
      <c r="CY77" s="93"/>
      <c r="CZ77" s="93"/>
      <c r="DA77" s="93"/>
      <c r="DB77" s="93"/>
      <c r="DC77" s="93"/>
      <c r="DD77" s="93"/>
      <c r="DE77" s="93"/>
      <c r="DF77" s="93"/>
      <c r="DG77" s="93"/>
      <c r="DH77" s="93"/>
      <c r="DI77" s="93"/>
      <c r="DJ77" s="93"/>
      <c r="DK77" s="93"/>
      <c r="DL77" s="93"/>
      <c r="DM77" s="93"/>
      <c r="DN77" s="93"/>
      <c r="DO77" s="93"/>
      <c r="DP77" s="93"/>
      <c r="DQ77" s="94"/>
      <c r="DR77" s="94"/>
    </row>
    <row r="78" spans="1:122" s="48" customFormat="1" ht="12.75" customHeight="1">
      <c r="A78" s="92"/>
      <c r="B78" s="1272"/>
      <c r="C78" s="1281">
        <v>62</v>
      </c>
      <c r="D78" s="1227" t="s">
        <v>192</v>
      </c>
      <c r="E78" s="1247" t="s">
        <v>386</v>
      </c>
      <c r="F78" s="1229">
        <v>17</v>
      </c>
      <c r="G78" s="1230">
        <v>22</v>
      </c>
      <c r="H78" s="1230">
        <v>23</v>
      </c>
      <c r="I78" s="1230">
        <v>23</v>
      </c>
      <c r="J78" s="1230">
        <v>23</v>
      </c>
      <c r="K78" s="1230">
        <v>23</v>
      </c>
      <c r="L78" s="1268"/>
      <c r="M78" s="1269">
        <v>18</v>
      </c>
      <c r="N78" s="1268"/>
      <c r="O78" s="1268"/>
      <c r="P78" s="1268"/>
      <c r="Q78" s="1230">
        <v>18</v>
      </c>
      <c r="R78" s="1230">
        <v>23</v>
      </c>
      <c r="S78" s="1230">
        <v>23</v>
      </c>
      <c r="T78" s="1230">
        <v>9</v>
      </c>
      <c r="U78" s="1230">
        <v>19</v>
      </c>
      <c r="V78" s="1268"/>
      <c r="W78" s="1268"/>
      <c r="X78" s="1233">
        <v>15</v>
      </c>
      <c r="Y78" s="1234">
        <v>26</v>
      </c>
      <c r="Z78" s="190"/>
      <c r="AA78" s="93"/>
      <c r="AB78" s="93"/>
      <c r="AC78" s="93"/>
      <c r="AD78" s="93"/>
      <c r="AE78" s="93"/>
      <c r="AF78" s="93"/>
      <c r="AG78" s="93"/>
      <c r="AH78" s="93"/>
      <c r="AI78" s="93"/>
      <c r="AJ78" s="93"/>
      <c r="AK78" s="93"/>
      <c r="AL78" s="93"/>
      <c r="AM78" s="93"/>
      <c r="AN78" s="93"/>
      <c r="AO78" s="93"/>
      <c r="AP78" s="93"/>
      <c r="AQ78" s="93"/>
      <c r="AR78" s="93"/>
      <c r="AS78" s="93"/>
      <c r="AT78" s="93"/>
      <c r="AU78" s="93"/>
      <c r="AV78" s="93"/>
      <c r="AW78" s="93"/>
      <c r="AX78" s="93"/>
      <c r="AY78" s="93"/>
      <c r="AZ78" s="93"/>
      <c r="BA78" s="93"/>
      <c r="BB78" s="93"/>
      <c r="BC78" s="93"/>
      <c r="BD78" s="93"/>
      <c r="BE78" s="93"/>
      <c r="BF78" s="93"/>
      <c r="BG78" s="93"/>
      <c r="BH78" s="93"/>
      <c r="BI78" s="93"/>
      <c r="BJ78" s="93"/>
      <c r="BK78" s="93"/>
      <c r="BL78" s="93"/>
      <c r="BM78" s="93"/>
      <c r="BN78" s="93"/>
      <c r="BO78" s="93"/>
      <c r="BP78" s="93"/>
      <c r="BQ78" s="93"/>
      <c r="BR78" s="93"/>
      <c r="BS78" s="93"/>
      <c r="BT78" s="93"/>
      <c r="BU78" s="93"/>
      <c r="BV78" s="93"/>
      <c r="BW78" s="93"/>
      <c r="BX78" s="93"/>
      <c r="BY78" s="93"/>
      <c r="BZ78" s="93"/>
      <c r="CA78" s="93"/>
      <c r="CB78" s="93"/>
      <c r="CC78" s="93"/>
      <c r="CD78" s="93"/>
      <c r="CE78" s="93"/>
      <c r="CF78" s="93"/>
      <c r="CG78" s="93"/>
      <c r="CH78" s="93"/>
      <c r="CI78" s="93"/>
      <c r="CJ78" s="93"/>
      <c r="CK78" s="93"/>
      <c r="CL78" s="93"/>
      <c r="CM78" s="93"/>
      <c r="CN78" s="93"/>
      <c r="CO78" s="93"/>
      <c r="CP78" s="93"/>
      <c r="CQ78" s="93"/>
      <c r="CR78" s="93"/>
      <c r="CS78" s="93"/>
      <c r="CT78" s="93"/>
      <c r="CU78" s="93"/>
      <c r="CV78" s="93"/>
      <c r="CW78" s="93"/>
      <c r="CX78" s="93"/>
      <c r="CY78" s="93"/>
      <c r="CZ78" s="93"/>
      <c r="DA78" s="93"/>
      <c r="DB78" s="93"/>
      <c r="DC78" s="93"/>
      <c r="DD78" s="93"/>
      <c r="DE78" s="93"/>
      <c r="DF78" s="93"/>
      <c r="DG78" s="93"/>
      <c r="DH78" s="93"/>
      <c r="DI78" s="93"/>
      <c r="DJ78" s="93"/>
      <c r="DK78" s="93"/>
      <c r="DL78" s="93"/>
      <c r="DM78" s="93"/>
      <c r="DN78" s="93"/>
      <c r="DO78" s="93"/>
      <c r="DP78" s="93"/>
      <c r="DQ78" s="94"/>
      <c r="DR78" s="94"/>
    </row>
    <row r="79" spans="1:122" s="48" customFormat="1" ht="12.75" customHeight="1">
      <c r="A79" s="92"/>
      <c r="B79" s="1237"/>
      <c r="C79" s="1246">
        <v>63</v>
      </c>
      <c r="D79" s="1227" t="s">
        <v>193</v>
      </c>
      <c r="E79" s="1247"/>
      <c r="F79" s="1229">
        <v>14</v>
      </c>
      <c r="G79" s="1230">
        <v>19</v>
      </c>
      <c r="H79" s="1230">
        <v>20</v>
      </c>
      <c r="I79" s="1230">
        <v>20</v>
      </c>
      <c r="J79" s="1230">
        <v>20</v>
      </c>
      <c r="K79" s="1230">
        <v>20</v>
      </c>
      <c r="L79" s="1268"/>
      <c r="M79" s="1269">
        <v>14</v>
      </c>
      <c r="N79" s="1268"/>
      <c r="O79" s="1268"/>
      <c r="P79" s="1268"/>
      <c r="Q79" s="1230">
        <v>14</v>
      </c>
      <c r="R79" s="1230">
        <v>20</v>
      </c>
      <c r="S79" s="1230">
        <v>20</v>
      </c>
      <c r="T79" s="1230">
        <v>6</v>
      </c>
      <c r="U79" s="1230">
        <v>15</v>
      </c>
      <c r="V79" s="1268"/>
      <c r="W79" s="1268"/>
      <c r="X79" s="1233">
        <v>11</v>
      </c>
      <c r="Y79" s="1234">
        <v>25</v>
      </c>
      <c r="Z79" s="198">
        <v>21086101</v>
      </c>
      <c r="AA79" s="93"/>
      <c r="AB79" s="93"/>
      <c r="AC79" s="93"/>
      <c r="AD79" s="93"/>
      <c r="AE79" s="93"/>
      <c r="AF79" s="93"/>
      <c r="AG79" s="93"/>
      <c r="AH79" s="93"/>
      <c r="AI79" s="93"/>
      <c r="AJ79" s="93"/>
      <c r="AK79" s="93"/>
      <c r="AL79" s="93"/>
      <c r="AM79" s="93"/>
      <c r="AN79" s="93"/>
      <c r="AO79" s="93"/>
      <c r="AP79" s="93"/>
      <c r="AQ79" s="93"/>
      <c r="AR79" s="93"/>
      <c r="AS79" s="93"/>
      <c r="AT79" s="93"/>
      <c r="AU79" s="93"/>
      <c r="AV79" s="93"/>
      <c r="AW79" s="93"/>
      <c r="AX79" s="93"/>
      <c r="AY79" s="93"/>
      <c r="AZ79" s="93"/>
      <c r="BA79" s="93"/>
      <c r="BB79" s="93"/>
      <c r="BC79" s="93"/>
      <c r="BD79" s="93"/>
      <c r="BE79" s="93"/>
      <c r="BF79" s="93"/>
      <c r="BG79" s="93"/>
      <c r="BH79" s="93"/>
      <c r="BI79" s="93"/>
      <c r="BJ79" s="93"/>
      <c r="BK79" s="93"/>
      <c r="BL79" s="93"/>
      <c r="BM79" s="93"/>
      <c r="BN79" s="93"/>
      <c r="BO79" s="93"/>
      <c r="BP79" s="93"/>
      <c r="BQ79" s="93"/>
      <c r="BR79" s="93"/>
      <c r="BS79" s="93"/>
      <c r="BT79" s="93"/>
      <c r="BU79" s="93"/>
      <c r="BV79" s="93"/>
      <c r="BW79" s="93"/>
      <c r="BX79" s="93"/>
      <c r="BY79" s="93"/>
      <c r="BZ79" s="93"/>
      <c r="CA79" s="93"/>
      <c r="CB79" s="93"/>
      <c r="CC79" s="93"/>
      <c r="CD79" s="93"/>
      <c r="CE79" s="93"/>
      <c r="CF79" s="93"/>
      <c r="CG79" s="93"/>
      <c r="CH79" s="93"/>
      <c r="CI79" s="93"/>
      <c r="CJ79" s="93"/>
      <c r="CK79" s="93"/>
      <c r="CL79" s="93"/>
      <c r="CM79" s="93"/>
      <c r="CN79" s="93"/>
      <c r="CO79" s="93"/>
      <c r="CP79" s="93"/>
      <c r="CQ79" s="93"/>
      <c r="CR79" s="93"/>
      <c r="CS79" s="93"/>
      <c r="CT79" s="93"/>
      <c r="CU79" s="93"/>
      <c r="CV79" s="93"/>
      <c r="CW79" s="93"/>
      <c r="CX79" s="93"/>
      <c r="CY79" s="93"/>
      <c r="CZ79" s="93"/>
      <c r="DA79" s="93"/>
      <c r="DB79" s="93"/>
      <c r="DC79" s="93"/>
      <c r="DD79" s="93"/>
      <c r="DE79" s="93"/>
      <c r="DF79" s="93"/>
      <c r="DG79" s="93"/>
      <c r="DH79" s="93"/>
      <c r="DI79" s="93"/>
      <c r="DJ79" s="93"/>
      <c r="DK79" s="93"/>
      <c r="DL79" s="93"/>
      <c r="DM79" s="93"/>
      <c r="DN79" s="93"/>
      <c r="DO79" s="93"/>
      <c r="DP79" s="93"/>
      <c r="DQ79" s="94"/>
      <c r="DR79" s="94"/>
    </row>
    <row r="80" spans="1:122">
      <c r="A80" s="92"/>
      <c r="B80" s="1237" t="s">
        <v>194</v>
      </c>
      <c r="C80" s="1270">
        <v>65</v>
      </c>
      <c r="D80" s="1217" t="s">
        <v>387</v>
      </c>
      <c r="E80" s="1218" t="s">
        <v>388</v>
      </c>
      <c r="F80" s="1239">
        <v>28</v>
      </c>
      <c r="G80" s="1240">
        <v>29</v>
      </c>
      <c r="H80" s="1240">
        <v>29</v>
      </c>
      <c r="I80" s="1240">
        <v>28</v>
      </c>
      <c r="J80" s="1240">
        <v>28</v>
      </c>
      <c r="K80" s="1240">
        <v>30</v>
      </c>
      <c r="L80" s="1268"/>
      <c r="M80" s="1271">
        <v>29</v>
      </c>
      <c r="N80" s="1268"/>
      <c r="O80" s="1268"/>
      <c r="P80" s="1268"/>
      <c r="Q80" s="1240">
        <v>28</v>
      </c>
      <c r="R80" s="1240">
        <v>30</v>
      </c>
      <c r="S80" s="1240">
        <v>28</v>
      </c>
      <c r="T80" s="1240">
        <v>24</v>
      </c>
      <c r="U80" s="1240">
        <v>29</v>
      </c>
      <c r="V80" s="1268"/>
      <c r="W80" s="1268"/>
      <c r="X80" s="1242">
        <v>24</v>
      </c>
      <c r="Y80" s="1243">
        <v>35</v>
      </c>
      <c r="Z80" s="199"/>
      <c r="AA80" s="100"/>
      <c r="AB80" s="100"/>
      <c r="AC80" s="100"/>
      <c r="AD80" s="100"/>
      <c r="AE80" s="100"/>
      <c r="AF80" s="100"/>
      <c r="AG80" s="100"/>
      <c r="AH80" s="100"/>
      <c r="AI80" s="100"/>
      <c r="AJ80" s="100"/>
      <c r="AK80" s="100"/>
      <c r="AL80" s="100"/>
      <c r="AM80" s="100"/>
      <c r="AN80" s="100"/>
      <c r="AO80" s="100"/>
      <c r="AP80" s="100"/>
      <c r="AQ80" s="100"/>
      <c r="AR80" s="100"/>
      <c r="AS80" s="100"/>
      <c r="AT80" s="100"/>
      <c r="AU80" s="100"/>
      <c r="AV80" s="100"/>
      <c r="AW80" s="100"/>
      <c r="AX80" s="100"/>
      <c r="AY80" s="100"/>
      <c r="AZ80" s="100"/>
      <c r="BA80" s="100"/>
      <c r="BB80" s="100"/>
      <c r="BC80" s="100"/>
      <c r="BD80" s="100"/>
      <c r="BE80" s="100"/>
      <c r="BF80" s="100"/>
      <c r="BG80" s="100"/>
      <c r="BH80" s="100"/>
      <c r="BI80" s="100"/>
      <c r="BJ80" s="100"/>
      <c r="BK80" s="100"/>
      <c r="BL80" s="100"/>
      <c r="BM80" s="100"/>
      <c r="BN80" s="100"/>
      <c r="BO80" s="100"/>
      <c r="BP80" s="100"/>
      <c r="BQ80" s="100"/>
      <c r="BR80" s="100"/>
      <c r="BS80" s="100"/>
      <c r="BT80" s="100"/>
      <c r="BU80" s="100"/>
      <c r="BV80" s="100"/>
      <c r="BW80" s="100"/>
      <c r="BX80" s="100"/>
      <c r="BY80" s="100"/>
      <c r="BZ80" s="100"/>
      <c r="CA80" s="100"/>
      <c r="CB80" s="100"/>
      <c r="CC80" s="100"/>
      <c r="CD80" s="100"/>
      <c r="CE80" s="100"/>
      <c r="CF80" s="100"/>
      <c r="CG80" s="100"/>
      <c r="CH80" s="100"/>
      <c r="CI80" s="100"/>
      <c r="CJ80" s="100"/>
      <c r="CK80" s="100"/>
      <c r="CL80" s="100"/>
      <c r="CM80" s="100"/>
      <c r="CN80" s="100"/>
      <c r="CO80" s="100"/>
      <c r="CP80" s="100"/>
      <c r="CQ80" s="100"/>
      <c r="CR80" s="100"/>
      <c r="CS80" s="100"/>
      <c r="CT80" s="100"/>
      <c r="CU80" s="100"/>
      <c r="CV80" s="100"/>
      <c r="CW80" s="100"/>
      <c r="CX80" s="100"/>
      <c r="CY80" s="100"/>
      <c r="CZ80" s="100"/>
      <c r="DA80" s="100"/>
      <c r="DB80" s="100"/>
      <c r="DC80" s="100"/>
      <c r="DD80" s="100"/>
      <c r="DE80" s="100"/>
      <c r="DF80" s="100"/>
      <c r="DG80" s="100"/>
      <c r="DH80" s="100"/>
      <c r="DI80" s="100"/>
      <c r="DJ80" s="100"/>
      <c r="DK80" s="100"/>
      <c r="DL80" s="100"/>
      <c r="DM80" s="100"/>
      <c r="DN80" s="100"/>
      <c r="DO80" s="100"/>
      <c r="DP80" s="100"/>
      <c r="DQ80" s="200"/>
      <c r="DR80" s="200"/>
    </row>
    <row r="81" spans="1:122">
      <c r="A81" s="92"/>
      <c r="B81" s="1215" t="s">
        <v>195</v>
      </c>
      <c r="C81" s="1270"/>
      <c r="D81" s="1217" t="s">
        <v>389</v>
      </c>
      <c r="E81" s="1218" t="s">
        <v>390</v>
      </c>
      <c r="F81" s="1239">
        <v>37</v>
      </c>
      <c r="G81" s="1240">
        <v>39</v>
      </c>
      <c r="H81" s="1240">
        <v>40</v>
      </c>
      <c r="I81" s="1240">
        <v>38</v>
      </c>
      <c r="J81" s="1240">
        <v>39</v>
      </c>
      <c r="K81" s="1240">
        <v>40</v>
      </c>
      <c r="L81" s="1268"/>
      <c r="M81" s="1271">
        <v>36</v>
      </c>
      <c r="N81" s="1268"/>
      <c r="O81" s="1268"/>
      <c r="P81" s="1271">
        <v>34</v>
      </c>
      <c r="Q81" s="1240">
        <v>36</v>
      </c>
      <c r="R81" s="1240">
        <v>39</v>
      </c>
      <c r="S81" s="1240">
        <v>39</v>
      </c>
      <c r="T81" s="1240">
        <v>35</v>
      </c>
      <c r="U81" s="1240">
        <v>39</v>
      </c>
      <c r="V81" s="1268"/>
      <c r="W81" s="1268"/>
      <c r="X81" s="1242">
        <v>35</v>
      </c>
      <c r="Y81" s="1243">
        <v>41</v>
      </c>
      <c r="Z81" s="100"/>
      <c r="AA81" s="100"/>
      <c r="AB81" s="100"/>
      <c r="AC81" s="100"/>
      <c r="AD81" s="100"/>
      <c r="AE81" s="100"/>
      <c r="AF81" s="100"/>
      <c r="AG81" s="100"/>
      <c r="AH81" s="100"/>
      <c r="AI81" s="100"/>
      <c r="AJ81" s="100"/>
      <c r="AK81" s="100"/>
      <c r="AL81" s="100"/>
      <c r="AM81" s="100"/>
      <c r="AN81" s="100"/>
      <c r="AO81" s="100"/>
      <c r="AP81" s="100"/>
      <c r="AQ81" s="100"/>
      <c r="AR81" s="100"/>
      <c r="AS81" s="100"/>
      <c r="AT81" s="100"/>
      <c r="AU81" s="100"/>
      <c r="AV81" s="100"/>
      <c r="AW81" s="100"/>
      <c r="AX81" s="100"/>
      <c r="AY81" s="100"/>
      <c r="AZ81" s="100"/>
      <c r="BA81" s="100"/>
      <c r="BB81" s="100"/>
      <c r="BC81" s="100"/>
      <c r="BD81" s="100"/>
      <c r="BE81" s="100"/>
      <c r="BF81" s="100"/>
      <c r="BG81" s="100"/>
      <c r="BH81" s="100"/>
      <c r="BI81" s="100"/>
      <c r="BJ81" s="100"/>
      <c r="BK81" s="100"/>
      <c r="BL81" s="100"/>
      <c r="BM81" s="100"/>
      <c r="BN81" s="100"/>
      <c r="BO81" s="100"/>
      <c r="BP81" s="100"/>
      <c r="BQ81" s="100"/>
      <c r="BR81" s="100"/>
      <c r="BS81" s="100"/>
      <c r="BT81" s="100"/>
      <c r="BU81" s="100"/>
      <c r="BV81" s="100"/>
      <c r="BW81" s="100"/>
      <c r="BX81" s="100"/>
      <c r="BY81" s="100"/>
      <c r="BZ81" s="100"/>
      <c r="CA81" s="100"/>
      <c r="CB81" s="100"/>
      <c r="CC81" s="100"/>
      <c r="CD81" s="100"/>
      <c r="CE81" s="100"/>
      <c r="CF81" s="100"/>
      <c r="CG81" s="100"/>
      <c r="CH81" s="100"/>
      <c r="CI81" s="100"/>
      <c r="CJ81" s="100"/>
      <c r="CK81" s="100"/>
      <c r="CL81" s="100"/>
      <c r="CM81" s="100"/>
      <c r="CN81" s="100"/>
      <c r="CO81" s="100"/>
      <c r="CP81" s="100"/>
      <c r="CQ81" s="100"/>
      <c r="CR81" s="100"/>
      <c r="CS81" s="100"/>
      <c r="CT81" s="100"/>
      <c r="CU81" s="100"/>
      <c r="CV81" s="100"/>
      <c r="CW81" s="100"/>
      <c r="CX81" s="100"/>
      <c r="CY81" s="100"/>
      <c r="CZ81" s="100"/>
      <c r="DA81" s="100"/>
      <c r="DB81" s="100"/>
      <c r="DC81" s="100"/>
      <c r="DD81" s="100"/>
      <c r="DE81" s="100"/>
      <c r="DF81" s="100"/>
      <c r="DG81" s="100"/>
      <c r="DH81" s="100"/>
      <c r="DI81" s="100"/>
      <c r="DJ81" s="100"/>
      <c r="DK81" s="100"/>
      <c r="DL81" s="100"/>
      <c r="DM81" s="100"/>
      <c r="DN81" s="100"/>
      <c r="DO81" s="100"/>
      <c r="DP81" s="100"/>
      <c r="DQ81" s="200"/>
      <c r="DR81" s="200"/>
    </row>
    <row r="82" spans="1:122">
      <c r="A82" s="92"/>
      <c r="B82" s="1215"/>
      <c r="C82" s="1246">
        <v>66</v>
      </c>
      <c r="D82" s="1227" t="s">
        <v>196</v>
      </c>
      <c r="E82" s="1247" t="s">
        <v>391</v>
      </c>
      <c r="F82" s="1229">
        <v>16</v>
      </c>
      <c r="G82" s="1230">
        <v>23</v>
      </c>
      <c r="H82" s="1230">
        <v>24</v>
      </c>
      <c r="I82" s="1230">
        <v>20</v>
      </c>
      <c r="J82" s="1230">
        <v>23</v>
      </c>
      <c r="K82" s="1230">
        <v>24</v>
      </c>
      <c r="L82" s="1268"/>
      <c r="M82" s="1269">
        <v>20</v>
      </c>
      <c r="N82" s="1268"/>
      <c r="O82" s="1268"/>
      <c r="P82" s="1268"/>
      <c r="Q82" s="1230">
        <v>17</v>
      </c>
      <c r="R82" s="1230">
        <v>23</v>
      </c>
      <c r="S82" s="1230">
        <v>23</v>
      </c>
      <c r="T82" s="1230">
        <v>10</v>
      </c>
      <c r="U82" s="1230">
        <v>22</v>
      </c>
      <c r="V82" s="1268"/>
      <c r="W82" s="1268"/>
      <c r="X82" s="1233">
        <v>12</v>
      </c>
      <c r="Y82" s="1234">
        <v>28</v>
      </c>
      <c r="Z82" s="100"/>
      <c r="AA82" s="100"/>
      <c r="AB82" s="100"/>
      <c r="AC82" s="100"/>
      <c r="AD82" s="100"/>
      <c r="AE82" s="100"/>
      <c r="AF82" s="100"/>
      <c r="AG82" s="100"/>
      <c r="AH82" s="100"/>
      <c r="AI82" s="100"/>
      <c r="AJ82" s="100"/>
      <c r="AK82" s="100"/>
      <c r="AL82" s="100"/>
      <c r="AM82" s="100"/>
      <c r="AN82" s="100"/>
      <c r="AO82" s="100"/>
      <c r="AP82" s="100"/>
      <c r="AQ82" s="100"/>
      <c r="AR82" s="100"/>
      <c r="AS82" s="100"/>
      <c r="AT82" s="100"/>
      <c r="AU82" s="100"/>
      <c r="AV82" s="100"/>
      <c r="AW82" s="100"/>
      <c r="AX82" s="100"/>
      <c r="AY82" s="100"/>
      <c r="AZ82" s="100"/>
      <c r="BA82" s="100"/>
      <c r="BB82" s="100"/>
      <c r="BC82" s="100"/>
      <c r="BD82" s="100"/>
      <c r="BE82" s="100"/>
      <c r="BF82" s="100"/>
      <c r="BG82" s="100"/>
      <c r="BH82" s="100"/>
      <c r="BI82" s="100"/>
      <c r="BJ82" s="100"/>
      <c r="BK82" s="100"/>
      <c r="BL82" s="100"/>
      <c r="BM82" s="100"/>
      <c r="BN82" s="100"/>
      <c r="BO82" s="100"/>
      <c r="BP82" s="100"/>
      <c r="BQ82" s="100"/>
      <c r="BR82" s="100"/>
      <c r="BS82" s="100"/>
      <c r="BT82" s="100"/>
      <c r="BU82" s="100"/>
      <c r="BV82" s="100"/>
      <c r="BW82" s="100"/>
      <c r="BX82" s="100"/>
      <c r="BY82" s="100"/>
      <c r="BZ82" s="100"/>
      <c r="CA82" s="100"/>
      <c r="CB82" s="100"/>
      <c r="CC82" s="100"/>
      <c r="CD82" s="100"/>
      <c r="CE82" s="100"/>
      <c r="CF82" s="100"/>
      <c r="CG82" s="100"/>
      <c r="CH82" s="100"/>
      <c r="CI82" s="100"/>
      <c r="CJ82" s="100"/>
      <c r="CK82" s="100"/>
      <c r="CL82" s="100"/>
      <c r="CM82" s="100"/>
      <c r="CN82" s="100"/>
      <c r="CO82" s="100"/>
      <c r="CP82" s="100"/>
      <c r="CQ82" s="100"/>
      <c r="CR82" s="100"/>
      <c r="CS82" s="100"/>
      <c r="CT82" s="100"/>
      <c r="CU82" s="100"/>
      <c r="CV82" s="100"/>
      <c r="CW82" s="100"/>
      <c r="CX82" s="100"/>
      <c r="CY82" s="100"/>
      <c r="CZ82" s="100"/>
      <c r="DA82" s="100"/>
      <c r="DB82" s="100"/>
      <c r="DC82" s="100"/>
      <c r="DD82" s="100"/>
      <c r="DE82" s="100"/>
      <c r="DF82" s="100"/>
      <c r="DG82" s="100"/>
      <c r="DH82" s="100"/>
      <c r="DI82" s="100"/>
      <c r="DJ82" s="100"/>
      <c r="DK82" s="100"/>
      <c r="DL82" s="100"/>
      <c r="DM82" s="100"/>
      <c r="DN82" s="100"/>
      <c r="DO82" s="100"/>
      <c r="DP82" s="100"/>
      <c r="DQ82" s="200"/>
      <c r="DR82" s="200"/>
    </row>
    <row r="83" spans="1:122">
      <c r="A83" s="92"/>
      <c r="B83" s="1215"/>
      <c r="C83" s="1246">
        <v>67</v>
      </c>
      <c r="D83" s="1227" t="s">
        <v>197</v>
      </c>
      <c r="E83" s="1247" t="s">
        <v>392</v>
      </c>
      <c r="F83" s="1229">
        <v>13</v>
      </c>
      <c r="G83" s="1230">
        <v>20</v>
      </c>
      <c r="H83" s="1230">
        <v>19</v>
      </c>
      <c r="I83" s="1230">
        <v>17</v>
      </c>
      <c r="J83" s="1230">
        <v>19</v>
      </c>
      <c r="K83" s="1230">
        <v>20</v>
      </c>
      <c r="L83" s="1268"/>
      <c r="M83" s="1269">
        <v>17</v>
      </c>
      <c r="N83" s="1268"/>
      <c r="O83" s="1268"/>
      <c r="P83" s="1269">
        <v>16</v>
      </c>
      <c r="Q83" s="1230">
        <v>14</v>
      </c>
      <c r="R83" s="1230">
        <v>19</v>
      </c>
      <c r="S83" s="1230">
        <v>19</v>
      </c>
      <c r="T83" s="1230">
        <v>8</v>
      </c>
      <c r="U83" s="1230">
        <v>18</v>
      </c>
      <c r="V83" s="1268"/>
      <c r="W83" s="1268"/>
      <c r="X83" s="1233">
        <v>10</v>
      </c>
      <c r="Y83" s="1234">
        <v>27</v>
      </c>
      <c r="Z83" s="100"/>
      <c r="AA83" s="100"/>
      <c r="AB83" s="100"/>
      <c r="AC83" s="100"/>
      <c r="AD83" s="100"/>
      <c r="AE83" s="100"/>
      <c r="AF83" s="100"/>
      <c r="AG83" s="100"/>
      <c r="AH83" s="100"/>
      <c r="AI83" s="100"/>
      <c r="AJ83" s="100"/>
      <c r="AK83" s="100"/>
      <c r="AL83" s="100"/>
      <c r="AM83" s="100"/>
      <c r="AN83" s="100"/>
      <c r="AO83" s="100"/>
      <c r="AP83" s="100"/>
      <c r="AQ83" s="100"/>
      <c r="AR83" s="100"/>
      <c r="AS83" s="100"/>
      <c r="AT83" s="100"/>
      <c r="AU83" s="100"/>
      <c r="AV83" s="100"/>
      <c r="AW83" s="100"/>
      <c r="AX83" s="100"/>
      <c r="AY83" s="100"/>
      <c r="AZ83" s="100"/>
      <c r="BA83" s="100"/>
      <c r="BB83" s="100"/>
      <c r="BC83" s="100"/>
      <c r="BD83" s="100"/>
      <c r="BE83" s="100"/>
      <c r="BF83" s="100"/>
      <c r="BG83" s="100"/>
      <c r="BH83" s="100"/>
      <c r="BI83" s="100"/>
      <c r="BJ83" s="100"/>
      <c r="BK83" s="100"/>
      <c r="BL83" s="100"/>
      <c r="BM83" s="100"/>
      <c r="BN83" s="100"/>
      <c r="BO83" s="100"/>
      <c r="BP83" s="100"/>
      <c r="BQ83" s="100"/>
      <c r="BR83" s="100"/>
      <c r="BS83" s="100"/>
      <c r="BT83" s="100"/>
      <c r="BU83" s="100"/>
      <c r="BV83" s="100"/>
      <c r="BW83" s="100"/>
      <c r="BX83" s="100"/>
      <c r="BY83" s="100"/>
      <c r="BZ83" s="100"/>
      <c r="CA83" s="100"/>
      <c r="CB83" s="100"/>
      <c r="CC83" s="100"/>
      <c r="CD83" s="100"/>
      <c r="CE83" s="100"/>
      <c r="CF83" s="100"/>
      <c r="CG83" s="100"/>
      <c r="CH83" s="100"/>
      <c r="CI83" s="100"/>
      <c r="CJ83" s="100"/>
      <c r="CK83" s="100"/>
      <c r="CL83" s="100"/>
      <c r="CM83" s="100"/>
      <c r="CN83" s="100"/>
      <c r="CO83" s="100"/>
      <c r="CP83" s="100"/>
      <c r="CQ83" s="100"/>
      <c r="CR83" s="100"/>
      <c r="CS83" s="100"/>
      <c r="CT83" s="100"/>
      <c r="CU83" s="100"/>
      <c r="CV83" s="100"/>
      <c r="CW83" s="100"/>
      <c r="CX83" s="100"/>
      <c r="CY83" s="100"/>
      <c r="CZ83" s="100"/>
      <c r="DA83" s="100"/>
      <c r="DB83" s="100"/>
      <c r="DC83" s="100"/>
      <c r="DD83" s="100"/>
      <c r="DE83" s="100"/>
      <c r="DF83" s="100"/>
      <c r="DG83" s="100"/>
      <c r="DH83" s="100"/>
      <c r="DI83" s="100"/>
      <c r="DJ83" s="100"/>
      <c r="DK83" s="100"/>
      <c r="DL83" s="100"/>
      <c r="DM83" s="100"/>
      <c r="DN83" s="100"/>
      <c r="DO83" s="100"/>
      <c r="DP83" s="100"/>
      <c r="DQ83" s="200"/>
      <c r="DR83" s="200"/>
    </row>
    <row r="84" spans="1:122">
      <c r="A84" s="92"/>
      <c r="B84" s="1215"/>
      <c r="C84" s="1246">
        <v>68</v>
      </c>
      <c r="D84" s="1227" t="s">
        <v>198</v>
      </c>
      <c r="E84" s="1247"/>
      <c r="F84" s="1229">
        <v>14</v>
      </c>
      <c r="G84" s="1230">
        <v>19</v>
      </c>
      <c r="H84" s="1230">
        <v>19</v>
      </c>
      <c r="I84" s="1230">
        <v>17</v>
      </c>
      <c r="J84" s="1230">
        <v>19</v>
      </c>
      <c r="K84" s="1230">
        <v>19</v>
      </c>
      <c r="L84" s="1268"/>
      <c r="M84" s="1269">
        <v>17</v>
      </c>
      <c r="N84" s="1268"/>
      <c r="O84" s="1268"/>
      <c r="P84" s="1268"/>
      <c r="Q84" s="1230">
        <v>15</v>
      </c>
      <c r="R84" s="1230">
        <v>19</v>
      </c>
      <c r="S84" s="1230">
        <v>19</v>
      </c>
      <c r="T84" s="1230">
        <v>7</v>
      </c>
      <c r="U84" s="1230">
        <v>18</v>
      </c>
      <c r="V84" s="1268"/>
      <c r="W84" s="1268"/>
      <c r="X84" s="1233">
        <v>9</v>
      </c>
      <c r="Y84" s="1234">
        <v>26</v>
      </c>
      <c r="Z84" s="100"/>
      <c r="AA84" s="100"/>
      <c r="AB84" s="100"/>
      <c r="AC84" s="100"/>
      <c r="AD84" s="100"/>
      <c r="AE84" s="100"/>
      <c r="AF84" s="100"/>
      <c r="AG84" s="100"/>
      <c r="AH84" s="100"/>
      <c r="AI84" s="100"/>
      <c r="AJ84" s="100"/>
      <c r="AK84" s="100"/>
      <c r="AL84" s="100"/>
      <c r="AM84" s="100"/>
      <c r="AN84" s="100"/>
      <c r="AO84" s="100"/>
      <c r="AP84" s="100"/>
      <c r="AQ84" s="100"/>
      <c r="AR84" s="100"/>
      <c r="AS84" s="100"/>
      <c r="AT84" s="100"/>
      <c r="AU84" s="100"/>
      <c r="AV84" s="100"/>
      <c r="AW84" s="100"/>
      <c r="AX84" s="100"/>
      <c r="AY84" s="100"/>
      <c r="AZ84" s="100"/>
      <c r="BA84" s="100"/>
      <c r="BB84" s="100"/>
      <c r="BC84" s="100"/>
      <c r="BD84" s="100"/>
      <c r="BE84" s="100"/>
      <c r="BF84" s="100"/>
      <c r="BG84" s="100"/>
      <c r="BH84" s="100"/>
      <c r="BI84" s="100"/>
      <c r="BJ84" s="100"/>
      <c r="BK84" s="100"/>
      <c r="BL84" s="100"/>
      <c r="BM84" s="100"/>
      <c r="BN84" s="100"/>
      <c r="BO84" s="100"/>
      <c r="BP84" s="100"/>
      <c r="BQ84" s="100"/>
      <c r="BR84" s="100"/>
      <c r="BS84" s="100"/>
      <c r="BT84" s="100"/>
      <c r="BU84" s="100"/>
      <c r="BV84" s="100"/>
      <c r="BW84" s="100"/>
      <c r="BX84" s="100"/>
      <c r="BY84" s="100"/>
      <c r="BZ84" s="100"/>
      <c r="CA84" s="100"/>
      <c r="CB84" s="100"/>
      <c r="CC84" s="100"/>
      <c r="CD84" s="100"/>
      <c r="CE84" s="100"/>
      <c r="CF84" s="100"/>
      <c r="CG84" s="100"/>
      <c r="CH84" s="100"/>
      <c r="CI84" s="100"/>
      <c r="CJ84" s="100"/>
      <c r="CK84" s="100"/>
      <c r="CL84" s="100"/>
      <c r="CM84" s="100"/>
      <c r="CN84" s="100"/>
      <c r="CO84" s="100"/>
      <c r="CP84" s="100"/>
      <c r="CQ84" s="100"/>
      <c r="CR84" s="100"/>
      <c r="CS84" s="100"/>
      <c r="CT84" s="100"/>
      <c r="CU84" s="100"/>
      <c r="CV84" s="100"/>
      <c r="CW84" s="100"/>
      <c r="CX84" s="100"/>
      <c r="CY84" s="100"/>
      <c r="CZ84" s="100"/>
      <c r="DA84" s="100"/>
      <c r="DB84" s="100"/>
      <c r="DC84" s="100"/>
      <c r="DD84" s="100"/>
      <c r="DE84" s="100"/>
      <c r="DF84" s="100"/>
      <c r="DG84" s="100"/>
      <c r="DH84" s="100"/>
      <c r="DI84" s="100"/>
      <c r="DJ84" s="100"/>
      <c r="DK84" s="100"/>
      <c r="DL84" s="100"/>
      <c r="DM84" s="100"/>
      <c r="DN84" s="100"/>
      <c r="DO84" s="100"/>
      <c r="DP84" s="100"/>
      <c r="DQ84" s="200"/>
      <c r="DR84" s="200"/>
    </row>
    <row r="85" spans="1:122" ht="14.25" thickBot="1">
      <c r="A85" s="92"/>
      <c r="B85" s="1283" t="s">
        <v>199</v>
      </c>
      <c r="C85" s="1284">
        <v>69</v>
      </c>
      <c r="D85" s="1285" t="s">
        <v>393</v>
      </c>
      <c r="E85" s="1286" t="s">
        <v>394</v>
      </c>
      <c r="F85" s="1287">
        <v>27</v>
      </c>
      <c r="G85" s="1288">
        <v>27</v>
      </c>
      <c r="H85" s="1288">
        <v>27</v>
      </c>
      <c r="I85" s="1288">
        <v>27</v>
      </c>
      <c r="J85" s="1288">
        <v>27</v>
      </c>
      <c r="K85" s="1288">
        <v>28</v>
      </c>
      <c r="L85" s="1289"/>
      <c r="M85" s="1290">
        <v>27</v>
      </c>
      <c r="N85" s="1289"/>
      <c r="O85" s="1289"/>
      <c r="P85" s="1289"/>
      <c r="Q85" s="1288">
        <v>23</v>
      </c>
      <c r="R85" s="1288">
        <v>28</v>
      </c>
      <c r="S85" s="1288">
        <v>28</v>
      </c>
      <c r="T85" s="1288">
        <v>22</v>
      </c>
      <c r="U85" s="1288">
        <v>28</v>
      </c>
      <c r="V85" s="1289"/>
      <c r="W85" s="1289"/>
      <c r="X85" s="1291">
        <v>26</v>
      </c>
      <c r="Y85" s="1292">
        <v>31</v>
      </c>
      <c r="Z85" s="100"/>
      <c r="AA85" s="100"/>
      <c r="AB85" s="100"/>
      <c r="AC85" s="100"/>
      <c r="AD85" s="100"/>
      <c r="AE85" s="100"/>
      <c r="AF85" s="100"/>
      <c r="AG85" s="100"/>
      <c r="AH85" s="100"/>
      <c r="AI85" s="100"/>
      <c r="AJ85" s="100"/>
      <c r="AK85" s="100"/>
      <c r="AL85" s="100"/>
      <c r="AM85" s="100"/>
      <c r="AN85" s="100"/>
      <c r="AO85" s="100"/>
      <c r="AP85" s="100"/>
      <c r="AQ85" s="100"/>
      <c r="AR85" s="100"/>
      <c r="AS85" s="100"/>
      <c r="AT85" s="100"/>
      <c r="AU85" s="100"/>
      <c r="AV85" s="100"/>
      <c r="AW85" s="100"/>
      <c r="AX85" s="100"/>
      <c r="AY85" s="100"/>
      <c r="AZ85" s="100"/>
      <c r="BA85" s="100"/>
      <c r="BB85" s="100"/>
      <c r="BC85" s="100"/>
      <c r="BD85" s="100"/>
      <c r="BE85" s="100"/>
      <c r="BF85" s="100"/>
      <c r="BG85" s="100"/>
      <c r="BH85" s="100"/>
      <c r="BI85" s="100"/>
      <c r="BJ85" s="100"/>
      <c r="BK85" s="100"/>
      <c r="BL85" s="100"/>
      <c r="BM85" s="100"/>
      <c r="BN85" s="100"/>
      <c r="BO85" s="100"/>
      <c r="BP85" s="100"/>
      <c r="BQ85" s="100"/>
      <c r="BR85" s="100"/>
      <c r="BS85" s="100"/>
      <c r="BT85" s="100"/>
      <c r="BU85" s="100"/>
      <c r="BV85" s="100"/>
      <c r="BW85" s="100"/>
      <c r="BX85" s="100"/>
      <c r="BY85" s="100"/>
      <c r="BZ85" s="100"/>
      <c r="CA85" s="100"/>
      <c r="CB85" s="100"/>
      <c r="CC85" s="100"/>
      <c r="CD85" s="100"/>
      <c r="CE85" s="100"/>
      <c r="CF85" s="100"/>
      <c r="CG85" s="100"/>
      <c r="CH85" s="100"/>
      <c r="CI85" s="100"/>
      <c r="CJ85" s="100"/>
      <c r="CK85" s="100"/>
      <c r="CL85" s="100"/>
      <c r="CM85" s="100"/>
      <c r="CN85" s="100"/>
      <c r="CO85" s="100"/>
      <c r="CP85" s="100"/>
      <c r="CQ85" s="100"/>
      <c r="CR85" s="100"/>
      <c r="CS85" s="100"/>
      <c r="CT85" s="100"/>
      <c r="CU85" s="100"/>
      <c r="CV85" s="100"/>
      <c r="CW85" s="100"/>
      <c r="CX85" s="100"/>
      <c r="CY85" s="100"/>
      <c r="CZ85" s="100"/>
      <c r="DA85" s="100"/>
      <c r="DB85" s="100"/>
      <c r="DC85" s="100"/>
      <c r="DD85" s="100"/>
      <c r="DE85" s="100"/>
      <c r="DF85" s="100"/>
      <c r="DG85" s="100"/>
      <c r="DH85" s="100"/>
      <c r="DI85" s="100"/>
      <c r="DJ85" s="100"/>
      <c r="DK85" s="100"/>
      <c r="DL85" s="100"/>
      <c r="DM85" s="100"/>
      <c r="DN85" s="100"/>
      <c r="DO85" s="100"/>
      <c r="DP85" s="100"/>
      <c r="DQ85" s="200"/>
      <c r="DR85" s="200"/>
    </row>
    <row r="86" spans="1:122" ht="15" thickTop="1" thickBot="1">
      <c r="A86" s="92"/>
      <c r="B86" s="1293"/>
      <c r="C86" s="1294"/>
      <c r="D86" s="1294"/>
      <c r="E86" s="1295"/>
      <c r="F86" s="1296">
        <v>41</v>
      </c>
      <c r="G86" s="1297">
        <v>41</v>
      </c>
      <c r="H86" s="1297">
        <v>41</v>
      </c>
      <c r="I86" s="1297">
        <v>41</v>
      </c>
      <c r="J86" s="1297">
        <v>41</v>
      </c>
      <c r="K86" s="1297">
        <v>41</v>
      </c>
      <c r="L86" s="1297">
        <v>41</v>
      </c>
      <c r="M86" s="1297">
        <v>41</v>
      </c>
      <c r="N86" s="1297">
        <v>41</v>
      </c>
      <c r="O86" s="1297">
        <v>41</v>
      </c>
      <c r="P86" s="1297">
        <v>39</v>
      </c>
      <c r="Q86" s="1297">
        <v>41</v>
      </c>
      <c r="R86" s="1297">
        <v>41</v>
      </c>
      <c r="S86" s="1297">
        <v>41</v>
      </c>
      <c r="T86" s="1297">
        <v>41</v>
      </c>
      <c r="U86" s="1297">
        <v>41</v>
      </c>
      <c r="V86" s="1297">
        <v>41</v>
      </c>
      <c r="W86" s="1297">
        <v>41</v>
      </c>
      <c r="X86" s="1298">
        <v>41</v>
      </c>
      <c r="Y86" s="1299">
        <v>41</v>
      </c>
      <c r="Z86" s="100"/>
      <c r="AA86" s="100"/>
      <c r="AB86" s="100"/>
      <c r="AC86" s="100"/>
      <c r="AD86" s="100"/>
      <c r="AE86" s="100"/>
      <c r="AF86" s="100"/>
      <c r="AG86" s="100"/>
      <c r="AH86" s="100"/>
      <c r="AI86" s="100"/>
      <c r="AJ86" s="100"/>
      <c r="AK86" s="100"/>
      <c r="AL86" s="100"/>
      <c r="AM86" s="100"/>
      <c r="AN86" s="100"/>
      <c r="AO86" s="100"/>
      <c r="AP86" s="100"/>
      <c r="AQ86" s="100"/>
      <c r="AR86" s="100"/>
      <c r="AS86" s="100"/>
      <c r="AT86" s="100"/>
      <c r="AU86" s="100"/>
      <c r="AV86" s="100"/>
      <c r="AW86" s="100"/>
      <c r="AX86" s="100"/>
      <c r="AY86" s="100"/>
      <c r="AZ86" s="100"/>
      <c r="BA86" s="100"/>
      <c r="BB86" s="100"/>
      <c r="BC86" s="100"/>
      <c r="BD86" s="100"/>
      <c r="BE86" s="100"/>
      <c r="BF86" s="100"/>
      <c r="BG86" s="100"/>
      <c r="BH86" s="100"/>
      <c r="BI86" s="100"/>
      <c r="BJ86" s="100"/>
      <c r="BK86" s="100"/>
      <c r="BL86" s="100"/>
      <c r="BM86" s="100"/>
      <c r="BN86" s="100"/>
      <c r="BO86" s="100"/>
      <c r="BP86" s="100"/>
      <c r="BQ86" s="100"/>
      <c r="BR86" s="100"/>
      <c r="BS86" s="100"/>
      <c r="BT86" s="100"/>
      <c r="BU86" s="100"/>
      <c r="BV86" s="100"/>
      <c r="BW86" s="100"/>
      <c r="BX86" s="100"/>
      <c r="BY86" s="100"/>
      <c r="BZ86" s="100"/>
      <c r="CA86" s="100"/>
      <c r="CB86" s="100"/>
      <c r="CC86" s="100"/>
      <c r="CD86" s="100"/>
      <c r="CE86" s="100"/>
      <c r="CF86" s="100"/>
      <c r="CG86" s="100"/>
      <c r="CH86" s="100"/>
      <c r="CI86" s="100"/>
      <c r="CJ86" s="100"/>
      <c r="CK86" s="100"/>
      <c r="CL86" s="100"/>
      <c r="CM86" s="100"/>
      <c r="CN86" s="100"/>
      <c r="CO86" s="100"/>
      <c r="CP86" s="100"/>
      <c r="CQ86" s="100"/>
      <c r="CR86" s="100"/>
      <c r="CS86" s="100"/>
      <c r="CT86" s="100"/>
      <c r="CU86" s="100"/>
      <c r="CV86" s="100"/>
      <c r="CW86" s="100"/>
      <c r="CX86" s="100"/>
      <c r="CY86" s="100"/>
      <c r="CZ86" s="100"/>
      <c r="DA86" s="100"/>
      <c r="DB86" s="100"/>
      <c r="DC86" s="100"/>
      <c r="DD86" s="100"/>
      <c r="DE86" s="100"/>
      <c r="DF86" s="100"/>
      <c r="DG86" s="100"/>
      <c r="DH86" s="100"/>
      <c r="DI86" s="100"/>
      <c r="DJ86" s="100"/>
      <c r="DK86" s="100"/>
      <c r="DL86" s="100"/>
      <c r="DM86" s="100"/>
      <c r="DN86" s="100"/>
      <c r="DO86" s="100"/>
      <c r="DP86" s="100"/>
      <c r="DQ86" s="200"/>
      <c r="DR86" s="200"/>
    </row>
    <row r="87" spans="1:122">
      <c r="A87" s="1300"/>
      <c r="B87" s="201" t="s">
        <v>1190</v>
      </c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  <c r="T87" s="100"/>
      <c r="U87" s="100"/>
      <c r="V87" s="100"/>
      <c r="W87" s="100"/>
      <c r="X87" s="100"/>
      <c r="Y87" s="100"/>
      <c r="Z87" s="100"/>
      <c r="AA87" s="100"/>
      <c r="AB87" s="100"/>
      <c r="AC87" s="100"/>
      <c r="AD87" s="100"/>
      <c r="AE87" s="100"/>
      <c r="AF87" s="100"/>
      <c r="AG87" s="100"/>
      <c r="AH87" s="100"/>
      <c r="AI87" s="100"/>
      <c r="AJ87" s="100"/>
      <c r="AK87" s="100"/>
      <c r="AL87" s="100"/>
      <c r="AM87" s="100"/>
      <c r="AN87" s="100"/>
      <c r="AO87" s="100"/>
      <c r="AP87" s="100"/>
      <c r="AQ87" s="100"/>
      <c r="AR87" s="100"/>
      <c r="AS87" s="100"/>
      <c r="AT87" s="100"/>
      <c r="AU87" s="100"/>
      <c r="AV87" s="100"/>
      <c r="AW87" s="100"/>
      <c r="AX87" s="100"/>
      <c r="AY87" s="100"/>
      <c r="AZ87" s="100"/>
      <c r="BA87" s="100"/>
      <c r="BB87" s="100"/>
      <c r="BC87" s="100"/>
      <c r="BD87" s="100"/>
      <c r="BE87" s="100"/>
      <c r="BF87" s="100"/>
      <c r="BG87" s="100"/>
      <c r="BH87" s="100"/>
      <c r="BI87" s="100"/>
      <c r="BJ87" s="100"/>
      <c r="BK87" s="100"/>
      <c r="BL87" s="100"/>
      <c r="BM87" s="100"/>
      <c r="BN87" s="100"/>
      <c r="BO87" s="100"/>
      <c r="BP87" s="100"/>
      <c r="BQ87" s="100"/>
      <c r="BR87" s="100"/>
      <c r="BS87" s="100"/>
      <c r="BT87" s="100"/>
      <c r="BU87" s="100"/>
      <c r="BV87" s="100"/>
      <c r="BW87" s="100"/>
      <c r="BX87" s="100"/>
      <c r="BY87" s="100"/>
      <c r="BZ87" s="100"/>
      <c r="CA87" s="100"/>
      <c r="CB87" s="100"/>
      <c r="CC87" s="100"/>
      <c r="CD87" s="100"/>
      <c r="CE87" s="100"/>
      <c r="CF87" s="100"/>
      <c r="CG87" s="100"/>
      <c r="CH87" s="100"/>
      <c r="CI87" s="100"/>
      <c r="CJ87" s="100"/>
      <c r="CK87" s="100"/>
      <c r="CL87" s="100"/>
      <c r="CM87" s="100"/>
      <c r="CN87" s="100"/>
      <c r="CO87" s="100"/>
      <c r="CP87" s="100"/>
      <c r="CQ87" s="100"/>
      <c r="CR87" s="100"/>
      <c r="CS87" s="100"/>
      <c r="CT87" s="100"/>
      <c r="CU87" s="100"/>
      <c r="CV87" s="100"/>
      <c r="CW87" s="100"/>
      <c r="CX87" s="100"/>
      <c r="CY87" s="100"/>
      <c r="CZ87" s="100"/>
      <c r="DA87" s="100"/>
      <c r="DB87" s="100"/>
      <c r="DC87" s="100"/>
      <c r="DD87" s="100"/>
      <c r="DE87" s="100"/>
      <c r="DF87" s="100"/>
      <c r="DG87" s="100"/>
      <c r="DH87" s="100"/>
      <c r="DI87" s="100"/>
      <c r="DJ87" s="100"/>
      <c r="DK87" s="100"/>
      <c r="DL87" s="100"/>
      <c r="DM87" s="100"/>
      <c r="DN87" s="100"/>
      <c r="DO87" s="100"/>
      <c r="DP87" s="100"/>
      <c r="DQ87" s="200"/>
      <c r="DR87" s="200"/>
    </row>
    <row r="88" spans="1:122">
      <c r="A88" s="1300"/>
      <c r="C88" s="100"/>
      <c r="D88" s="100"/>
      <c r="E88" s="100"/>
      <c r="F88" s="1301"/>
      <c r="G88" s="1301"/>
      <c r="H88" s="1301"/>
      <c r="I88" s="1301"/>
      <c r="J88" s="1301"/>
      <c r="K88" s="1301"/>
      <c r="L88" s="1301"/>
      <c r="M88" s="1301"/>
      <c r="N88" s="1301"/>
      <c r="O88" s="1301"/>
      <c r="P88" s="1301"/>
      <c r="Q88" s="1301"/>
      <c r="R88" s="1301"/>
      <c r="S88" s="1301"/>
      <c r="T88" s="1301"/>
      <c r="U88" s="1301"/>
      <c r="V88" s="1301"/>
      <c r="W88" s="1301"/>
      <c r="X88" s="1301"/>
      <c r="Y88" s="1301"/>
      <c r="Z88" s="100"/>
      <c r="AA88" s="100"/>
      <c r="AB88" s="100"/>
      <c r="AC88" s="100"/>
      <c r="AD88" s="100"/>
      <c r="AE88" s="100"/>
      <c r="AF88" s="100"/>
      <c r="AG88" s="100"/>
      <c r="AH88" s="100"/>
      <c r="AI88" s="100"/>
      <c r="AJ88" s="100"/>
      <c r="AK88" s="100"/>
      <c r="AL88" s="100"/>
      <c r="AM88" s="100"/>
      <c r="AN88" s="100"/>
      <c r="AO88" s="100"/>
      <c r="AP88" s="100"/>
      <c r="AQ88" s="100"/>
      <c r="AR88" s="100"/>
      <c r="AS88" s="100"/>
      <c r="AT88" s="100"/>
      <c r="AU88" s="100"/>
      <c r="AV88" s="100"/>
      <c r="AW88" s="100"/>
      <c r="AX88" s="100"/>
      <c r="AY88" s="100"/>
      <c r="AZ88" s="100"/>
      <c r="BA88" s="100"/>
      <c r="BB88" s="100"/>
      <c r="BC88" s="100"/>
      <c r="BD88" s="100"/>
      <c r="BE88" s="100"/>
      <c r="BF88" s="100"/>
      <c r="BG88" s="100"/>
      <c r="BH88" s="100"/>
      <c r="BI88" s="100"/>
      <c r="BJ88" s="100"/>
      <c r="BK88" s="100"/>
      <c r="BL88" s="100"/>
      <c r="BM88" s="100"/>
      <c r="BN88" s="100"/>
      <c r="BO88" s="100"/>
      <c r="BP88" s="100"/>
      <c r="BQ88" s="100"/>
      <c r="BR88" s="100"/>
      <c r="BS88" s="100"/>
      <c r="BT88" s="100"/>
      <c r="BU88" s="100"/>
      <c r="BV88" s="100"/>
      <c r="BW88" s="100"/>
      <c r="BX88" s="100"/>
      <c r="BY88" s="100"/>
      <c r="BZ88" s="100"/>
      <c r="CA88" s="100"/>
      <c r="CB88" s="100"/>
      <c r="CC88" s="100"/>
      <c r="CD88" s="100"/>
      <c r="CE88" s="100"/>
      <c r="CF88" s="100"/>
      <c r="CG88" s="100"/>
      <c r="CH88" s="100"/>
      <c r="CI88" s="100"/>
      <c r="CJ88" s="100"/>
      <c r="CK88" s="100"/>
      <c r="CL88" s="100"/>
      <c r="CM88" s="100"/>
      <c r="CN88" s="100"/>
      <c r="CO88" s="100"/>
      <c r="CP88" s="100"/>
      <c r="CQ88" s="100"/>
      <c r="CR88" s="100"/>
      <c r="CS88" s="100"/>
      <c r="CT88" s="100"/>
      <c r="CU88" s="100"/>
      <c r="CV88" s="100"/>
      <c r="CW88" s="100"/>
      <c r="CX88" s="100"/>
      <c r="CY88" s="100"/>
      <c r="CZ88" s="100"/>
      <c r="DA88" s="100"/>
      <c r="DB88" s="100"/>
      <c r="DC88" s="100"/>
      <c r="DD88" s="100"/>
      <c r="DE88" s="100"/>
      <c r="DF88" s="100"/>
      <c r="DG88" s="100"/>
      <c r="DH88" s="100"/>
      <c r="DI88" s="100"/>
      <c r="DJ88" s="100"/>
      <c r="DK88" s="100"/>
      <c r="DL88" s="100"/>
      <c r="DM88" s="100"/>
      <c r="DN88" s="100"/>
      <c r="DO88" s="100"/>
      <c r="DP88" s="100"/>
      <c r="DQ88" s="200"/>
      <c r="DR88" s="200"/>
    </row>
    <row r="89" spans="1:122">
      <c r="A89" s="1302"/>
    </row>
    <row r="90" spans="1:122">
      <c r="A90" s="1302"/>
      <c r="B90" s="1302"/>
    </row>
    <row r="91" spans="1:122">
      <c r="A91" s="1302"/>
      <c r="B91" s="1302"/>
    </row>
    <row r="92" spans="1:122">
      <c r="A92" s="1302"/>
      <c r="B92" s="1302"/>
    </row>
    <row r="93" spans="1:122">
      <c r="A93" s="1302"/>
      <c r="B93" s="1302"/>
    </row>
    <row r="94" spans="1:122">
      <c r="A94" s="1302"/>
      <c r="B94" s="1302"/>
    </row>
    <row r="95" spans="1:122">
      <c r="A95" s="1302"/>
      <c r="B95" s="1302"/>
    </row>
    <row r="96" spans="1:122">
      <c r="A96" s="1302"/>
      <c r="B96" s="1302"/>
    </row>
    <row r="97" spans="1:2" s="201" customFormat="1">
      <c r="A97" s="1302"/>
      <c r="B97" s="1302"/>
    </row>
    <row r="98" spans="1:2" s="201" customFormat="1">
      <c r="A98" s="1302"/>
      <c r="B98" s="1302"/>
    </row>
    <row r="99" spans="1:2" s="201" customFormat="1">
      <c r="A99" s="1302"/>
      <c r="B99" s="1302"/>
    </row>
    <row r="100" spans="1:2" s="201" customFormat="1">
      <c r="A100" s="1302"/>
      <c r="B100" s="1302"/>
    </row>
    <row r="101" spans="1:2" s="201" customFormat="1">
      <c r="A101" s="1302"/>
      <c r="B101" s="1302"/>
    </row>
    <row r="102" spans="1:2" s="201" customFormat="1">
      <c r="A102" s="1302"/>
      <c r="B102" s="1302"/>
    </row>
    <row r="103" spans="1:2" s="201" customFormat="1">
      <c r="A103" s="1302"/>
      <c r="B103" s="1302"/>
    </row>
    <row r="104" spans="1:2" s="201" customFormat="1">
      <c r="A104" s="1302"/>
      <c r="B104" s="1302"/>
    </row>
    <row r="105" spans="1:2" s="201" customFormat="1">
      <c r="A105" s="1302"/>
      <c r="B105" s="1302"/>
    </row>
    <row r="106" spans="1:2" s="201" customFormat="1">
      <c r="A106" s="1302"/>
      <c r="B106" s="1302"/>
    </row>
    <row r="107" spans="1:2" s="201" customFormat="1">
      <c r="A107" s="1302"/>
      <c r="B107" s="1302"/>
    </row>
    <row r="108" spans="1:2" s="201" customFormat="1">
      <c r="A108" s="1302"/>
      <c r="B108" s="1302"/>
    </row>
    <row r="109" spans="1:2" s="201" customFormat="1">
      <c r="A109" s="1302"/>
      <c r="B109" s="1302"/>
    </row>
    <row r="110" spans="1:2" s="201" customFormat="1">
      <c r="A110" s="1302"/>
      <c r="B110" s="1302"/>
    </row>
    <row r="111" spans="1:2" s="201" customFormat="1">
      <c r="A111" s="1302"/>
      <c r="B111" s="1302"/>
    </row>
    <row r="112" spans="1:2" s="201" customFormat="1">
      <c r="A112" s="1302"/>
      <c r="B112" s="1302"/>
    </row>
    <row r="113" spans="1:2" s="201" customFormat="1">
      <c r="A113" s="1302"/>
      <c r="B113" s="1302"/>
    </row>
    <row r="114" spans="1:2" s="201" customFormat="1">
      <c r="A114" s="1302"/>
      <c r="B114" s="1302"/>
    </row>
    <row r="115" spans="1:2" s="201" customFormat="1">
      <c r="A115" s="1302"/>
      <c r="B115" s="1302"/>
    </row>
    <row r="116" spans="1:2" s="201" customFormat="1">
      <c r="A116" s="1302"/>
      <c r="B116" s="1302"/>
    </row>
    <row r="117" spans="1:2" s="201" customFormat="1">
      <c r="A117" s="1302"/>
      <c r="B117" s="1302"/>
    </row>
    <row r="118" spans="1:2" s="201" customFormat="1">
      <c r="A118" s="1302"/>
      <c r="B118" s="1302"/>
    </row>
    <row r="119" spans="1:2" s="201" customFormat="1">
      <c r="A119" s="1302"/>
      <c r="B119" s="1302"/>
    </row>
    <row r="120" spans="1:2" s="201" customFormat="1">
      <c r="A120" s="1302"/>
      <c r="B120" s="1302"/>
    </row>
    <row r="121" spans="1:2" s="201" customFormat="1">
      <c r="A121" s="1302"/>
      <c r="B121" s="1302"/>
    </row>
  </sheetData>
  <mergeCells count="1">
    <mergeCell ref="A36:A40"/>
  </mergeCells>
  <phoneticPr fontId="15"/>
  <conditionalFormatting sqref="V4:W85">
    <cfRule type="expression" dxfId="3" priority="3" stopIfTrue="1">
      <formula>V90=9</formula>
    </cfRule>
    <cfRule type="expression" dxfId="2" priority="4">
      <formula>$AA90=2</formula>
    </cfRule>
  </conditionalFormatting>
  <conditionalFormatting sqref="L4:P85">
    <cfRule type="expression" dxfId="1" priority="1" stopIfTrue="1">
      <formula>L90=9</formula>
    </cfRule>
    <cfRule type="expression" dxfId="0" priority="2">
      <formula>$AA90=2</formula>
    </cfRule>
  </conditionalFormatting>
  <printOptions horizontalCentered="1" verticalCentered="1"/>
  <pageMargins left="0.39370078740157483" right="0.19685039370078741" top="0.59055118110236227" bottom="0.39370078740157483" header="0.11811023622047245" footer="0.27559055118110237"/>
  <pageSetup paperSize="9" scale="49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DR84"/>
  <sheetViews>
    <sheetView showGridLines="0" showZeros="0" zoomScale="90" zoomScaleNormal="90" zoomScaleSheetLayoutView="100" workbookViewId="0">
      <pane xSplit="5" ySplit="3" topLeftCell="F4" activePane="bottomRight" state="frozen"/>
      <selection activeCell="I16" sqref="I16"/>
      <selection pane="topRight" activeCell="I16" sqref="I16"/>
      <selection pane="bottomLeft" activeCell="I16" sqref="I16"/>
      <selection pane="bottomRight" activeCell="K31" sqref="K31"/>
    </sheetView>
  </sheetViews>
  <sheetFormatPr defaultColWidth="10.625" defaultRowHeight="11.25"/>
  <cols>
    <col min="1" max="1" width="1.625" style="1304" customWidth="1"/>
    <col min="2" max="2" width="7.625" style="1304" customWidth="1"/>
    <col min="3" max="3" width="2.625" style="1304" customWidth="1"/>
    <col min="4" max="4" width="22.625" style="1304" customWidth="1"/>
    <col min="5" max="5" width="5.875" style="1304" customWidth="1"/>
    <col min="6" max="23" width="9.625" style="1304" customWidth="1"/>
    <col min="24" max="24" width="9.375" style="1304" customWidth="1"/>
    <col min="25" max="25" width="10.375" style="1304" customWidth="1"/>
    <col min="26" max="26" width="1.5" style="1304" customWidth="1"/>
    <col min="27" max="253" width="10.625" style="1304"/>
    <col min="254" max="254" width="1.625" style="1304" customWidth="1"/>
    <col min="255" max="255" width="7.625" style="1304" customWidth="1"/>
    <col min="256" max="256" width="2.625" style="1304" customWidth="1"/>
    <col min="257" max="257" width="22.625" style="1304" customWidth="1"/>
    <col min="258" max="258" width="5.875" style="1304" customWidth="1"/>
    <col min="259" max="264" width="9.625" style="1304" customWidth="1"/>
    <col min="265" max="265" width="10.625" style="1304" customWidth="1"/>
    <col min="266" max="273" width="9.625" style="1304" customWidth="1"/>
    <col min="274" max="274" width="10.625" style="1304" customWidth="1"/>
    <col min="275" max="276" width="9.625" style="1304" customWidth="1"/>
    <col min="277" max="277" width="10.625" style="1304" customWidth="1"/>
    <col min="278" max="279" width="9.625" style="1304" customWidth="1"/>
    <col min="280" max="280" width="9.375" style="1304" customWidth="1"/>
    <col min="281" max="281" width="10.375" style="1304" customWidth="1"/>
    <col min="282" max="509" width="10.625" style="1304"/>
    <col min="510" max="510" width="1.625" style="1304" customWidth="1"/>
    <col min="511" max="511" width="7.625" style="1304" customWidth="1"/>
    <col min="512" max="512" width="2.625" style="1304" customWidth="1"/>
    <col min="513" max="513" width="22.625" style="1304" customWidth="1"/>
    <col min="514" max="514" width="5.875" style="1304" customWidth="1"/>
    <col min="515" max="520" width="9.625" style="1304" customWidth="1"/>
    <col min="521" max="521" width="10.625" style="1304" customWidth="1"/>
    <col min="522" max="529" width="9.625" style="1304" customWidth="1"/>
    <col min="530" max="530" width="10.625" style="1304" customWidth="1"/>
    <col min="531" max="532" width="9.625" style="1304" customWidth="1"/>
    <col min="533" max="533" width="10.625" style="1304" customWidth="1"/>
    <col min="534" max="535" width="9.625" style="1304" customWidth="1"/>
    <col min="536" max="536" width="9.375" style="1304" customWidth="1"/>
    <col min="537" max="537" width="10.375" style="1304" customWidth="1"/>
    <col min="538" max="765" width="10.625" style="1304"/>
    <col min="766" max="766" width="1.625" style="1304" customWidth="1"/>
    <col min="767" max="767" width="7.625" style="1304" customWidth="1"/>
    <col min="768" max="768" width="2.625" style="1304" customWidth="1"/>
    <col min="769" max="769" width="22.625" style="1304" customWidth="1"/>
    <col min="770" max="770" width="5.875" style="1304" customWidth="1"/>
    <col min="771" max="776" width="9.625" style="1304" customWidth="1"/>
    <col min="777" max="777" width="10.625" style="1304" customWidth="1"/>
    <col min="778" max="785" width="9.625" style="1304" customWidth="1"/>
    <col min="786" max="786" width="10.625" style="1304" customWidth="1"/>
    <col min="787" max="788" width="9.625" style="1304" customWidth="1"/>
    <col min="789" max="789" width="10.625" style="1304" customWidth="1"/>
    <col min="790" max="791" width="9.625" style="1304" customWidth="1"/>
    <col min="792" max="792" width="9.375" style="1304" customWidth="1"/>
    <col min="793" max="793" width="10.375" style="1304" customWidth="1"/>
    <col min="794" max="1021" width="10.625" style="1304"/>
    <col min="1022" max="1022" width="1.625" style="1304" customWidth="1"/>
    <col min="1023" max="1023" width="7.625" style="1304" customWidth="1"/>
    <col min="1024" max="1024" width="2.625" style="1304" customWidth="1"/>
    <col min="1025" max="1025" width="22.625" style="1304" customWidth="1"/>
    <col min="1026" max="1026" width="5.875" style="1304" customWidth="1"/>
    <col min="1027" max="1032" width="9.625" style="1304" customWidth="1"/>
    <col min="1033" max="1033" width="10.625" style="1304" customWidth="1"/>
    <col min="1034" max="1041" width="9.625" style="1304" customWidth="1"/>
    <col min="1042" max="1042" width="10.625" style="1304" customWidth="1"/>
    <col min="1043" max="1044" width="9.625" style="1304" customWidth="1"/>
    <col min="1045" max="1045" width="10.625" style="1304" customWidth="1"/>
    <col min="1046" max="1047" width="9.625" style="1304" customWidth="1"/>
    <col min="1048" max="1048" width="9.375" style="1304" customWidth="1"/>
    <col min="1049" max="1049" width="10.375" style="1304" customWidth="1"/>
    <col min="1050" max="1277" width="10.625" style="1304"/>
    <col min="1278" max="1278" width="1.625" style="1304" customWidth="1"/>
    <col min="1279" max="1279" width="7.625" style="1304" customWidth="1"/>
    <col min="1280" max="1280" width="2.625" style="1304" customWidth="1"/>
    <col min="1281" max="1281" width="22.625" style="1304" customWidth="1"/>
    <col min="1282" max="1282" width="5.875" style="1304" customWidth="1"/>
    <col min="1283" max="1288" width="9.625" style="1304" customWidth="1"/>
    <col min="1289" max="1289" width="10.625" style="1304" customWidth="1"/>
    <col min="1290" max="1297" width="9.625" style="1304" customWidth="1"/>
    <col min="1298" max="1298" width="10.625" style="1304" customWidth="1"/>
    <col min="1299" max="1300" width="9.625" style="1304" customWidth="1"/>
    <col min="1301" max="1301" width="10.625" style="1304" customWidth="1"/>
    <col min="1302" max="1303" width="9.625" style="1304" customWidth="1"/>
    <col min="1304" max="1304" width="9.375" style="1304" customWidth="1"/>
    <col min="1305" max="1305" width="10.375" style="1304" customWidth="1"/>
    <col min="1306" max="1533" width="10.625" style="1304"/>
    <col min="1534" max="1534" width="1.625" style="1304" customWidth="1"/>
    <col min="1535" max="1535" width="7.625" style="1304" customWidth="1"/>
    <col min="1536" max="1536" width="2.625" style="1304" customWidth="1"/>
    <col min="1537" max="1537" width="22.625" style="1304" customWidth="1"/>
    <col min="1538" max="1538" width="5.875" style="1304" customWidth="1"/>
    <col min="1539" max="1544" width="9.625" style="1304" customWidth="1"/>
    <col min="1545" max="1545" width="10.625" style="1304" customWidth="1"/>
    <col min="1546" max="1553" width="9.625" style="1304" customWidth="1"/>
    <col min="1554" max="1554" width="10.625" style="1304" customWidth="1"/>
    <col min="1555" max="1556" width="9.625" style="1304" customWidth="1"/>
    <col min="1557" max="1557" width="10.625" style="1304" customWidth="1"/>
    <col min="1558" max="1559" width="9.625" style="1304" customWidth="1"/>
    <col min="1560" max="1560" width="9.375" style="1304" customWidth="1"/>
    <col min="1561" max="1561" width="10.375" style="1304" customWidth="1"/>
    <col min="1562" max="1789" width="10.625" style="1304"/>
    <col min="1790" max="1790" width="1.625" style="1304" customWidth="1"/>
    <col min="1791" max="1791" width="7.625" style="1304" customWidth="1"/>
    <col min="1792" max="1792" width="2.625" style="1304" customWidth="1"/>
    <col min="1793" max="1793" width="22.625" style="1304" customWidth="1"/>
    <col min="1794" max="1794" width="5.875" style="1304" customWidth="1"/>
    <col min="1795" max="1800" width="9.625" style="1304" customWidth="1"/>
    <col min="1801" max="1801" width="10.625" style="1304" customWidth="1"/>
    <col min="1802" max="1809" width="9.625" style="1304" customWidth="1"/>
    <col min="1810" max="1810" width="10.625" style="1304" customWidth="1"/>
    <col min="1811" max="1812" width="9.625" style="1304" customWidth="1"/>
    <col min="1813" max="1813" width="10.625" style="1304" customWidth="1"/>
    <col min="1814" max="1815" width="9.625" style="1304" customWidth="1"/>
    <col min="1816" max="1816" width="9.375" style="1304" customWidth="1"/>
    <col min="1817" max="1817" width="10.375" style="1304" customWidth="1"/>
    <col min="1818" max="2045" width="10.625" style="1304"/>
    <col min="2046" max="2046" width="1.625" style="1304" customWidth="1"/>
    <col min="2047" max="2047" width="7.625" style="1304" customWidth="1"/>
    <col min="2048" max="2048" width="2.625" style="1304" customWidth="1"/>
    <col min="2049" max="2049" width="22.625" style="1304" customWidth="1"/>
    <col min="2050" max="2050" width="5.875" style="1304" customWidth="1"/>
    <col min="2051" max="2056" width="9.625" style="1304" customWidth="1"/>
    <col min="2057" max="2057" width="10.625" style="1304" customWidth="1"/>
    <col min="2058" max="2065" width="9.625" style="1304" customWidth="1"/>
    <col min="2066" max="2066" width="10.625" style="1304" customWidth="1"/>
    <col min="2067" max="2068" width="9.625" style="1304" customWidth="1"/>
    <col min="2069" max="2069" width="10.625" style="1304" customWidth="1"/>
    <col min="2070" max="2071" width="9.625" style="1304" customWidth="1"/>
    <col min="2072" max="2072" width="9.375" style="1304" customWidth="1"/>
    <col min="2073" max="2073" width="10.375" style="1304" customWidth="1"/>
    <col min="2074" max="2301" width="10.625" style="1304"/>
    <col min="2302" max="2302" width="1.625" style="1304" customWidth="1"/>
    <col min="2303" max="2303" width="7.625" style="1304" customWidth="1"/>
    <col min="2304" max="2304" width="2.625" style="1304" customWidth="1"/>
    <col min="2305" max="2305" width="22.625" style="1304" customWidth="1"/>
    <col min="2306" max="2306" width="5.875" style="1304" customWidth="1"/>
    <col min="2307" max="2312" width="9.625" style="1304" customWidth="1"/>
    <col min="2313" max="2313" width="10.625" style="1304" customWidth="1"/>
    <col min="2314" max="2321" width="9.625" style="1304" customWidth="1"/>
    <col min="2322" max="2322" width="10.625" style="1304" customWidth="1"/>
    <col min="2323" max="2324" width="9.625" style="1304" customWidth="1"/>
    <col min="2325" max="2325" width="10.625" style="1304" customWidth="1"/>
    <col min="2326" max="2327" width="9.625" style="1304" customWidth="1"/>
    <col min="2328" max="2328" width="9.375" style="1304" customWidth="1"/>
    <col min="2329" max="2329" width="10.375" style="1304" customWidth="1"/>
    <col min="2330" max="2557" width="10.625" style="1304"/>
    <col min="2558" max="2558" width="1.625" style="1304" customWidth="1"/>
    <col min="2559" max="2559" width="7.625" style="1304" customWidth="1"/>
    <col min="2560" max="2560" width="2.625" style="1304" customWidth="1"/>
    <col min="2561" max="2561" width="22.625" style="1304" customWidth="1"/>
    <col min="2562" max="2562" width="5.875" style="1304" customWidth="1"/>
    <col min="2563" max="2568" width="9.625" style="1304" customWidth="1"/>
    <col min="2569" max="2569" width="10.625" style="1304" customWidth="1"/>
    <col min="2570" max="2577" width="9.625" style="1304" customWidth="1"/>
    <col min="2578" max="2578" width="10.625" style="1304" customWidth="1"/>
    <col min="2579" max="2580" width="9.625" style="1304" customWidth="1"/>
    <col min="2581" max="2581" width="10.625" style="1304" customWidth="1"/>
    <col min="2582" max="2583" width="9.625" style="1304" customWidth="1"/>
    <col min="2584" max="2584" width="9.375" style="1304" customWidth="1"/>
    <col min="2585" max="2585" width="10.375" style="1304" customWidth="1"/>
    <col min="2586" max="2813" width="10.625" style="1304"/>
    <col min="2814" max="2814" width="1.625" style="1304" customWidth="1"/>
    <col min="2815" max="2815" width="7.625" style="1304" customWidth="1"/>
    <col min="2816" max="2816" width="2.625" style="1304" customWidth="1"/>
    <col min="2817" max="2817" width="22.625" style="1304" customWidth="1"/>
    <col min="2818" max="2818" width="5.875" style="1304" customWidth="1"/>
    <col min="2819" max="2824" width="9.625" style="1304" customWidth="1"/>
    <col min="2825" max="2825" width="10.625" style="1304" customWidth="1"/>
    <col min="2826" max="2833" width="9.625" style="1304" customWidth="1"/>
    <col min="2834" max="2834" width="10.625" style="1304" customWidth="1"/>
    <col min="2835" max="2836" width="9.625" style="1304" customWidth="1"/>
    <col min="2837" max="2837" width="10.625" style="1304" customWidth="1"/>
    <col min="2838" max="2839" width="9.625" style="1304" customWidth="1"/>
    <col min="2840" max="2840" width="9.375" style="1304" customWidth="1"/>
    <col min="2841" max="2841" width="10.375" style="1304" customWidth="1"/>
    <col min="2842" max="3069" width="10.625" style="1304"/>
    <col min="3070" max="3070" width="1.625" style="1304" customWidth="1"/>
    <col min="3071" max="3071" width="7.625" style="1304" customWidth="1"/>
    <col min="3072" max="3072" width="2.625" style="1304" customWidth="1"/>
    <col min="3073" max="3073" width="22.625" style="1304" customWidth="1"/>
    <col min="3074" max="3074" width="5.875" style="1304" customWidth="1"/>
    <col min="3075" max="3080" width="9.625" style="1304" customWidth="1"/>
    <col min="3081" max="3081" width="10.625" style="1304" customWidth="1"/>
    <col min="3082" max="3089" width="9.625" style="1304" customWidth="1"/>
    <col min="3090" max="3090" width="10.625" style="1304" customWidth="1"/>
    <col min="3091" max="3092" width="9.625" style="1304" customWidth="1"/>
    <col min="3093" max="3093" width="10.625" style="1304" customWidth="1"/>
    <col min="3094" max="3095" width="9.625" style="1304" customWidth="1"/>
    <col min="3096" max="3096" width="9.375" style="1304" customWidth="1"/>
    <col min="3097" max="3097" width="10.375" style="1304" customWidth="1"/>
    <col min="3098" max="3325" width="10.625" style="1304"/>
    <col min="3326" max="3326" width="1.625" style="1304" customWidth="1"/>
    <col min="3327" max="3327" width="7.625" style="1304" customWidth="1"/>
    <col min="3328" max="3328" width="2.625" style="1304" customWidth="1"/>
    <col min="3329" max="3329" width="22.625" style="1304" customWidth="1"/>
    <col min="3330" max="3330" width="5.875" style="1304" customWidth="1"/>
    <col min="3331" max="3336" width="9.625" style="1304" customWidth="1"/>
    <col min="3337" max="3337" width="10.625" style="1304" customWidth="1"/>
    <col min="3338" max="3345" width="9.625" style="1304" customWidth="1"/>
    <col min="3346" max="3346" width="10.625" style="1304" customWidth="1"/>
    <col min="3347" max="3348" width="9.625" style="1304" customWidth="1"/>
    <col min="3349" max="3349" width="10.625" style="1304" customWidth="1"/>
    <col min="3350" max="3351" width="9.625" style="1304" customWidth="1"/>
    <col min="3352" max="3352" width="9.375" style="1304" customWidth="1"/>
    <col min="3353" max="3353" width="10.375" style="1304" customWidth="1"/>
    <col min="3354" max="3581" width="10.625" style="1304"/>
    <col min="3582" max="3582" width="1.625" style="1304" customWidth="1"/>
    <col min="3583" max="3583" width="7.625" style="1304" customWidth="1"/>
    <col min="3584" max="3584" width="2.625" style="1304" customWidth="1"/>
    <col min="3585" max="3585" width="22.625" style="1304" customWidth="1"/>
    <col min="3586" max="3586" width="5.875" style="1304" customWidth="1"/>
    <col min="3587" max="3592" width="9.625" style="1304" customWidth="1"/>
    <col min="3593" max="3593" width="10.625" style="1304" customWidth="1"/>
    <col min="3594" max="3601" width="9.625" style="1304" customWidth="1"/>
    <col min="3602" max="3602" width="10.625" style="1304" customWidth="1"/>
    <col min="3603" max="3604" width="9.625" style="1304" customWidth="1"/>
    <col min="3605" max="3605" width="10.625" style="1304" customWidth="1"/>
    <col min="3606" max="3607" width="9.625" style="1304" customWidth="1"/>
    <col min="3608" max="3608" width="9.375" style="1304" customWidth="1"/>
    <col min="3609" max="3609" width="10.375" style="1304" customWidth="1"/>
    <col min="3610" max="3837" width="10.625" style="1304"/>
    <col min="3838" max="3838" width="1.625" style="1304" customWidth="1"/>
    <col min="3839" max="3839" width="7.625" style="1304" customWidth="1"/>
    <col min="3840" max="3840" width="2.625" style="1304" customWidth="1"/>
    <col min="3841" max="3841" width="22.625" style="1304" customWidth="1"/>
    <col min="3842" max="3842" width="5.875" style="1304" customWidth="1"/>
    <col min="3843" max="3848" width="9.625" style="1304" customWidth="1"/>
    <col min="3849" max="3849" width="10.625" style="1304" customWidth="1"/>
    <col min="3850" max="3857" width="9.625" style="1304" customWidth="1"/>
    <col min="3858" max="3858" width="10.625" style="1304" customWidth="1"/>
    <col min="3859" max="3860" width="9.625" style="1304" customWidth="1"/>
    <col min="3861" max="3861" width="10.625" style="1304" customWidth="1"/>
    <col min="3862" max="3863" width="9.625" style="1304" customWidth="1"/>
    <col min="3864" max="3864" width="9.375" style="1304" customWidth="1"/>
    <col min="3865" max="3865" width="10.375" style="1304" customWidth="1"/>
    <col min="3866" max="4093" width="10.625" style="1304"/>
    <col min="4094" max="4094" width="1.625" style="1304" customWidth="1"/>
    <col min="4095" max="4095" width="7.625" style="1304" customWidth="1"/>
    <col min="4096" max="4096" width="2.625" style="1304" customWidth="1"/>
    <col min="4097" max="4097" width="22.625" style="1304" customWidth="1"/>
    <col min="4098" max="4098" width="5.875" style="1304" customWidth="1"/>
    <col min="4099" max="4104" width="9.625" style="1304" customWidth="1"/>
    <col min="4105" max="4105" width="10.625" style="1304" customWidth="1"/>
    <col min="4106" max="4113" width="9.625" style="1304" customWidth="1"/>
    <col min="4114" max="4114" width="10.625" style="1304" customWidth="1"/>
    <col min="4115" max="4116" width="9.625" style="1304" customWidth="1"/>
    <col min="4117" max="4117" width="10.625" style="1304" customWidth="1"/>
    <col min="4118" max="4119" width="9.625" style="1304" customWidth="1"/>
    <col min="4120" max="4120" width="9.375" style="1304" customWidth="1"/>
    <col min="4121" max="4121" width="10.375" style="1304" customWidth="1"/>
    <col min="4122" max="4349" width="10.625" style="1304"/>
    <col min="4350" max="4350" width="1.625" style="1304" customWidth="1"/>
    <col min="4351" max="4351" width="7.625" style="1304" customWidth="1"/>
    <col min="4352" max="4352" width="2.625" style="1304" customWidth="1"/>
    <col min="4353" max="4353" width="22.625" style="1304" customWidth="1"/>
    <col min="4354" max="4354" width="5.875" style="1304" customWidth="1"/>
    <col min="4355" max="4360" width="9.625" style="1304" customWidth="1"/>
    <col min="4361" max="4361" width="10.625" style="1304" customWidth="1"/>
    <col min="4362" max="4369" width="9.625" style="1304" customWidth="1"/>
    <col min="4370" max="4370" width="10.625" style="1304" customWidth="1"/>
    <col min="4371" max="4372" width="9.625" style="1304" customWidth="1"/>
    <col min="4373" max="4373" width="10.625" style="1304" customWidth="1"/>
    <col min="4374" max="4375" width="9.625" style="1304" customWidth="1"/>
    <col min="4376" max="4376" width="9.375" style="1304" customWidth="1"/>
    <col min="4377" max="4377" width="10.375" style="1304" customWidth="1"/>
    <col min="4378" max="4605" width="10.625" style="1304"/>
    <col min="4606" max="4606" width="1.625" style="1304" customWidth="1"/>
    <col min="4607" max="4607" width="7.625" style="1304" customWidth="1"/>
    <col min="4608" max="4608" width="2.625" style="1304" customWidth="1"/>
    <col min="4609" max="4609" width="22.625" style="1304" customWidth="1"/>
    <col min="4610" max="4610" width="5.875" style="1304" customWidth="1"/>
    <col min="4611" max="4616" width="9.625" style="1304" customWidth="1"/>
    <col min="4617" max="4617" width="10.625" style="1304" customWidth="1"/>
    <col min="4618" max="4625" width="9.625" style="1304" customWidth="1"/>
    <col min="4626" max="4626" width="10.625" style="1304" customWidth="1"/>
    <col min="4627" max="4628" width="9.625" style="1304" customWidth="1"/>
    <col min="4629" max="4629" width="10.625" style="1304" customWidth="1"/>
    <col min="4630" max="4631" width="9.625" style="1304" customWidth="1"/>
    <col min="4632" max="4632" width="9.375" style="1304" customWidth="1"/>
    <col min="4633" max="4633" width="10.375" style="1304" customWidth="1"/>
    <col min="4634" max="4861" width="10.625" style="1304"/>
    <col min="4862" max="4862" width="1.625" style="1304" customWidth="1"/>
    <col min="4863" max="4863" width="7.625" style="1304" customWidth="1"/>
    <col min="4864" max="4864" width="2.625" style="1304" customWidth="1"/>
    <col min="4865" max="4865" width="22.625" style="1304" customWidth="1"/>
    <col min="4866" max="4866" width="5.875" style="1304" customWidth="1"/>
    <col min="4867" max="4872" width="9.625" style="1304" customWidth="1"/>
    <col min="4873" max="4873" width="10.625" style="1304" customWidth="1"/>
    <col min="4874" max="4881" width="9.625" style="1304" customWidth="1"/>
    <col min="4882" max="4882" width="10.625" style="1304" customWidth="1"/>
    <col min="4883" max="4884" width="9.625" style="1304" customWidth="1"/>
    <col min="4885" max="4885" width="10.625" style="1304" customWidth="1"/>
    <col min="4886" max="4887" width="9.625" style="1304" customWidth="1"/>
    <col min="4888" max="4888" width="9.375" style="1304" customWidth="1"/>
    <col min="4889" max="4889" width="10.375" style="1304" customWidth="1"/>
    <col min="4890" max="5117" width="10.625" style="1304"/>
    <col min="5118" max="5118" width="1.625" style="1304" customWidth="1"/>
    <col min="5119" max="5119" width="7.625" style="1304" customWidth="1"/>
    <col min="5120" max="5120" width="2.625" style="1304" customWidth="1"/>
    <col min="5121" max="5121" width="22.625" style="1304" customWidth="1"/>
    <col min="5122" max="5122" width="5.875" style="1304" customWidth="1"/>
    <col min="5123" max="5128" width="9.625" style="1304" customWidth="1"/>
    <col min="5129" max="5129" width="10.625" style="1304" customWidth="1"/>
    <col min="5130" max="5137" width="9.625" style="1304" customWidth="1"/>
    <col min="5138" max="5138" width="10.625" style="1304" customWidth="1"/>
    <col min="5139" max="5140" width="9.625" style="1304" customWidth="1"/>
    <col min="5141" max="5141" width="10.625" style="1304" customWidth="1"/>
    <col min="5142" max="5143" width="9.625" style="1304" customWidth="1"/>
    <col min="5144" max="5144" width="9.375" style="1304" customWidth="1"/>
    <col min="5145" max="5145" width="10.375" style="1304" customWidth="1"/>
    <col min="5146" max="5373" width="10.625" style="1304"/>
    <col min="5374" max="5374" width="1.625" style="1304" customWidth="1"/>
    <col min="5375" max="5375" width="7.625" style="1304" customWidth="1"/>
    <col min="5376" max="5376" width="2.625" style="1304" customWidth="1"/>
    <col min="5377" max="5377" width="22.625" style="1304" customWidth="1"/>
    <col min="5378" max="5378" width="5.875" style="1304" customWidth="1"/>
    <col min="5379" max="5384" width="9.625" style="1304" customWidth="1"/>
    <col min="5385" max="5385" width="10.625" style="1304" customWidth="1"/>
    <col min="5386" max="5393" width="9.625" style="1304" customWidth="1"/>
    <col min="5394" max="5394" width="10.625" style="1304" customWidth="1"/>
    <col min="5395" max="5396" width="9.625" style="1304" customWidth="1"/>
    <col min="5397" max="5397" width="10.625" style="1304" customWidth="1"/>
    <col min="5398" max="5399" width="9.625" style="1304" customWidth="1"/>
    <col min="5400" max="5400" width="9.375" style="1304" customWidth="1"/>
    <col min="5401" max="5401" width="10.375" style="1304" customWidth="1"/>
    <col min="5402" max="5629" width="10.625" style="1304"/>
    <col min="5630" max="5630" width="1.625" style="1304" customWidth="1"/>
    <col min="5631" max="5631" width="7.625" style="1304" customWidth="1"/>
    <col min="5632" max="5632" width="2.625" style="1304" customWidth="1"/>
    <col min="5633" max="5633" width="22.625" style="1304" customWidth="1"/>
    <col min="5634" max="5634" width="5.875" style="1304" customWidth="1"/>
    <col min="5635" max="5640" width="9.625" style="1304" customWidth="1"/>
    <col min="5641" max="5641" width="10.625" style="1304" customWidth="1"/>
    <col min="5642" max="5649" width="9.625" style="1304" customWidth="1"/>
    <col min="5650" max="5650" width="10.625" style="1304" customWidth="1"/>
    <col min="5651" max="5652" width="9.625" style="1304" customWidth="1"/>
    <col min="5653" max="5653" width="10.625" style="1304" customWidth="1"/>
    <col min="5654" max="5655" width="9.625" style="1304" customWidth="1"/>
    <col min="5656" max="5656" width="9.375" style="1304" customWidth="1"/>
    <col min="5657" max="5657" width="10.375" style="1304" customWidth="1"/>
    <col min="5658" max="5885" width="10.625" style="1304"/>
    <col min="5886" max="5886" width="1.625" style="1304" customWidth="1"/>
    <col min="5887" max="5887" width="7.625" style="1304" customWidth="1"/>
    <col min="5888" max="5888" width="2.625" style="1304" customWidth="1"/>
    <col min="5889" max="5889" width="22.625" style="1304" customWidth="1"/>
    <col min="5890" max="5890" width="5.875" style="1304" customWidth="1"/>
    <col min="5891" max="5896" width="9.625" style="1304" customWidth="1"/>
    <col min="5897" max="5897" width="10.625" style="1304" customWidth="1"/>
    <col min="5898" max="5905" width="9.625" style="1304" customWidth="1"/>
    <col min="5906" max="5906" width="10.625" style="1304" customWidth="1"/>
    <col min="5907" max="5908" width="9.625" style="1304" customWidth="1"/>
    <col min="5909" max="5909" width="10.625" style="1304" customWidth="1"/>
    <col min="5910" max="5911" width="9.625" style="1304" customWidth="1"/>
    <col min="5912" max="5912" width="9.375" style="1304" customWidth="1"/>
    <col min="5913" max="5913" width="10.375" style="1304" customWidth="1"/>
    <col min="5914" max="6141" width="10.625" style="1304"/>
    <col min="6142" max="6142" width="1.625" style="1304" customWidth="1"/>
    <col min="6143" max="6143" width="7.625" style="1304" customWidth="1"/>
    <col min="6144" max="6144" width="2.625" style="1304" customWidth="1"/>
    <col min="6145" max="6145" width="22.625" style="1304" customWidth="1"/>
    <col min="6146" max="6146" width="5.875" style="1304" customWidth="1"/>
    <col min="6147" max="6152" width="9.625" style="1304" customWidth="1"/>
    <col min="6153" max="6153" width="10.625" style="1304" customWidth="1"/>
    <col min="6154" max="6161" width="9.625" style="1304" customWidth="1"/>
    <col min="6162" max="6162" width="10.625" style="1304" customWidth="1"/>
    <col min="6163" max="6164" width="9.625" style="1304" customWidth="1"/>
    <col min="6165" max="6165" width="10.625" style="1304" customWidth="1"/>
    <col min="6166" max="6167" width="9.625" style="1304" customWidth="1"/>
    <col min="6168" max="6168" width="9.375" style="1304" customWidth="1"/>
    <col min="6169" max="6169" width="10.375" style="1304" customWidth="1"/>
    <col min="6170" max="6397" width="10.625" style="1304"/>
    <col min="6398" max="6398" width="1.625" style="1304" customWidth="1"/>
    <col min="6399" max="6399" width="7.625" style="1304" customWidth="1"/>
    <col min="6400" max="6400" width="2.625" style="1304" customWidth="1"/>
    <col min="6401" max="6401" width="22.625" style="1304" customWidth="1"/>
    <col min="6402" max="6402" width="5.875" style="1304" customWidth="1"/>
    <col min="6403" max="6408" width="9.625" style="1304" customWidth="1"/>
    <col min="6409" max="6409" width="10.625" style="1304" customWidth="1"/>
    <col min="6410" max="6417" width="9.625" style="1304" customWidth="1"/>
    <col min="6418" max="6418" width="10.625" style="1304" customWidth="1"/>
    <col min="6419" max="6420" width="9.625" style="1304" customWidth="1"/>
    <col min="6421" max="6421" width="10.625" style="1304" customWidth="1"/>
    <col min="6422" max="6423" width="9.625" style="1304" customWidth="1"/>
    <col min="6424" max="6424" width="9.375" style="1304" customWidth="1"/>
    <col min="6425" max="6425" width="10.375" style="1304" customWidth="1"/>
    <col min="6426" max="6653" width="10.625" style="1304"/>
    <col min="6654" max="6654" width="1.625" style="1304" customWidth="1"/>
    <col min="6655" max="6655" width="7.625" style="1304" customWidth="1"/>
    <col min="6656" max="6656" width="2.625" style="1304" customWidth="1"/>
    <col min="6657" max="6657" width="22.625" style="1304" customWidth="1"/>
    <col min="6658" max="6658" width="5.875" style="1304" customWidth="1"/>
    <col min="6659" max="6664" width="9.625" style="1304" customWidth="1"/>
    <col min="6665" max="6665" width="10.625" style="1304" customWidth="1"/>
    <col min="6666" max="6673" width="9.625" style="1304" customWidth="1"/>
    <col min="6674" max="6674" width="10.625" style="1304" customWidth="1"/>
    <col min="6675" max="6676" width="9.625" style="1304" customWidth="1"/>
    <col min="6677" max="6677" width="10.625" style="1304" customWidth="1"/>
    <col min="6678" max="6679" width="9.625" style="1304" customWidth="1"/>
    <col min="6680" max="6680" width="9.375" style="1304" customWidth="1"/>
    <col min="6681" max="6681" width="10.375" style="1304" customWidth="1"/>
    <col min="6682" max="6909" width="10.625" style="1304"/>
    <col min="6910" max="6910" width="1.625" style="1304" customWidth="1"/>
    <col min="6911" max="6911" width="7.625" style="1304" customWidth="1"/>
    <col min="6912" max="6912" width="2.625" style="1304" customWidth="1"/>
    <col min="6913" max="6913" width="22.625" style="1304" customWidth="1"/>
    <col min="6914" max="6914" width="5.875" style="1304" customWidth="1"/>
    <col min="6915" max="6920" width="9.625" style="1304" customWidth="1"/>
    <col min="6921" max="6921" width="10.625" style="1304" customWidth="1"/>
    <col min="6922" max="6929" width="9.625" style="1304" customWidth="1"/>
    <col min="6930" max="6930" width="10.625" style="1304" customWidth="1"/>
    <col min="6931" max="6932" width="9.625" style="1304" customWidth="1"/>
    <col min="6933" max="6933" width="10.625" style="1304" customWidth="1"/>
    <col min="6934" max="6935" width="9.625" style="1304" customWidth="1"/>
    <col min="6936" max="6936" width="9.375" style="1304" customWidth="1"/>
    <col min="6937" max="6937" width="10.375" style="1304" customWidth="1"/>
    <col min="6938" max="7165" width="10.625" style="1304"/>
    <col min="7166" max="7166" width="1.625" style="1304" customWidth="1"/>
    <col min="7167" max="7167" width="7.625" style="1304" customWidth="1"/>
    <col min="7168" max="7168" width="2.625" style="1304" customWidth="1"/>
    <col min="7169" max="7169" width="22.625" style="1304" customWidth="1"/>
    <col min="7170" max="7170" width="5.875" style="1304" customWidth="1"/>
    <col min="7171" max="7176" width="9.625" style="1304" customWidth="1"/>
    <col min="7177" max="7177" width="10.625" style="1304" customWidth="1"/>
    <col min="7178" max="7185" width="9.625" style="1304" customWidth="1"/>
    <col min="7186" max="7186" width="10.625" style="1304" customWidth="1"/>
    <col min="7187" max="7188" width="9.625" style="1304" customWidth="1"/>
    <col min="7189" max="7189" width="10.625" style="1304" customWidth="1"/>
    <col min="7190" max="7191" width="9.625" style="1304" customWidth="1"/>
    <col min="7192" max="7192" width="9.375" style="1304" customWidth="1"/>
    <col min="7193" max="7193" width="10.375" style="1304" customWidth="1"/>
    <col min="7194" max="7421" width="10.625" style="1304"/>
    <col min="7422" max="7422" width="1.625" style="1304" customWidth="1"/>
    <col min="7423" max="7423" width="7.625" style="1304" customWidth="1"/>
    <col min="7424" max="7424" width="2.625" style="1304" customWidth="1"/>
    <col min="7425" max="7425" width="22.625" style="1304" customWidth="1"/>
    <col min="7426" max="7426" width="5.875" style="1304" customWidth="1"/>
    <col min="7427" max="7432" width="9.625" style="1304" customWidth="1"/>
    <col min="7433" max="7433" width="10.625" style="1304" customWidth="1"/>
    <col min="7434" max="7441" width="9.625" style="1304" customWidth="1"/>
    <col min="7442" max="7442" width="10.625" style="1304" customWidth="1"/>
    <col min="7443" max="7444" width="9.625" style="1304" customWidth="1"/>
    <col min="7445" max="7445" width="10.625" style="1304" customWidth="1"/>
    <col min="7446" max="7447" width="9.625" style="1304" customWidth="1"/>
    <col min="7448" max="7448" width="9.375" style="1304" customWidth="1"/>
    <col min="7449" max="7449" width="10.375" style="1304" customWidth="1"/>
    <col min="7450" max="7677" width="10.625" style="1304"/>
    <col min="7678" max="7678" width="1.625" style="1304" customWidth="1"/>
    <col min="7679" max="7679" width="7.625" style="1304" customWidth="1"/>
    <col min="7680" max="7680" width="2.625" style="1304" customWidth="1"/>
    <col min="7681" max="7681" width="22.625" style="1304" customWidth="1"/>
    <col min="7682" max="7682" width="5.875" style="1304" customWidth="1"/>
    <col min="7683" max="7688" width="9.625" style="1304" customWidth="1"/>
    <col min="7689" max="7689" width="10.625" style="1304" customWidth="1"/>
    <col min="7690" max="7697" width="9.625" style="1304" customWidth="1"/>
    <col min="7698" max="7698" width="10.625" style="1304" customWidth="1"/>
    <col min="7699" max="7700" width="9.625" style="1304" customWidth="1"/>
    <col min="7701" max="7701" width="10.625" style="1304" customWidth="1"/>
    <col min="7702" max="7703" width="9.625" style="1304" customWidth="1"/>
    <col min="7704" max="7704" width="9.375" style="1304" customWidth="1"/>
    <col min="7705" max="7705" width="10.375" style="1304" customWidth="1"/>
    <col min="7706" max="7933" width="10.625" style="1304"/>
    <col min="7934" max="7934" width="1.625" style="1304" customWidth="1"/>
    <col min="7935" max="7935" width="7.625" style="1304" customWidth="1"/>
    <col min="7936" max="7936" width="2.625" style="1304" customWidth="1"/>
    <col min="7937" max="7937" width="22.625" style="1304" customWidth="1"/>
    <col min="7938" max="7938" width="5.875" style="1304" customWidth="1"/>
    <col min="7939" max="7944" width="9.625" style="1304" customWidth="1"/>
    <col min="7945" max="7945" width="10.625" style="1304" customWidth="1"/>
    <col min="7946" max="7953" width="9.625" style="1304" customWidth="1"/>
    <col min="7954" max="7954" width="10.625" style="1304" customWidth="1"/>
    <col min="7955" max="7956" width="9.625" style="1304" customWidth="1"/>
    <col min="7957" max="7957" width="10.625" style="1304" customWidth="1"/>
    <col min="7958" max="7959" width="9.625" style="1304" customWidth="1"/>
    <col min="7960" max="7960" width="9.375" style="1304" customWidth="1"/>
    <col min="7961" max="7961" width="10.375" style="1304" customWidth="1"/>
    <col min="7962" max="8189" width="10.625" style="1304"/>
    <col min="8190" max="8190" width="1.625" style="1304" customWidth="1"/>
    <col min="8191" max="8191" width="7.625" style="1304" customWidth="1"/>
    <col min="8192" max="8192" width="2.625" style="1304" customWidth="1"/>
    <col min="8193" max="8193" width="22.625" style="1304" customWidth="1"/>
    <col min="8194" max="8194" width="5.875" style="1304" customWidth="1"/>
    <col min="8195" max="8200" width="9.625" style="1304" customWidth="1"/>
    <col min="8201" max="8201" width="10.625" style="1304" customWidth="1"/>
    <col min="8202" max="8209" width="9.625" style="1304" customWidth="1"/>
    <col min="8210" max="8210" width="10.625" style="1304" customWidth="1"/>
    <col min="8211" max="8212" width="9.625" style="1304" customWidth="1"/>
    <col min="8213" max="8213" width="10.625" style="1304" customWidth="1"/>
    <col min="8214" max="8215" width="9.625" style="1304" customWidth="1"/>
    <col min="8216" max="8216" width="9.375" style="1304" customWidth="1"/>
    <col min="8217" max="8217" width="10.375" style="1304" customWidth="1"/>
    <col min="8218" max="8445" width="10.625" style="1304"/>
    <col min="8446" max="8446" width="1.625" style="1304" customWidth="1"/>
    <col min="8447" max="8447" width="7.625" style="1304" customWidth="1"/>
    <col min="8448" max="8448" width="2.625" style="1304" customWidth="1"/>
    <col min="8449" max="8449" width="22.625" style="1304" customWidth="1"/>
    <col min="8450" max="8450" width="5.875" style="1304" customWidth="1"/>
    <col min="8451" max="8456" width="9.625" style="1304" customWidth="1"/>
    <col min="8457" max="8457" width="10.625" style="1304" customWidth="1"/>
    <col min="8458" max="8465" width="9.625" style="1304" customWidth="1"/>
    <col min="8466" max="8466" width="10.625" style="1304" customWidth="1"/>
    <col min="8467" max="8468" width="9.625" style="1304" customWidth="1"/>
    <col min="8469" max="8469" width="10.625" style="1304" customWidth="1"/>
    <col min="8470" max="8471" width="9.625" style="1304" customWidth="1"/>
    <col min="8472" max="8472" width="9.375" style="1304" customWidth="1"/>
    <col min="8473" max="8473" width="10.375" style="1304" customWidth="1"/>
    <col min="8474" max="8701" width="10.625" style="1304"/>
    <col min="8702" max="8702" width="1.625" style="1304" customWidth="1"/>
    <col min="8703" max="8703" width="7.625" style="1304" customWidth="1"/>
    <col min="8704" max="8704" width="2.625" style="1304" customWidth="1"/>
    <col min="8705" max="8705" width="22.625" style="1304" customWidth="1"/>
    <col min="8706" max="8706" width="5.875" style="1304" customWidth="1"/>
    <col min="8707" max="8712" width="9.625" style="1304" customWidth="1"/>
    <col min="8713" max="8713" width="10.625" style="1304" customWidth="1"/>
    <col min="8714" max="8721" width="9.625" style="1304" customWidth="1"/>
    <col min="8722" max="8722" width="10.625" style="1304" customWidth="1"/>
    <col min="8723" max="8724" width="9.625" style="1304" customWidth="1"/>
    <col min="8725" max="8725" width="10.625" style="1304" customWidth="1"/>
    <col min="8726" max="8727" width="9.625" style="1304" customWidth="1"/>
    <col min="8728" max="8728" width="9.375" style="1304" customWidth="1"/>
    <col min="8729" max="8729" width="10.375" style="1304" customWidth="1"/>
    <col min="8730" max="8957" width="10.625" style="1304"/>
    <col min="8958" max="8958" width="1.625" style="1304" customWidth="1"/>
    <col min="8959" max="8959" width="7.625" style="1304" customWidth="1"/>
    <col min="8960" max="8960" width="2.625" style="1304" customWidth="1"/>
    <col min="8961" max="8961" width="22.625" style="1304" customWidth="1"/>
    <col min="8962" max="8962" width="5.875" style="1304" customWidth="1"/>
    <col min="8963" max="8968" width="9.625" style="1304" customWidth="1"/>
    <col min="8969" max="8969" width="10.625" style="1304" customWidth="1"/>
    <col min="8970" max="8977" width="9.625" style="1304" customWidth="1"/>
    <col min="8978" max="8978" width="10.625" style="1304" customWidth="1"/>
    <col min="8979" max="8980" width="9.625" style="1304" customWidth="1"/>
    <col min="8981" max="8981" width="10.625" style="1304" customWidth="1"/>
    <col min="8982" max="8983" width="9.625" style="1304" customWidth="1"/>
    <col min="8984" max="8984" width="9.375" style="1304" customWidth="1"/>
    <col min="8985" max="8985" width="10.375" style="1304" customWidth="1"/>
    <col min="8986" max="9213" width="10.625" style="1304"/>
    <col min="9214" max="9214" width="1.625" style="1304" customWidth="1"/>
    <col min="9215" max="9215" width="7.625" style="1304" customWidth="1"/>
    <col min="9216" max="9216" width="2.625" style="1304" customWidth="1"/>
    <col min="9217" max="9217" width="22.625" style="1304" customWidth="1"/>
    <col min="9218" max="9218" width="5.875" style="1304" customWidth="1"/>
    <col min="9219" max="9224" width="9.625" style="1304" customWidth="1"/>
    <col min="9225" max="9225" width="10.625" style="1304" customWidth="1"/>
    <col min="9226" max="9233" width="9.625" style="1304" customWidth="1"/>
    <col min="9234" max="9234" width="10.625" style="1304" customWidth="1"/>
    <col min="9235" max="9236" width="9.625" style="1304" customWidth="1"/>
    <col min="9237" max="9237" width="10.625" style="1304" customWidth="1"/>
    <col min="9238" max="9239" width="9.625" style="1304" customWidth="1"/>
    <col min="9240" max="9240" width="9.375" style="1304" customWidth="1"/>
    <col min="9241" max="9241" width="10.375" style="1304" customWidth="1"/>
    <col min="9242" max="9469" width="10.625" style="1304"/>
    <col min="9470" max="9470" width="1.625" style="1304" customWidth="1"/>
    <col min="9471" max="9471" width="7.625" style="1304" customWidth="1"/>
    <col min="9472" max="9472" width="2.625" style="1304" customWidth="1"/>
    <col min="9473" max="9473" width="22.625" style="1304" customWidth="1"/>
    <col min="9474" max="9474" width="5.875" style="1304" customWidth="1"/>
    <col min="9475" max="9480" width="9.625" style="1304" customWidth="1"/>
    <col min="9481" max="9481" width="10.625" style="1304" customWidth="1"/>
    <col min="9482" max="9489" width="9.625" style="1304" customWidth="1"/>
    <col min="9490" max="9490" width="10.625" style="1304" customWidth="1"/>
    <col min="9491" max="9492" width="9.625" style="1304" customWidth="1"/>
    <col min="9493" max="9493" width="10.625" style="1304" customWidth="1"/>
    <col min="9494" max="9495" width="9.625" style="1304" customWidth="1"/>
    <col min="9496" max="9496" width="9.375" style="1304" customWidth="1"/>
    <col min="9497" max="9497" width="10.375" style="1304" customWidth="1"/>
    <col min="9498" max="9725" width="10.625" style="1304"/>
    <col min="9726" max="9726" width="1.625" style="1304" customWidth="1"/>
    <col min="9727" max="9727" width="7.625" style="1304" customWidth="1"/>
    <col min="9728" max="9728" width="2.625" style="1304" customWidth="1"/>
    <col min="9729" max="9729" width="22.625" style="1304" customWidth="1"/>
    <col min="9730" max="9730" width="5.875" style="1304" customWidth="1"/>
    <col min="9731" max="9736" width="9.625" style="1304" customWidth="1"/>
    <col min="9737" max="9737" width="10.625" style="1304" customWidth="1"/>
    <col min="9738" max="9745" width="9.625" style="1304" customWidth="1"/>
    <col min="9746" max="9746" width="10.625" style="1304" customWidth="1"/>
    <col min="9747" max="9748" width="9.625" style="1304" customWidth="1"/>
    <col min="9749" max="9749" width="10.625" style="1304" customWidth="1"/>
    <col min="9750" max="9751" width="9.625" style="1304" customWidth="1"/>
    <col min="9752" max="9752" width="9.375" style="1304" customWidth="1"/>
    <col min="9753" max="9753" width="10.375" style="1304" customWidth="1"/>
    <col min="9754" max="9981" width="10.625" style="1304"/>
    <col min="9982" max="9982" width="1.625" style="1304" customWidth="1"/>
    <col min="9983" max="9983" width="7.625" style="1304" customWidth="1"/>
    <col min="9984" max="9984" width="2.625" style="1304" customWidth="1"/>
    <col min="9985" max="9985" width="22.625" style="1304" customWidth="1"/>
    <col min="9986" max="9986" width="5.875" style="1304" customWidth="1"/>
    <col min="9987" max="9992" width="9.625" style="1304" customWidth="1"/>
    <col min="9993" max="9993" width="10.625" style="1304" customWidth="1"/>
    <col min="9994" max="10001" width="9.625" style="1304" customWidth="1"/>
    <col min="10002" max="10002" width="10.625" style="1304" customWidth="1"/>
    <col min="10003" max="10004" width="9.625" style="1304" customWidth="1"/>
    <col min="10005" max="10005" width="10.625" style="1304" customWidth="1"/>
    <col min="10006" max="10007" width="9.625" style="1304" customWidth="1"/>
    <col min="10008" max="10008" width="9.375" style="1304" customWidth="1"/>
    <col min="10009" max="10009" width="10.375" style="1304" customWidth="1"/>
    <col min="10010" max="10237" width="10.625" style="1304"/>
    <col min="10238" max="10238" width="1.625" style="1304" customWidth="1"/>
    <col min="10239" max="10239" width="7.625" style="1304" customWidth="1"/>
    <col min="10240" max="10240" width="2.625" style="1304" customWidth="1"/>
    <col min="10241" max="10241" width="22.625" style="1304" customWidth="1"/>
    <col min="10242" max="10242" width="5.875" style="1304" customWidth="1"/>
    <col min="10243" max="10248" width="9.625" style="1304" customWidth="1"/>
    <col min="10249" max="10249" width="10.625" style="1304" customWidth="1"/>
    <col min="10250" max="10257" width="9.625" style="1304" customWidth="1"/>
    <col min="10258" max="10258" width="10.625" style="1304" customWidth="1"/>
    <col min="10259" max="10260" width="9.625" style="1304" customWidth="1"/>
    <col min="10261" max="10261" width="10.625" style="1304" customWidth="1"/>
    <col min="10262" max="10263" width="9.625" style="1304" customWidth="1"/>
    <col min="10264" max="10264" width="9.375" style="1304" customWidth="1"/>
    <col min="10265" max="10265" width="10.375" style="1304" customWidth="1"/>
    <col min="10266" max="10493" width="10.625" style="1304"/>
    <col min="10494" max="10494" width="1.625" style="1304" customWidth="1"/>
    <col min="10495" max="10495" width="7.625" style="1304" customWidth="1"/>
    <col min="10496" max="10496" width="2.625" style="1304" customWidth="1"/>
    <col min="10497" max="10497" width="22.625" style="1304" customWidth="1"/>
    <col min="10498" max="10498" width="5.875" style="1304" customWidth="1"/>
    <col min="10499" max="10504" width="9.625" style="1304" customWidth="1"/>
    <col min="10505" max="10505" width="10.625" style="1304" customWidth="1"/>
    <col min="10506" max="10513" width="9.625" style="1304" customWidth="1"/>
    <col min="10514" max="10514" width="10.625" style="1304" customWidth="1"/>
    <col min="10515" max="10516" width="9.625" style="1304" customWidth="1"/>
    <col min="10517" max="10517" width="10.625" style="1304" customWidth="1"/>
    <col min="10518" max="10519" width="9.625" style="1304" customWidth="1"/>
    <col min="10520" max="10520" width="9.375" style="1304" customWidth="1"/>
    <col min="10521" max="10521" width="10.375" style="1304" customWidth="1"/>
    <col min="10522" max="10749" width="10.625" style="1304"/>
    <col min="10750" max="10750" width="1.625" style="1304" customWidth="1"/>
    <col min="10751" max="10751" width="7.625" style="1304" customWidth="1"/>
    <col min="10752" max="10752" width="2.625" style="1304" customWidth="1"/>
    <col min="10753" max="10753" width="22.625" style="1304" customWidth="1"/>
    <col min="10754" max="10754" width="5.875" style="1304" customWidth="1"/>
    <col min="10755" max="10760" width="9.625" style="1304" customWidth="1"/>
    <col min="10761" max="10761" width="10.625" style="1304" customWidth="1"/>
    <col min="10762" max="10769" width="9.625" style="1304" customWidth="1"/>
    <col min="10770" max="10770" width="10.625" style="1304" customWidth="1"/>
    <col min="10771" max="10772" width="9.625" style="1304" customWidth="1"/>
    <col min="10773" max="10773" width="10.625" style="1304" customWidth="1"/>
    <col min="10774" max="10775" width="9.625" style="1304" customWidth="1"/>
    <col min="10776" max="10776" width="9.375" style="1304" customWidth="1"/>
    <col min="10777" max="10777" width="10.375" style="1304" customWidth="1"/>
    <col min="10778" max="11005" width="10.625" style="1304"/>
    <col min="11006" max="11006" width="1.625" style="1304" customWidth="1"/>
    <col min="11007" max="11007" width="7.625" style="1304" customWidth="1"/>
    <col min="11008" max="11008" width="2.625" style="1304" customWidth="1"/>
    <col min="11009" max="11009" width="22.625" style="1304" customWidth="1"/>
    <col min="11010" max="11010" width="5.875" style="1304" customWidth="1"/>
    <col min="11011" max="11016" width="9.625" style="1304" customWidth="1"/>
    <col min="11017" max="11017" width="10.625" style="1304" customWidth="1"/>
    <col min="11018" max="11025" width="9.625" style="1304" customWidth="1"/>
    <col min="11026" max="11026" width="10.625" style="1304" customWidth="1"/>
    <col min="11027" max="11028" width="9.625" style="1304" customWidth="1"/>
    <col min="11029" max="11029" width="10.625" style="1304" customWidth="1"/>
    <col min="11030" max="11031" width="9.625" style="1304" customWidth="1"/>
    <col min="11032" max="11032" width="9.375" style="1304" customWidth="1"/>
    <col min="11033" max="11033" width="10.375" style="1304" customWidth="1"/>
    <col min="11034" max="11261" width="10.625" style="1304"/>
    <col min="11262" max="11262" width="1.625" style="1304" customWidth="1"/>
    <col min="11263" max="11263" width="7.625" style="1304" customWidth="1"/>
    <col min="11264" max="11264" width="2.625" style="1304" customWidth="1"/>
    <col min="11265" max="11265" width="22.625" style="1304" customWidth="1"/>
    <col min="11266" max="11266" width="5.875" style="1304" customWidth="1"/>
    <col min="11267" max="11272" width="9.625" style="1304" customWidth="1"/>
    <col min="11273" max="11273" width="10.625" style="1304" customWidth="1"/>
    <col min="11274" max="11281" width="9.625" style="1304" customWidth="1"/>
    <col min="11282" max="11282" width="10.625" style="1304" customWidth="1"/>
    <col min="11283" max="11284" width="9.625" style="1304" customWidth="1"/>
    <col min="11285" max="11285" width="10.625" style="1304" customWidth="1"/>
    <col min="11286" max="11287" width="9.625" style="1304" customWidth="1"/>
    <col min="11288" max="11288" width="9.375" style="1304" customWidth="1"/>
    <col min="11289" max="11289" width="10.375" style="1304" customWidth="1"/>
    <col min="11290" max="11517" width="10.625" style="1304"/>
    <col min="11518" max="11518" width="1.625" style="1304" customWidth="1"/>
    <col min="11519" max="11519" width="7.625" style="1304" customWidth="1"/>
    <col min="11520" max="11520" width="2.625" style="1304" customWidth="1"/>
    <col min="11521" max="11521" width="22.625" style="1304" customWidth="1"/>
    <col min="11522" max="11522" width="5.875" style="1304" customWidth="1"/>
    <col min="11523" max="11528" width="9.625" style="1304" customWidth="1"/>
    <col min="11529" max="11529" width="10.625" style="1304" customWidth="1"/>
    <col min="11530" max="11537" width="9.625" style="1304" customWidth="1"/>
    <col min="11538" max="11538" width="10.625" style="1304" customWidth="1"/>
    <col min="11539" max="11540" width="9.625" style="1304" customWidth="1"/>
    <col min="11541" max="11541" width="10.625" style="1304" customWidth="1"/>
    <col min="11542" max="11543" width="9.625" style="1304" customWidth="1"/>
    <col min="11544" max="11544" width="9.375" style="1304" customWidth="1"/>
    <col min="11545" max="11545" width="10.375" style="1304" customWidth="1"/>
    <col min="11546" max="11773" width="10.625" style="1304"/>
    <col min="11774" max="11774" width="1.625" style="1304" customWidth="1"/>
    <col min="11775" max="11775" width="7.625" style="1304" customWidth="1"/>
    <col min="11776" max="11776" width="2.625" style="1304" customWidth="1"/>
    <col min="11777" max="11777" width="22.625" style="1304" customWidth="1"/>
    <col min="11778" max="11778" width="5.875" style="1304" customWidth="1"/>
    <col min="11779" max="11784" width="9.625" style="1304" customWidth="1"/>
    <col min="11785" max="11785" width="10.625" style="1304" customWidth="1"/>
    <col min="11786" max="11793" width="9.625" style="1304" customWidth="1"/>
    <col min="11794" max="11794" width="10.625" style="1304" customWidth="1"/>
    <col min="11795" max="11796" width="9.625" style="1304" customWidth="1"/>
    <col min="11797" max="11797" width="10.625" style="1304" customWidth="1"/>
    <col min="11798" max="11799" width="9.625" style="1304" customWidth="1"/>
    <col min="11800" max="11800" width="9.375" style="1304" customWidth="1"/>
    <col min="11801" max="11801" width="10.375" style="1304" customWidth="1"/>
    <col min="11802" max="12029" width="10.625" style="1304"/>
    <col min="12030" max="12030" width="1.625" style="1304" customWidth="1"/>
    <col min="12031" max="12031" width="7.625" style="1304" customWidth="1"/>
    <col min="12032" max="12032" width="2.625" style="1304" customWidth="1"/>
    <col min="12033" max="12033" width="22.625" style="1304" customWidth="1"/>
    <col min="12034" max="12034" width="5.875" style="1304" customWidth="1"/>
    <col min="12035" max="12040" width="9.625" style="1304" customWidth="1"/>
    <col min="12041" max="12041" width="10.625" style="1304" customWidth="1"/>
    <col min="12042" max="12049" width="9.625" style="1304" customWidth="1"/>
    <col min="12050" max="12050" width="10.625" style="1304" customWidth="1"/>
    <col min="12051" max="12052" width="9.625" style="1304" customWidth="1"/>
    <col min="12053" max="12053" width="10.625" style="1304" customWidth="1"/>
    <col min="12054" max="12055" width="9.625" style="1304" customWidth="1"/>
    <col min="12056" max="12056" width="9.375" style="1304" customWidth="1"/>
    <col min="12057" max="12057" width="10.375" style="1304" customWidth="1"/>
    <col min="12058" max="12285" width="10.625" style="1304"/>
    <col min="12286" max="12286" width="1.625" style="1304" customWidth="1"/>
    <col min="12287" max="12287" width="7.625" style="1304" customWidth="1"/>
    <col min="12288" max="12288" width="2.625" style="1304" customWidth="1"/>
    <col min="12289" max="12289" width="22.625" style="1304" customWidth="1"/>
    <col min="12290" max="12290" width="5.875" style="1304" customWidth="1"/>
    <col min="12291" max="12296" width="9.625" style="1304" customWidth="1"/>
    <col min="12297" max="12297" width="10.625" style="1304" customWidth="1"/>
    <col min="12298" max="12305" width="9.625" style="1304" customWidth="1"/>
    <col min="12306" max="12306" width="10.625" style="1304" customWidth="1"/>
    <col min="12307" max="12308" width="9.625" style="1304" customWidth="1"/>
    <col min="12309" max="12309" width="10.625" style="1304" customWidth="1"/>
    <col min="12310" max="12311" width="9.625" style="1304" customWidth="1"/>
    <col min="12312" max="12312" width="9.375" style="1304" customWidth="1"/>
    <col min="12313" max="12313" width="10.375" style="1304" customWidth="1"/>
    <col min="12314" max="12541" width="10.625" style="1304"/>
    <col min="12542" max="12542" width="1.625" style="1304" customWidth="1"/>
    <col min="12543" max="12543" width="7.625" style="1304" customWidth="1"/>
    <col min="12544" max="12544" width="2.625" style="1304" customWidth="1"/>
    <col min="12545" max="12545" width="22.625" style="1304" customWidth="1"/>
    <col min="12546" max="12546" width="5.875" style="1304" customWidth="1"/>
    <col min="12547" max="12552" width="9.625" style="1304" customWidth="1"/>
    <col min="12553" max="12553" width="10.625" style="1304" customWidth="1"/>
    <col min="12554" max="12561" width="9.625" style="1304" customWidth="1"/>
    <col min="12562" max="12562" width="10.625" style="1304" customWidth="1"/>
    <col min="12563" max="12564" width="9.625" style="1304" customWidth="1"/>
    <col min="12565" max="12565" width="10.625" style="1304" customWidth="1"/>
    <col min="12566" max="12567" width="9.625" style="1304" customWidth="1"/>
    <col min="12568" max="12568" width="9.375" style="1304" customWidth="1"/>
    <col min="12569" max="12569" width="10.375" style="1304" customWidth="1"/>
    <col min="12570" max="12797" width="10.625" style="1304"/>
    <col min="12798" max="12798" width="1.625" style="1304" customWidth="1"/>
    <col min="12799" max="12799" width="7.625" style="1304" customWidth="1"/>
    <col min="12800" max="12800" width="2.625" style="1304" customWidth="1"/>
    <col min="12801" max="12801" width="22.625" style="1304" customWidth="1"/>
    <col min="12802" max="12802" width="5.875" style="1304" customWidth="1"/>
    <col min="12803" max="12808" width="9.625" style="1304" customWidth="1"/>
    <col min="12809" max="12809" width="10.625" style="1304" customWidth="1"/>
    <col min="12810" max="12817" width="9.625" style="1304" customWidth="1"/>
    <col min="12818" max="12818" width="10.625" style="1304" customWidth="1"/>
    <col min="12819" max="12820" width="9.625" style="1304" customWidth="1"/>
    <col min="12821" max="12821" width="10.625" style="1304" customWidth="1"/>
    <col min="12822" max="12823" width="9.625" style="1304" customWidth="1"/>
    <col min="12824" max="12824" width="9.375" style="1304" customWidth="1"/>
    <col min="12825" max="12825" width="10.375" style="1304" customWidth="1"/>
    <col min="12826" max="13053" width="10.625" style="1304"/>
    <col min="13054" max="13054" width="1.625" style="1304" customWidth="1"/>
    <col min="13055" max="13055" width="7.625" style="1304" customWidth="1"/>
    <col min="13056" max="13056" width="2.625" style="1304" customWidth="1"/>
    <col min="13057" max="13057" width="22.625" style="1304" customWidth="1"/>
    <col min="13058" max="13058" width="5.875" style="1304" customWidth="1"/>
    <col min="13059" max="13064" width="9.625" style="1304" customWidth="1"/>
    <col min="13065" max="13065" width="10.625" style="1304" customWidth="1"/>
    <col min="13066" max="13073" width="9.625" style="1304" customWidth="1"/>
    <col min="13074" max="13074" width="10.625" style="1304" customWidth="1"/>
    <col min="13075" max="13076" width="9.625" style="1304" customWidth="1"/>
    <col min="13077" max="13077" width="10.625" style="1304" customWidth="1"/>
    <col min="13078" max="13079" width="9.625" style="1304" customWidth="1"/>
    <col min="13080" max="13080" width="9.375" style="1304" customWidth="1"/>
    <col min="13081" max="13081" width="10.375" style="1304" customWidth="1"/>
    <col min="13082" max="13309" width="10.625" style="1304"/>
    <col min="13310" max="13310" width="1.625" style="1304" customWidth="1"/>
    <col min="13311" max="13311" width="7.625" style="1304" customWidth="1"/>
    <col min="13312" max="13312" width="2.625" style="1304" customWidth="1"/>
    <col min="13313" max="13313" width="22.625" style="1304" customWidth="1"/>
    <col min="13314" max="13314" width="5.875" style="1304" customWidth="1"/>
    <col min="13315" max="13320" width="9.625" style="1304" customWidth="1"/>
    <col min="13321" max="13321" width="10.625" style="1304" customWidth="1"/>
    <col min="13322" max="13329" width="9.625" style="1304" customWidth="1"/>
    <col min="13330" max="13330" width="10.625" style="1304" customWidth="1"/>
    <col min="13331" max="13332" width="9.625" style="1304" customWidth="1"/>
    <col min="13333" max="13333" width="10.625" style="1304" customWidth="1"/>
    <col min="13334" max="13335" width="9.625" style="1304" customWidth="1"/>
    <col min="13336" max="13336" width="9.375" style="1304" customWidth="1"/>
    <col min="13337" max="13337" width="10.375" style="1304" customWidth="1"/>
    <col min="13338" max="13565" width="10.625" style="1304"/>
    <col min="13566" max="13566" width="1.625" style="1304" customWidth="1"/>
    <col min="13567" max="13567" width="7.625" style="1304" customWidth="1"/>
    <col min="13568" max="13568" width="2.625" style="1304" customWidth="1"/>
    <col min="13569" max="13569" width="22.625" style="1304" customWidth="1"/>
    <col min="13570" max="13570" width="5.875" style="1304" customWidth="1"/>
    <col min="13571" max="13576" width="9.625" style="1304" customWidth="1"/>
    <col min="13577" max="13577" width="10.625" style="1304" customWidth="1"/>
    <col min="13578" max="13585" width="9.625" style="1304" customWidth="1"/>
    <col min="13586" max="13586" width="10.625" style="1304" customWidth="1"/>
    <col min="13587" max="13588" width="9.625" style="1304" customWidth="1"/>
    <col min="13589" max="13589" width="10.625" style="1304" customWidth="1"/>
    <col min="13590" max="13591" width="9.625" style="1304" customWidth="1"/>
    <col min="13592" max="13592" width="9.375" style="1304" customWidth="1"/>
    <col min="13593" max="13593" width="10.375" style="1304" customWidth="1"/>
    <col min="13594" max="13821" width="10.625" style="1304"/>
    <col min="13822" max="13822" width="1.625" style="1304" customWidth="1"/>
    <col min="13823" max="13823" width="7.625" style="1304" customWidth="1"/>
    <col min="13824" max="13824" width="2.625" style="1304" customWidth="1"/>
    <col min="13825" max="13825" width="22.625" style="1304" customWidth="1"/>
    <col min="13826" max="13826" width="5.875" style="1304" customWidth="1"/>
    <col min="13827" max="13832" width="9.625" style="1304" customWidth="1"/>
    <col min="13833" max="13833" width="10.625" style="1304" customWidth="1"/>
    <col min="13834" max="13841" width="9.625" style="1304" customWidth="1"/>
    <col min="13842" max="13842" width="10.625" style="1304" customWidth="1"/>
    <col min="13843" max="13844" width="9.625" style="1304" customWidth="1"/>
    <col min="13845" max="13845" width="10.625" style="1304" customWidth="1"/>
    <col min="13846" max="13847" width="9.625" style="1304" customWidth="1"/>
    <col min="13848" max="13848" width="9.375" style="1304" customWidth="1"/>
    <col min="13849" max="13849" width="10.375" style="1304" customWidth="1"/>
    <col min="13850" max="14077" width="10.625" style="1304"/>
    <col min="14078" max="14078" width="1.625" style="1304" customWidth="1"/>
    <col min="14079" max="14079" width="7.625" style="1304" customWidth="1"/>
    <col min="14080" max="14080" width="2.625" style="1304" customWidth="1"/>
    <col min="14081" max="14081" width="22.625" style="1304" customWidth="1"/>
    <col min="14082" max="14082" width="5.875" style="1304" customWidth="1"/>
    <col min="14083" max="14088" width="9.625" style="1304" customWidth="1"/>
    <col min="14089" max="14089" width="10.625" style="1304" customWidth="1"/>
    <col min="14090" max="14097" width="9.625" style="1304" customWidth="1"/>
    <col min="14098" max="14098" width="10.625" style="1304" customWidth="1"/>
    <col min="14099" max="14100" width="9.625" style="1304" customWidth="1"/>
    <col min="14101" max="14101" width="10.625" style="1304" customWidth="1"/>
    <col min="14102" max="14103" width="9.625" style="1304" customWidth="1"/>
    <col min="14104" max="14104" width="9.375" style="1304" customWidth="1"/>
    <col min="14105" max="14105" width="10.375" style="1304" customWidth="1"/>
    <col min="14106" max="14333" width="10.625" style="1304"/>
    <col min="14334" max="14334" width="1.625" style="1304" customWidth="1"/>
    <col min="14335" max="14335" width="7.625" style="1304" customWidth="1"/>
    <col min="14336" max="14336" width="2.625" style="1304" customWidth="1"/>
    <col min="14337" max="14337" width="22.625" style="1304" customWidth="1"/>
    <col min="14338" max="14338" width="5.875" style="1304" customWidth="1"/>
    <col min="14339" max="14344" width="9.625" style="1304" customWidth="1"/>
    <col min="14345" max="14345" width="10.625" style="1304" customWidth="1"/>
    <col min="14346" max="14353" width="9.625" style="1304" customWidth="1"/>
    <col min="14354" max="14354" width="10.625" style="1304" customWidth="1"/>
    <col min="14355" max="14356" width="9.625" style="1304" customWidth="1"/>
    <col min="14357" max="14357" width="10.625" style="1304" customWidth="1"/>
    <col min="14358" max="14359" width="9.625" style="1304" customWidth="1"/>
    <col min="14360" max="14360" width="9.375" style="1304" customWidth="1"/>
    <col min="14361" max="14361" width="10.375" style="1304" customWidth="1"/>
    <col min="14362" max="14589" width="10.625" style="1304"/>
    <col min="14590" max="14590" width="1.625" style="1304" customWidth="1"/>
    <col min="14591" max="14591" width="7.625" style="1304" customWidth="1"/>
    <col min="14592" max="14592" width="2.625" style="1304" customWidth="1"/>
    <col min="14593" max="14593" width="22.625" style="1304" customWidth="1"/>
    <col min="14594" max="14594" width="5.875" style="1304" customWidth="1"/>
    <col min="14595" max="14600" width="9.625" style="1304" customWidth="1"/>
    <col min="14601" max="14601" width="10.625" style="1304" customWidth="1"/>
    <col min="14602" max="14609" width="9.625" style="1304" customWidth="1"/>
    <col min="14610" max="14610" width="10.625" style="1304" customWidth="1"/>
    <col min="14611" max="14612" width="9.625" style="1304" customWidth="1"/>
    <col min="14613" max="14613" width="10.625" style="1304" customWidth="1"/>
    <col min="14614" max="14615" width="9.625" style="1304" customWidth="1"/>
    <col min="14616" max="14616" width="9.375" style="1304" customWidth="1"/>
    <col min="14617" max="14617" width="10.375" style="1304" customWidth="1"/>
    <col min="14618" max="14845" width="10.625" style="1304"/>
    <col min="14846" max="14846" width="1.625" style="1304" customWidth="1"/>
    <col min="14847" max="14847" width="7.625" style="1304" customWidth="1"/>
    <col min="14848" max="14848" width="2.625" style="1304" customWidth="1"/>
    <col min="14849" max="14849" width="22.625" style="1304" customWidth="1"/>
    <col min="14850" max="14850" width="5.875" style="1304" customWidth="1"/>
    <col min="14851" max="14856" width="9.625" style="1304" customWidth="1"/>
    <col min="14857" max="14857" width="10.625" style="1304" customWidth="1"/>
    <col min="14858" max="14865" width="9.625" style="1304" customWidth="1"/>
    <col min="14866" max="14866" width="10.625" style="1304" customWidth="1"/>
    <col min="14867" max="14868" width="9.625" style="1304" customWidth="1"/>
    <col min="14869" max="14869" width="10.625" style="1304" customWidth="1"/>
    <col min="14870" max="14871" width="9.625" style="1304" customWidth="1"/>
    <col min="14872" max="14872" width="9.375" style="1304" customWidth="1"/>
    <col min="14873" max="14873" width="10.375" style="1304" customWidth="1"/>
    <col min="14874" max="15101" width="10.625" style="1304"/>
    <col min="15102" max="15102" width="1.625" style="1304" customWidth="1"/>
    <col min="15103" max="15103" width="7.625" style="1304" customWidth="1"/>
    <col min="15104" max="15104" width="2.625" style="1304" customWidth="1"/>
    <col min="15105" max="15105" width="22.625" style="1304" customWidth="1"/>
    <col min="15106" max="15106" width="5.875" style="1304" customWidth="1"/>
    <col min="15107" max="15112" width="9.625" style="1304" customWidth="1"/>
    <col min="15113" max="15113" width="10.625" style="1304" customWidth="1"/>
    <col min="15114" max="15121" width="9.625" style="1304" customWidth="1"/>
    <col min="15122" max="15122" width="10.625" style="1304" customWidth="1"/>
    <col min="15123" max="15124" width="9.625" style="1304" customWidth="1"/>
    <col min="15125" max="15125" width="10.625" style="1304" customWidth="1"/>
    <col min="15126" max="15127" width="9.625" style="1304" customWidth="1"/>
    <col min="15128" max="15128" width="9.375" style="1304" customWidth="1"/>
    <col min="15129" max="15129" width="10.375" style="1304" customWidth="1"/>
    <col min="15130" max="15357" width="10.625" style="1304"/>
    <col min="15358" max="15358" width="1.625" style="1304" customWidth="1"/>
    <col min="15359" max="15359" width="7.625" style="1304" customWidth="1"/>
    <col min="15360" max="15360" width="2.625" style="1304" customWidth="1"/>
    <col min="15361" max="15361" width="22.625" style="1304" customWidth="1"/>
    <col min="15362" max="15362" width="5.875" style="1304" customWidth="1"/>
    <col min="15363" max="15368" width="9.625" style="1304" customWidth="1"/>
    <col min="15369" max="15369" width="10.625" style="1304" customWidth="1"/>
    <col min="15370" max="15377" width="9.625" style="1304" customWidth="1"/>
    <col min="15378" max="15378" width="10.625" style="1304" customWidth="1"/>
    <col min="15379" max="15380" width="9.625" style="1304" customWidth="1"/>
    <col min="15381" max="15381" width="10.625" style="1304" customWidth="1"/>
    <col min="15382" max="15383" width="9.625" style="1304" customWidth="1"/>
    <col min="15384" max="15384" width="9.375" style="1304" customWidth="1"/>
    <col min="15385" max="15385" width="10.375" style="1304" customWidth="1"/>
    <col min="15386" max="15613" width="10.625" style="1304"/>
    <col min="15614" max="15614" width="1.625" style="1304" customWidth="1"/>
    <col min="15615" max="15615" width="7.625" style="1304" customWidth="1"/>
    <col min="15616" max="15616" width="2.625" style="1304" customWidth="1"/>
    <col min="15617" max="15617" width="22.625" style="1304" customWidth="1"/>
    <col min="15618" max="15618" width="5.875" style="1304" customWidth="1"/>
    <col min="15619" max="15624" width="9.625" style="1304" customWidth="1"/>
    <col min="15625" max="15625" width="10.625" style="1304" customWidth="1"/>
    <col min="15626" max="15633" width="9.625" style="1304" customWidth="1"/>
    <col min="15634" max="15634" width="10.625" style="1304" customWidth="1"/>
    <col min="15635" max="15636" width="9.625" style="1304" customWidth="1"/>
    <col min="15637" max="15637" width="10.625" style="1304" customWidth="1"/>
    <col min="15638" max="15639" width="9.625" style="1304" customWidth="1"/>
    <col min="15640" max="15640" width="9.375" style="1304" customWidth="1"/>
    <col min="15641" max="15641" width="10.375" style="1304" customWidth="1"/>
    <col min="15642" max="15869" width="10.625" style="1304"/>
    <col min="15870" max="15870" width="1.625" style="1304" customWidth="1"/>
    <col min="15871" max="15871" width="7.625" style="1304" customWidth="1"/>
    <col min="15872" max="15872" width="2.625" style="1304" customWidth="1"/>
    <col min="15873" max="15873" width="22.625" style="1304" customWidth="1"/>
    <col min="15874" max="15874" width="5.875" style="1304" customWidth="1"/>
    <col min="15875" max="15880" width="9.625" style="1304" customWidth="1"/>
    <col min="15881" max="15881" width="10.625" style="1304" customWidth="1"/>
    <col min="15882" max="15889" width="9.625" style="1304" customWidth="1"/>
    <col min="15890" max="15890" width="10.625" style="1304" customWidth="1"/>
    <col min="15891" max="15892" width="9.625" style="1304" customWidth="1"/>
    <col min="15893" max="15893" width="10.625" style="1304" customWidth="1"/>
    <col min="15894" max="15895" width="9.625" style="1304" customWidth="1"/>
    <col min="15896" max="15896" width="9.375" style="1304" customWidth="1"/>
    <col min="15897" max="15897" width="10.375" style="1304" customWidth="1"/>
    <col min="15898" max="16125" width="10.625" style="1304"/>
    <col min="16126" max="16126" width="1.625" style="1304" customWidth="1"/>
    <col min="16127" max="16127" width="7.625" style="1304" customWidth="1"/>
    <col min="16128" max="16128" width="2.625" style="1304" customWidth="1"/>
    <col min="16129" max="16129" width="22.625" style="1304" customWidth="1"/>
    <col min="16130" max="16130" width="5.875" style="1304" customWidth="1"/>
    <col min="16131" max="16136" width="9.625" style="1304" customWidth="1"/>
    <col min="16137" max="16137" width="10.625" style="1304" customWidth="1"/>
    <col min="16138" max="16145" width="9.625" style="1304" customWidth="1"/>
    <col min="16146" max="16146" width="10.625" style="1304" customWidth="1"/>
    <col min="16147" max="16148" width="9.625" style="1304" customWidth="1"/>
    <col min="16149" max="16149" width="10.625" style="1304" customWidth="1"/>
    <col min="16150" max="16151" width="9.625" style="1304" customWidth="1"/>
    <col min="16152" max="16152" width="9.375" style="1304" customWidth="1"/>
    <col min="16153" max="16153" width="10.375" style="1304" customWidth="1"/>
    <col min="16154" max="16384" width="10.625" style="1304"/>
  </cols>
  <sheetData>
    <row r="1" spans="1:120" s="48" customFormat="1" ht="21">
      <c r="A1" s="43"/>
      <c r="B1" s="1303" t="s">
        <v>1191</v>
      </c>
      <c r="C1" s="1303"/>
      <c r="D1" s="1303"/>
      <c r="E1" s="1303"/>
      <c r="F1" s="1303"/>
      <c r="G1" s="1303"/>
      <c r="H1" s="1303"/>
      <c r="I1" s="1303"/>
      <c r="J1" s="1303"/>
      <c r="K1" s="1303"/>
      <c r="L1" s="1303"/>
      <c r="M1" s="1303"/>
      <c r="N1" s="1303"/>
      <c r="O1" s="1303"/>
      <c r="P1" s="1303"/>
      <c r="Q1" s="1303"/>
      <c r="R1" s="1303"/>
      <c r="S1" s="1303"/>
      <c r="T1" s="1303"/>
      <c r="U1" s="1303"/>
      <c r="V1" s="1303"/>
      <c r="W1" s="1303"/>
      <c r="X1" s="1303"/>
      <c r="Y1" s="1303"/>
      <c r="Z1" s="46"/>
      <c r="AA1" s="47"/>
      <c r="AB1" s="47"/>
      <c r="AC1" s="47"/>
      <c r="AD1" s="47"/>
      <c r="AE1" s="47"/>
      <c r="AF1" s="47"/>
      <c r="AG1" s="47"/>
      <c r="AH1" s="47"/>
      <c r="AI1" s="47"/>
      <c r="AJ1" s="47"/>
      <c r="AK1" s="47"/>
      <c r="AL1" s="47"/>
      <c r="AN1" s="47"/>
      <c r="AO1" s="47"/>
      <c r="AP1" s="47"/>
      <c r="AQ1" s="47"/>
      <c r="AR1" s="47"/>
      <c r="AS1" s="47"/>
      <c r="AT1" s="47"/>
      <c r="AU1" s="49"/>
      <c r="AV1" s="49"/>
      <c r="AW1" s="49"/>
      <c r="AX1" s="49"/>
      <c r="AY1" s="49"/>
      <c r="AZ1" s="49"/>
      <c r="BA1" s="49"/>
      <c r="BB1" s="49"/>
      <c r="BC1" s="49"/>
      <c r="BD1" s="49"/>
      <c r="BE1" s="49"/>
      <c r="BF1" s="49"/>
      <c r="BG1" s="49"/>
      <c r="BH1" s="49"/>
      <c r="BI1" s="49"/>
      <c r="BJ1" s="49"/>
      <c r="BK1" s="49"/>
      <c r="BL1" s="49"/>
      <c r="BM1" s="49"/>
      <c r="BN1" s="49"/>
      <c r="BO1" s="49"/>
      <c r="BP1" s="49"/>
      <c r="BQ1" s="49"/>
      <c r="BR1" s="49"/>
      <c r="BS1" s="49"/>
      <c r="BT1" s="49"/>
      <c r="BU1" s="49"/>
      <c r="BV1" s="49"/>
      <c r="BW1" s="49"/>
      <c r="BX1" s="49"/>
      <c r="BY1" s="49"/>
      <c r="BZ1" s="49"/>
      <c r="CA1" s="49"/>
      <c r="CB1" s="49"/>
      <c r="CC1" s="49"/>
      <c r="CD1" s="49"/>
      <c r="CE1" s="49"/>
      <c r="CF1" s="49"/>
      <c r="CG1" s="49"/>
      <c r="CH1" s="49"/>
      <c r="CI1" s="49"/>
      <c r="CJ1" s="49"/>
      <c r="CK1" s="49"/>
      <c r="CL1" s="49"/>
      <c r="CM1" s="49"/>
      <c r="CN1" s="49"/>
      <c r="CO1" s="49"/>
      <c r="CP1" s="49"/>
      <c r="CQ1" s="49"/>
      <c r="CR1" s="49"/>
      <c r="CS1" s="49"/>
      <c r="CT1" s="49"/>
      <c r="CU1" s="49"/>
      <c r="CV1" s="49"/>
      <c r="CW1" s="49"/>
      <c r="CX1" s="49"/>
      <c r="CY1" s="49"/>
      <c r="CZ1" s="49"/>
      <c r="DA1" s="49"/>
      <c r="DB1" s="49"/>
      <c r="DC1" s="49"/>
      <c r="DD1" s="49"/>
      <c r="DE1" s="49"/>
      <c r="DF1" s="49"/>
      <c r="DG1" s="49"/>
      <c r="DH1" s="49"/>
      <c r="DI1" s="49"/>
      <c r="DJ1" s="49"/>
      <c r="DK1" s="49"/>
      <c r="DL1" s="49"/>
      <c r="DM1" s="49"/>
      <c r="DN1" s="49"/>
      <c r="DO1" s="49"/>
      <c r="DP1" s="50"/>
    </row>
    <row r="2" spans="1:120" ht="12.75" thickBot="1">
      <c r="B2" s="1305" t="s">
        <v>400</v>
      </c>
      <c r="C2" s="1306"/>
      <c r="D2" s="1307" t="s">
        <v>285</v>
      </c>
      <c r="E2" s="1308"/>
      <c r="F2" s="1308" t="s">
        <v>1192</v>
      </c>
      <c r="G2" s="1309"/>
      <c r="H2" s="1310"/>
      <c r="I2" s="1310"/>
      <c r="J2" s="1310"/>
      <c r="K2" s="1310"/>
      <c r="L2" s="1310"/>
      <c r="M2" s="1310"/>
      <c r="N2" s="1310"/>
      <c r="O2" s="1310"/>
      <c r="P2" s="1310"/>
      <c r="Q2" s="1310"/>
      <c r="R2" s="1310"/>
      <c r="S2" s="1310"/>
      <c r="T2" s="1310"/>
      <c r="U2" s="1310"/>
      <c r="V2" s="1310"/>
      <c r="W2" s="1310"/>
      <c r="Y2" s="1311" t="s">
        <v>1189</v>
      </c>
    </row>
    <row r="3" spans="1:120" s="61" customFormat="1" ht="24.75" thickBot="1">
      <c r="A3" s="55"/>
      <c r="B3" s="1312" t="s">
        <v>288</v>
      </c>
      <c r="C3" s="1313" t="s">
        <v>289</v>
      </c>
      <c r="D3" s="1313" t="s">
        <v>290</v>
      </c>
      <c r="E3" s="1314" t="s">
        <v>291</v>
      </c>
      <c r="F3" s="1315" t="s">
        <v>207</v>
      </c>
      <c r="G3" s="1316" t="s">
        <v>208</v>
      </c>
      <c r="H3" s="1316" t="s">
        <v>209</v>
      </c>
      <c r="I3" s="1316" t="s">
        <v>210</v>
      </c>
      <c r="J3" s="1316" t="s">
        <v>211</v>
      </c>
      <c r="K3" s="1317" t="s">
        <v>292</v>
      </c>
      <c r="L3" s="1316" t="s">
        <v>213</v>
      </c>
      <c r="M3" s="1316" t="s">
        <v>214</v>
      </c>
      <c r="N3" s="1316" t="s">
        <v>215</v>
      </c>
      <c r="O3" s="1318" t="s">
        <v>293</v>
      </c>
      <c r="P3" s="1318" t="s">
        <v>217</v>
      </c>
      <c r="Q3" s="1319" t="s">
        <v>218</v>
      </c>
      <c r="R3" s="1320" t="s">
        <v>219</v>
      </c>
      <c r="S3" s="1321" t="s">
        <v>294</v>
      </c>
      <c r="T3" s="1319" t="s">
        <v>220</v>
      </c>
      <c r="U3" s="1319" t="s">
        <v>221</v>
      </c>
      <c r="V3" s="1318" t="s">
        <v>295</v>
      </c>
      <c r="W3" s="1319" t="s">
        <v>223</v>
      </c>
      <c r="X3" s="1322" t="s">
        <v>224</v>
      </c>
      <c r="Y3" s="1323" t="s">
        <v>225</v>
      </c>
      <c r="Z3" s="1324"/>
      <c r="AA3" s="1325"/>
      <c r="AB3" s="1325"/>
      <c r="AC3" s="1325"/>
      <c r="AD3" s="1325"/>
      <c r="AE3" s="1325"/>
      <c r="AF3" s="1325"/>
      <c r="AG3" s="1325"/>
      <c r="AH3" s="1325"/>
      <c r="AI3" s="1325"/>
      <c r="AJ3" s="1325"/>
      <c r="AK3" s="1325"/>
      <c r="AL3" s="1325"/>
      <c r="AM3" s="1325"/>
      <c r="AN3" s="1325"/>
      <c r="AO3" s="1325"/>
      <c r="AP3" s="1325"/>
      <c r="AQ3" s="1325"/>
      <c r="AR3" s="1325"/>
      <c r="AS3" s="1325"/>
      <c r="AT3" s="1326"/>
      <c r="AU3" s="1325"/>
      <c r="AV3" s="1325"/>
      <c r="AW3" s="1325"/>
      <c r="AX3" s="1325"/>
      <c r="AY3" s="1325"/>
      <c r="AZ3" s="1325"/>
      <c r="BA3" s="1325"/>
      <c r="BB3" s="1325"/>
      <c r="BC3" s="1325"/>
      <c r="BD3" s="1325"/>
      <c r="BE3" s="1325"/>
      <c r="BF3" s="1325"/>
      <c r="BG3" s="1325"/>
      <c r="BH3" s="1325"/>
      <c r="BI3" s="1325"/>
      <c r="BJ3" s="1325"/>
      <c r="BK3" s="1325"/>
      <c r="BL3" s="1325"/>
      <c r="BM3" s="1325"/>
      <c r="BN3" s="1325"/>
      <c r="BO3" s="1325"/>
      <c r="BP3" s="1325"/>
      <c r="BQ3" s="1325"/>
      <c r="BR3" s="1325"/>
      <c r="BS3" s="1325"/>
      <c r="BT3" s="1325"/>
      <c r="BU3" s="1325"/>
      <c r="BV3" s="1325"/>
      <c r="BW3" s="1325"/>
      <c r="BX3" s="1325"/>
      <c r="BY3" s="1325"/>
      <c r="BZ3" s="1325"/>
      <c r="CA3" s="1325"/>
      <c r="CB3" s="1325"/>
      <c r="CC3" s="1325"/>
      <c r="CD3" s="1325"/>
      <c r="CF3" s="1325"/>
      <c r="CG3" s="1325"/>
      <c r="CH3" s="1325"/>
      <c r="CI3" s="1325"/>
      <c r="CJ3" s="1325"/>
      <c r="CK3" s="1325"/>
      <c r="CL3" s="1325"/>
      <c r="CM3" s="1325"/>
      <c r="CN3" s="1325"/>
      <c r="CO3" s="1325"/>
      <c r="CP3" s="1325"/>
      <c r="CQ3" s="1325"/>
      <c r="CR3" s="1325"/>
      <c r="CS3" s="1325"/>
      <c r="CT3" s="1325"/>
      <c r="CU3" s="1325"/>
      <c r="CV3" s="1325"/>
      <c r="CW3" s="1325"/>
      <c r="CX3" s="1325"/>
      <c r="CY3" s="1325"/>
      <c r="CZ3" s="1325"/>
      <c r="DA3" s="1325"/>
      <c r="DB3" s="1325"/>
      <c r="DC3" s="1325"/>
      <c r="DD3" s="1325"/>
      <c r="DE3" s="1325"/>
      <c r="DF3" s="1325"/>
      <c r="DG3" s="1325"/>
      <c r="DH3" s="1325"/>
      <c r="DI3" s="1325"/>
      <c r="DJ3" s="1325"/>
      <c r="DK3" s="1325"/>
      <c r="DL3" s="1325"/>
      <c r="DN3" s="1325"/>
      <c r="DO3" s="1325"/>
    </row>
    <row r="4" spans="1:120" ht="13.5">
      <c r="B4" s="1327" t="s">
        <v>901</v>
      </c>
      <c r="C4" s="1328"/>
      <c r="D4" s="1329" t="s">
        <v>902</v>
      </c>
      <c r="E4" s="1330" t="s">
        <v>1193</v>
      </c>
      <c r="F4" s="1331">
        <f>COUNT('[4]26_京都府22:46_鹿児島県20'!F5)</f>
        <v>5</v>
      </c>
      <c r="G4" s="1332">
        <f>COUNT('[4]26_京都府22:46_鹿児島県20'!G5)</f>
        <v>5</v>
      </c>
      <c r="H4" s="1332">
        <f>COUNT('[4]26_京都府22:46_鹿児島県20'!H5)</f>
        <v>5</v>
      </c>
      <c r="I4" s="1332">
        <f>COUNT('[4]26_京都府22:46_鹿児島県20'!I5)</f>
        <v>5</v>
      </c>
      <c r="J4" s="1332">
        <f>COUNT('[4]26_京都府22:46_鹿児島県20'!J5)</f>
        <v>5</v>
      </c>
      <c r="K4" s="1332">
        <f>COUNT('[4]26_京都府22:46_鹿児島県20'!K5)</f>
        <v>5</v>
      </c>
      <c r="L4" s="1333">
        <f>COUNT('[4]26_京都府22:46_鹿児島県20'!L5)</f>
        <v>5</v>
      </c>
      <c r="M4" s="1332">
        <f>COUNT('[4]26_京都府22:46_鹿児島県20'!M5)</f>
        <v>5</v>
      </c>
      <c r="N4" s="1333">
        <f>COUNT('[4]26_京都府22:46_鹿児島県20'!N5)</f>
        <v>5</v>
      </c>
      <c r="O4" s="1333">
        <f>COUNT('[4]26_京都府22:46_鹿児島県20'!O5)</f>
        <v>5</v>
      </c>
      <c r="P4" s="1333">
        <f>COUNT('[4]26_京都府22:46_鹿児島県20'!P5)</f>
        <v>5</v>
      </c>
      <c r="Q4" s="1332">
        <f>COUNT('[4]26_京都府22:46_鹿児島県20'!Q5)</f>
        <v>5</v>
      </c>
      <c r="R4" s="1332">
        <f>COUNT('[4]26_京都府22:46_鹿児島県20'!R5)</f>
        <v>5</v>
      </c>
      <c r="S4" s="1334">
        <f>COUNT('[4]26_京都府22:46_鹿児島県20'!S5)</f>
        <v>5</v>
      </c>
      <c r="T4" s="1332">
        <f>COUNT('[4]26_京都府22:46_鹿児島県20'!T5)</f>
        <v>5</v>
      </c>
      <c r="U4" s="1332">
        <f>COUNT('[4]26_京都府22:46_鹿児島県20'!U5)</f>
        <v>5</v>
      </c>
      <c r="V4" s="1335">
        <f>COUNT('[4]26_京都府22:46_鹿児島県20'!V5)</f>
        <v>5</v>
      </c>
      <c r="W4" s="1336">
        <f>COUNT('[4]26_京都府22:46_鹿児島県20'!W5)</f>
        <v>5</v>
      </c>
      <c r="X4" s="1337">
        <f>COUNT('[4]26_京都府22:46_鹿児島県20'!X5)</f>
        <v>5</v>
      </c>
      <c r="Y4" s="1338">
        <f>COUNT('[4]26_京都府22:46_鹿児島県20'!Y5)</f>
        <v>5</v>
      </c>
    </row>
    <row r="5" spans="1:120" ht="14.25" thickBot="1">
      <c r="B5" s="1339"/>
      <c r="C5" s="1340">
        <v>1</v>
      </c>
      <c r="D5" s="1341" t="s">
        <v>6</v>
      </c>
      <c r="E5" s="1342" t="s">
        <v>300</v>
      </c>
      <c r="F5" s="1343">
        <f>COUNT('[4]26_京都府22:46_鹿児島県20'!F6)</f>
        <v>5</v>
      </c>
      <c r="G5" s="1344">
        <f>COUNT('[4]26_京都府22:46_鹿児島県20'!G6)</f>
        <v>5</v>
      </c>
      <c r="H5" s="1344">
        <f>COUNT('[4]26_京都府22:46_鹿児島県20'!H6)</f>
        <v>5</v>
      </c>
      <c r="I5" s="1344">
        <f>COUNT('[4]26_京都府22:46_鹿児島県20'!I6)</f>
        <v>5</v>
      </c>
      <c r="J5" s="1344">
        <f>COUNT('[4]26_京都府22:46_鹿児島県20'!J6)</f>
        <v>5</v>
      </c>
      <c r="K5" s="1344">
        <f>COUNT('[4]26_京都府22:46_鹿児島県20'!K6)</f>
        <v>5</v>
      </c>
      <c r="L5" s="1345">
        <f>COUNT('[4]26_京都府22:46_鹿児島県20'!L6)</f>
        <v>5</v>
      </c>
      <c r="M5" s="1346">
        <f>COUNT('[4]26_京都府22:46_鹿児島県20'!M6)</f>
        <v>5</v>
      </c>
      <c r="N5" s="1345">
        <f>COUNT('[4]26_京都府22:46_鹿児島県20'!N6)</f>
        <v>5</v>
      </c>
      <c r="O5" s="1345">
        <f>COUNT('[4]26_京都府22:46_鹿児島県20'!O6)</f>
        <v>5</v>
      </c>
      <c r="P5" s="1347">
        <f>COUNT('[4]26_京都府22:46_鹿児島県20'!P6)</f>
        <v>5</v>
      </c>
      <c r="Q5" s="1344">
        <f>COUNT('[4]26_京都府22:46_鹿児島県20'!Q6)</f>
        <v>5</v>
      </c>
      <c r="R5" s="1344">
        <f>COUNT('[4]26_京都府22:46_鹿児島県20'!R6)</f>
        <v>5</v>
      </c>
      <c r="S5" s="1344">
        <f>COUNT('[4]26_京都府22:46_鹿児島県20'!S6)</f>
        <v>5</v>
      </c>
      <c r="T5" s="1344">
        <f>COUNT('[4]26_京都府22:46_鹿児島県20'!T6)</f>
        <v>5</v>
      </c>
      <c r="U5" s="1344">
        <f>COUNT('[4]26_京都府22:46_鹿児島県20'!U6)</f>
        <v>5</v>
      </c>
      <c r="V5" s="1348">
        <f>COUNT('[4]26_京都府22:46_鹿児島県20'!V6)</f>
        <v>5</v>
      </c>
      <c r="W5" s="1348">
        <f>COUNT('[4]26_京都府22:46_鹿児島県20'!W6)</f>
        <v>5</v>
      </c>
      <c r="X5" s="1349">
        <f>COUNT('[4]26_京都府22:46_鹿児島県20'!X6)</f>
        <v>5</v>
      </c>
      <c r="Y5" s="1350">
        <f>COUNT('[4]26_京都府22:46_鹿児島県20'!Y6)</f>
        <v>5</v>
      </c>
      <c r="Z5" s="1310"/>
    </row>
    <row r="6" spans="1:120" ht="15" thickTop="1" thickBot="1">
      <c r="B6" s="1339"/>
      <c r="C6" s="1340">
        <v>2</v>
      </c>
      <c r="D6" s="1351" t="s">
        <v>9</v>
      </c>
      <c r="E6" s="1352" t="s">
        <v>301</v>
      </c>
      <c r="F6" s="1343">
        <f>COUNT('[4]26_京都府22:46_鹿児島県20'!F7)</f>
        <v>5</v>
      </c>
      <c r="G6" s="1344">
        <f>COUNT('[4]26_京都府22:46_鹿児島県20'!G7)</f>
        <v>5</v>
      </c>
      <c r="H6" s="1344">
        <f>COUNT('[4]26_京都府22:46_鹿児島県20'!H7)</f>
        <v>5</v>
      </c>
      <c r="I6" s="1344">
        <f>COUNT('[4]26_京都府22:46_鹿児島県20'!I7)</f>
        <v>5</v>
      </c>
      <c r="J6" s="1344">
        <f>COUNT('[4]26_京都府22:46_鹿児島県20'!J7)</f>
        <v>5</v>
      </c>
      <c r="K6" s="1344">
        <f>COUNT('[4]26_京都府22:46_鹿児島県20'!K7)</f>
        <v>5</v>
      </c>
      <c r="L6" s="1347">
        <f>COUNT('[4]26_京都府22:46_鹿児島県20'!L7)</f>
        <v>5</v>
      </c>
      <c r="M6" s="1346">
        <f>COUNT('[4]26_京都府22:46_鹿児島県20'!M7)</f>
        <v>5</v>
      </c>
      <c r="N6" s="1347">
        <f>COUNT('[4]26_京都府22:46_鹿児島県20'!N7)</f>
        <v>5</v>
      </c>
      <c r="O6" s="1347">
        <f>COUNT('[4]26_京都府22:46_鹿児島県20'!O7)</f>
        <v>5</v>
      </c>
      <c r="P6" s="1347">
        <f>COUNT('[4]26_京都府22:46_鹿児島県20'!P7)</f>
        <v>5</v>
      </c>
      <c r="Q6" s="1344">
        <f>COUNT('[4]26_京都府22:46_鹿児島県20'!Q7)</f>
        <v>5</v>
      </c>
      <c r="R6" s="1344">
        <f>COUNT('[4]26_京都府22:46_鹿児島県20'!R7)</f>
        <v>5</v>
      </c>
      <c r="S6" s="1344">
        <f>COUNT('[4]26_京都府22:46_鹿児島県20'!S7)</f>
        <v>5</v>
      </c>
      <c r="T6" s="1344">
        <f>COUNT('[4]26_京都府22:46_鹿児島県20'!T7)</f>
        <v>5</v>
      </c>
      <c r="U6" s="1353">
        <f>COUNT('[4]26_京都府22:46_鹿児島県20'!U7)</f>
        <v>5</v>
      </c>
      <c r="V6" s="1354">
        <f>COUNT('[4]26_京都府22:46_鹿児島県20'!V7)</f>
        <v>5</v>
      </c>
      <c r="W6" s="1354">
        <f>COUNT('[4]26_京都府22:46_鹿児島県20'!W7)</f>
        <v>5</v>
      </c>
      <c r="X6" s="1355">
        <f>COUNT('[4]26_京都府22:46_鹿児島県20'!X7)</f>
        <v>5</v>
      </c>
      <c r="Y6" s="1356">
        <f>COUNT('[4]26_京都府22:46_鹿児島県20'!Y7)</f>
        <v>5</v>
      </c>
      <c r="Z6" s="1310"/>
    </row>
    <row r="7" spans="1:120" ht="14.25" thickTop="1">
      <c r="B7" s="1357"/>
      <c r="C7" s="1340">
        <v>3</v>
      </c>
      <c r="D7" s="1358" t="s">
        <v>127</v>
      </c>
      <c r="E7" s="1359"/>
      <c r="F7" s="1343">
        <f>COUNT('[4]26_京都府22:46_鹿児島県20'!F8)</f>
        <v>5</v>
      </c>
      <c r="G7" s="1344">
        <f>COUNT('[4]26_京都府22:46_鹿児島県20'!G8)</f>
        <v>5</v>
      </c>
      <c r="H7" s="1344">
        <f>COUNT('[4]26_京都府22:46_鹿児島県20'!H8)</f>
        <v>5</v>
      </c>
      <c r="I7" s="1344">
        <f>COUNT('[4]26_京都府22:46_鹿児島県20'!I8)</f>
        <v>5</v>
      </c>
      <c r="J7" s="1344">
        <f>COUNT('[4]26_京都府22:46_鹿児島県20'!J8)</f>
        <v>5</v>
      </c>
      <c r="K7" s="1344">
        <f>COUNT('[4]26_京都府22:46_鹿児島県20'!K8)</f>
        <v>5</v>
      </c>
      <c r="L7" s="1347">
        <f>COUNT('[4]26_京都府22:46_鹿児島県20'!L8)</f>
        <v>5</v>
      </c>
      <c r="M7" s="1346">
        <f>COUNT('[4]26_京都府22:46_鹿児島県20'!M8)</f>
        <v>5</v>
      </c>
      <c r="N7" s="1347">
        <f>COUNT('[4]26_京都府22:46_鹿児島県20'!N8)</f>
        <v>5</v>
      </c>
      <c r="O7" s="1347">
        <f>COUNT('[4]26_京都府22:46_鹿児島県20'!O8)</f>
        <v>5</v>
      </c>
      <c r="P7" s="1347">
        <f>COUNT('[4]26_京都府22:46_鹿児島県20'!P8)</f>
        <v>5</v>
      </c>
      <c r="Q7" s="1344">
        <f>COUNT('[4]26_京都府22:46_鹿児島県20'!Q8)</f>
        <v>5</v>
      </c>
      <c r="R7" s="1344">
        <f>COUNT('[4]26_京都府22:46_鹿児島県20'!R8)</f>
        <v>5</v>
      </c>
      <c r="S7" s="1344">
        <f>COUNT('[4]26_京都府22:46_鹿児島県20'!S8)</f>
        <v>5</v>
      </c>
      <c r="T7" s="1344">
        <f>COUNT('[4]26_京都府22:46_鹿児島県20'!T8)</f>
        <v>5</v>
      </c>
      <c r="U7" s="1344">
        <f>COUNT('[4]26_京都府22:46_鹿児島県20'!U8)</f>
        <v>5</v>
      </c>
      <c r="V7" s="1360">
        <f>COUNT('[4]26_京都府22:46_鹿児島県20'!V8)</f>
        <v>5</v>
      </c>
      <c r="W7" s="1360">
        <f>COUNT('[4]26_京都府22:46_鹿児島県20'!W8)</f>
        <v>5</v>
      </c>
      <c r="X7" s="1349">
        <f>COUNT('[4]26_京都府22:46_鹿児島県20'!X8)</f>
        <v>5</v>
      </c>
      <c r="Y7" s="1356">
        <f>COUNT('[4]26_京都府22:46_鹿児島県20'!Y8)</f>
        <v>5</v>
      </c>
      <c r="Z7" s="1310"/>
    </row>
    <row r="8" spans="1:120" ht="13.5">
      <c r="B8" s="1361" t="s">
        <v>905</v>
      </c>
      <c r="C8" s="1362">
        <v>4</v>
      </c>
      <c r="D8" s="1363" t="s">
        <v>126</v>
      </c>
      <c r="E8" s="1364" t="s">
        <v>304</v>
      </c>
      <c r="F8" s="1365">
        <f>COUNT('[4]26_京都府22:46_鹿児島県20'!F9)</f>
        <v>5</v>
      </c>
      <c r="G8" s="1366">
        <f>COUNT('[4]26_京都府22:46_鹿児島県20'!G9)</f>
        <v>5</v>
      </c>
      <c r="H8" s="1366">
        <f>COUNT('[4]26_京都府22:46_鹿児島県20'!H9)</f>
        <v>5</v>
      </c>
      <c r="I8" s="1366">
        <f>COUNT('[4]26_京都府22:46_鹿児島県20'!I9)</f>
        <v>5</v>
      </c>
      <c r="J8" s="1366">
        <f>COUNT('[4]26_京都府22:46_鹿児島県20'!J9)</f>
        <v>5</v>
      </c>
      <c r="K8" s="1366">
        <f>COUNT('[4]26_京都府22:46_鹿児島県20'!K9)</f>
        <v>5</v>
      </c>
      <c r="L8" s="1347">
        <f>COUNT('[4]26_京都府22:46_鹿児島県20'!L9)</f>
        <v>5</v>
      </c>
      <c r="M8" s="1366">
        <f>COUNT('[4]26_京都府22:46_鹿児島県20'!M9)</f>
        <v>5</v>
      </c>
      <c r="N8" s="1347">
        <f>COUNT('[4]26_京都府22:46_鹿児島県20'!N9)</f>
        <v>5</v>
      </c>
      <c r="O8" s="1347">
        <f>COUNT('[4]26_京都府22:46_鹿児島県20'!O9)</f>
        <v>5</v>
      </c>
      <c r="P8" s="1347">
        <f>COUNT('[4]26_京都府22:46_鹿児島県20'!P9)</f>
        <v>5</v>
      </c>
      <c r="Q8" s="1366">
        <f>COUNT('[4]26_京都府22:46_鹿児島県20'!Q9)</f>
        <v>5</v>
      </c>
      <c r="R8" s="1366">
        <f>COUNT('[4]26_京都府22:46_鹿児島県20'!R9)</f>
        <v>5</v>
      </c>
      <c r="S8" s="1366">
        <f>COUNT('[4]26_京都府22:46_鹿児島県20'!S9)</f>
        <v>5</v>
      </c>
      <c r="T8" s="1366">
        <f>COUNT('[4]26_京都府22:46_鹿児島県20'!T9)</f>
        <v>5</v>
      </c>
      <c r="U8" s="1366">
        <f>COUNT('[4]26_京都府22:46_鹿児島県20'!U9)</f>
        <v>5</v>
      </c>
      <c r="V8" s="1347">
        <f>COUNT('[4]26_京都府22:46_鹿児島県20'!V9)</f>
        <v>5</v>
      </c>
      <c r="W8" s="1347">
        <f>COUNT('[4]26_京都府22:46_鹿児島県20'!W9)</f>
        <v>5</v>
      </c>
      <c r="X8" s="1367">
        <f>COUNT('[4]26_京都府22:46_鹿児島県20'!X9)</f>
        <v>5</v>
      </c>
      <c r="Y8" s="1368">
        <f>COUNT('[4]26_京都府22:46_鹿児島県20'!Y9)</f>
        <v>5</v>
      </c>
      <c r="Z8" s="1310"/>
    </row>
    <row r="9" spans="1:120" ht="13.5">
      <c r="B9" s="1369" t="s">
        <v>128</v>
      </c>
      <c r="C9" s="1362"/>
      <c r="D9" s="1363" t="s">
        <v>303</v>
      </c>
      <c r="E9" s="1364" t="s">
        <v>308</v>
      </c>
      <c r="F9" s="1365">
        <f>COUNT('[4]26_京都府22:46_鹿児島県20'!F10)</f>
        <v>5</v>
      </c>
      <c r="G9" s="1366">
        <f>COUNT('[4]26_京都府22:46_鹿児島県20'!G10)</f>
        <v>5</v>
      </c>
      <c r="H9" s="1366">
        <f>COUNT('[4]26_京都府22:46_鹿児島県20'!H10)</f>
        <v>5</v>
      </c>
      <c r="I9" s="1366">
        <f>COUNT('[4]26_京都府22:46_鹿児島県20'!I10)</f>
        <v>5</v>
      </c>
      <c r="J9" s="1366">
        <f>COUNT('[4]26_京都府22:46_鹿児島県20'!J10)</f>
        <v>5</v>
      </c>
      <c r="K9" s="1366">
        <f>COUNT('[4]26_京都府22:46_鹿児島県20'!K10)</f>
        <v>5</v>
      </c>
      <c r="L9" s="1345">
        <f>COUNT('[4]26_京都府22:46_鹿児島県20'!L10)</f>
        <v>5</v>
      </c>
      <c r="M9" s="1366">
        <f>COUNT('[4]26_京都府22:46_鹿児島県20'!M10)</f>
        <v>5</v>
      </c>
      <c r="N9" s="1345">
        <f>COUNT('[4]26_京都府22:46_鹿児島県20'!N10)</f>
        <v>5</v>
      </c>
      <c r="O9" s="1345">
        <f>COUNT('[4]26_京都府22:46_鹿児島県20'!O10)</f>
        <v>5</v>
      </c>
      <c r="P9" s="1347">
        <f>COUNT('[4]26_京都府22:46_鹿児島県20'!P10)</f>
        <v>5</v>
      </c>
      <c r="Q9" s="1366">
        <f>COUNT('[4]26_京都府22:46_鹿児島県20'!Q10)</f>
        <v>5</v>
      </c>
      <c r="R9" s="1366">
        <f>COUNT('[4]26_京都府22:46_鹿児島県20'!R10)</f>
        <v>5</v>
      </c>
      <c r="S9" s="1366">
        <f>COUNT('[4]26_京都府22:46_鹿児島県20'!S10)</f>
        <v>5</v>
      </c>
      <c r="T9" s="1366">
        <f>COUNT('[4]26_京都府22:46_鹿児島県20'!T10)</f>
        <v>5</v>
      </c>
      <c r="U9" s="1366">
        <f>COUNT('[4]26_京都府22:46_鹿児島県20'!U10)</f>
        <v>5</v>
      </c>
      <c r="V9" s="1345">
        <f>COUNT('[4]26_京都府22:46_鹿児島県20'!V10)</f>
        <v>5</v>
      </c>
      <c r="W9" s="1345">
        <f>COUNT('[4]26_京都府22:46_鹿児島県20'!W10)</f>
        <v>5</v>
      </c>
      <c r="X9" s="1367">
        <f>COUNT('[4]26_京都府22:46_鹿児島県20'!X10)</f>
        <v>5</v>
      </c>
      <c r="Y9" s="1368">
        <f>COUNT('[4]26_京都府22:46_鹿児島県20'!Y10)</f>
        <v>5</v>
      </c>
      <c r="Z9" s="1310"/>
    </row>
    <row r="10" spans="1:120" ht="13.5">
      <c r="B10" s="1370"/>
      <c r="C10" s="1340">
        <v>5</v>
      </c>
      <c r="D10" s="1351" t="s">
        <v>128</v>
      </c>
      <c r="E10" s="1371" t="s">
        <v>907</v>
      </c>
      <c r="F10" s="1343">
        <f>COUNT('[4]26_京都府22:46_鹿児島県20'!F11)</f>
        <v>5</v>
      </c>
      <c r="G10" s="1344">
        <f>COUNT('[4]26_京都府22:46_鹿児島県20'!G11)</f>
        <v>5</v>
      </c>
      <c r="H10" s="1344">
        <f>COUNT('[4]26_京都府22:46_鹿児島県20'!H11)</f>
        <v>5</v>
      </c>
      <c r="I10" s="1344">
        <f>COUNT('[4]26_京都府22:46_鹿児島県20'!I11)</f>
        <v>5</v>
      </c>
      <c r="J10" s="1344">
        <f>COUNT('[4]26_京都府22:46_鹿児島県20'!J11)</f>
        <v>5</v>
      </c>
      <c r="K10" s="1344">
        <f>COUNT('[4]26_京都府22:46_鹿児島県20'!K11)</f>
        <v>5</v>
      </c>
      <c r="L10" s="1345">
        <f>COUNT('[4]26_京都府22:46_鹿児島県20'!L11)</f>
        <v>5</v>
      </c>
      <c r="M10" s="1346">
        <f>COUNT('[4]26_京都府22:46_鹿児島県20'!M11)</f>
        <v>5</v>
      </c>
      <c r="N10" s="1345">
        <f>COUNT('[4]26_京都府22:46_鹿児島県20'!N11)</f>
        <v>5</v>
      </c>
      <c r="O10" s="1345">
        <f>COUNT('[4]26_京都府22:46_鹿児島県20'!O11)</f>
        <v>5</v>
      </c>
      <c r="P10" s="1347">
        <f>COUNT('[4]26_京都府22:46_鹿児島県20'!P11)</f>
        <v>5</v>
      </c>
      <c r="Q10" s="1344">
        <f>COUNT('[4]26_京都府22:46_鹿児島県20'!Q11)</f>
        <v>5</v>
      </c>
      <c r="R10" s="1344">
        <f>COUNT('[4]26_京都府22:46_鹿児島県20'!R11)</f>
        <v>5</v>
      </c>
      <c r="S10" s="1344">
        <f>COUNT('[4]26_京都府22:46_鹿児島県20'!S11)</f>
        <v>5</v>
      </c>
      <c r="T10" s="1344">
        <f>COUNT('[4]26_京都府22:46_鹿児島県20'!T11)</f>
        <v>5</v>
      </c>
      <c r="U10" s="1344">
        <f>COUNT('[4]26_京都府22:46_鹿児島県20'!U11)</f>
        <v>5</v>
      </c>
      <c r="V10" s="1345">
        <f>COUNT('[4]26_京都府22:46_鹿児島県20'!V11)</f>
        <v>5</v>
      </c>
      <c r="W10" s="1345">
        <f>COUNT('[4]26_京都府22:46_鹿児島県20'!W11)</f>
        <v>5</v>
      </c>
      <c r="X10" s="1349">
        <f>COUNT('[4]26_京都府22:46_鹿児島県20'!X11)</f>
        <v>5</v>
      </c>
      <c r="Y10" s="1372">
        <f>COUNT('[4]26_京都府22:46_鹿児島県20'!Y11)</f>
        <v>5</v>
      </c>
      <c r="Z10" s="1310"/>
    </row>
    <row r="11" spans="1:120" ht="13.5">
      <c r="B11" s="1373"/>
      <c r="C11" s="1340">
        <v>6</v>
      </c>
      <c r="D11" s="1351" t="s">
        <v>129</v>
      </c>
      <c r="E11" s="1371" t="s">
        <v>908</v>
      </c>
      <c r="F11" s="1343">
        <f>COUNT('[4]26_京都府22:46_鹿児島県20'!F12)</f>
        <v>5</v>
      </c>
      <c r="G11" s="1344">
        <f>COUNT('[4]26_京都府22:46_鹿児島県20'!G12)</f>
        <v>5</v>
      </c>
      <c r="H11" s="1344">
        <f>COUNT('[4]26_京都府22:46_鹿児島県20'!H12)</f>
        <v>5</v>
      </c>
      <c r="I11" s="1344">
        <f>COUNT('[4]26_京都府22:46_鹿児島県20'!I12)</f>
        <v>5</v>
      </c>
      <c r="J11" s="1344">
        <f>COUNT('[4]26_京都府22:46_鹿児島県20'!J12)</f>
        <v>5</v>
      </c>
      <c r="K11" s="1344">
        <f>COUNT('[4]26_京都府22:46_鹿児島県20'!K12)</f>
        <v>5</v>
      </c>
      <c r="L11" s="1345">
        <f>COUNT('[4]26_京都府22:46_鹿児島県20'!L12)</f>
        <v>5</v>
      </c>
      <c r="M11" s="1346">
        <f>COUNT('[4]26_京都府22:46_鹿児島県20'!M12)</f>
        <v>5</v>
      </c>
      <c r="N11" s="1345">
        <f>COUNT('[4]26_京都府22:46_鹿児島県20'!N12)</f>
        <v>5</v>
      </c>
      <c r="O11" s="1345">
        <f>COUNT('[4]26_京都府22:46_鹿児島県20'!O12)</f>
        <v>5</v>
      </c>
      <c r="P11" s="1347">
        <f>COUNT('[4]26_京都府22:46_鹿児島県20'!P12)</f>
        <v>5</v>
      </c>
      <c r="Q11" s="1344">
        <f>COUNT('[4]26_京都府22:46_鹿児島県20'!Q12)</f>
        <v>5</v>
      </c>
      <c r="R11" s="1344">
        <f>COUNT('[4]26_京都府22:46_鹿児島県20'!R12)</f>
        <v>5</v>
      </c>
      <c r="S11" s="1344">
        <f>COUNT('[4]26_京都府22:46_鹿児島県20'!S12)</f>
        <v>5</v>
      </c>
      <c r="T11" s="1344">
        <f>COUNT('[4]26_京都府22:46_鹿児島県20'!T12)</f>
        <v>5</v>
      </c>
      <c r="U11" s="1344">
        <f>COUNT('[4]26_京都府22:46_鹿児島県20'!U12)</f>
        <v>5</v>
      </c>
      <c r="V11" s="1345">
        <f>COUNT('[4]26_京都府22:46_鹿児島県20'!V12)</f>
        <v>5</v>
      </c>
      <c r="W11" s="1345">
        <f>COUNT('[4]26_京都府22:46_鹿児島県20'!W12)</f>
        <v>5</v>
      </c>
      <c r="X11" s="1349">
        <f>COUNT('[4]26_京都府22:46_鹿児島県20'!X12)</f>
        <v>5</v>
      </c>
      <c r="Y11" s="1372">
        <f>COUNT('[4]26_京都府22:46_鹿児島県20'!Y12)</f>
        <v>5</v>
      </c>
      <c r="Z11" s="1310"/>
    </row>
    <row r="12" spans="1:120" ht="14.25" thickBot="1">
      <c r="B12" s="1361" t="s">
        <v>130</v>
      </c>
      <c r="C12" s="1362">
        <v>7</v>
      </c>
      <c r="D12" s="1363" t="s">
        <v>307</v>
      </c>
      <c r="E12" s="1364" t="s">
        <v>309</v>
      </c>
      <c r="F12" s="1374">
        <f>COUNT('[4]26_京都府22:46_鹿児島県20'!F13)</f>
        <v>5</v>
      </c>
      <c r="G12" s="1366">
        <f>COUNT('[4]26_京都府22:46_鹿児島県20'!G13)</f>
        <v>5</v>
      </c>
      <c r="H12" s="1366">
        <f>COUNT('[4]26_京都府22:46_鹿児島県20'!H13)</f>
        <v>5</v>
      </c>
      <c r="I12" s="1366">
        <f>COUNT('[4]26_京都府22:46_鹿児島県20'!I13)</f>
        <v>5</v>
      </c>
      <c r="J12" s="1366">
        <f>COUNT('[4]26_京都府22:46_鹿児島県20'!J13)</f>
        <v>5</v>
      </c>
      <c r="K12" s="1366">
        <f>COUNT('[4]26_京都府22:46_鹿児島県20'!K13)</f>
        <v>5</v>
      </c>
      <c r="L12" s="1348">
        <f>COUNT('[4]26_京都府22:46_鹿児島県20'!L13)</f>
        <v>5</v>
      </c>
      <c r="M12" s="1375">
        <f>COUNT('[4]26_京都府22:46_鹿児島県20'!M13)</f>
        <v>5</v>
      </c>
      <c r="N12" s="1348">
        <f>COUNT('[4]26_京都府22:46_鹿児島県20'!N13)</f>
        <v>5</v>
      </c>
      <c r="O12" s="1345">
        <f>COUNT('[4]26_京都府22:46_鹿児島県20'!O13)</f>
        <v>5</v>
      </c>
      <c r="P12" s="1347">
        <f>COUNT('[4]26_京都府22:46_鹿児島県20'!P13)</f>
        <v>5</v>
      </c>
      <c r="Q12" s="1366">
        <f>COUNT('[4]26_京都府22:46_鹿児島県20'!Q13)</f>
        <v>5</v>
      </c>
      <c r="R12" s="1366">
        <f>COUNT('[4]26_京都府22:46_鹿児島県20'!R13)</f>
        <v>5</v>
      </c>
      <c r="S12" s="1366">
        <f>COUNT('[4]26_京都府22:46_鹿児島県20'!S13)</f>
        <v>5</v>
      </c>
      <c r="T12" s="1366">
        <f>COUNT('[4]26_京都府22:46_鹿児島県20'!T13)</f>
        <v>5</v>
      </c>
      <c r="U12" s="1366">
        <f>COUNT('[4]26_京都府22:46_鹿児島県20'!U13)</f>
        <v>5</v>
      </c>
      <c r="V12" s="1345">
        <f>COUNT('[4]26_京都府22:46_鹿児島県20'!V13)</f>
        <v>5</v>
      </c>
      <c r="W12" s="1345">
        <f>COUNT('[4]26_京都府22:46_鹿児島県20'!W13)</f>
        <v>5</v>
      </c>
      <c r="X12" s="1367">
        <f>COUNT('[4]26_京都府22:46_鹿児島県20'!X13)</f>
        <v>5</v>
      </c>
      <c r="Y12" s="1368">
        <f>COUNT('[4]26_京都府22:46_鹿児島県20'!Y13)</f>
        <v>5</v>
      </c>
      <c r="Z12" s="1310"/>
    </row>
    <row r="13" spans="1:120" ht="15" thickTop="1" thickBot="1">
      <c r="B13" s="1361" t="s">
        <v>14</v>
      </c>
      <c r="C13" s="1362">
        <v>8</v>
      </c>
      <c r="D13" s="1363" t="s">
        <v>14</v>
      </c>
      <c r="E13" s="1364" t="s">
        <v>311</v>
      </c>
      <c r="F13" s="1374">
        <f>COUNT('[4]26_京都府22:46_鹿児島県20'!F14)</f>
        <v>5</v>
      </c>
      <c r="G13" s="1366">
        <f>COUNT('[4]26_京都府22:46_鹿児島県20'!G14)</f>
        <v>5</v>
      </c>
      <c r="H13" s="1366">
        <f>COUNT('[4]26_京都府22:46_鹿児島県20'!H14)</f>
        <v>5</v>
      </c>
      <c r="I13" s="1366">
        <f>COUNT('[4]26_京都府22:46_鹿児島県20'!I14)</f>
        <v>5</v>
      </c>
      <c r="J13" s="1366">
        <f>COUNT('[4]26_京都府22:46_鹿児島県20'!J14)</f>
        <v>5</v>
      </c>
      <c r="K13" s="1376">
        <f>COUNT('[4]26_京都府22:46_鹿児島県20'!K14)</f>
        <v>5</v>
      </c>
      <c r="L13" s="1377">
        <f>COUNT('[4]26_京都府22:46_鹿児島県20'!L14)</f>
        <v>5</v>
      </c>
      <c r="M13" s="1377">
        <f>COUNT('[4]26_京都府22:46_鹿児島県20'!M14)</f>
        <v>5</v>
      </c>
      <c r="N13" s="1377">
        <f>COUNT('[4]26_京都府22:46_鹿児島県20'!N14)</f>
        <v>5</v>
      </c>
      <c r="O13" s="1378">
        <f>COUNT('[4]26_京都府22:46_鹿児島県20'!O14)</f>
        <v>5</v>
      </c>
      <c r="P13" s="1347">
        <f>COUNT('[4]26_京都府22:46_鹿児島県20'!P14)</f>
        <v>5</v>
      </c>
      <c r="Q13" s="1366">
        <f>COUNT('[4]26_京都府22:46_鹿児島県20'!Q14)</f>
        <v>5</v>
      </c>
      <c r="R13" s="1366">
        <f>COUNT('[4]26_京都府22:46_鹿児島県20'!R14)</f>
        <v>5</v>
      </c>
      <c r="S13" s="1366">
        <f>COUNT('[4]26_京都府22:46_鹿児島県20'!S14)</f>
        <v>5</v>
      </c>
      <c r="T13" s="1366">
        <f>COUNT('[4]26_京都府22:46_鹿児島県20'!T14)</f>
        <v>5</v>
      </c>
      <c r="U13" s="1366">
        <f>COUNT('[4]26_京都府22:46_鹿児島県20'!U14)</f>
        <v>5</v>
      </c>
      <c r="V13" s="1345">
        <f>COUNT('[4]26_京都府22:46_鹿児島県20'!V14)</f>
        <v>5</v>
      </c>
      <c r="W13" s="1345">
        <f>COUNT('[4]26_京都府22:46_鹿児島県20'!W14)</f>
        <v>5</v>
      </c>
      <c r="X13" s="1367">
        <f>COUNT('[4]26_京都府22:46_鹿児島県20'!X14)</f>
        <v>5</v>
      </c>
      <c r="Y13" s="1368">
        <f>COUNT('[4]26_京都府22:46_鹿児島県20'!Y14)</f>
        <v>5</v>
      </c>
      <c r="Z13" s="1310"/>
    </row>
    <row r="14" spans="1:120" ht="15" thickTop="1" thickBot="1">
      <c r="B14" s="1361"/>
      <c r="C14" s="1379"/>
      <c r="D14" s="1380" t="s">
        <v>418</v>
      </c>
      <c r="E14" s="1381" t="s">
        <v>731</v>
      </c>
      <c r="F14" s="1382">
        <f>COUNT('[4]26_京都府22:46_鹿児島県20'!F15)</f>
        <v>5</v>
      </c>
      <c r="G14" s="1383">
        <f>COUNT('[4]26_京都府22:46_鹿児島県20'!G15)</f>
        <v>5</v>
      </c>
      <c r="H14" s="1383">
        <f>COUNT('[4]26_京都府22:46_鹿児島県20'!H15)</f>
        <v>5</v>
      </c>
      <c r="I14" s="1383">
        <f>COUNT('[4]26_京都府22:46_鹿児島県20'!I15)</f>
        <v>5</v>
      </c>
      <c r="J14" s="1383">
        <f>COUNT('[4]26_京都府22:46_鹿児島県20'!J15)</f>
        <v>5</v>
      </c>
      <c r="K14" s="1383">
        <f>COUNT('[4]26_京都府22:46_鹿児島県20'!K15)</f>
        <v>5</v>
      </c>
      <c r="L14" s="1384">
        <f>COUNT('[4]26_京都府22:46_鹿児島県20'!L15)</f>
        <v>5</v>
      </c>
      <c r="M14" s="1383">
        <f>COUNT('[4]26_京都府22:46_鹿児島県20'!M15)</f>
        <v>5</v>
      </c>
      <c r="N14" s="1384">
        <f>COUNT('[4]26_京都府22:46_鹿児島県20'!N15)</f>
        <v>5</v>
      </c>
      <c r="O14" s="1385">
        <f>COUNT('[4]26_京都府22:46_鹿児島県20'!O15)</f>
        <v>5</v>
      </c>
      <c r="P14" s="1385">
        <f>COUNT('[4]26_京都府22:46_鹿児島県20'!P15)</f>
        <v>5</v>
      </c>
      <c r="Q14" s="1383">
        <f>COUNT('[4]26_京都府22:46_鹿児島県20'!Q15)</f>
        <v>5</v>
      </c>
      <c r="R14" s="1383">
        <f>COUNT('[4]26_京都府22:46_鹿児島県20'!R15)</f>
        <v>5</v>
      </c>
      <c r="S14" s="1383">
        <f>COUNT('[4]26_京都府22:46_鹿児島県20'!S15)</f>
        <v>5</v>
      </c>
      <c r="T14" s="1383">
        <f>COUNT('[4]26_京都府22:46_鹿児島県20'!T15)</f>
        <v>5</v>
      </c>
      <c r="U14" s="1383">
        <f>COUNT('[4]26_京都府22:46_鹿児島県20'!U15)</f>
        <v>5</v>
      </c>
      <c r="V14" s="1345">
        <f>COUNT('[4]26_京都府22:46_鹿児島県20'!V15)</f>
        <v>5</v>
      </c>
      <c r="W14" s="1345">
        <f>COUNT('[4]26_京都府22:46_鹿児島県20'!W15)</f>
        <v>5</v>
      </c>
      <c r="X14" s="1386">
        <f>COUNT('[4]26_京都府22:46_鹿児島県20'!X15)</f>
        <v>5</v>
      </c>
      <c r="Y14" s="1387">
        <f>COUNT('[4]26_京都府22:46_鹿児島県20'!Y15)</f>
        <v>5</v>
      </c>
      <c r="Z14" s="1310"/>
    </row>
    <row r="15" spans="1:120" ht="15" thickTop="1" thickBot="1">
      <c r="B15" s="1388"/>
      <c r="C15" s="1340">
        <v>9</v>
      </c>
      <c r="D15" s="1389" t="s">
        <v>131</v>
      </c>
      <c r="E15" s="1390" t="s">
        <v>912</v>
      </c>
      <c r="F15" s="1343">
        <f>COUNT('[4]26_京都府22:46_鹿児島県20'!F16)</f>
        <v>5</v>
      </c>
      <c r="G15" s="1344">
        <f>COUNT('[4]26_京都府22:46_鹿児島県20'!G16)</f>
        <v>5</v>
      </c>
      <c r="H15" s="1344">
        <f>COUNT('[4]26_京都府22:46_鹿児島県20'!H16)</f>
        <v>5</v>
      </c>
      <c r="I15" s="1344">
        <f>COUNT('[4]26_京都府22:46_鹿児島県20'!I16)</f>
        <v>5</v>
      </c>
      <c r="J15" s="1344">
        <f>COUNT('[4]26_京都府22:46_鹿児島県20'!J16)</f>
        <v>5</v>
      </c>
      <c r="K15" s="1344">
        <f>COUNT('[4]26_京都府22:46_鹿児島県20'!K16)</f>
        <v>5</v>
      </c>
      <c r="L15" s="1345">
        <f>COUNT('[4]26_京都府22:46_鹿児島県20'!L16)</f>
        <v>5</v>
      </c>
      <c r="M15" s="1346">
        <f>COUNT('[4]26_京都府22:46_鹿児島県20'!M16)</f>
        <v>5</v>
      </c>
      <c r="N15" s="1391">
        <f>COUNT('[4]26_京都府22:46_鹿児島県20'!N16)</f>
        <v>5</v>
      </c>
      <c r="O15" s="1392">
        <f>COUNT('[4]26_京都府22:46_鹿児島県20'!O16)</f>
        <v>5</v>
      </c>
      <c r="P15" s="1354">
        <f>COUNT('[4]26_京都府22:46_鹿児島県20'!P16)</f>
        <v>5</v>
      </c>
      <c r="Q15" s="1393">
        <f>COUNT('[4]26_京都府22:46_鹿児島県20'!Q16)</f>
        <v>5</v>
      </c>
      <c r="R15" s="1344">
        <f>COUNT('[4]26_京都府22:46_鹿児島県20'!R16)</f>
        <v>5</v>
      </c>
      <c r="S15" s="1344">
        <f>COUNT('[4]26_京都府22:46_鹿児島県20'!S16)</f>
        <v>5</v>
      </c>
      <c r="T15" s="1344">
        <f>COUNT('[4]26_京都府22:46_鹿児島県20'!T16)</f>
        <v>5</v>
      </c>
      <c r="U15" s="1344">
        <f>COUNT('[4]26_京都府22:46_鹿児島県20'!U16)</f>
        <v>5</v>
      </c>
      <c r="V15" s="1345">
        <f>COUNT('[4]26_京都府22:46_鹿児島県20'!V16)</f>
        <v>5</v>
      </c>
      <c r="W15" s="1345">
        <f>COUNT('[4]26_京都府22:46_鹿児島県20'!W16)</f>
        <v>5</v>
      </c>
      <c r="X15" s="1349">
        <f>COUNT('[4]26_京都府22:46_鹿児島県20'!X16)</f>
        <v>5</v>
      </c>
      <c r="Y15" s="1372">
        <f>COUNT('[4]26_京都府22:46_鹿児島県20'!Y16)</f>
        <v>5</v>
      </c>
      <c r="Z15" s="1310"/>
    </row>
    <row r="16" spans="1:120" ht="15" thickTop="1" thickBot="1">
      <c r="B16" s="1388"/>
      <c r="C16" s="1340">
        <v>10</v>
      </c>
      <c r="D16" s="1389" t="s">
        <v>132</v>
      </c>
      <c r="E16" s="1390" t="s">
        <v>913</v>
      </c>
      <c r="F16" s="1343">
        <f>COUNT('[4]26_京都府22:46_鹿児島県20'!F17)</f>
        <v>5</v>
      </c>
      <c r="G16" s="1344">
        <f>COUNT('[4]26_京都府22:46_鹿児島県20'!G17)</f>
        <v>5</v>
      </c>
      <c r="H16" s="1344">
        <f>COUNT('[4]26_京都府22:46_鹿児島県20'!H17)</f>
        <v>5</v>
      </c>
      <c r="I16" s="1344">
        <f>COUNT('[4]26_京都府22:46_鹿児島県20'!I17)</f>
        <v>5</v>
      </c>
      <c r="J16" s="1344">
        <f>COUNT('[4]26_京都府22:46_鹿児島県20'!J17)</f>
        <v>5</v>
      </c>
      <c r="K16" s="1344">
        <f>COUNT('[4]26_京都府22:46_鹿児島県20'!K17)</f>
        <v>5</v>
      </c>
      <c r="L16" s="1345">
        <f>COUNT('[4]26_京都府22:46_鹿児島県20'!L17)</f>
        <v>5</v>
      </c>
      <c r="M16" s="1346">
        <f>COUNT('[4]26_京都府22:46_鹿児島県20'!M17)</f>
        <v>5</v>
      </c>
      <c r="N16" s="1394">
        <f>COUNT('[4]26_京都府22:46_鹿児島県20'!N17)</f>
        <v>5</v>
      </c>
      <c r="O16" s="1392">
        <f>COUNT('[4]26_京都府22:46_鹿児島県20'!O17)</f>
        <v>5</v>
      </c>
      <c r="P16" s="1395">
        <f>COUNT('[4]26_京都府22:46_鹿児島県20'!P17)</f>
        <v>5</v>
      </c>
      <c r="Q16" s="1344">
        <f>COUNT('[4]26_京都府22:46_鹿児島県20'!Q17)</f>
        <v>5</v>
      </c>
      <c r="R16" s="1344">
        <f>COUNT('[4]26_京都府22:46_鹿児島県20'!R17)</f>
        <v>5</v>
      </c>
      <c r="S16" s="1344">
        <f>COUNT('[4]26_京都府22:46_鹿児島県20'!S17)</f>
        <v>5</v>
      </c>
      <c r="T16" s="1344">
        <f>COUNT('[4]26_京都府22:46_鹿児島県20'!T17)</f>
        <v>5</v>
      </c>
      <c r="U16" s="1344">
        <f>COUNT('[4]26_京都府22:46_鹿児島県20'!U17)</f>
        <v>5</v>
      </c>
      <c r="V16" s="1345">
        <f>COUNT('[4]26_京都府22:46_鹿児島県20'!V17)</f>
        <v>5</v>
      </c>
      <c r="W16" s="1345">
        <f>COUNT('[4]26_京都府22:46_鹿児島県20'!W17)</f>
        <v>5</v>
      </c>
      <c r="X16" s="1349">
        <f>COUNT('[4]26_京都府22:46_鹿児島県20'!X17)</f>
        <v>5</v>
      </c>
      <c r="Y16" s="1372">
        <f>COUNT('[4]26_京都府22:46_鹿児島県20'!Y17)</f>
        <v>5</v>
      </c>
      <c r="Z16" s="1310"/>
    </row>
    <row r="17" spans="2:26" ht="15" thickTop="1" thickBot="1">
      <c r="B17" s="1388"/>
      <c r="C17" s="1340">
        <v>11</v>
      </c>
      <c r="D17" s="1389" t="s">
        <v>133</v>
      </c>
      <c r="E17" s="1390" t="s">
        <v>914</v>
      </c>
      <c r="F17" s="1343">
        <f>COUNT('[4]26_京都府22:46_鹿児島県20'!F18)</f>
        <v>5</v>
      </c>
      <c r="G17" s="1344">
        <f>COUNT('[4]26_京都府22:46_鹿児島県20'!G18)</f>
        <v>5</v>
      </c>
      <c r="H17" s="1344">
        <f>COUNT('[4]26_京都府22:46_鹿児島県20'!H18)</f>
        <v>5</v>
      </c>
      <c r="I17" s="1344">
        <f>COUNT('[4]26_京都府22:46_鹿児島県20'!I18)</f>
        <v>5</v>
      </c>
      <c r="J17" s="1344">
        <f>COUNT('[4]26_京都府22:46_鹿児島県20'!J18)</f>
        <v>5</v>
      </c>
      <c r="K17" s="1344">
        <f>COUNT('[4]26_京都府22:46_鹿児島県20'!K18)</f>
        <v>5</v>
      </c>
      <c r="L17" s="1345">
        <f>COUNT('[4]26_京都府22:46_鹿児島県20'!L18)</f>
        <v>5</v>
      </c>
      <c r="M17" s="1396">
        <f>COUNT('[4]26_京都府22:46_鹿児島県20'!M18)</f>
        <v>5</v>
      </c>
      <c r="N17" s="1392">
        <f>COUNT('[4]26_京都府22:46_鹿児島県20'!N18)</f>
        <v>5</v>
      </c>
      <c r="O17" s="1397">
        <f>COUNT('[4]26_京都府22:46_鹿児島県20'!O18)</f>
        <v>5</v>
      </c>
      <c r="P17" s="1347">
        <f>COUNT('[4]26_京都府22:46_鹿児島県20'!P18)</f>
        <v>5</v>
      </c>
      <c r="Q17" s="1344">
        <f>COUNT('[4]26_京都府22:46_鹿児島県20'!Q18)</f>
        <v>5</v>
      </c>
      <c r="R17" s="1344">
        <f>COUNT('[4]26_京都府22:46_鹿児島県20'!R18)</f>
        <v>5</v>
      </c>
      <c r="S17" s="1344">
        <f>COUNT('[4]26_京都府22:46_鹿児島県20'!S18)</f>
        <v>5</v>
      </c>
      <c r="T17" s="1344">
        <f>COUNT('[4]26_京都府22:46_鹿児島県20'!T18)</f>
        <v>5</v>
      </c>
      <c r="U17" s="1344">
        <f>COUNT('[4]26_京都府22:46_鹿児島県20'!U18)</f>
        <v>5</v>
      </c>
      <c r="V17" s="1345">
        <f>COUNT('[4]26_京都府22:46_鹿児島県20'!V18)</f>
        <v>5</v>
      </c>
      <c r="W17" s="1345">
        <f>COUNT('[4]26_京都府22:46_鹿児島県20'!W18)</f>
        <v>5</v>
      </c>
      <c r="X17" s="1349">
        <f>COUNT('[4]26_京都府22:46_鹿児島県20'!X18)</f>
        <v>5</v>
      </c>
      <c r="Y17" s="1372">
        <f>COUNT('[4]26_京都府22:46_鹿児島県20'!Y18)</f>
        <v>5</v>
      </c>
      <c r="Z17" s="1310"/>
    </row>
    <row r="18" spans="2:26" ht="15" thickTop="1" thickBot="1">
      <c r="B18" s="1388"/>
      <c r="C18" s="1340">
        <v>12</v>
      </c>
      <c r="D18" s="1389" t="s">
        <v>915</v>
      </c>
      <c r="E18" s="1390" t="s">
        <v>916</v>
      </c>
      <c r="F18" s="1343">
        <f>COUNT('[4]26_京都府22:46_鹿児島県20'!F19)</f>
        <v>5</v>
      </c>
      <c r="G18" s="1344">
        <f>COUNT('[4]26_京都府22:46_鹿児島県20'!G19)</f>
        <v>5</v>
      </c>
      <c r="H18" s="1344">
        <f>COUNT('[4]26_京都府22:46_鹿児島県20'!H19)</f>
        <v>5</v>
      </c>
      <c r="I18" s="1344">
        <f>COUNT('[4]26_京都府22:46_鹿児島県20'!I19)</f>
        <v>5</v>
      </c>
      <c r="J18" s="1344">
        <f>COUNT('[4]26_京都府22:46_鹿児島県20'!J19)</f>
        <v>5</v>
      </c>
      <c r="K18" s="1344">
        <f>COUNT('[4]26_京都府22:46_鹿児島県20'!K19)</f>
        <v>5</v>
      </c>
      <c r="L18" s="1345">
        <f>COUNT('[4]26_京都府22:46_鹿児島県20'!L19)</f>
        <v>5</v>
      </c>
      <c r="M18" s="1375">
        <f>COUNT('[4]26_京都府22:46_鹿児島県20'!M19)</f>
        <v>5</v>
      </c>
      <c r="N18" s="1398">
        <f>COUNT('[4]26_京都府22:46_鹿児島県20'!N19)</f>
        <v>5</v>
      </c>
      <c r="O18" s="1345">
        <f>COUNT('[4]26_京都府22:46_鹿児島県20'!O19)</f>
        <v>5</v>
      </c>
      <c r="P18" s="1347">
        <f>COUNT('[4]26_京都府22:46_鹿児島県20'!P19)</f>
        <v>5</v>
      </c>
      <c r="Q18" s="1344">
        <f>COUNT('[4]26_京都府22:46_鹿児島県20'!Q19)</f>
        <v>5</v>
      </c>
      <c r="R18" s="1344">
        <f>COUNT('[4]26_京都府22:46_鹿児島県20'!R19)</f>
        <v>5</v>
      </c>
      <c r="S18" s="1344">
        <f>COUNT('[4]26_京都府22:46_鹿児島県20'!S19)</f>
        <v>5</v>
      </c>
      <c r="T18" s="1344">
        <f>COUNT('[4]26_京都府22:46_鹿児島県20'!T19)</f>
        <v>5</v>
      </c>
      <c r="U18" s="1344">
        <f>COUNT('[4]26_京都府22:46_鹿児島県20'!U19)</f>
        <v>5</v>
      </c>
      <c r="V18" s="1345">
        <f>COUNT('[4]26_京都府22:46_鹿児島県20'!V19)</f>
        <v>5</v>
      </c>
      <c r="W18" s="1345">
        <f>COUNT('[4]26_京都府22:46_鹿児島県20'!W19)</f>
        <v>5</v>
      </c>
      <c r="X18" s="1349">
        <f>COUNT('[4]26_京都府22:46_鹿児島県20'!X19)</f>
        <v>5</v>
      </c>
      <c r="Y18" s="1372">
        <f>COUNT('[4]26_京都府22:46_鹿児島県20'!Y19)</f>
        <v>5</v>
      </c>
      <c r="Z18" s="1310"/>
    </row>
    <row r="19" spans="2:26" ht="15" thickTop="1" thickBot="1">
      <c r="B19" s="1388"/>
      <c r="C19" s="1340">
        <v>13</v>
      </c>
      <c r="D19" s="1389" t="s">
        <v>134</v>
      </c>
      <c r="E19" s="1390" t="s">
        <v>917</v>
      </c>
      <c r="F19" s="1343">
        <f>COUNT('[4]26_京都府22:46_鹿児島県20'!F20)</f>
        <v>5</v>
      </c>
      <c r="G19" s="1344">
        <f>COUNT('[4]26_京都府22:46_鹿児島県20'!G20)</f>
        <v>5</v>
      </c>
      <c r="H19" s="1344">
        <f>COUNT('[4]26_京都府22:46_鹿児島県20'!H20)</f>
        <v>5</v>
      </c>
      <c r="I19" s="1344">
        <f>COUNT('[4]26_京都府22:46_鹿児島県20'!I20)</f>
        <v>5</v>
      </c>
      <c r="J19" s="1344">
        <f>COUNT('[4]26_京都府22:46_鹿児島県20'!J20)</f>
        <v>5</v>
      </c>
      <c r="K19" s="1344">
        <f>COUNT('[4]26_京都府22:46_鹿児島県20'!K20)</f>
        <v>5</v>
      </c>
      <c r="L19" s="1391">
        <f>COUNT('[4]26_京都府22:46_鹿児島県20'!L20)</f>
        <v>5</v>
      </c>
      <c r="M19" s="1399">
        <f>COUNT('[4]26_京都府22:46_鹿児島県20'!M20)</f>
        <v>5</v>
      </c>
      <c r="N19" s="1378">
        <f>COUNT('[4]26_京都府22:46_鹿児島県20'!N20)</f>
        <v>5</v>
      </c>
      <c r="O19" s="1345">
        <f>COUNT('[4]26_京都府22:46_鹿児島県20'!O20)</f>
        <v>5</v>
      </c>
      <c r="P19" s="1347">
        <f>COUNT('[4]26_京都府22:46_鹿児島県20'!P20)</f>
        <v>5</v>
      </c>
      <c r="Q19" s="1344">
        <f>COUNT('[4]26_京都府22:46_鹿児島県20'!Q20)</f>
        <v>5</v>
      </c>
      <c r="R19" s="1344">
        <f>COUNT('[4]26_京都府22:46_鹿児島県20'!R20)</f>
        <v>5</v>
      </c>
      <c r="S19" s="1344">
        <f>COUNT('[4]26_京都府22:46_鹿児島県20'!S20)</f>
        <v>5</v>
      </c>
      <c r="T19" s="1344">
        <f>COUNT('[4]26_京都府22:46_鹿児島県20'!T20)</f>
        <v>5</v>
      </c>
      <c r="U19" s="1344">
        <f>COUNT('[4]26_京都府22:46_鹿児島県20'!U20)</f>
        <v>5</v>
      </c>
      <c r="V19" s="1345">
        <f>COUNT('[4]26_京都府22:46_鹿児島県20'!V20)</f>
        <v>5</v>
      </c>
      <c r="W19" s="1345">
        <f>COUNT('[4]26_京都府22:46_鹿児島県20'!W20)</f>
        <v>5</v>
      </c>
      <c r="X19" s="1349">
        <f>COUNT('[4]26_京都府22:46_鹿児島県20'!X20)</f>
        <v>5</v>
      </c>
      <c r="Y19" s="1372">
        <f>COUNT('[4]26_京都府22:46_鹿児島県20'!Y20)</f>
        <v>5</v>
      </c>
      <c r="Z19" s="1310"/>
    </row>
    <row r="20" spans="2:26" ht="15" thickTop="1" thickBot="1">
      <c r="B20" s="1388"/>
      <c r="C20" s="1340">
        <v>14</v>
      </c>
      <c r="D20" s="1389" t="s">
        <v>135</v>
      </c>
      <c r="E20" s="1390" t="s">
        <v>918</v>
      </c>
      <c r="F20" s="1343">
        <f>COUNT('[4]26_京都府22:46_鹿児島県20'!F21)</f>
        <v>5</v>
      </c>
      <c r="G20" s="1344">
        <f>COUNT('[4]26_京都府22:46_鹿児島県20'!G21)</f>
        <v>5</v>
      </c>
      <c r="H20" s="1344">
        <f>COUNT('[4]26_京都府22:46_鹿児島県20'!H21)</f>
        <v>5</v>
      </c>
      <c r="I20" s="1344">
        <f>COUNT('[4]26_京都府22:46_鹿児島県20'!I21)</f>
        <v>5</v>
      </c>
      <c r="J20" s="1344">
        <f>COUNT('[4]26_京都府22:46_鹿児島県20'!J21)</f>
        <v>5</v>
      </c>
      <c r="K20" s="1344">
        <f>COUNT('[4]26_京都府22:46_鹿児島県20'!K21)</f>
        <v>5</v>
      </c>
      <c r="L20" s="1394">
        <f>COUNT('[4]26_京都府22:46_鹿児島県20'!L21)</f>
        <v>5</v>
      </c>
      <c r="M20" s="1399">
        <f>COUNT('[4]26_京都府22:46_鹿児島県20'!M21)</f>
        <v>5</v>
      </c>
      <c r="N20" s="1378">
        <f>COUNT('[4]26_京都府22:46_鹿児島県20'!N21)</f>
        <v>5</v>
      </c>
      <c r="O20" s="1345">
        <f>COUNT('[4]26_京都府22:46_鹿児島県20'!O21)</f>
        <v>5</v>
      </c>
      <c r="P20" s="1347">
        <f>COUNT('[4]26_京都府22:46_鹿児島県20'!P21)</f>
        <v>5</v>
      </c>
      <c r="Q20" s="1344">
        <f>COUNT('[4]26_京都府22:46_鹿児島県20'!Q21)</f>
        <v>5</v>
      </c>
      <c r="R20" s="1344">
        <f>COUNT('[4]26_京都府22:46_鹿児島県20'!R21)</f>
        <v>5</v>
      </c>
      <c r="S20" s="1344">
        <f>COUNT('[4]26_京都府22:46_鹿児島県20'!S21)</f>
        <v>5</v>
      </c>
      <c r="T20" s="1344">
        <f>COUNT('[4]26_京都府22:46_鹿児島県20'!T21)</f>
        <v>5</v>
      </c>
      <c r="U20" s="1344">
        <f>COUNT('[4]26_京都府22:46_鹿児島県20'!U21)</f>
        <v>5</v>
      </c>
      <c r="V20" s="1345">
        <f>COUNT('[4]26_京都府22:46_鹿児島県20'!V21)</f>
        <v>5</v>
      </c>
      <c r="W20" s="1345">
        <f>COUNT('[4]26_京都府22:46_鹿児島県20'!W21)</f>
        <v>5</v>
      </c>
      <c r="X20" s="1349">
        <f>COUNT('[4]26_京都府22:46_鹿児島県20'!X21)</f>
        <v>5</v>
      </c>
      <c r="Y20" s="1372">
        <f>COUNT('[4]26_京都府22:46_鹿児島県20'!Y21)</f>
        <v>5</v>
      </c>
      <c r="Z20" s="1310"/>
    </row>
    <row r="21" spans="2:26" ht="15" thickTop="1" thickBot="1">
      <c r="B21" s="1388"/>
      <c r="C21" s="1340">
        <v>15</v>
      </c>
      <c r="D21" s="1389" t="s">
        <v>136</v>
      </c>
      <c r="E21" s="1390" t="s">
        <v>919</v>
      </c>
      <c r="F21" s="1343">
        <f>COUNT('[4]26_京都府22:46_鹿児島県20'!F22)</f>
        <v>5</v>
      </c>
      <c r="G21" s="1344">
        <f>COUNT('[4]26_京都府22:46_鹿児島県20'!G22)</f>
        <v>5</v>
      </c>
      <c r="H21" s="1344">
        <f>COUNT('[4]26_京都府22:46_鹿児島県20'!H22)</f>
        <v>5</v>
      </c>
      <c r="I21" s="1344">
        <f>COUNT('[4]26_京都府22:46_鹿児島県20'!I22)</f>
        <v>5</v>
      </c>
      <c r="J21" s="1344">
        <f>COUNT('[4]26_京都府22:46_鹿児島県20'!J22)</f>
        <v>5</v>
      </c>
      <c r="K21" s="1353">
        <f>COUNT('[4]26_京都府22:46_鹿児島県20'!K22)</f>
        <v>5</v>
      </c>
      <c r="L21" s="1392">
        <f>COUNT('[4]26_京都府22:46_鹿児島県20'!L22)</f>
        <v>5</v>
      </c>
      <c r="M21" s="1399">
        <f>COUNT('[4]26_京都府22:46_鹿児島県20'!M22)</f>
        <v>5</v>
      </c>
      <c r="N21" s="1378">
        <f>COUNT('[4]26_京都府22:46_鹿児島県20'!N22)</f>
        <v>5</v>
      </c>
      <c r="O21" s="1345">
        <f>COUNT('[4]26_京都府22:46_鹿児島県20'!O22)</f>
        <v>5</v>
      </c>
      <c r="P21" s="1347">
        <f>COUNT('[4]26_京都府22:46_鹿児島県20'!P22)</f>
        <v>5</v>
      </c>
      <c r="Q21" s="1344">
        <f>COUNT('[4]26_京都府22:46_鹿児島県20'!Q22)</f>
        <v>5</v>
      </c>
      <c r="R21" s="1344">
        <f>COUNT('[4]26_京都府22:46_鹿児島県20'!R22)</f>
        <v>5</v>
      </c>
      <c r="S21" s="1344">
        <f>COUNT('[4]26_京都府22:46_鹿児島県20'!S22)</f>
        <v>5</v>
      </c>
      <c r="T21" s="1344">
        <f>COUNT('[4]26_京都府22:46_鹿児島県20'!T22)</f>
        <v>5</v>
      </c>
      <c r="U21" s="1344">
        <f>COUNT('[4]26_京都府22:46_鹿児島県20'!U22)</f>
        <v>5</v>
      </c>
      <c r="V21" s="1345">
        <f>COUNT('[4]26_京都府22:46_鹿児島県20'!V22)</f>
        <v>5</v>
      </c>
      <c r="W21" s="1345">
        <f>COUNT('[4]26_京都府22:46_鹿児島県20'!W22)</f>
        <v>5</v>
      </c>
      <c r="X21" s="1349">
        <f>COUNT('[4]26_京都府22:46_鹿児島県20'!X22)</f>
        <v>5</v>
      </c>
      <c r="Y21" s="1372">
        <f>COUNT('[4]26_京都府22:46_鹿児島県20'!Y22)</f>
        <v>5</v>
      </c>
      <c r="Z21" s="1310"/>
    </row>
    <row r="22" spans="2:26" ht="15" thickTop="1" thickBot="1">
      <c r="B22" s="1388"/>
      <c r="C22" s="1340">
        <v>16</v>
      </c>
      <c r="D22" s="1389" t="s">
        <v>920</v>
      </c>
      <c r="E22" s="1390" t="s">
        <v>921</v>
      </c>
      <c r="F22" s="1343">
        <f>COUNT('[4]26_京都府22:46_鹿児島県20'!F23)</f>
        <v>5</v>
      </c>
      <c r="G22" s="1344">
        <f>COUNT('[4]26_京都府22:46_鹿児島県20'!G23)</f>
        <v>5</v>
      </c>
      <c r="H22" s="1344">
        <f>COUNT('[4]26_京都府22:46_鹿児島県20'!H23)</f>
        <v>5</v>
      </c>
      <c r="I22" s="1344">
        <f>COUNT('[4]26_京都府22:46_鹿児島県20'!I23)</f>
        <v>5</v>
      </c>
      <c r="J22" s="1344">
        <f>COUNT('[4]26_京都府22:46_鹿児島県20'!J23)</f>
        <v>5</v>
      </c>
      <c r="K22" s="1353">
        <f>COUNT('[4]26_京都府22:46_鹿児島県20'!K23)</f>
        <v>5</v>
      </c>
      <c r="L22" s="1392">
        <f>COUNT('[4]26_京都府22:46_鹿児島県20'!L23)</f>
        <v>5</v>
      </c>
      <c r="M22" s="1400">
        <f>COUNT('[4]26_京都府22:46_鹿児島県20'!M23)</f>
        <v>5</v>
      </c>
      <c r="N22" s="1345">
        <f>COUNT('[4]26_京都府22:46_鹿児島県20'!N23)</f>
        <v>5</v>
      </c>
      <c r="O22" s="1348">
        <f>COUNT('[4]26_京都府22:46_鹿児島県20'!O23)</f>
        <v>5</v>
      </c>
      <c r="P22" s="1347">
        <f>COUNT('[4]26_京都府22:46_鹿児島県20'!P23)</f>
        <v>5</v>
      </c>
      <c r="Q22" s="1344">
        <f>COUNT('[4]26_京都府22:46_鹿児島県20'!Q23)</f>
        <v>5</v>
      </c>
      <c r="R22" s="1344">
        <f>COUNT('[4]26_京都府22:46_鹿児島県20'!R23)</f>
        <v>5</v>
      </c>
      <c r="S22" s="1344">
        <f>COUNT('[4]26_京都府22:46_鹿児島県20'!S23)</f>
        <v>5</v>
      </c>
      <c r="T22" s="1344">
        <f>COUNT('[4]26_京都府22:46_鹿児島県20'!T23)</f>
        <v>5</v>
      </c>
      <c r="U22" s="1344">
        <f>COUNT('[4]26_京都府22:46_鹿児島県20'!U23)</f>
        <v>5</v>
      </c>
      <c r="V22" s="1345">
        <f>COUNT('[4]26_京都府22:46_鹿児島県20'!V23)</f>
        <v>5</v>
      </c>
      <c r="W22" s="1345">
        <f>COUNT('[4]26_京都府22:46_鹿児島県20'!W23)</f>
        <v>5</v>
      </c>
      <c r="X22" s="1349">
        <f>COUNT('[4]26_京都府22:46_鹿児島県20'!X23)</f>
        <v>5</v>
      </c>
      <c r="Y22" s="1372">
        <f>COUNT('[4]26_京都府22:46_鹿児島県20'!Y23)</f>
        <v>5</v>
      </c>
      <c r="Z22" s="1310"/>
    </row>
    <row r="23" spans="2:26" ht="15" thickTop="1" thickBot="1">
      <c r="B23" s="1388"/>
      <c r="C23" s="1340">
        <v>17</v>
      </c>
      <c r="D23" s="1389" t="s">
        <v>138</v>
      </c>
      <c r="E23" s="1390" t="s">
        <v>922</v>
      </c>
      <c r="F23" s="1343">
        <f>COUNT('[4]26_京都府22:46_鹿児島県20'!F24)</f>
        <v>5</v>
      </c>
      <c r="G23" s="1344">
        <f>COUNT('[4]26_京都府22:46_鹿児島県20'!G24)</f>
        <v>5</v>
      </c>
      <c r="H23" s="1344">
        <f>COUNT('[4]26_京都府22:46_鹿児島県20'!H24)</f>
        <v>5</v>
      </c>
      <c r="I23" s="1344">
        <f>COUNT('[4]26_京都府22:46_鹿児島県20'!I24)</f>
        <v>5</v>
      </c>
      <c r="J23" s="1344">
        <f>COUNT('[4]26_京都府22:46_鹿児島県20'!J24)</f>
        <v>5</v>
      </c>
      <c r="K23" s="1344">
        <f>COUNT('[4]26_京都府22:46_鹿児島県20'!K24)</f>
        <v>5</v>
      </c>
      <c r="L23" s="1398">
        <f>COUNT('[4]26_京都府22:46_鹿児島県20'!L24)</f>
        <v>5</v>
      </c>
      <c r="M23" s="1346">
        <f>COUNT('[4]26_京都府22:46_鹿児島県20'!M24)</f>
        <v>5</v>
      </c>
      <c r="N23" s="1391">
        <f>COUNT('[4]26_京都府22:46_鹿児島県20'!N24)</f>
        <v>5</v>
      </c>
      <c r="O23" s="1392">
        <f>COUNT('[4]26_京都府22:46_鹿児島県20'!O24)</f>
        <v>5</v>
      </c>
      <c r="P23" s="1401">
        <f>COUNT('[4]26_京都府22:46_鹿児島県20'!P24)</f>
        <v>5</v>
      </c>
      <c r="Q23" s="1344">
        <f>COUNT('[4]26_京都府22:46_鹿児島県20'!Q24)</f>
        <v>5</v>
      </c>
      <c r="R23" s="1344">
        <f>COUNT('[4]26_京都府22:46_鹿児島県20'!R24)</f>
        <v>5</v>
      </c>
      <c r="S23" s="1344">
        <f>COUNT('[4]26_京都府22:46_鹿児島県20'!S24)</f>
        <v>5</v>
      </c>
      <c r="T23" s="1344">
        <f>COUNT('[4]26_京都府22:46_鹿児島県20'!T24)</f>
        <v>5</v>
      </c>
      <c r="U23" s="1344">
        <f>COUNT('[4]26_京都府22:46_鹿児島県20'!U24)</f>
        <v>5</v>
      </c>
      <c r="V23" s="1345">
        <f>COUNT('[4]26_京都府22:46_鹿児島県20'!V24)</f>
        <v>5</v>
      </c>
      <c r="W23" s="1345">
        <f>COUNT('[4]26_京都府22:46_鹿児島県20'!W24)</f>
        <v>5</v>
      </c>
      <c r="X23" s="1349">
        <f>COUNT('[4]26_京都府22:46_鹿児島県20'!X24)</f>
        <v>5</v>
      </c>
      <c r="Y23" s="1372">
        <f>COUNT('[4]26_京都府22:46_鹿児島県20'!Y24)</f>
        <v>5</v>
      </c>
      <c r="Z23" s="1310"/>
    </row>
    <row r="24" spans="2:26" ht="14.25" thickTop="1">
      <c r="B24" s="1388" t="s">
        <v>18</v>
      </c>
      <c r="C24" s="1340">
        <v>18</v>
      </c>
      <c r="D24" s="1389" t="s">
        <v>139</v>
      </c>
      <c r="E24" s="1390" t="s">
        <v>1194</v>
      </c>
      <c r="F24" s="1343">
        <f>COUNT('[4]26_京都府22:46_鹿児島県20'!F25)</f>
        <v>5</v>
      </c>
      <c r="G24" s="1344">
        <f>COUNT('[4]26_京都府22:46_鹿児島県20'!G25)</f>
        <v>5</v>
      </c>
      <c r="H24" s="1344">
        <f>COUNT('[4]26_京都府22:46_鹿児島県20'!H25)</f>
        <v>5</v>
      </c>
      <c r="I24" s="1344">
        <f>COUNT('[4]26_京都府22:46_鹿児島県20'!I25)</f>
        <v>5</v>
      </c>
      <c r="J24" s="1344">
        <f>COUNT('[4]26_京都府22:46_鹿児島県20'!J25)</f>
        <v>5</v>
      </c>
      <c r="K24" s="1344">
        <f>COUNT('[4]26_京都府22:46_鹿児島県20'!K25)</f>
        <v>5</v>
      </c>
      <c r="L24" s="1345">
        <f>COUNT('[4]26_京都府22:46_鹿児島県20'!L25)</f>
        <v>5</v>
      </c>
      <c r="M24" s="1346">
        <f>COUNT('[4]26_京都府22:46_鹿児島県20'!M25)</f>
        <v>5</v>
      </c>
      <c r="N24" s="1345">
        <f>COUNT('[4]26_京都府22:46_鹿児島県20'!N25)</f>
        <v>5</v>
      </c>
      <c r="O24" s="1398">
        <f>COUNT('[4]26_京都府22:46_鹿児島県20'!O25)</f>
        <v>5</v>
      </c>
      <c r="P24" s="1347">
        <f>COUNT('[4]26_京都府22:46_鹿児島県20'!P25)</f>
        <v>5</v>
      </c>
      <c r="Q24" s="1344">
        <f>COUNT('[4]26_京都府22:46_鹿児島県20'!Q25)</f>
        <v>5</v>
      </c>
      <c r="R24" s="1344">
        <f>COUNT('[4]26_京都府22:46_鹿児島県20'!R25)</f>
        <v>5</v>
      </c>
      <c r="S24" s="1344">
        <f>COUNT('[4]26_京都府22:46_鹿児島県20'!S25)</f>
        <v>5</v>
      </c>
      <c r="T24" s="1344">
        <f>COUNT('[4]26_京都府22:46_鹿児島県20'!T25)</f>
        <v>5</v>
      </c>
      <c r="U24" s="1344">
        <f>COUNT('[4]26_京都府22:46_鹿児島県20'!U25)</f>
        <v>5</v>
      </c>
      <c r="V24" s="1345">
        <f>COUNT('[4]26_京都府22:46_鹿児島県20'!V25)</f>
        <v>5</v>
      </c>
      <c r="W24" s="1345">
        <f>COUNT('[4]26_京都府22:46_鹿児島県20'!W25)</f>
        <v>5</v>
      </c>
      <c r="X24" s="1349">
        <f>COUNT('[4]26_京都府22:46_鹿児島県20'!X25)</f>
        <v>5</v>
      </c>
      <c r="Y24" s="1372">
        <f>COUNT('[4]26_京都府22:46_鹿児島県20'!Y25)</f>
        <v>5</v>
      </c>
      <c r="Z24" s="1310"/>
    </row>
    <row r="25" spans="2:26" ht="13.5">
      <c r="B25" s="1388"/>
      <c r="C25" s="1340">
        <v>19</v>
      </c>
      <c r="D25" s="1389" t="s">
        <v>140</v>
      </c>
      <c r="E25" s="1390" t="s">
        <v>1195</v>
      </c>
      <c r="F25" s="1343">
        <f>COUNT('[4]26_京都府22:46_鹿児島県20'!F26)</f>
        <v>5</v>
      </c>
      <c r="G25" s="1344">
        <f>COUNT('[4]26_京都府22:46_鹿児島県20'!G26)</f>
        <v>5</v>
      </c>
      <c r="H25" s="1344">
        <f>COUNT('[4]26_京都府22:46_鹿児島県20'!H26)</f>
        <v>5</v>
      </c>
      <c r="I25" s="1344">
        <f>COUNT('[4]26_京都府22:46_鹿児島県20'!I26)</f>
        <v>5</v>
      </c>
      <c r="J25" s="1344">
        <f>COUNT('[4]26_京都府22:46_鹿児島県20'!J26)</f>
        <v>5</v>
      </c>
      <c r="K25" s="1344">
        <f>COUNT('[4]26_京都府22:46_鹿児島県20'!K26)</f>
        <v>5</v>
      </c>
      <c r="L25" s="1345">
        <f>COUNT('[4]26_京都府22:46_鹿児島県20'!L26)</f>
        <v>5</v>
      </c>
      <c r="M25" s="1346">
        <f>COUNT('[4]26_京都府22:46_鹿児島県20'!M26)</f>
        <v>5</v>
      </c>
      <c r="N25" s="1345">
        <f>COUNT('[4]26_京都府22:46_鹿児島県20'!N26)</f>
        <v>5</v>
      </c>
      <c r="O25" s="1345">
        <f>COUNT('[4]26_京都府22:46_鹿児島県20'!O26)</f>
        <v>5</v>
      </c>
      <c r="P25" s="1347">
        <f>COUNT('[4]26_京都府22:46_鹿児島県20'!P26)</f>
        <v>5</v>
      </c>
      <c r="Q25" s="1344">
        <f>COUNT('[4]26_京都府22:46_鹿児島県20'!Q26)</f>
        <v>5</v>
      </c>
      <c r="R25" s="1344">
        <f>COUNT('[4]26_京都府22:46_鹿児島県20'!R26)</f>
        <v>5</v>
      </c>
      <c r="S25" s="1344">
        <f>COUNT('[4]26_京都府22:46_鹿児島県20'!S26)</f>
        <v>5</v>
      </c>
      <c r="T25" s="1344">
        <f>COUNT('[4]26_京都府22:46_鹿児島県20'!T26)</f>
        <v>5</v>
      </c>
      <c r="U25" s="1344">
        <f>COUNT('[4]26_京都府22:46_鹿児島県20'!U26)</f>
        <v>5</v>
      </c>
      <c r="V25" s="1345">
        <f>COUNT('[4]26_京都府22:46_鹿児島県20'!V26)</f>
        <v>5</v>
      </c>
      <c r="W25" s="1345">
        <f>COUNT('[4]26_京都府22:46_鹿児島県20'!W26)</f>
        <v>5</v>
      </c>
      <c r="X25" s="1349">
        <f>COUNT('[4]26_京都府22:46_鹿児島県20'!X26)</f>
        <v>5</v>
      </c>
      <c r="Y25" s="1372">
        <f>COUNT('[4]26_京都府22:46_鹿児島県20'!Y26)</f>
        <v>5</v>
      </c>
      <c r="Z25" s="1310"/>
    </row>
    <row r="26" spans="2:26" ht="13.5">
      <c r="B26" s="1388"/>
      <c r="C26" s="1340">
        <v>20</v>
      </c>
      <c r="D26" s="1389" t="s">
        <v>141</v>
      </c>
      <c r="E26" s="1390" t="s">
        <v>925</v>
      </c>
      <c r="F26" s="1343">
        <f>COUNT('[4]26_京都府22:46_鹿児島県20'!F27)</f>
        <v>5</v>
      </c>
      <c r="G26" s="1344">
        <f>COUNT('[4]26_京都府22:46_鹿児島県20'!G27)</f>
        <v>5</v>
      </c>
      <c r="H26" s="1344">
        <f>COUNT('[4]26_京都府22:46_鹿児島県20'!H27)</f>
        <v>5</v>
      </c>
      <c r="I26" s="1344">
        <f>COUNT('[4]26_京都府22:46_鹿児島県20'!I27)</f>
        <v>5</v>
      </c>
      <c r="J26" s="1344">
        <f>COUNT('[4]26_京都府22:46_鹿児島県20'!J27)</f>
        <v>5</v>
      </c>
      <c r="K26" s="1344">
        <f>COUNT('[4]26_京都府22:46_鹿児島県20'!K27)</f>
        <v>5</v>
      </c>
      <c r="L26" s="1345">
        <f>COUNT('[4]26_京都府22:46_鹿児島県20'!L27)</f>
        <v>5</v>
      </c>
      <c r="M26" s="1346">
        <f>COUNT('[4]26_京都府22:46_鹿児島県20'!M27)</f>
        <v>5</v>
      </c>
      <c r="N26" s="1345">
        <f>COUNT('[4]26_京都府22:46_鹿児島県20'!N27)</f>
        <v>5</v>
      </c>
      <c r="O26" s="1345">
        <f>COUNT('[4]26_京都府22:46_鹿児島県20'!O27)</f>
        <v>5</v>
      </c>
      <c r="P26" s="1347">
        <f>COUNT('[4]26_京都府22:46_鹿児島県20'!P27)</f>
        <v>5</v>
      </c>
      <c r="Q26" s="1344">
        <f>COUNT('[4]26_京都府22:46_鹿児島県20'!Q27)</f>
        <v>5</v>
      </c>
      <c r="R26" s="1344">
        <f>COUNT('[4]26_京都府22:46_鹿児島県20'!R27)</f>
        <v>5</v>
      </c>
      <c r="S26" s="1344">
        <f>COUNT('[4]26_京都府22:46_鹿児島県20'!S27)</f>
        <v>5</v>
      </c>
      <c r="T26" s="1344">
        <f>COUNT('[4]26_京都府22:46_鹿児島県20'!T27)</f>
        <v>5</v>
      </c>
      <c r="U26" s="1344">
        <f>COUNT('[4]26_京都府22:46_鹿児島県20'!U27)</f>
        <v>5</v>
      </c>
      <c r="V26" s="1345">
        <f>COUNT('[4]26_京都府22:46_鹿児島県20'!V27)</f>
        <v>5</v>
      </c>
      <c r="W26" s="1345">
        <f>COUNT('[4]26_京都府22:46_鹿児島県20'!W27)</f>
        <v>5</v>
      </c>
      <c r="X26" s="1349">
        <f>COUNT('[4]26_京都府22:46_鹿児島県20'!X27)</f>
        <v>5</v>
      </c>
      <c r="Y26" s="1372">
        <f>COUNT('[4]26_京都府22:46_鹿児島県20'!Y27)</f>
        <v>5</v>
      </c>
      <c r="Z26" s="1310"/>
    </row>
    <row r="27" spans="2:26" ht="13.5">
      <c r="B27" s="1388"/>
      <c r="C27" s="1340">
        <v>21</v>
      </c>
      <c r="D27" s="1389" t="s">
        <v>142</v>
      </c>
      <c r="E27" s="1390" t="s">
        <v>926</v>
      </c>
      <c r="F27" s="1343">
        <f>COUNT('[4]26_京都府22:46_鹿児島県20'!F28)</f>
        <v>5</v>
      </c>
      <c r="G27" s="1344">
        <f>COUNT('[4]26_京都府22:46_鹿児島県20'!G28)</f>
        <v>5</v>
      </c>
      <c r="H27" s="1344">
        <f>COUNT('[4]26_京都府22:46_鹿児島県20'!H28)</f>
        <v>5</v>
      </c>
      <c r="I27" s="1344">
        <f>COUNT('[4]26_京都府22:46_鹿児島県20'!I28)</f>
        <v>5</v>
      </c>
      <c r="J27" s="1344">
        <f>COUNT('[4]26_京都府22:46_鹿児島県20'!J28)</f>
        <v>5</v>
      </c>
      <c r="K27" s="1344">
        <f>COUNT('[4]26_京都府22:46_鹿児島県20'!K28)</f>
        <v>5</v>
      </c>
      <c r="L27" s="1345">
        <f>COUNT('[4]26_京都府22:46_鹿児島県20'!L28)</f>
        <v>5</v>
      </c>
      <c r="M27" s="1346">
        <f>COUNT('[4]26_京都府22:46_鹿児島県20'!M28)</f>
        <v>5</v>
      </c>
      <c r="N27" s="1345">
        <f>COUNT('[4]26_京都府22:46_鹿児島県20'!N28)</f>
        <v>5</v>
      </c>
      <c r="O27" s="1345">
        <f>COUNT('[4]26_京都府22:46_鹿児島県20'!O28)</f>
        <v>5</v>
      </c>
      <c r="P27" s="1347">
        <f>COUNT('[4]26_京都府22:46_鹿児島県20'!P28)</f>
        <v>5</v>
      </c>
      <c r="Q27" s="1344">
        <f>COUNT('[4]26_京都府22:46_鹿児島県20'!Q28)</f>
        <v>5</v>
      </c>
      <c r="R27" s="1344">
        <f>COUNT('[4]26_京都府22:46_鹿児島県20'!R28)</f>
        <v>5</v>
      </c>
      <c r="S27" s="1344">
        <f>COUNT('[4]26_京都府22:46_鹿児島県20'!S28)</f>
        <v>5</v>
      </c>
      <c r="T27" s="1344">
        <f>COUNT('[4]26_京都府22:46_鹿児島県20'!T28)</f>
        <v>5</v>
      </c>
      <c r="U27" s="1344">
        <f>COUNT('[4]26_京都府22:46_鹿児島県20'!U28)</f>
        <v>5</v>
      </c>
      <c r="V27" s="1345">
        <f>COUNT('[4]26_京都府22:46_鹿児島県20'!V28)</f>
        <v>5</v>
      </c>
      <c r="W27" s="1345">
        <f>COUNT('[4]26_京都府22:46_鹿児島県20'!W28)</f>
        <v>5</v>
      </c>
      <c r="X27" s="1349">
        <f>COUNT('[4]26_京都府22:46_鹿児島県20'!X28)</f>
        <v>5</v>
      </c>
      <c r="Y27" s="1372">
        <f>COUNT('[4]26_京都府22:46_鹿児島県20'!Y28)</f>
        <v>5</v>
      </c>
      <c r="Z27" s="1310"/>
    </row>
    <row r="28" spans="2:26" ht="13.5">
      <c r="B28" s="1388"/>
      <c r="C28" s="1340">
        <v>22</v>
      </c>
      <c r="D28" s="1389" t="s">
        <v>143</v>
      </c>
      <c r="E28" s="1390" t="s">
        <v>927</v>
      </c>
      <c r="F28" s="1343">
        <f>COUNT('[4]26_京都府22:46_鹿児島県20'!F29)</f>
        <v>5</v>
      </c>
      <c r="G28" s="1344">
        <f>COUNT('[4]26_京都府22:46_鹿児島県20'!G29)</f>
        <v>5</v>
      </c>
      <c r="H28" s="1344">
        <f>COUNT('[4]26_京都府22:46_鹿児島県20'!H29)</f>
        <v>5</v>
      </c>
      <c r="I28" s="1344">
        <f>COUNT('[4]26_京都府22:46_鹿児島県20'!I29)</f>
        <v>5</v>
      </c>
      <c r="J28" s="1344">
        <f>COUNT('[4]26_京都府22:46_鹿児島県20'!J29)</f>
        <v>5</v>
      </c>
      <c r="K28" s="1344">
        <f>COUNT('[4]26_京都府22:46_鹿児島県20'!K29)</f>
        <v>5</v>
      </c>
      <c r="L28" s="1345">
        <f>COUNT('[4]26_京都府22:46_鹿児島県20'!L29)</f>
        <v>5</v>
      </c>
      <c r="M28" s="1346">
        <f>COUNT('[4]26_京都府22:46_鹿児島県20'!M29)</f>
        <v>5</v>
      </c>
      <c r="N28" s="1345">
        <f>COUNT('[4]26_京都府22:46_鹿児島県20'!N29)</f>
        <v>5</v>
      </c>
      <c r="O28" s="1345">
        <f>COUNT('[4]26_京都府22:46_鹿児島県20'!O29)</f>
        <v>5</v>
      </c>
      <c r="P28" s="1347">
        <f>COUNT('[4]26_京都府22:46_鹿児島県20'!P29)</f>
        <v>5</v>
      </c>
      <c r="Q28" s="1344">
        <f>COUNT('[4]26_京都府22:46_鹿児島県20'!Q29)</f>
        <v>5</v>
      </c>
      <c r="R28" s="1344">
        <f>COUNT('[4]26_京都府22:46_鹿児島県20'!R29)</f>
        <v>5</v>
      </c>
      <c r="S28" s="1344">
        <f>COUNT('[4]26_京都府22:46_鹿児島県20'!S29)</f>
        <v>5</v>
      </c>
      <c r="T28" s="1344">
        <f>COUNT('[4]26_京都府22:46_鹿児島県20'!T29)</f>
        <v>5</v>
      </c>
      <c r="U28" s="1344">
        <f>COUNT('[4]26_京都府22:46_鹿児島県20'!U29)</f>
        <v>5</v>
      </c>
      <c r="V28" s="1345">
        <f>COUNT('[4]26_京都府22:46_鹿児島県20'!V29)</f>
        <v>5</v>
      </c>
      <c r="W28" s="1345">
        <f>COUNT('[4]26_京都府22:46_鹿児島県20'!W29)</f>
        <v>5</v>
      </c>
      <c r="X28" s="1349">
        <f>COUNT('[4]26_京都府22:46_鹿児島県20'!X29)</f>
        <v>5</v>
      </c>
      <c r="Y28" s="1372">
        <f>COUNT('[4]26_京都府22:46_鹿児島県20'!Y29)</f>
        <v>5</v>
      </c>
      <c r="Z28" s="1310"/>
    </row>
    <row r="29" spans="2:26" ht="13.5">
      <c r="B29" s="1388"/>
      <c r="C29" s="1340">
        <v>23</v>
      </c>
      <c r="D29" s="1389" t="s">
        <v>144</v>
      </c>
      <c r="E29" s="1390" t="s">
        <v>928</v>
      </c>
      <c r="F29" s="1343">
        <f>COUNT('[4]26_京都府22:46_鹿児島県20'!F30)</f>
        <v>5</v>
      </c>
      <c r="G29" s="1344">
        <f>COUNT('[4]26_京都府22:46_鹿児島県20'!G30)</f>
        <v>5</v>
      </c>
      <c r="H29" s="1344">
        <f>COUNT('[4]26_京都府22:46_鹿児島県20'!H30)</f>
        <v>5</v>
      </c>
      <c r="I29" s="1344">
        <f>COUNT('[4]26_京都府22:46_鹿児島県20'!I30)</f>
        <v>5</v>
      </c>
      <c r="J29" s="1344">
        <f>COUNT('[4]26_京都府22:46_鹿児島県20'!J30)</f>
        <v>5</v>
      </c>
      <c r="K29" s="1344">
        <f>COUNT('[4]26_京都府22:46_鹿児島県20'!K30)</f>
        <v>5</v>
      </c>
      <c r="L29" s="1345">
        <f>COUNT('[4]26_京都府22:46_鹿児島県20'!L30)</f>
        <v>5</v>
      </c>
      <c r="M29" s="1346">
        <f>COUNT('[4]26_京都府22:46_鹿児島県20'!M30)</f>
        <v>5</v>
      </c>
      <c r="N29" s="1345">
        <f>COUNT('[4]26_京都府22:46_鹿児島県20'!N30)</f>
        <v>5</v>
      </c>
      <c r="O29" s="1345">
        <f>COUNT('[4]26_京都府22:46_鹿児島県20'!O30)</f>
        <v>5</v>
      </c>
      <c r="P29" s="1347">
        <f>COUNT('[4]26_京都府22:46_鹿児島県20'!P30)</f>
        <v>5</v>
      </c>
      <c r="Q29" s="1344">
        <f>COUNT('[4]26_京都府22:46_鹿児島県20'!Q30)</f>
        <v>5</v>
      </c>
      <c r="R29" s="1344">
        <f>COUNT('[4]26_京都府22:46_鹿児島県20'!R30)</f>
        <v>5</v>
      </c>
      <c r="S29" s="1344">
        <f>COUNT('[4]26_京都府22:46_鹿児島県20'!S30)</f>
        <v>5</v>
      </c>
      <c r="T29" s="1344">
        <f>COUNT('[4]26_京都府22:46_鹿児島県20'!T30)</f>
        <v>5</v>
      </c>
      <c r="U29" s="1344">
        <f>COUNT('[4]26_京都府22:46_鹿児島県20'!U30)</f>
        <v>5</v>
      </c>
      <c r="V29" s="1345">
        <f>COUNT('[4]26_京都府22:46_鹿児島県20'!V30)</f>
        <v>5</v>
      </c>
      <c r="W29" s="1345">
        <f>COUNT('[4]26_京都府22:46_鹿児島県20'!W30)</f>
        <v>5</v>
      </c>
      <c r="X29" s="1349">
        <f>COUNT('[4]26_京都府22:46_鹿児島県20'!X30)</f>
        <v>5</v>
      </c>
      <c r="Y29" s="1372">
        <f>COUNT('[4]26_京都府22:46_鹿児島県20'!Y30)</f>
        <v>5</v>
      </c>
      <c r="Z29" s="1310"/>
    </row>
    <row r="30" spans="2:26" ht="13.5">
      <c r="B30" s="1388"/>
      <c r="C30" s="1340">
        <v>24</v>
      </c>
      <c r="D30" s="1389" t="s">
        <v>145</v>
      </c>
      <c r="E30" s="1390" t="s">
        <v>929</v>
      </c>
      <c r="F30" s="1343">
        <f>COUNT('[4]26_京都府22:46_鹿児島県20'!F31)</f>
        <v>5</v>
      </c>
      <c r="G30" s="1344">
        <f>COUNT('[4]26_京都府22:46_鹿児島県20'!G31)</f>
        <v>5</v>
      </c>
      <c r="H30" s="1344">
        <f>COUNT('[4]26_京都府22:46_鹿児島県20'!H31)</f>
        <v>5</v>
      </c>
      <c r="I30" s="1344">
        <f>COUNT('[4]26_京都府22:46_鹿児島県20'!I31)</f>
        <v>5</v>
      </c>
      <c r="J30" s="1344">
        <f>COUNT('[4]26_京都府22:46_鹿児島県20'!J31)</f>
        <v>5</v>
      </c>
      <c r="K30" s="1344">
        <f>COUNT('[4]26_京都府22:46_鹿児島県20'!K31)</f>
        <v>5</v>
      </c>
      <c r="L30" s="1345">
        <f>COUNT('[4]26_京都府22:46_鹿児島県20'!L31)</f>
        <v>5</v>
      </c>
      <c r="M30" s="1346">
        <f>COUNT('[4]26_京都府22:46_鹿児島県20'!M31)</f>
        <v>5</v>
      </c>
      <c r="N30" s="1345">
        <f>COUNT('[4]26_京都府22:46_鹿児島県20'!N31)</f>
        <v>5</v>
      </c>
      <c r="O30" s="1345">
        <f>COUNT('[4]26_京都府22:46_鹿児島県20'!O31)</f>
        <v>5</v>
      </c>
      <c r="P30" s="1347">
        <f>COUNT('[4]26_京都府22:46_鹿児島県20'!P31)</f>
        <v>5</v>
      </c>
      <c r="Q30" s="1344">
        <f>COUNT('[4]26_京都府22:46_鹿児島県20'!Q31)</f>
        <v>5</v>
      </c>
      <c r="R30" s="1344">
        <f>COUNT('[4]26_京都府22:46_鹿児島県20'!R31)</f>
        <v>5</v>
      </c>
      <c r="S30" s="1344">
        <f>COUNT('[4]26_京都府22:46_鹿児島県20'!S31)</f>
        <v>5</v>
      </c>
      <c r="T30" s="1344">
        <f>COUNT('[4]26_京都府22:46_鹿児島県20'!T31)</f>
        <v>5</v>
      </c>
      <c r="U30" s="1344">
        <f>COUNT('[4]26_京都府22:46_鹿児島県20'!U31)</f>
        <v>5</v>
      </c>
      <c r="V30" s="1345">
        <f>COUNT('[4]26_京都府22:46_鹿児島県20'!V31)</f>
        <v>5</v>
      </c>
      <c r="W30" s="1345">
        <f>COUNT('[4]26_京都府22:46_鹿児島県20'!W31)</f>
        <v>5</v>
      </c>
      <c r="X30" s="1349">
        <f>COUNT('[4]26_京都府22:46_鹿児島県20'!X31)</f>
        <v>5</v>
      </c>
      <c r="Y30" s="1372">
        <f>COUNT('[4]26_京都府22:46_鹿児島県20'!Y31)</f>
        <v>5</v>
      </c>
      <c r="Z30" s="1310"/>
    </row>
    <row r="31" spans="2:26" ht="13.5">
      <c r="B31" s="1388"/>
      <c r="C31" s="1340">
        <v>25</v>
      </c>
      <c r="D31" s="1389" t="s">
        <v>146</v>
      </c>
      <c r="E31" s="1390" t="s">
        <v>930</v>
      </c>
      <c r="F31" s="1343">
        <f>COUNT('[4]26_京都府22:46_鹿児島県20'!F32)</f>
        <v>5</v>
      </c>
      <c r="G31" s="1344">
        <f>COUNT('[4]26_京都府22:46_鹿児島県20'!G32)</f>
        <v>5</v>
      </c>
      <c r="H31" s="1344">
        <f>COUNT('[4]26_京都府22:46_鹿児島県20'!H32)</f>
        <v>5</v>
      </c>
      <c r="I31" s="1344">
        <f>COUNT('[4]26_京都府22:46_鹿児島県20'!I32)</f>
        <v>5</v>
      </c>
      <c r="J31" s="1344">
        <f>COUNT('[4]26_京都府22:46_鹿児島県20'!J32)</f>
        <v>5</v>
      </c>
      <c r="K31" s="1344">
        <f>COUNT('[4]26_京都府22:46_鹿児島県20'!K32)</f>
        <v>5</v>
      </c>
      <c r="L31" s="1345">
        <f>COUNT('[4]26_京都府22:46_鹿児島県20'!L32)</f>
        <v>5</v>
      </c>
      <c r="M31" s="1346">
        <f>COUNT('[4]26_京都府22:46_鹿児島県20'!M32)</f>
        <v>5</v>
      </c>
      <c r="N31" s="1345">
        <f>COUNT('[4]26_京都府22:46_鹿児島県20'!N32)</f>
        <v>5</v>
      </c>
      <c r="O31" s="1345">
        <f>COUNT('[4]26_京都府22:46_鹿児島県20'!O32)</f>
        <v>5</v>
      </c>
      <c r="P31" s="1347">
        <f>COUNT('[4]26_京都府22:46_鹿児島県20'!P32)</f>
        <v>5</v>
      </c>
      <c r="Q31" s="1344">
        <f>COUNT('[4]26_京都府22:46_鹿児島県20'!Q32)</f>
        <v>5</v>
      </c>
      <c r="R31" s="1344">
        <f>COUNT('[4]26_京都府22:46_鹿児島県20'!R32)</f>
        <v>5</v>
      </c>
      <c r="S31" s="1344">
        <f>COUNT('[4]26_京都府22:46_鹿児島県20'!S32)</f>
        <v>5</v>
      </c>
      <c r="T31" s="1344">
        <f>COUNT('[4]26_京都府22:46_鹿児島県20'!T32)</f>
        <v>5</v>
      </c>
      <c r="U31" s="1344">
        <f>COUNT('[4]26_京都府22:46_鹿児島県20'!U32)</f>
        <v>5</v>
      </c>
      <c r="V31" s="1345">
        <f>COUNT('[4]26_京都府22:46_鹿児島県20'!V32)</f>
        <v>5</v>
      </c>
      <c r="W31" s="1345">
        <f>COUNT('[4]26_京都府22:46_鹿児島県20'!W32)</f>
        <v>5</v>
      </c>
      <c r="X31" s="1349">
        <f>COUNT('[4]26_京都府22:46_鹿児島県20'!X32)</f>
        <v>5</v>
      </c>
      <c r="Y31" s="1372">
        <f>COUNT('[4]26_京都府22:46_鹿児島県20'!Y32)</f>
        <v>5</v>
      </c>
      <c r="Z31" s="1310"/>
    </row>
    <row r="32" spans="2:26" ht="13.5">
      <c r="B32" s="1388"/>
      <c r="C32" s="1340">
        <v>26</v>
      </c>
      <c r="D32" s="1389" t="s">
        <v>931</v>
      </c>
      <c r="E32" s="1390" t="s">
        <v>1196</v>
      </c>
      <c r="F32" s="1343">
        <f>COUNT('[4]26_京都府22:46_鹿児島県20'!F33)</f>
        <v>5</v>
      </c>
      <c r="G32" s="1344">
        <f>COUNT('[4]26_京都府22:46_鹿児島県20'!G33)</f>
        <v>5</v>
      </c>
      <c r="H32" s="1344">
        <f>COUNT('[4]26_京都府22:46_鹿児島県20'!H33)</f>
        <v>5</v>
      </c>
      <c r="I32" s="1344">
        <f>COUNT('[4]26_京都府22:46_鹿児島県20'!I33)</f>
        <v>5</v>
      </c>
      <c r="J32" s="1344">
        <f>COUNT('[4]26_京都府22:46_鹿児島県20'!J33)</f>
        <v>5</v>
      </c>
      <c r="K32" s="1344">
        <f>COUNT('[4]26_京都府22:46_鹿児島県20'!K33)</f>
        <v>5</v>
      </c>
      <c r="L32" s="1345">
        <f>COUNT('[4]26_京都府22:46_鹿児島県20'!L33)</f>
        <v>5</v>
      </c>
      <c r="M32" s="1346">
        <f>COUNT('[4]26_京都府22:46_鹿児島県20'!M33)</f>
        <v>5</v>
      </c>
      <c r="N32" s="1345">
        <f>COUNT('[4]26_京都府22:46_鹿児島県20'!N33)</f>
        <v>5</v>
      </c>
      <c r="O32" s="1345">
        <f>COUNT('[4]26_京都府22:46_鹿児島県20'!O33)</f>
        <v>5</v>
      </c>
      <c r="P32" s="1347">
        <f>COUNT('[4]26_京都府22:46_鹿児島県20'!P33)</f>
        <v>5</v>
      </c>
      <c r="Q32" s="1344">
        <f>COUNT('[4]26_京都府22:46_鹿児島県20'!Q33)</f>
        <v>5</v>
      </c>
      <c r="R32" s="1344">
        <f>COUNT('[4]26_京都府22:46_鹿児島県20'!R33)</f>
        <v>5</v>
      </c>
      <c r="S32" s="1344">
        <f>COUNT('[4]26_京都府22:46_鹿児島県20'!S33)</f>
        <v>5</v>
      </c>
      <c r="T32" s="1344">
        <f>COUNT('[4]26_京都府22:46_鹿児島県20'!T33)</f>
        <v>5</v>
      </c>
      <c r="U32" s="1344">
        <f>COUNT('[4]26_京都府22:46_鹿児島県20'!U33)</f>
        <v>5</v>
      </c>
      <c r="V32" s="1345">
        <f>COUNT('[4]26_京都府22:46_鹿児島県20'!V33)</f>
        <v>5</v>
      </c>
      <c r="W32" s="1345">
        <f>COUNT('[4]26_京都府22:46_鹿児島県20'!W33)</f>
        <v>5</v>
      </c>
      <c r="X32" s="1349">
        <f>COUNT('[4]26_京都府22:46_鹿児島県20'!X33)</f>
        <v>5</v>
      </c>
      <c r="Y32" s="1372">
        <f>COUNT('[4]26_京都府22:46_鹿児島県20'!Y33)</f>
        <v>5</v>
      </c>
      <c r="Z32" s="1310"/>
    </row>
    <row r="33" spans="2:26" ht="13.5">
      <c r="B33" s="1388"/>
      <c r="C33" s="1340">
        <v>27</v>
      </c>
      <c r="D33" s="1389" t="s">
        <v>151</v>
      </c>
      <c r="E33" s="1390" t="s">
        <v>1197</v>
      </c>
      <c r="F33" s="1343">
        <f>COUNT('[4]26_京都府22:46_鹿児島県20'!F34)</f>
        <v>5</v>
      </c>
      <c r="G33" s="1344">
        <f>COUNT('[4]26_京都府22:46_鹿児島県20'!G34)</f>
        <v>5</v>
      </c>
      <c r="H33" s="1344">
        <f>COUNT('[4]26_京都府22:46_鹿児島県20'!H34)</f>
        <v>5</v>
      </c>
      <c r="I33" s="1344">
        <f>COUNT('[4]26_京都府22:46_鹿児島県20'!I34)</f>
        <v>5</v>
      </c>
      <c r="J33" s="1344">
        <f>COUNT('[4]26_京都府22:46_鹿児島県20'!J34)</f>
        <v>5</v>
      </c>
      <c r="K33" s="1344">
        <f>COUNT('[4]26_京都府22:46_鹿児島県20'!K34)</f>
        <v>5</v>
      </c>
      <c r="L33" s="1345">
        <f>COUNT('[4]26_京都府22:46_鹿児島県20'!L34)</f>
        <v>5</v>
      </c>
      <c r="M33" s="1346">
        <f>COUNT('[4]26_京都府22:46_鹿児島県20'!M34)</f>
        <v>5</v>
      </c>
      <c r="N33" s="1345">
        <f>COUNT('[4]26_京都府22:46_鹿児島県20'!N34)</f>
        <v>5</v>
      </c>
      <c r="O33" s="1345">
        <f>COUNT('[4]26_京都府22:46_鹿児島県20'!O34)</f>
        <v>5</v>
      </c>
      <c r="P33" s="1347">
        <f>COUNT('[4]26_京都府22:46_鹿児島県20'!P34)</f>
        <v>5</v>
      </c>
      <c r="Q33" s="1344">
        <f>COUNT('[4]26_京都府22:46_鹿児島県20'!Q34)</f>
        <v>5</v>
      </c>
      <c r="R33" s="1344">
        <f>COUNT('[4]26_京都府22:46_鹿児島県20'!R34)</f>
        <v>5</v>
      </c>
      <c r="S33" s="1344">
        <f>COUNT('[4]26_京都府22:46_鹿児島県20'!S34)</f>
        <v>5</v>
      </c>
      <c r="T33" s="1344">
        <f>COUNT('[4]26_京都府22:46_鹿児島県20'!T34)</f>
        <v>5</v>
      </c>
      <c r="U33" s="1344">
        <f>COUNT('[4]26_京都府22:46_鹿児島県20'!U34)</f>
        <v>5</v>
      </c>
      <c r="V33" s="1345">
        <f>COUNT('[4]26_京都府22:46_鹿児島県20'!V34)</f>
        <v>5</v>
      </c>
      <c r="W33" s="1345">
        <f>COUNT('[4]26_京都府22:46_鹿児島県20'!W34)</f>
        <v>5</v>
      </c>
      <c r="X33" s="1349">
        <f>COUNT('[4]26_京都府22:46_鹿児島県20'!X34)</f>
        <v>5</v>
      </c>
      <c r="Y33" s="1372">
        <f>COUNT('[4]26_京都府22:46_鹿児島県20'!Y34)</f>
        <v>5</v>
      </c>
      <c r="Z33" s="1310"/>
    </row>
    <row r="34" spans="2:26" ht="13.5">
      <c r="B34" s="1388"/>
      <c r="C34" s="1340">
        <v>28</v>
      </c>
      <c r="D34" s="1389" t="s">
        <v>935</v>
      </c>
      <c r="E34" s="1390" t="s">
        <v>936</v>
      </c>
      <c r="F34" s="1343">
        <f>COUNT('[4]26_京都府22:46_鹿児島県20'!F35)</f>
        <v>5</v>
      </c>
      <c r="G34" s="1344">
        <f>COUNT('[4]26_京都府22:46_鹿児島県20'!G35)</f>
        <v>5</v>
      </c>
      <c r="H34" s="1344">
        <f>COUNT('[4]26_京都府22:46_鹿児島県20'!H35)</f>
        <v>5</v>
      </c>
      <c r="I34" s="1344">
        <f>COUNT('[4]26_京都府22:46_鹿児島県20'!I35)</f>
        <v>5</v>
      </c>
      <c r="J34" s="1344">
        <f>COUNT('[4]26_京都府22:46_鹿児島県20'!J35)</f>
        <v>5</v>
      </c>
      <c r="K34" s="1344">
        <f>COUNT('[4]26_京都府22:46_鹿児島県20'!K35)</f>
        <v>5</v>
      </c>
      <c r="L34" s="1345">
        <f>COUNT('[4]26_京都府22:46_鹿児島県20'!L35)</f>
        <v>5</v>
      </c>
      <c r="M34" s="1346">
        <f>COUNT('[4]26_京都府22:46_鹿児島県20'!M35)</f>
        <v>5</v>
      </c>
      <c r="N34" s="1345">
        <f>COUNT('[4]26_京都府22:46_鹿児島県20'!N35)</f>
        <v>5</v>
      </c>
      <c r="O34" s="1345">
        <f>COUNT('[4]26_京都府22:46_鹿児島県20'!O35)</f>
        <v>5</v>
      </c>
      <c r="P34" s="1347">
        <f>COUNT('[4]26_京都府22:46_鹿児島県20'!P35)</f>
        <v>5</v>
      </c>
      <c r="Q34" s="1344">
        <f>COUNT('[4]26_京都府22:46_鹿児島県20'!Q35)</f>
        <v>5</v>
      </c>
      <c r="R34" s="1344">
        <f>COUNT('[4]26_京都府22:46_鹿児島県20'!R35)</f>
        <v>5</v>
      </c>
      <c r="S34" s="1344">
        <f>COUNT('[4]26_京都府22:46_鹿児島県20'!S35)</f>
        <v>5</v>
      </c>
      <c r="T34" s="1344">
        <f>COUNT('[4]26_京都府22:46_鹿児島県20'!T35)</f>
        <v>5</v>
      </c>
      <c r="U34" s="1344">
        <f>COUNT('[4]26_京都府22:46_鹿児島県20'!U35)</f>
        <v>5</v>
      </c>
      <c r="V34" s="1345">
        <f>COUNT('[4]26_京都府22:46_鹿児島県20'!V35)</f>
        <v>5</v>
      </c>
      <c r="W34" s="1345">
        <f>COUNT('[4]26_京都府22:46_鹿児島県20'!W35)</f>
        <v>5</v>
      </c>
      <c r="X34" s="1349">
        <f>COUNT('[4]26_京都府22:46_鹿児島県20'!X35)</f>
        <v>5</v>
      </c>
      <c r="Y34" s="1372">
        <f>COUNT('[4]26_京都府22:46_鹿児島県20'!Y35)</f>
        <v>5</v>
      </c>
      <c r="Z34" s="1310"/>
    </row>
    <row r="35" spans="2:26" ht="13.5">
      <c r="B35" s="1388"/>
      <c r="C35" s="1340">
        <v>29</v>
      </c>
      <c r="D35" s="1389" t="s">
        <v>938</v>
      </c>
      <c r="E35" s="1390" t="s">
        <v>939</v>
      </c>
      <c r="F35" s="1343">
        <f>COUNT('[4]26_京都府22:46_鹿児島県20'!F36)</f>
        <v>5</v>
      </c>
      <c r="G35" s="1344">
        <f>COUNT('[4]26_京都府22:46_鹿児島県20'!G36)</f>
        <v>5</v>
      </c>
      <c r="H35" s="1344">
        <f>COUNT('[4]26_京都府22:46_鹿児島県20'!H36)</f>
        <v>5</v>
      </c>
      <c r="I35" s="1344">
        <f>COUNT('[4]26_京都府22:46_鹿児島県20'!I36)</f>
        <v>5</v>
      </c>
      <c r="J35" s="1344">
        <f>COUNT('[4]26_京都府22:46_鹿児島県20'!J36)</f>
        <v>5</v>
      </c>
      <c r="K35" s="1344">
        <f>COUNT('[4]26_京都府22:46_鹿児島県20'!K36)</f>
        <v>5</v>
      </c>
      <c r="L35" s="1345">
        <f>COUNT('[4]26_京都府22:46_鹿児島県20'!L36)</f>
        <v>5</v>
      </c>
      <c r="M35" s="1346">
        <f>COUNT('[4]26_京都府22:46_鹿児島県20'!M36)</f>
        <v>5</v>
      </c>
      <c r="N35" s="1345">
        <f>COUNT('[4]26_京都府22:46_鹿児島県20'!N36)</f>
        <v>5</v>
      </c>
      <c r="O35" s="1345">
        <f>COUNT('[4]26_京都府22:46_鹿児島県20'!O36)</f>
        <v>5</v>
      </c>
      <c r="P35" s="1347">
        <f>COUNT('[4]26_京都府22:46_鹿児島県20'!P36)</f>
        <v>5</v>
      </c>
      <c r="Q35" s="1344">
        <f>COUNT('[4]26_京都府22:46_鹿児島県20'!Q36)</f>
        <v>5</v>
      </c>
      <c r="R35" s="1344">
        <f>COUNT('[4]26_京都府22:46_鹿児島県20'!R36)</f>
        <v>5</v>
      </c>
      <c r="S35" s="1344">
        <f>COUNT('[4]26_京都府22:46_鹿児島県20'!S36)</f>
        <v>5</v>
      </c>
      <c r="T35" s="1344">
        <f>COUNT('[4]26_京都府22:46_鹿児島県20'!T36)</f>
        <v>5</v>
      </c>
      <c r="U35" s="1344">
        <f>COUNT('[4]26_京都府22:46_鹿児島県20'!U36)</f>
        <v>5</v>
      </c>
      <c r="V35" s="1345">
        <f>COUNT('[4]26_京都府22:46_鹿児島県20'!V36)</f>
        <v>5</v>
      </c>
      <c r="W35" s="1345">
        <f>COUNT('[4]26_京都府22:46_鹿児島県20'!W36)</f>
        <v>5</v>
      </c>
      <c r="X35" s="1349">
        <f>COUNT('[4]26_京都府22:46_鹿児島県20'!X36)</f>
        <v>5</v>
      </c>
      <c r="Y35" s="1372">
        <f>COUNT('[4]26_京都府22:46_鹿児島県20'!Y36)</f>
        <v>5</v>
      </c>
      <c r="Z35" s="1310"/>
    </row>
    <row r="36" spans="2:26" ht="13.5">
      <c r="B36" s="1388"/>
      <c r="C36" s="1340">
        <v>30</v>
      </c>
      <c r="D36" s="1389" t="s">
        <v>153</v>
      </c>
      <c r="E36" s="1390" t="s">
        <v>940</v>
      </c>
      <c r="F36" s="1402">
        <f>COUNT('[4]26_京都府22:46_鹿児島県20'!F37)</f>
        <v>5</v>
      </c>
      <c r="G36" s="1403">
        <f>COUNT('[4]26_京都府22:46_鹿児島県20'!G37)</f>
        <v>5</v>
      </c>
      <c r="H36" s="1403">
        <f>COUNT('[4]26_京都府22:46_鹿児島県20'!H37)</f>
        <v>5</v>
      </c>
      <c r="I36" s="1403">
        <f>COUNT('[4]26_京都府22:46_鹿児島県20'!I37)</f>
        <v>5</v>
      </c>
      <c r="J36" s="1403">
        <f>COUNT('[4]26_京都府22:46_鹿児島県20'!J37)</f>
        <v>5</v>
      </c>
      <c r="K36" s="1403">
        <f>COUNT('[4]26_京都府22:46_鹿児島県20'!K37)</f>
        <v>5</v>
      </c>
      <c r="L36" s="1348">
        <f>COUNT('[4]26_京都府22:46_鹿児島県20'!L37)</f>
        <v>5</v>
      </c>
      <c r="M36" s="1375">
        <f>COUNT('[4]26_京都府22:46_鹿児島県20'!M37)</f>
        <v>5</v>
      </c>
      <c r="N36" s="1348">
        <f>COUNT('[4]26_京都府22:46_鹿児島県20'!N37)</f>
        <v>5</v>
      </c>
      <c r="O36" s="1348">
        <f>COUNT('[4]26_京都府22:46_鹿児島県20'!O37)</f>
        <v>5</v>
      </c>
      <c r="P36" s="1404">
        <f>COUNT('[4]26_京都府22:46_鹿児島県20'!P37)</f>
        <v>5</v>
      </c>
      <c r="Q36" s="1403">
        <f>COUNT('[4]26_京都府22:46_鹿児島県20'!Q37)</f>
        <v>5</v>
      </c>
      <c r="R36" s="1403">
        <f>COUNT('[4]26_京都府22:46_鹿児島県20'!R37)</f>
        <v>5</v>
      </c>
      <c r="S36" s="1403">
        <f>COUNT('[4]26_京都府22:46_鹿児島県20'!S37)</f>
        <v>5</v>
      </c>
      <c r="T36" s="1403">
        <f>COUNT('[4]26_京都府22:46_鹿児島県20'!T37)</f>
        <v>5</v>
      </c>
      <c r="U36" s="1403">
        <f>COUNT('[4]26_京都府22:46_鹿児島県20'!U37)</f>
        <v>5</v>
      </c>
      <c r="V36" s="1348">
        <f>COUNT('[4]26_京都府22:46_鹿児島県20'!V37)</f>
        <v>5</v>
      </c>
      <c r="W36" s="1348">
        <f>COUNT('[4]26_京都府22:46_鹿児島県20'!W37)</f>
        <v>5</v>
      </c>
      <c r="X36" s="1405">
        <f>COUNT('[4]26_京都府22:46_鹿児島県20'!X37)</f>
        <v>5</v>
      </c>
      <c r="Y36" s="1406">
        <f>COUNT('[4]26_京都府22:46_鹿児島県20'!Y37)</f>
        <v>5</v>
      </c>
      <c r="Z36" s="1310"/>
    </row>
    <row r="37" spans="2:26" ht="13.5">
      <c r="B37" s="1388"/>
      <c r="C37" s="1340">
        <v>31</v>
      </c>
      <c r="D37" s="1389" t="s">
        <v>941</v>
      </c>
      <c r="E37" s="1390" t="s">
        <v>1198</v>
      </c>
      <c r="F37" s="1407">
        <f>COUNT('[4]26_京都府22:46_鹿児島県20'!F38)</f>
        <v>5</v>
      </c>
      <c r="G37" s="1408">
        <f>COUNT('[4]26_京都府22:46_鹿児島県20'!G38)</f>
        <v>5</v>
      </c>
      <c r="H37" s="1408">
        <f>COUNT('[4]26_京都府22:46_鹿児島県20'!H38)</f>
        <v>5</v>
      </c>
      <c r="I37" s="1408">
        <f>COUNT('[4]26_京都府22:46_鹿児島県20'!I38)</f>
        <v>5</v>
      </c>
      <c r="J37" s="1408">
        <f>COUNT('[4]26_京都府22:46_鹿児島県20'!J38)</f>
        <v>5</v>
      </c>
      <c r="K37" s="1408">
        <f>COUNT('[4]26_京都府22:46_鹿児島県20'!K38)</f>
        <v>5</v>
      </c>
      <c r="L37" s="1409">
        <f>COUNT('[4]26_京都府22:46_鹿児島県20'!L38)</f>
        <v>5</v>
      </c>
      <c r="M37" s="1410">
        <f>COUNT('[4]26_京都府22:46_鹿児島県20'!M38)</f>
        <v>5</v>
      </c>
      <c r="N37" s="1409">
        <f>COUNT('[4]26_京都府22:46_鹿児島県20'!N38)</f>
        <v>5</v>
      </c>
      <c r="O37" s="1409">
        <f>COUNT('[4]26_京都府22:46_鹿児島県20'!O38)</f>
        <v>5</v>
      </c>
      <c r="P37" s="1409">
        <f>COUNT('[4]26_京都府22:46_鹿児島県20'!P38)</f>
        <v>5</v>
      </c>
      <c r="Q37" s="1408">
        <f>COUNT('[4]26_京都府22:46_鹿児島県20'!Q38)</f>
        <v>5</v>
      </c>
      <c r="R37" s="1408">
        <f>COUNT('[4]26_京都府22:46_鹿児島県20'!R38)</f>
        <v>5</v>
      </c>
      <c r="S37" s="1411">
        <f>COUNT('[4]26_京都府22:46_鹿児島県20'!S38)</f>
        <v>5</v>
      </c>
      <c r="T37" s="1408">
        <f>COUNT('[4]26_京都府22:46_鹿児島県20'!T38)</f>
        <v>5</v>
      </c>
      <c r="U37" s="1408">
        <f>COUNT('[4]26_京都府22:46_鹿児島県20'!U38)</f>
        <v>5</v>
      </c>
      <c r="V37" s="1409">
        <f>COUNT('[4]26_京都府22:46_鹿児島県20'!V38)</f>
        <v>5</v>
      </c>
      <c r="W37" s="1409">
        <f>COUNT('[4]26_京都府22:46_鹿児島県20'!W38)</f>
        <v>5</v>
      </c>
      <c r="X37" s="1412">
        <f>COUNT('[4]26_京都府22:46_鹿児島県20'!X38)</f>
        <v>5</v>
      </c>
      <c r="Y37" s="1350">
        <f>COUNT('[4]26_京都府22:46_鹿児島県20'!Y38)</f>
        <v>5</v>
      </c>
    </row>
    <row r="38" spans="2:26" ht="13.5">
      <c r="B38" s="1388"/>
      <c r="C38" s="1340">
        <v>32</v>
      </c>
      <c r="D38" s="1413" t="s">
        <v>154</v>
      </c>
      <c r="E38" s="1359" t="s">
        <v>1199</v>
      </c>
      <c r="F38" s="1343">
        <f>COUNT('[4]26_京都府22:46_鹿児島県20'!F39)</f>
        <v>5</v>
      </c>
      <c r="G38" s="1344">
        <f>COUNT('[4]26_京都府22:46_鹿児島県20'!G39)</f>
        <v>5</v>
      </c>
      <c r="H38" s="1344">
        <f>COUNT('[4]26_京都府22:46_鹿児島県20'!H39)</f>
        <v>5</v>
      </c>
      <c r="I38" s="1344">
        <f>COUNT('[4]26_京都府22:46_鹿児島県20'!I39)</f>
        <v>5</v>
      </c>
      <c r="J38" s="1344">
        <f>COUNT('[4]26_京都府22:46_鹿児島県20'!J39)</f>
        <v>5</v>
      </c>
      <c r="K38" s="1344">
        <f>COUNT('[4]26_京都府22:46_鹿児島県20'!K39)</f>
        <v>5</v>
      </c>
      <c r="L38" s="1345">
        <f>COUNT('[4]26_京都府22:46_鹿児島県20'!L39)</f>
        <v>5</v>
      </c>
      <c r="M38" s="1346">
        <f>COUNT('[4]26_京都府22:46_鹿児島県20'!M39)</f>
        <v>5</v>
      </c>
      <c r="N38" s="1345">
        <f>COUNT('[4]26_京都府22:46_鹿児島県20'!N39)</f>
        <v>5</v>
      </c>
      <c r="O38" s="1345">
        <f>COUNT('[4]26_京都府22:46_鹿児島県20'!O39)</f>
        <v>5</v>
      </c>
      <c r="P38" s="1347">
        <f>COUNT('[4]26_京都府22:46_鹿児島県20'!P39)</f>
        <v>5</v>
      </c>
      <c r="Q38" s="1344">
        <f>COUNT('[4]26_京都府22:46_鹿児島県20'!Q39)</f>
        <v>5</v>
      </c>
      <c r="R38" s="1344">
        <f>COUNT('[4]26_京都府22:46_鹿児島県20'!R39)</f>
        <v>5</v>
      </c>
      <c r="S38" s="1344">
        <f>COUNT('[4]26_京都府22:46_鹿児島県20'!S39)</f>
        <v>5</v>
      </c>
      <c r="T38" s="1344">
        <f>COUNT('[4]26_京都府22:46_鹿児島県20'!T39)</f>
        <v>5</v>
      </c>
      <c r="U38" s="1344">
        <f>COUNT('[4]26_京都府22:46_鹿児島県20'!U39)</f>
        <v>5</v>
      </c>
      <c r="V38" s="1345">
        <f>COUNT('[4]26_京都府22:46_鹿児島県20'!V39)</f>
        <v>5</v>
      </c>
      <c r="W38" s="1345">
        <f>COUNT('[4]26_京都府22:46_鹿児島県20'!W39)</f>
        <v>5</v>
      </c>
      <c r="X38" s="1349">
        <f>COUNT('[4]26_京都府22:46_鹿児島県20'!X39)</f>
        <v>5</v>
      </c>
      <c r="Y38" s="1372">
        <f>COUNT('[4]26_京都府22:46_鹿児島県20'!Y39)</f>
        <v>5</v>
      </c>
      <c r="Z38" s="1310"/>
    </row>
    <row r="39" spans="2:26" ht="13.5">
      <c r="B39" s="1361"/>
      <c r="C39" s="1379"/>
      <c r="D39" s="1329" t="s">
        <v>420</v>
      </c>
      <c r="E39" s="1330" t="s">
        <v>1200</v>
      </c>
      <c r="F39" s="1414">
        <f>COUNT('[4]26_京都府22:46_鹿児島県20'!F40)</f>
        <v>5</v>
      </c>
      <c r="G39" s="1383">
        <f>COUNT('[4]26_京都府22:46_鹿児島県20'!G40)</f>
        <v>5</v>
      </c>
      <c r="H39" s="1383">
        <f>COUNT('[4]26_京都府22:46_鹿児島県20'!H40)</f>
        <v>5</v>
      </c>
      <c r="I39" s="1383">
        <f>COUNT('[4]26_京都府22:46_鹿児島県20'!I40)</f>
        <v>5</v>
      </c>
      <c r="J39" s="1383">
        <f>COUNT('[4]26_京都府22:46_鹿児島県20'!J40)</f>
        <v>5</v>
      </c>
      <c r="K39" s="1383">
        <f>COUNT('[4]26_京都府22:46_鹿児島県20'!K40)</f>
        <v>5</v>
      </c>
      <c r="L39" s="1345">
        <f>COUNT('[4]26_京都府22:46_鹿児島県20'!L40)</f>
        <v>5</v>
      </c>
      <c r="M39" s="1383">
        <f>COUNT('[4]26_京都府22:46_鹿児島県20'!M40)</f>
        <v>5</v>
      </c>
      <c r="N39" s="1345">
        <f>COUNT('[4]26_京都府22:46_鹿児島県20'!N40)</f>
        <v>5</v>
      </c>
      <c r="O39" s="1345">
        <f>COUNT('[4]26_京都府22:46_鹿児島県20'!O40)</f>
        <v>5</v>
      </c>
      <c r="P39" s="1347">
        <f>COUNT('[4]26_京都府22:46_鹿児島県20'!P40)</f>
        <v>5</v>
      </c>
      <c r="Q39" s="1383">
        <f>COUNT('[4]26_京都府22:46_鹿児島県20'!Q40)</f>
        <v>5</v>
      </c>
      <c r="R39" s="1383">
        <f>COUNT('[4]26_京都府22:46_鹿児島県20'!R40)</f>
        <v>5</v>
      </c>
      <c r="S39" s="1383">
        <f>COUNT('[4]26_京都府22:46_鹿児島県20'!S40)</f>
        <v>5</v>
      </c>
      <c r="T39" s="1383">
        <f>COUNT('[4]26_京都府22:46_鹿児島県20'!T40)</f>
        <v>5</v>
      </c>
      <c r="U39" s="1383">
        <f>COUNT('[4]26_京都府22:46_鹿児島県20'!U40)</f>
        <v>5</v>
      </c>
      <c r="V39" s="1345">
        <f>COUNT('[4]26_京都府22:46_鹿児島県20'!V40)</f>
        <v>5</v>
      </c>
      <c r="W39" s="1345">
        <f>COUNT('[4]26_京都府22:46_鹿児島県20'!W40)</f>
        <v>5</v>
      </c>
      <c r="X39" s="1386">
        <f>COUNT('[4]26_京都府22:46_鹿児島県20'!X40)</f>
        <v>5</v>
      </c>
      <c r="Y39" s="1387">
        <f>COUNT('[4]26_京都府22:46_鹿児島県20'!Y40)</f>
        <v>5</v>
      </c>
      <c r="Z39" s="1310"/>
    </row>
    <row r="40" spans="2:26" ht="13.5">
      <c r="B40" s="1388" t="s">
        <v>336</v>
      </c>
      <c r="C40" s="1340">
        <v>33</v>
      </c>
      <c r="D40" s="1413" t="s">
        <v>156</v>
      </c>
      <c r="E40" s="1359" t="s">
        <v>1201</v>
      </c>
      <c r="F40" s="1343">
        <f>COUNT('[4]26_京都府22:46_鹿児島県20'!F41)</f>
        <v>5</v>
      </c>
      <c r="G40" s="1344">
        <f>COUNT('[4]26_京都府22:46_鹿児島県20'!G41)</f>
        <v>5</v>
      </c>
      <c r="H40" s="1344">
        <f>COUNT('[4]26_京都府22:46_鹿児島県20'!H41)</f>
        <v>5</v>
      </c>
      <c r="I40" s="1344">
        <f>COUNT('[4]26_京都府22:46_鹿児島県20'!I41)</f>
        <v>5</v>
      </c>
      <c r="J40" s="1344">
        <f>COUNT('[4]26_京都府22:46_鹿児島県20'!J41)</f>
        <v>5</v>
      </c>
      <c r="K40" s="1344">
        <f>COUNT('[4]26_京都府22:46_鹿児島県20'!K41)</f>
        <v>5</v>
      </c>
      <c r="L40" s="1345">
        <f>COUNT('[4]26_京都府22:46_鹿児島県20'!L41)</f>
        <v>5</v>
      </c>
      <c r="M40" s="1346">
        <f>COUNT('[4]26_京都府22:46_鹿児島県20'!M41)</f>
        <v>5</v>
      </c>
      <c r="N40" s="1345">
        <f>COUNT('[4]26_京都府22:46_鹿児島県20'!N41)</f>
        <v>5</v>
      </c>
      <c r="O40" s="1345">
        <f>COUNT('[4]26_京都府22:46_鹿児島県20'!O41)</f>
        <v>5</v>
      </c>
      <c r="P40" s="1347">
        <f>COUNT('[4]26_京都府22:46_鹿児島県20'!P41)</f>
        <v>5</v>
      </c>
      <c r="Q40" s="1344">
        <f>COUNT('[4]26_京都府22:46_鹿児島県20'!Q41)</f>
        <v>5</v>
      </c>
      <c r="R40" s="1344">
        <f>COUNT('[4]26_京都府22:46_鹿児島県20'!R41)</f>
        <v>5</v>
      </c>
      <c r="S40" s="1344">
        <f>COUNT('[4]26_京都府22:46_鹿児島県20'!S41)</f>
        <v>5</v>
      </c>
      <c r="T40" s="1344">
        <f>COUNT('[4]26_京都府22:46_鹿児島県20'!T41)</f>
        <v>5</v>
      </c>
      <c r="U40" s="1344">
        <f>COUNT('[4]26_京都府22:46_鹿児島県20'!U41)</f>
        <v>5</v>
      </c>
      <c r="V40" s="1345">
        <f>COUNT('[4]26_京都府22:46_鹿児島県20'!V41)</f>
        <v>5</v>
      </c>
      <c r="W40" s="1345">
        <f>COUNT('[4]26_京都府22:46_鹿児島県20'!W41)</f>
        <v>5</v>
      </c>
      <c r="X40" s="1349">
        <f>COUNT('[4]26_京都府22:46_鹿児島県20'!X41)</f>
        <v>5</v>
      </c>
      <c r="Y40" s="1372">
        <f>COUNT('[4]26_京都府22:46_鹿児島県20'!Y41)</f>
        <v>5</v>
      </c>
      <c r="Z40" s="1310"/>
    </row>
    <row r="41" spans="2:26" ht="13.5">
      <c r="B41" s="1388" t="s">
        <v>339</v>
      </c>
      <c r="C41" s="1340">
        <v>34</v>
      </c>
      <c r="D41" s="1389" t="s">
        <v>157</v>
      </c>
      <c r="E41" s="1390" t="s">
        <v>1202</v>
      </c>
      <c r="F41" s="1343">
        <f>COUNT('[4]26_京都府22:46_鹿児島県20'!F42)</f>
        <v>5</v>
      </c>
      <c r="G41" s="1344">
        <f>COUNT('[4]26_京都府22:46_鹿児島県20'!G42)</f>
        <v>5</v>
      </c>
      <c r="H41" s="1344">
        <f>COUNT('[4]26_京都府22:46_鹿児島県20'!H42)</f>
        <v>5</v>
      </c>
      <c r="I41" s="1344">
        <f>COUNT('[4]26_京都府22:46_鹿児島県20'!I42)</f>
        <v>5</v>
      </c>
      <c r="J41" s="1344">
        <f>COUNT('[4]26_京都府22:46_鹿児島県20'!J42)</f>
        <v>5</v>
      </c>
      <c r="K41" s="1344">
        <f>COUNT('[4]26_京都府22:46_鹿児島県20'!K42)</f>
        <v>5</v>
      </c>
      <c r="L41" s="1345">
        <f>COUNT('[4]26_京都府22:46_鹿児島県20'!L42)</f>
        <v>5</v>
      </c>
      <c r="M41" s="1346">
        <f>COUNT('[4]26_京都府22:46_鹿児島県20'!M42)</f>
        <v>5</v>
      </c>
      <c r="N41" s="1345">
        <f>COUNT('[4]26_京都府22:46_鹿児島県20'!N42)</f>
        <v>5</v>
      </c>
      <c r="O41" s="1345">
        <f>COUNT('[4]26_京都府22:46_鹿児島県20'!O42)</f>
        <v>5</v>
      </c>
      <c r="P41" s="1347">
        <f>COUNT('[4]26_京都府22:46_鹿児島県20'!P42)</f>
        <v>5</v>
      </c>
      <c r="Q41" s="1344">
        <f>COUNT('[4]26_京都府22:46_鹿児島県20'!Q42)</f>
        <v>5</v>
      </c>
      <c r="R41" s="1344">
        <f>COUNT('[4]26_京都府22:46_鹿児島県20'!R42)</f>
        <v>5</v>
      </c>
      <c r="S41" s="1344">
        <f>COUNT('[4]26_京都府22:46_鹿児島県20'!S42)</f>
        <v>5</v>
      </c>
      <c r="T41" s="1344">
        <f>COUNT('[4]26_京都府22:46_鹿児島県20'!T42)</f>
        <v>5</v>
      </c>
      <c r="U41" s="1344">
        <f>COUNT('[4]26_京都府22:46_鹿児島県20'!U42)</f>
        <v>5</v>
      </c>
      <c r="V41" s="1345">
        <f>COUNT('[4]26_京都府22:46_鹿児島県20'!V42)</f>
        <v>5</v>
      </c>
      <c r="W41" s="1345">
        <f>COUNT('[4]26_京都府22:46_鹿児島県20'!W42)</f>
        <v>5</v>
      </c>
      <c r="X41" s="1349">
        <f>COUNT('[4]26_京都府22:46_鹿児島県20'!X42)</f>
        <v>5</v>
      </c>
      <c r="Y41" s="1372">
        <f>COUNT('[4]26_京都府22:46_鹿児島県20'!Y42)</f>
        <v>5</v>
      </c>
      <c r="Z41" s="1310"/>
    </row>
    <row r="42" spans="2:26" ht="13.5">
      <c r="B42" s="1388" t="s">
        <v>341</v>
      </c>
      <c r="C42" s="1340">
        <v>35</v>
      </c>
      <c r="D42" s="1389" t="s">
        <v>158</v>
      </c>
      <c r="E42" s="1390" t="s">
        <v>1203</v>
      </c>
      <c r="F42" s="1343">
        <f>COUNT('[4]26_京都府22:46_鹿児島県20'!F43)</f>
        <v>5</v>
      </c>
      <c r="G42" s="1344">
        <f>COUNT('[4]26_京都府22:46_鹿児島県20'!G43)</f>
        <v>5</v>
      </c>
      <c r="H42" s="1344">
        <f>COUNT('[4]26_京都府22:46_鹿児島県20'!H43)</f>
        <v>5</v>
      </c>
      <c r="I42" s="1344">
        <f>COUNT('[4]26_京都府22:46_鹿児島県20'!I43)</f>
        <v>5</v>
      </c>
      <c r="J42" s="1344">
        <f>COUNT('[4]26_京都府22:46_鹿児島県20'!J43)</f>
        <v>5</v>
      </c>
      <c r="K42" s="1344">
        <f>COUNT('[4]26_京都府22:46_鹿児島県20'!K43)</f>
        <v>5</v>
      </c>
      <c r="L42" s="1347">
        <f>COUNT('[4]26_京都府22:46_鹿児島県20'!L43)</f>
        <v>5</v>
      </c>
      <c r="M42" s="1346">
        <f>COUNT('[4]26_京都府22:46_鹿児島県20'!M43)</f>
        <v>5</v>
      </c>
      <c r="N42" s="1347">
        <f>COUNT('[4]26_京都府22:46_鹿児島県20'!N43)</f>
        <v>5</v>
      </c>
      <c r="O42" s="1347">
        <f>COUNT('[4]26_京都府22:46_鹿児島県20'!O43)</f>
        <v>5</v>
      </c>
      <c r="P42" s="1347">
        <f>COUNT('[4]26_京都府22:46_鹿児島県20'!P43)</f>
        <v>5</v>
      </c>
      <c r="Q42" s="1344">
        <f>COUNT('[4]26_京都府22:46_鹿児島県20'!Q43)</f>
        <v>5</v>
      </c>
      <c r="R42" s="1344">
        <f>COUNT('[4]26_京都府22:46_鹿児島県20'!R43)</f>
        <v>5</v>
      </c>
      <c r="S42" s="1344">
        <f>COUNT('[4]26_京都府22:46_鹿児島県20'!S43)</f>
        <v>5</v>
      </c>
      <c r="T42" s="1344">
        <f>COUNT('[4]26_京都府22:46_鹿児島県20'!T43)</f>
        <v>5</v>
      </c>
      <c r="U42" s="1344">
        <f>COUNT('[4]26_京都府22:46_鹿児島県20'!U43)</f>
        <v>5</v>
      </c>
      <c r="V42" s="1345">
        <f>COUNT('[4]26_京都府22:46_鹿児島県20'!V43)</f>
        <v>5</v>
      </c>
      <c r="W42" s="1345">
        <f>COUNT('[4]26_京都府22:46_鹿児島県20'!W43)</f>
        <v>5</v>
      </c>
      <c r="X42" s="1349">
        <f>COUNT('[4]26_京都府22:46_鹿児島県20'!X43)</f>
        <v>5</v>
      </c>
      <c r="Y42" s="1356">
        <f>COUNT('[4]26_京都府22:46_鹿児島県20'!Y43)</f>
        <v>5</v>
      </c>
      <c r="Z42" s="1310"/>
    </row>
    <row r="43" spans="2:26" ht="13.5">
      <c r="B43" s="1388"/>
      <c r="C43" s="1340">
        <v>36</v>
      </c>
      <c r="D43" s="1389" t="s">
        <v>22</v>
      </c>
      <c r="E43" s="1390" t="s">
        <v>1204</v>
      </c>
      <c r="F43" s="1343">
        <f>COUNT('[4]26_京都府22:46_鹿児島県20'!F44)</f>
        <v>5</v>
      </c>
      <c r="G43" s="1344">
        <f>COUNT('[4]26_京都府22:46_鹿児島県20'!G44)</f>
        <v>5</v>
      </c>
      <c r="H43" s="1344">
        <f>COUNT('[4]26_京都府22:46_鹿児島県20'!H44)</f>
        <v>5</v>
      </c>
      <c r="I43" s="1344">
        <f>COUNT('[4]26_京都府22:46_鹿児島県20'!I44)</f>
        <v>5</v>
      </c>
      <c r="J43" s="1344">
        <f>COUNT('[4]26_京都府22:46_鹿児島県20'!J44)</f>
        <v>5</v>
      </c>
      <c r="K43" s="1344">
        <f>COUNT('[4]26_京都府22:46_鹿児島県20'!K44)</f>
        <v>5</v>
      </c>
      <c r="L43" s="1347">
        <f>COUNT('[4]26_京都府22:46_鹿児島県20'!L44)</f>
        <v>5</v>
      </c>
      <c r="M43" s="1346">
        <f>COUNT('[4]26_京都府22:46_鹿児島県20'!M44)</f>
        <v>5</v>
      </c>
      <c r="N43" s="1347">
        <f>COUNT('[4]26_京都府22:46_鹿児島県20'!N44)</f>
        <v>5</v>
      </c>
      <c r="O43" s="1347">
        <f>COUNT('[4]26_京都府22:46_鹿児島県20'!O44)</f>
        <v>5</v>
      </c>
      <c r="P43" s="1347">
        <f>COUNT('[4]26_京都府22:46_鹿児島県20'!P44)</f>
        <v>5</v>
      </c>
      <c r="Q43" s="1344">
        <f>COUNT('[4]26_京都府22:46_鹿児島県20'!Q44)</f>
        <v>5</v>
      </c>
      <c r="R43" s="1344">
        <f>COUNT('[4]26_京都府22:46_鹿児島県20'!R44)</f>
        <v>5</v>
      </c>
      <c r="S43" s="1344">
        <f>COUNT('[4]26_京都府22:46_鹿児島県20'!S44)</f>
        <v>5</v>
      </c>
      <c r="T43" s="1344">
        <f>COUNT('[4]26_京都府22:46_鹿児島県20'!T44)</f>
        <v>5</v>
      </c>
      <c r="U43" s="1344">
        <f>COUNT('[4]26_京都府22:46_鹿児島県20'!U44)</f>
        <v>5</v>
      </c>
      <c r="V43" s="1345">
        <f>COUNT('[4]26_京都府22:46_鹿児島県20'!V44)</f>
        <v>5</v>
      </c>
      <c r="W43" s="1345">
        <f>COUNT('[4]26_京都府22:46_鹿児島県20'!W44)</f>
        <v>5</v>
      </c>
      <c r="X43" s="1349">
        <f>COUNT('[4]26_京都府22:46_鹿児島県20'!X44)</f>
        <v>5</v>
      </c>
      <c r="Y43" s="1356">
        <f>COUNT('[4]26_京都府22:46_鹿児島県20'!Y44)</f>
        <v>5</v>
      </c>
      <c r="Z43" s="1310"/>
    </row>
    <row r="44" spans="2:26" ht="13.5">
      <c r="B44" s="1388"/>
      <c r="C44" s="1340">
        <v>37</v>
      </c>
      <c r="D44" s="1351" t="s">
        <v>159</v>
      </c>
      <c r="E44" s="1390" t="s">
        <v>949</v>
      </c>
      <c r="F44" s="1343">
        <f>COUNT('[4]26_京都府22:46_鹿児島県20'!F45)</f>
        <v>5</v>
      </c>
      <c r="G44" s="1344">
        <f>COUNT('[4]26_京都府22:46_鹿児島県20'!G45)</f>
        <v>5</v>
      </c>
      <c r="H44" s="1344">
        <f>COUNT('[4]26_京都府22:46_鹿児島県20'!H45)</f>
        <v>5</v>
      </c>
      <c r="I44" s="1344">
        <f>COUNT('[4]26_京都府22:46_鹿児島県20'!I45)</f>
        <v>5</v>
      </c>
      <c r="J44" s="1344">
        <f>COUNT('[4]26_京都府22:46_鹿児島県20'!J45)</f>
        <v>5</v>
      </c>
      <c r="K44" s="1344">
        <f>COUNT('[4]26_京都府22:46_鹿児島県20'!K45)</f>
        <v>5</v>
      </c>
      <c r="L44" s="1345">
        <f>COUNT('[4]26_京都府22:46_鹿児島県20'!L45)</f>
        <v>5</v>
      </c>
      <c r="M44" s="1346">
        <f>COUNT('[4]26_京都府22:46_鹿児島県20'!M45)</f>
        <v>5</v>
      </c>
      <c r="N44" s="1345">
        <f>COUNT('[4]26_京都府22:46_鹿児島県20'!N45)</f>
        <v>5</v>
      </c>
      <c r="O44" s="1345">
        <f>COUNT('[4]26_京都府22:46_鹿児島県20'!O45)</f>
        <v>5</v>
      </c>
      <c r="P44" s="1347">
        <f>COUNT('[4]26_京都府22:46_鹿児島県20'!P45)</f>
        <v>5</v>
      </c>
      <c r="Q44" s="1344">
        <f>COUNT('[4]26_京都府22:46_鹿児島県20'!Q45)</f>
        <v>5</v>
      </c>
      <c r="R44" s="1344">
        <f>COUNT('[4]26_京都府22:46_鹿児島県20'!R45)</f>
        <v>5</v>
      </c>
      <c r="S44" s="1344">
        <f>COUNT('[4]26_京都府22:46_鹿児島県20'!S45)</f>
        <v>5</v>
      </c>
      <c r="T44" s="1344">
        <f>COUNT('[4]26_京都府22:46_鹿児島県20'!T45)</f>
        <v>5</v>
      </c>
      <c r="U44" s="1344">
        <f>COUNT('[4]26_京都府22:46_鹿児島県20'!U45)</f>
        <v>5</v>
      </c>
      <c r="V44" s="1345">
        <f>COUNT('[4]26_京都府22:46_鹿児島県20'!V45)</f>
        <v>5</v>
      </c>
      <c r="W44" s="1345">
        <f>COUNT('[4]26_京都府22:46_鹿児島県20'!W45)</f>
        <v>5</v>
      </c>
      <c r="X44" s="1349">
        <f>COUNT('[4]26_京都府22:46_鹿児島県20'!X45)</f>
        <v>5</v>
      </c>
      <c r="Y44" s="1372">
        <f>COUNT('[4]26_京都府22:46_鹿児島県20'!Y45)</f>
        <v>5</v>
      </c>
      <c r="Z44" s="1310"/>
    </row>
    <row r="45" spans="2:26" ht="13.5">
      <c r="B45" s="1415" t="s">
        <v>160</v>
      </c>
      <c r="C45" s="1379"/>
      <c r="D45" s="1380" t="s">
        <v>421</v>
      </c>
      <c r="E45" s="1381" t="s">
        <v>739</v>
      </c>
      <c r="F45" s="1414">
        <f>COUNT('[4]26_京都府22:46_鹿児島県20'!F46)</f>
        <v>5</v>
      </c>
      <c r="G45" s="1383">
        <f>COUNT('[4]26_京都府22:46_鹿児島県20'!G46)</f>
        <v>5</v>
      </c>
      <c r="H45" s="1383">
        <f>COUNT('[4]26_京都府22:46_鹿児島県20'!H46)</f>
        <v>5</v>
      </c>
      <c r="I45" s="1383">
        <f>COUNT('[4]26_京都府22:46_鹿児島県20'!I46)</f>
        <v>5</v>
      </c>
      <c r="J45" s="1383">
        <f>COUNT('[4]26_京都府22:46_鹿児島県20'!J46)</f>
        <v>5</v>
      </c>
      <c r="K45" s="1383">
        <f>COUNT('[4]26_京都府22:46_鹿児島県20'!K46)</f>
        <v>5</v>
      </c>
      <c r="L45" s="1345">
        <f>COUNT('[4]26_京都府22:46_鹿児島県20'!L46)</f>
        <v>5</v>
      </c>
      <c r="M45" s="1383">
        <f>COUNT('[4]26_京都府22:46_鹿児島県20'!M46)</f>
        <v>5</v>
      </c>
      <c r="N45" s="1345">
        <f>COUNT('[4]26_京都府22:46_鹿児島県20'!N46)</f>
        <v>5</v>
      </c>
      <c r="O45" s="1345">
        <f>COUNT('[4]26_京都府22:46_鹿児島県20'!O46)</f>
        <v>5</v>
      </c>
      <c r="P45" s="1347">
        <f>COUNT('[4]26_京都府22:46_鹿児島県20'!P46)</f>
        <v>5</v>
      </c>
      <c r="Q45" s="1383">
        <f>COUNT('[4]26_京都府22:46_鹿児島県20'!Q46)</f>
        <v>5</v>
      </c>
      <c r="R45" s="1383">
        <f>COUNT('[4]26_京都府22:46_鹿児島県20'!R46)</f>
        <v>5</v>
      </c>
      <c r="S45" s="1383">
        <f>COUNT('[4]26_京都府22:46_鹿児島県20'!S46)</f>
        <v>5</v>
      </c>
      <c r="T45" s="1383">
        <f>COUNT('[4]26_京都府22:46_鹿児島県20'!T46)</f>
        <v>5</v>
      </c>
      <c r="U45" s="1383">
        <f>COUNT('[4]26_京都府22:46_鹿児島県20'!U46)</f>
        <v>5</v>
      </c>
      <c r="V45" s="1345">
        <f>COUNT('[4]26_京都府22:46_鹿児島県20'!V46)</f>
        <v>5</v>
      </c>
      <c r="W45" s="1345">
        <f>COUNT('[4]26_京都府22:46_鹿児島県20'!W46)</f>
        <v>5</v>
      </c>
      <c r="X45" s="1386">
        <f>COUNT('[4]26_京都府22:46_鹿児島県20'!X46)</f>
        <v>5</v>
      </c>
      <c r="Y45" s="1387">
        <f>COUNT('[4]26_京都府22:46_鹿児島県20'!Y46)</f>
        <v>5</v>
      </c>
      <c r="Z45" s="1310"/>
    </row>
    <row r="46" spans="2:26" ht="13.5">
      <c r="B46" s="1388"/>
      <c r="C46" s="1340">
        <v>38</v>
      </c>
      <c r="D46" s="1351" t="s">
        <v>422</v>
      </c>
      <c r="E46" s="1390" t="s">
        <v>951</v>
      </c>
      <c r="F46" s="1343">
        <f>COUNT('[4]26_京都府22:46_鹿児島県20'!F47)</f>
        <v>5</v>
      </c>
      <c r="G46" s="1344">
        <f>COUNT('[4]26_京都府22:46_鹿児島県20'!G47)</f>
        <v>5</v>
      </c>
      <c r="H46" s="1344">
        <f>COUNT('[4]26_京都府22:46_鹿児島県20'!H47)</f>
        <v>5</v>
      </c>
      <c r="I46" s="1344">
        <f>COUNT('[4]26_京都府22:46_鹿児島県20'!I47)</f>
        <v>5</v>
      </c>
      <c r="J46" s="1344">
        <f>COUNT('[4]26_京都府22:46_鹿児島県20'!J47)</f>
        <v>5</v>
      </c>
      <c r="K46" s="1344">
        <f>COUNT('[4]26_京都府22:46_鹿児島県20'!K47)</f>
        <v>5</v>
      </c>
      <c r="L46" s="1345">
        <f>COUNT('[4]26_京都府22:46_鹿児島県20'!L47)</f>
        <v>5</v>
      </c>
      <c r="M46" s="1344">
        <f>COUNT('[4]26_京都府22:46_鹿児島県20'!M47)</f>
        <v>5</v>
      </c>
      <c r="N46" s="1345">
        <f>COUNT('[4]26_京都府22:46_鹿児島県20'!N47)</f>
        <v>5</v>
      </c>
      <c r="O46" s="1345">
        <f>COUNT('[4]26_京都府22:46_鹿児島県20'!O47)</f>
        <v>5</v>
      </c>
      <c r="P46" s="1347">
        <f>COUNT('[4]26_京都府22:46_鹿児島県20'!P47)</f>
        <v>5</v>
      </c>
      <c r="Q46" s="1344">
        <f>COUNT('[4]26_京都府22:46_鹿児島県20'!Q47)</f>
        <v>5</v>
      </c>
      <c r="R46" s="1344">
        <f>COUNT('[4]26_京都府22:46_鹿児島県20'!R47)</f>
        <v>5</v>
      </c>
      <c r="S46" s="1344">
        <f>COUNT('[4]26_京都府22:46_鹿児島県20'!S47)</f>
        <v>5</v>
      </c>
      <c r="T46" s="1344">
        <f>COUNT('[4]26_京都府22:46_鹿児島県20'!T47)</f>
        <v>5</v>
      </c>
      <c r="U46" s="1344">
        <f>COUNT('[4]26_京都府22:46_鹿児島県20'!U47)</f>
        <v>5</v>
      </c>
      <c r="V46" s="1345">
        <f>COUNT('[4]26_京都府22:46_鹿児島県20'!V47)</f>
        <v>5</v>
      </c>
      <c r="W46" s="1345">
        <f>COUNT('[4]26_京都府22:46_鹿児島県20'!W47)</f>
        <v>5</v>
      </c>
      <c r="X46" s="1349">
        <f>COUNT('[4]26_京都府22:46_鹿児島県20'!X47)</f>
        <v>5</v>
      </c>
      <c r="Y46" s="1372">
        <f>COUNT('[4]26_京都府22:46_鹿児島県20'!Y47)</f>
        <v>5</v>
      </c>
      <c r="Z46" s="1310"/>
    </row>
    <row r="47" spans="2:26" ht="13.5">
      <c r="B47" s="1388"/>
      <c r="C47" s="1340">
        <v>39</v>
      </c>
      <c r="D47" s="1351" t="s">
        <v>423</v>
      </c>
      <c r="E47" s="1390" t="s">
        <v>952</v>
      </c>
      <c r="F47" s="1343">
        <f>COUNT('[4]26_京都府22:46_鹿児島県20'!F48)</f>
        <v>5</v>
      </c>
      <c r="G47" s="1344">
        <f>COUNT('[4]26_京都府22:46_鹿児島県20'!G48)</f>
        <v>5</v>
      </c>
      <c r="H47" s="1344">
        <f>COUNT('[4]26_京都府22:46_鹿児島県20'!H48)</f>
        <v>5</v>
      </c>
      <c r="I47" s="1344">
        <f>COUNT('[4]26_京都府22:46_鹿児島県20'!I48)</f>
        <v>5</v>
      </c>
      <c r="J47" s="1344">
        <f>COUNT('[4]26_京都府22:46_鹿児島県20'!J48)</f>
        <v>5</v>
      </c>
      <c r="K47" s="1344">
        <f>COUNT('[4]26_京都府22:46_鹿児島県20'!K48)</f>
        <v>5</v>
      </c>
      <c r="L47" s="1345">
        <f>COUNT('[4]26_京都府22:46_鹿児島県20'!L48)</f>
        <v>5</v>
      </c>
      <c r="M47" s="1344">
        <f>COUNT('[4]26_京都府22:46_鹿児島県20'!M48)</f>
        <v>5</v>
      </c>
      <c r="N47" s="1345">
        <f>COUNT('[4]26_京都府22:46_鹿児島県20'!N48)</f>
        <v>5</v>
      </c>
      <c r="O47" s="1345">
        <f>COUNT('[4]26_京都府22:46_鹿児島県20'!O48)</f>
        <v>5</v>
      </c>
      <c r="P47" s="1347">
        <f>COUNT('[4]26_京都府22:46_鹿児島県20'!P48)</f>
        <v>5</v>
      </c>
      <c r="Q47" s="1344">
        <f>COUNT('[4]26_京都府22:46_鹿児島県20'!Q48)</f>
        <v>5</v>
      </c>
      <c r="R47" s="1344">
        <f>COUNT('[4]26_京都府22:46_鹿児島県20'!R48)</f>
        <v>5</v>
      </c>
      <c r="S47" s="1344">
        <f>COUNT('[4]26_京都府22:46_鹿児島県20'!S48)</f>
        <v>5</v>
      </c>
      <c r="T47" s="1344">
        <f>COUNT('[4]26_京都府22:46_鹿児島県20'!T48)</f>
        <v>5</v>
      </c>
      <c r="U47" s="1344">
        <f>COUNT('[4]26_京都府22:46_鹿児島県20'!U48)</f>
        <v>5</v>
      </c>
      <c r="V47" s="1345">
        <f>COUNT('[4]26_京都府22:46_鹿児島県20'!V48)</f>
        <v>5</v>
      </c>
      <c r="W47" s="1345">
        <f>COUNT('[4]26_京都府22:46_鹿児島県20'!W48)</f>
        <v>5</v>
      </c>
      <c r="X47" s="1349">
        <f>COUNT('[4]26_京都府22:46_鹿児島県20'!X48)</f>
        <v>5</v>
      </c>
      <c r="Y47" s="1356">
        <f>COUNT('[4]26_京都府22:46_鹿児島県20'!Y48)</f>
        <v>5</v>
      </c>
      <c r="Z47" s="1310"/>
    </row>
    <row r="48" spans="2:26" ht="13.5">
      <c r="B48" s="1388"/>
      <c r="C48" s="1340">
        <v>40</v>
      </c>
      <c r="D48" s="1351" t="s">
        <v>424</v>
      </c>
      <c r="E48" s="1390" t="s">
        <v>953</v>
      </c>
      <c r="F48" s="1343">
        <f>COUNT('[4]26_京都府22:46_鹿児島県20'!F49)</f>
        <v>5</v>
      </c>
      <c r="G48" s="1344">
        <f>COUNT('[4]26_京都府22:46_鹿児島県20'!G49)</f>
        <v>5</v>
      </c>
      <c r="H48" s="1344">
        <f>COUNT('[4]26_京都府22:46_鹿児島県20'!H49)</f>
        <v>5</v>
      </c>
      <c r="I48" s="1344">
        <f>COUNT('[4]26_京都府22:46_鹿児島県20'!I49)</f>
        <v>5</v>
      </c>
      <c r="J48" s="1344">
        <f>COUNT('[4]26_京都府22:46_鹿児島県20'!J49)</f>
        <v>5</v>
      </c>
      <c r="K48" s="1344">
        <f>COUNT('[4]26_京都府22:46_鹿児島県20'!K49)</f>
        <v>5</v>
      </c>
      <c r="L48" s="1345">
        <f>COUNT('[4]26_京都府22:46_鹿児島県20'!L49)</f>
        <v>5</v>
      </c>
      <c r="M48" s="1344">
        <f>COUNT('[4]26_京都府22:46_鹿児島県20'!M49)</f>
        <v>5</v>
      </c>
      <c r="N48" s="1345">
        <f>COUNT('[4]26_京都府22:46_鹿児島県20'!N49)</f>
        <v>5</v>
      </c>
      <c r="O48" s="1345">
        <f>COUNT('[4]26_京都府22:46_鹿児島県20'!O49)</f>
        <v>5</v>
      </c>
      <c r="P48" s="1347">
        <f>COUNT('[4]26_京都府22:46_鹿児島県20'!P49)</f>
        <v>5</v>
      </c>
      <c r="Q48" s="1344">
        <f>COUNT('[4]26_京都府22:46_鹿児島県20'!Q49)</f>
        <v>5</v>
      </c>
      <c r="R48" s="1344">
        <f>COUNT('[4]26_京都府22:46_鹿児島県20'!R49)</f>
        <v>5</v>
      </c>
      <c r="S48" s="1344">
        <f>COUNT('[4]26_京都府22:46_鹿児島県20'!S49)</f>
        <v>5</v>
      </c>
      <c r="T48" s="1344">
        <f>COUNT('[4]26_京都府22:46_鹿児島県20'!T49)</f>
        <v>5</v>
      </c>
      <c r="U48" s="1344">
        <f>COUNT('[4]26_京都府22:46_鹿児島県20'!U49)</f>
        <v>5</v>
      </c>
      <c r="V48" s="1345">
        <f>COUNT('[4]26_京都府22:46_鹿児島県20'!V49)</f>
        <v>5</v>
      </c>
      <c r="W48" s="1345">
        <f>COUNT('[4]26_京都府22:46_鹿児島県20'!W49)</f>
        <v>5</v>
      </c>
      <c r="X48" s="1349">
        <f>COUNT('[4]26_京都府22:46_鹿児島県20'!X49)</f>
        <v>5</v>
      </c>
      <c r="Y48" s="1356">
        <f>COUNT('[4]26_京都府22:46_鹿児島県20'!Y49)</f>
        <v>5</v>
      </c>
      <c r="Z48" s="1310"/>
    </row>
    <row r="49" spans="2:26" ht="14.25" thickBot="1">
      <c r="B49" s="1388"/>
      <c r="C49" s="1340">
        <v>41</v>
      </c>
      <c r="D49" s="1351" t="s">
        <v>425</v>
      </c>
      <c r="E49" s="1390" t="s">
        <v>954</v>
      </c>
      <c r="F49" s="1343">
        <f>COUNT('[4]26_京都府22:46_鹿児島県20'!F50)</f>
        <v>5</v>
      </c>
      <c r="G49" s="1344">
        <f>COUNT('[4]26_京都府22:46_鹿児島県20'!G50)</f>
        <v>5</v>
      </c>
      <c r="H49" s="1344">
        <f>COUNT('[4]26_京都府22:46_鹿児島県20'!H50)</f>
        <v>5</v>
      </c>
      <c r="I49" s="1344">
        <f>COUNT('[4]26_京都府22:46_鹿児島県20'!I50)</f>
        <v>5</v>
      </c>
      <c r="J49" s="1344">
        <f>COUNT('[4]26_京都府22:46_鹿児島県20'!J50)</f>
        <v>5</v>
      </c>
      <c r="K49" s="1344">
        <f>COUNT('[4]26_京都府22:46_鹿児島県20'!K50)</f>
        <v>5</v>
      </c>
      <c r="L49" s="1345">
        <f>COUNT('[4]26_京都府22:46_鹿児島県20'!L50)</f>
        <v>5</v>
      </c>
      <c r="M49" s="1344">
        <f>COUNT('[4]26_京都府22:46_鹿児島県20'!M50)</f>
        <v>5</v>
      </c>
      <c r="N49" s="1345">
        <f>COUNT('[4]26_京都府22:46_鹿児島県20'!N50)</f>
        <v>5</v>
      </c>
      <c r="O49" s="1345">
        <f>COUNT('[4]26_京都府22:46_鹿児島県20'!O50)</f>
        <v>5</v>
      </c>
      <c r="P49" s="1347">
        <f>COUNT('[4]26_京都府22:46_鹿児島県20'!P50)</f>
        <v>5</v>
      </c>
      <c r="Q49" s="1344">
        <f>COUNT('[4]26_京都府22:46_鹿児島県20'!Q50)</f>
        <v>5</v>
      </c>
      <c r="R49" s="1344">
        <f>COUNT('[4]26_京都府22:46_鹿児島県20'!R50)</f>
        <v>5</v>
      </c>
      <c r="S49" s="1344">
        <f>COUNT('[4]26_京都府22:46_鹿児島県20'!S50)</f>
        <v>5</v>
      </c>
      <c r="T49" s="1344">
        <f>COUNT('[4]26_京都府22:46_鹿児島県20'!T50)</f>
        <v>5</v>
      </c>
      <c r="U49" s="1344">
        <f>COUNT('[4]26_京都府22:46_鹿児島県20'!U50)</f>
        <v>5</v>
      </c>
      <c r="V49" s="1345">
        <f>COUNT('[4]26_京都府22:46_鹿児島県20'!V50)</f>
        <v>5</v>
      </c>
      <c r="W49" s="1345">
        <f>COUNT('[4]26_京都府22:46_鹿児島県20'!W50)</f>
        <v>5</v>
      </c>
      <c r="X49" s="1349">
        <f>COUNT('[4]26_京都府22:46_鹿児島県20'!X50)</f>
        <v>5</v>
      </c>
      <c r="Y49" s="1356">
        <f>COUNT('[4]26_京都府22:46_鹿児島県20'!Y50)</f>
        <v>5</v>
      </c>
      <c r="Z49" s="1310"/>
    </row>
    <row r="50" spans="2:26" ht="15" thickTop="1" thickBot="1">
      <c r="B50" s="1388"/>
      <c r="C50" s="1340">
        <v>42</v>
      </c>
      <c r="D50" s="1351" t="s">
        <v>426</v>
      </c>
      <c r="E50" s="1390" t="s">
        <v>955</v>
      </c>
      <c r="F50" s="1343">
        <f>COUNT('[4]26_京都府22:46_鹿児島県20'!F51)</f>
        <v>5</v>
      </c>
      <c r="G50" s="1344">
        <f>COUNT('[4]26_京都府22:46_鹿児島県20'!G51)</f>
        <v>5</v>
      </c>
      <c r="H50" s="1344">
        <f>COUNT('[4]26_京都府22:46_鹿児島県20'!H51)</f>
        <v>5</v>
      </c>
      <c r="I50" s="1344">
        <f>COUNT('[4]26_京都府22:46_鹿児島県20'!I51)</f>
        <v>5</v>
      </c>
      <c r="J50" s="1344">
        <f>COUNT('[4]26_京都府22:46_鹿児島県20'!J51)</f>
        <v>5</v>
      </c>
      <c r="K50" s="1344">
        <f>COUNT('[4]26_京都府22:46_鹿児島県20'!K51)</f>
        <v>5</v>
      </c>
      <c r="L50" s="1392">
        <f>COUNT('[4]26_京都府22:46_鹿児島県20'!L51)</f>
        <v>5</v>
      </c>
      <c r="M50" s="1344">
        <f>COUNT('[4]26_京都府22:46_鹿児島県20'!M51)</f>
        <v>5</v>
      </c>
      <c r="N50" s="1345">
        <f>COUNT('[4]26_京都府22:46_鹿児島県20'!N51)</f>
        <v>5</v>
      </c>
      <c r="O50" s="1345">
        <f>COUNT('[4]26_京都府22:46_鹿児島県20'!O51)</f>
        <v>5</v>
      </c>
      <c r="P50" s="1347">
        <f>COUNT('[4]26_京都府22:46_鹿児島県20'!P51)</f>
        <v>5</v>
      </c>
      <c r="Q50" s="1344">
        <f>COUNT('[4]26_京都府22:46_鹿児島県20'!Q51)</f>
        <v>5</v>
      </c>
      <c r="R50" s="1344">
        <f>COUNT('[4]26_京都府22:46_鹿児島県20'!R51)</f>
        <v>5</v>
      </c>
      <c r="S50" s="1344">
        <f>COUNT('[4]26_京都府22:46_鹿児島県20'!S51)</f>
        <v>5</v>
      </c>
      <c r="T50" s="1344">
        <f>COUNT('[4]26_京都府22:46_鹿児島県20'!T51)</f>
        <v>5</v>
      </c>
      <c r="U50" s="1344">
        <f>COUNT('[4]26_京都府22:46_鹿児島県20'!U51)</f>
        <v>5</v>
      </c>
      <c r="V50" s="1345">
        <f>COUNT('[4]26_京都府22:46_鹿児島県20'!V51)</f>
        <v>5</v>
      </c>
      <c r="W50" s="1345">
        <f>COUNT('[4]26_京都府22:46_鹿児島県20'!W51)</f>
        <v>5</v>
      </c>
      <c r="X50" s="1349">
        <f>COUNT('[4]26_京都府22:46_鹿児島県20'!X51)</f>
        <v>5</v>
      </c>
      <c r="Y50" s="1356">
        <f>COUNT('[4]26_京都府22:46_鹿児島県20'!Y51)</f>
        <v>5</v>
      </c>
      <c r="Z50" s="1310"/>
    </row>
    <row r="51" spans="2:26" ht="14.25" thickTop="1">
      <c r="B51" s="1361" t="s">
        <v>166</v>
      </c>
      <c r="C51" s="1379"/>
      <c r="D51" s="1380" t="s">
        <v>956</v>
      </c>
      <c r="E51" s="1381" t="s">
        <v>1205</v>
      </c>
      <c r="F51" s="1414">
        <f>COUNT('[4]26_京都府22:46_鹿児島県20'!F52)</f>
        <v>5</v>
      </c>
      <c r="G51" s="1383">
        <f>COUNT('[4]26_京都府22:46_鹿児島県20'!G52)</f>
        <v>5</v>
      </c>
      <c r="H51" s="1383">
        <f>COUNT('[4]26_京都府22:46_鹿児島県20'!H52)</f>
        <v>5</v>
      </c>
      <c r="I51" s="1383">
        <f>COUNT('[4]26_京都府22:46_鹿児島県20'!I52)</f>
        <v>5</v>
      </c>
      <c r="J51" s="1383">
        <f>COUNT('[4]26_京都府22:46_鹿児島県20'!J52)</f>
        <v>5</v>
      </c>
      <c r="K51" s="1383">
        <f>COUNT('[4]26_京都府22:46_鹿児島県20'!K52)</f>
        <v>5</v>
      </c>
      <c r="L51" s="1345">
        <f>COUNT('[4]26_京都府22:46_鹿児島県20'!L52)</f>
        <v>5</v>
      </c>
      <c r="M51" s="1383">
        <f>COUNT('[4]26_京都府22:46_鹿児島県20'!M52)</f>
        <v>5</v>
      </c>
      <c r="N51" s="1345">
        <f>COUNT('[4]26_京都府22:46_鹿児島県20'!N52)</f>
        <v>5</v>
      </c>
      <c r="O51" s="1345">
        <f>COUNT('[4]26_京都府22:46_鹿児島県20'!O52)</f>
        <v>5</v>
      </c>
      <c r="P51" s="1347">
        <f>COUNT('[4]26_京都府22:46_鹿児島県20'!P52)</f>
        <v>5</v>
      </c>
      <c r="Q51" s="1383">
        <f>COUNT('[4]26_京都府22:46_鹿児島県20'!Q52)</f>
        <v>5</v>
      </c>
      <c r="R51" s="1383">
        <f>COUNT('[4]26_京都府22:46_鹿児島県20'!R52)</f>
        <v>5</v>
      </c>
      <c r="S51" s="1383">
        <f>COUNT('[4]26_京都府22:46_鹿児島県20'!S52)</f>
        <v>5</v>
      </c>
      <c r="T51" s="1383">
        <f>COUNT('[4]26_京都府22:46_鹿児島県20'!T52)</f>
        <v>5</v>
      </c>
      <c r="U51" s="1383">
        <f>COUNT('[4]26_京都府22:46_鹿児島県20'!U52)</f>
        <v>5</v>
      </c>
      <c r="V51" s="1345">
        <f>COUNT('[4]26_京都府22:46_鹿児島県20'!V52)</f>
        <v>5</v>
      </c>
      <c r="W51" s="1345">
        <f>COUNT('[4]26_京都府22:46_鹿児島県20'!W52)</f>
        <v>5</v>
      </c>
      <c r="X51" s="1386">
        <f>COUNT('[4]26_京都府22:46_鹿児島県20'!X52)</f>
        <v>5</v>
      </c>
      <c r="Y51" s="1387">
        <f>COUNT('[4]26_京都府22:46_鹿児島県20'!Y52)</f>
        <v>5</v>
      </c>
      <c r="Z51" s="1310"/>
    </row>
    <row r="52" spans="2:26" ht="13.5">
      <c r="B52" s="1388"/>
      <c r="C52" s="1340">
        <v>43</v>
      </c>
      <c r="D52" s="1389" t="s">
        <v>167</v>
      </c>
      <c r="E52" s="1390" t="s">
        <v>958</v>
      </c>
      <c r="F52" s="1343">
        <f>COUNT('[4]26_京都府22:46_鹿児島県20'!F53)</f>
        <v>5</v>
      </c>
      <c r="G52" s="1344">
        <f>COUNT('[4]26_京都府22:46_鹿児島県20'!G53)</f>
        <v>5</v>
      </c>
      <c r="H52" s="1344">
        <f>COUNT('[4]26_京都府22:46_鹿児島県20'!H53)</f>
        <v>5</v>
      </c>
      <c r="I52" s="1344">
        <f>COUNT('[4]26_京都府22:46_鹿児島県20'!I53)</f>
        <v>5</v>
      </c>
      <c r="J52" s="1344">
        <f>COUNT('[4]26_京都府22:46_鹿児島県20'!J53)</f>
        <v>5</v>
      </c>
      <c r="K52" s="1344">
        <f>COUNT('[4]26_京都府22:46_鹿児島県20'!K53)</f>
        <v>5</v>
      </c>
      <c r="L52" s="1345">
        <f>COUNT('[4]26_京都府22:46_鹿児島県20'!L53)</f>
        <v>5</v>
      </c>
      <c r="M52" s="1344">
        <f>COUNT('[4]26_京都府22:46_鹿児島県20'!M53)</f>
        <v>5</v>
      </c>
      <c r="N52" s="1345">
        <f>COUNT('[4]26_京都府22:46_鹿児島県20'!N53)</f>
        <v>5</v>
      </c>
      <c r="O52" s="1345">
        <f>COUNT('[4]26_京都府22:46_鹿児島県20'!O53)</f>
        <v>5</v>
      </c>
      <c r="P52" s="1347">
        <f>COUNT('[4]26_京都府22:46_鹿児島県20'!P53)</f>
        <v>5</v>
      </c>
      <c r="Q52" s="1344">
        <f>COUNT('[4]26_京都府22:46_鹿児島県20'!Q53)</f>
        <v>5</v>
      </c>
      <c r="R52" s="1344">
        <f>COUNT('[4]26_京都府22:46_鹿児島県20'!R53)</f>
        <v>5</v>
      </c>
      <c r="S52" s="1344">
        <f>COUNT('[4]26_京都府22:46_鹿児島県20'!S53)</f>
        <v>5</v>
      </c>
      <c r="T52" s="1344">
        <f>COUNT('[4]26_京都府22:46_鹿児島県20'!T53)</f>
        <v>5</v>
      </c>
      <c r="U52" s="1344">
        <f>COUNT('[4]26_京都府22:46_鹿児島県20'!U53)</f>
        <v>5</v>
      </c>
      <c r="V52" s="1345">
        <f>COUNT('[4]26_京都府22:46_鹿児島県20'!V53)</f>
        <v>5</v>
      </c>
      <c r="W52" s="1345">
        <f>COUNT('[4]26_京都府22:46_鹿児島県20'!W53)</f>
        <v>5</v>
      </c>
      <c r="X52" s="1349">
        <f>COUNT('[4]26_京都府22:46_鹿児島県20'!X53)</f>
        <v>5</v>
      </c>
      <c r="Y52" s="1356">
        <f>COUNT('[4]26_京都府22:46_鹿児島県20'!Y53)</f>
        <v>5</v>
      </c>
      <c r="Z52" s="1310"/>
    </row>
    <row r="53" spans="2:26" ht="13.5">
      <c r="B53" s="1388"/>
      <c r="C53" s="1340">
        <v>44</v>
      </c>
      <c r="D53" s="1389" t="s">
        <v>168</v>
      </c>
      <c r="E53" s="1390" t="s">
        <v>959</v>
      </c>
      <c r="F53" s="1343">
        <f>COUNT('[4]26_京都府22:46_鹿児島県20'!F54)</f>
        <v>5</v>
      </c>
      <c r="G53" s="1344">
        <f>COUNT('[4]26_京都府22:46_鹿児島県20'!G54)</f>
        <v>5</v>
      </c>
      <c r="H53" s="1344">
        <f>COUNT('[4]26_京都府22:46_鹿児島県20'!H54)</f>
        <v>5</v>
      </c>
      <c r="I53" s="1344">
        <f>COUNT('[4]26_京都府22:46_鹿児島県20'!I54)</f>
        <v>5</v>
      </c>
      <c r="J53" s="1344">
        <f>COUNT('[4]26_京都府22:46_鹿児島県20'!J54)</f>
        <v>5</v>
      </c>
      <c r="K53" s="1344">
        <f>COUNT('[4]26_京都府22:46_鹿児島県20'!K54)</f>
        <v>5</v>
      </c>
      <c r="L53" s="1345">
        <f>COUNT('[4]26_京都府22:46_鹿児島県20'!L54)</f>
        <v>5</v>
      </c>
      <c r="M53" s="1344">
        <f>COUNT('[4]26_京都府22:46_鹿児島県20'!M54)</f>
        <v>5</v>
      </c>
      <c r="N53" s="1345">
        <f>COUNT('[4]26_京都府22:46_鹿児島県20'!N54)</f>
        <v>5</v>
      </c>
      <c r="O53" s="1345">
        <f>COUNT('[4]26_京都府22:46_鹿児島県20'!O54)</f>
        <v>5</v>
      </c>
      <c r="P53" s="1347">
        <f>COUNT('[4]26_京都府22:46_鹿児島県20'!P54)</f>
        <v>5</v>
      </c>
      <c r="Q53" s="1344">
        <f>COUNT('[4]26_京都府22:46_鹿児島県20'!Q54)</f>
        <v>5</v>
      </c>
      <c r="R53" s="1344">
        <f>COUNT('[4]26_京都府22:46_鹿児島県20'!R54)</f>
        <v>5</v>
      </c>
      <c r="S53" s="1344">
        <f>COUNT('[4]26_京都府22:46_鹿児島県20'!S54)</f>
        <v>5</v>
      </c>
      <c r="T53" s="1344">
        <f>COUNT('[4]26_京都府22:46_鹿児島県20'!T54)</f>
        <v>5</v>
      </c>
      <c r="U53" s="1344">
        <f>COUNT('[4]26_京都府22:46_鹿児島県20'!U54)</f>
        <v>5</v>
      </c>
      <c r="V53" s="1345">
        <f>COUNT('[4]26_京都府22:46_鹿児島県20'!V54)</f>
        <v>5</v>
      </c>
      <c r="W53" s="1345">
        <f>COUNT('[4]26_京都府22:46_鹿児島県20'!W54)</f>
        <v>5</v>
      </c>
      <c r="X53" s="1349">
        <f>COUNT('[4]26_京都府22:46_鹿児島県20'!X54)</f>
        <v>5</v>
      </c>
      <c r="Y53" s="1356">
        <f>COUNT('[4]26_京都府22:46_鹿児島県20'!Y54)</f>
        <v>5</v>
      </c>
      <c r="Z53" s="1310"/>
    </row>
    <row r="54" spans="2:26" ht="13.5">
      <c r="B54" s="1388"/>
      <c r="C54" s="1340">
        <v>45</v>
      </c>
      <c r="D54" s="1389" t="s">
        <v>169</v>
      </c>
      <c r="E54" s="1390" t="s">
        <v>1206</v>
      </c>
      <c r="F54" s="1343">
        <f>COUNT('[4]26_京都府22:46_鹿児島県20'!F55)</f>
        <v>5</v>
      </c>
      <c r="G54" s="1344">
        <f>COUNT('[4]26_京都府22:46_鹿児島県20'!G55)</f>
        <v>5</v>
      </c>
      <c r="H54" s="1344">
        <f>COUNT('[4]26_京都府22:46_鹿児島県20'!H55)</f>
        <v>5</v>
      </c>
      <c r="I54" s="1344">
        <f>COUNT('[4]26_京都府22:46_鹿児島県20'!I55)</f>
        <v>5</v>
      </c>
      <c r="J54" s="1344">
        <f>COUNT('[4]26_京都府22:46_鹿児島県20'!J55)</f>
        <v>5</v>
      </c>
      <c r="K54" s="1344">
        <f>COUNT('[4]26_京都府22:46_鹿児島県20'!K55)</f>
        <v>5</v>
      </c>
      <c r="L54" s="1345">
        <f>COUNT('[4]26_京都府22:46_鹿児島県20'!L55)</f>
        <v>5</v>
      </c>
      <c r="M54" s="1344">
        <f>COUNT('[4]26_京都府22:46_鹿児島県20'!M55)</f>
        <v>5</v>
      </c>
      <c r="N54" s="1345">
        <f>COUNT('[4]26_京都府22:46_鹿児島県20'!N55)</f>
        <v>5</v>
      </c>
      <c r="O54" s="1345">
        <f>COUNT('[4]26_京都府22:46_鹿児島県20'!O55)</f>
        <v>5</v>
      </c>
      <c r="P54" s="1347">
        <f>COUNT('[4]26_京都府22:46_鹿児島県20'!P55)</f>
        <v>5</v>
      </c>
      <c r="Q54" s="1344">
        <f>COUNT('[4]26_京都府22:46_鹿児島県20'!Q55)</f>
        <v>5</v>
      </c>
      <c r="R54" s="1344">
        <f>COUNT('[4]26_京都府22:46_鹿児島県20'!R55)</f>
        <v>5</v>
      </c>
      <c r="S54" s="1344">
        <f>COUNT('[4]26_京都府22:46_鹿児島県20'!S55)</f>
        <v>5</v>
      </c>
      <c r="T54" s="1344">
        <f>COUNT('[4]26_京都府22:46_鹿児島県20'!T55)</f>
        <v>5</v>
      </c>
      <c r="U54" s="1344">
        <f>COUNT('[4]26_京都府22:46_鹿児島県20'!U55)</f>
        <v>5</v>
      </c>
      <c r="V54" s="1345">
        <f>COUNT('[4]26_京都府22:46_鹿児島県20'!V55)</f>
        <v>5</v>
      </c>
      <c r="W54" s="1345">
        <f>COUNT('[4]26_京都府22:46_鹿児島県20'!W55)</f>
        <v>5</v>
      </c>
      <c r="X54" s="1349">
        <f>COUNT('[4]26_京都府22:46_鹿児島県20'!X55)</f>
        <v>5</v>
      </c>
      <c r="Y54" s="1356">
        <f>COUNT('[4]26_京都府22:46_鹿児島県20'!Y55)</f>
        <v>5</v>
      </c>
      <c r="Z54" s="1310"/>
    </row>
    <row r="55" spans="2:26" ht="13.5">
      <c r="B55" s="1388"/>
      <c r="C55" s="1416">
        <v>46</v>
      </c>
      <c r="D55" s="1417" t="s">
        <v>170</v>
      </c>
      <c r="E55" s="1359"/>
      <c r="F55" s="1343">
        <f>COUNT('[4]26_京都府22:46_鹿児島県20'!F56)</f>
        <v>5</v>
      </c>
      <c r="G55" s="1344">
        <f>COUNT('[4]26_京都府22:46_鹿児島県20'!G56)</f>
        <v>5</v>
      </c>
      <c r="H55" s="1344">
        <f>COUNT('[4]26_京都府22:46_鹿児島県20'!H56)</f>
        <v>5</v>
      </c>
      <c r="I55" s="1344">
        <f>COUNT('[4]26_京都府22:46_鹿児島県20'!I56)</f>
        <v>5</v>
      </c>
      <c r="J55" s="1344">
        <f>COUNT('[4]26_京都府22:46_鹿児島県20'!J56)</f>
        <v>5</v>
      </c>
      <c r="K55" s="1344">
        <f>COUNT('[4]26_京都府22:46_鹿児島県20'!K56)</f>
        <v>5</v>
      </c>
      <c r="L55" s="1345">
        <f>COUNT('[4]26_京都府22:46_鹿児島県20'!L56)</f>
        <v>5</v>
      </c>
      <c r="M55" s="1344">
        <f>COUNT('[4]26_京都府22:46_鹿児島県20'!M56)</f>
        <v>5</v>
      </c>
      <c r="N55" s="1345">
        <f>COUNT('[4]26_京都府22:46_鹿児島県20'!N56)</f>
        <v>5</v>
      </c>
      <c r="O55" s="1345">
        <f>COUNT('[4]26_京都府22:46_鹿児島県20'!O56)</f>
        <v>5</v>
      </c>
      <c r="P55" s="1347">
        <f>COUNT('[4]26_京都府22:46_鹿児島県20'!P56)</f>
        <v>5</v>
      </c>
      <c r="Q55" s="1344">
        <f>COUNT('[4]26_京都府22:46_鹿児島県20'!Q56)</f>
        <v>5</v>
      </c>
      <c r="R55" s="1344">
        <f>COUNT('[4]26_京都府22:46_鹿児島県20'!R56)</f>
        <v>5</v>
      </c>
      <c r="S55" s="1344">
        <f>COUNT('[4]26_京都府22:46_鹿児島県20'!S56)</f>
        <v>5</v>
      </c>
      <c r="T55" s="1344">
        <f>COUNT('[4]26_京都府22:46_鹿児島県20'!T56)</f>
        <v>5</v>
      </c>
      <c r="U55" s="1344">
        <f>COUNT('[4]26_京都府22:46_鹿児島県20'!U56)</f>
        <v>5</v>
      </c>
      <c r="V55" s="1345">
        <f>COUNT('[4]26_京都府22:46_鹿児島県20'!V56)</f>
        <v>5</v>
      </c>
      <c r="W55" s="1345">
        <f>COUNT('[4]26_京都府22:46_鹿児島県20'!W56)</f>
        <v>5</v>
      </c>
      <c r="X55" s="1349">
        <f>COUNT('[4]26_京都府22:46_鹿児島県20'!X56)</f>
        <v>5</v>
      </c>
      <c r="Y55" s="1356">
        <f>COUNT('[4]26_京都府22:46_鹿児島県20'!Y56)</f>
        <v>5</v>
      </c>
      <c r="Z55" s="1310"/>
    </row>
    <row r="56" spans="2:26" ht="13.5">
      <c r="B56" s="1361" t="s">
        <v>171</v>
      </c>
      <c r="C56" s="1379"/>
      <c r="D56" s="1418" t="s">
        <v>961</v>
      </c>
      <c r="E56" s="1419" t="s">
        <v>1207</v>
      </c>
      <c r="F56" s="1414">
        <f>COUNT('[4]26_京都府22:46_鹿児島県20'!F57)</f>
        <v>5</v>
      </c>
      <c r="G56" s="1383">
        <f>COUNT('[4]26_京都府22:46_鹿児島県20'!G57)</f>
        <v>5</v>
      </c>
      <c r="H56" s="1383">
        <f>COUNT('[4]26_京都府22:46_鹿児島県20'!H57)</f>
        <v>5</v>
      </c>
      <c r="I56" s="1383">
        <f>COUNT('[4]26_京都府22:46_鹿児島県20'!I57)</f>
        <v>5</v>
      </c>
      <c r="J56" s="1383">
        <f>COUNT('[4]26_京都府22:46_鹿児島県20'!J57)</f>
        <v>5</v>
      </c>
      <c r="K56" s="1383">
        <f>COUNT('[4]26_京都府22:46_鹿児島県20'!K57)</f>
        <v>5</v>
      </c>
      <c r="L56" s="1345">
        <f>COUNT('[4]26_京都府22:46_鹿児島県20'!L57)</f>
        <v>5</v>
      </c>
      <c r="M56" s="1383">
        <f>COUNT('[4]26_京都府22:46_鹿児島県20'!M57)</f>
        <v>5</v>
      </c>
      <c r="N56" s="1345">
        <f>COUNT('[4]26_京都府22:46_鹿児島県20'!N57)</f>
        <v>5</v>
      </c>
      <c r="O56" s="1345">
        <f>COUNT('[4]26_京都府22:46_鹿児島県20'!O57)</f>
        <v>5</v>
      </c>
      <c r="P56" s="1347">
        <f>COUNT('[4]26_京都府22:46_鹿児島県20'!P57)</f>
        <v>5</v>
      </c>
      <c r="Q56" s="1383">
        <f>COUNT('[4]26_京都府22:46_鹿児島県20'!Q57)</f>
        <v>5</v>
      </c>
      <c r="R56" s="1383">
        <f>COUNT('[4]26_京都府22:46_鹿児島県20'!R57)</f>
        <v>5</v>
      </c>
      <c r="S56" s="1383">
        <f>COUNT('[4]26_京都府22:46_鹿児島県20'!S57)</f>
        <v>5</v>
      </c>
      <c r="T56" s="1383">
        <f>COUNT('[4]26_京都府22:46_鹿児島県20'!T57)</f>
        <v>5</v>
      </c>
      <c r="U56" s="1383">
        <f>COUNT('[4]26_京都府22:46_鹿児島県20'!U57)</f>
        <v>5</v>
      </c>
      <c r="V56" s="1345">
        <f>COUNT('[4]26_京都府22:46_鹿児島県20'!V57)</f>
        <v>5</v>
      </c>
      <c r="W56" s="1345">
        <f>COUNT('[4]26_京都府22:46_鹿児島県20'!W57)</f>
        <v>5</v>
      </c>
      <c r="X56" s="1386">
        <f>COUNT('[4]26_京都府22:46_鹿児島県20'!X57)</f>
        <v>5</v>
      </c>
      <c r="Y56" s="1387">
        <f>COUNT('[4]26_京都府22:46_鹿児島県20'!Y57)</f>
        <v>5</v>
      </c>
      <c r="Z56" s="1310"/>
    </row>
    <row r="57" spans="2:26" ht="13.5">
      <c r="B57" s="1388"/>
      <c r="C57" s="1340">
        <v>47</v>
      </c>
      <c r="D57" s="1341" t="s">
        <v>172</v>
      </c>
      <c r="E57" s="1342" t="s">
        <v>1208</v>
      </c>
      <c r="F57" s="1343">
        <f>COUNT('[4]26_京都府22:46_鹿児島県20'!F58)</f>
        <v>5</v>
      </c>
      <c r="G57" s="1344">
        <f>COUNT('[4]26_京都府22:46_鹿児島県20'!G58)</f>
        <v>5</v>
      </c>
      <c r="H57" s="1344">
        <f>COUNT('[4]26_京都府22:46_鹿児島県20'!H58)</f>
        <v>5</v>
      </c>
      <c r="I57" s="1344">
        <f>COUNT('[4]26_京都府22:46_鹿児島県20'!I58)</f>
        <v>5</v>
      </c>
      <c r="J57" s="1344">
        <f>COUNT('[4]26_京都府22:46_鹿児島県20'!J58)</f>
        <v>5</v>
      </c>
      <c r="K57" s="1344">
        <f>COUNT('[4]26_京都府22:46_鹿児島県20'!K58)</f>
        <v>5</v>
      </c>
      <c r="L57" s="1345">
        <f>COUNT('[4]26_京都府22:46_鹿児島県20'!L58)</f>
        <v>5</v>
      </c>
      <c r="M57" s="1344">
        <f>COUNT('[4]26_京都府22:46_鹿児島県20'!M58)</f>
        <v>5</v>
      </c>
      <c r="N57" s="1345">
        <f>COUNT('[4]26_京都府22:46_鹿児島県20'!N58)</f>
        <v>5</v>
      </c>
      <c r="O57" s="1345">
        <f>COUNT('[4]26_京都府22:46_鹿児島県20'!O58)</f>
        <v>5</v>
      </c>
      <c r="P57" s="1347">
        <f>COUNT('[4]26_京都府22:46_鹿児島県20'!P58)</f>
        <v>5</v>
      </c>
      <c r="Q57" s="1344">
        <f>COUNT('[4]26_京都府22:46_鹿児島県20'!Q58)</f>
        <v>5</v>
      </c>
      <c r="R57" s="1344">
        <f>COUNT('[4]26_京都府22:46_鹿児島県20'!R58)</f>
        <v>5</v>
      </c>
      <c r="S57" s="1344">
        <f>COUNT('[4]26_京都府22:46_鹿児島県20'!S58)</f>
        <v>5</v>
      </c>
      <c r="T57" s="1344">
        <f>COUNT('[4]26_京都府22:46_鹿児島県20'!T58)</f>
        <v>5</v>
      </c>
      <c r="U57" s="1344">
        <f>COUNT('[4]26_京都府22:46_鹿児島県20'!U58)</f>
        <v>5</v>
      </c>
      <c r="V57" s="1345">
        <f>COUNT('[4]26_京都府22:46_鹿児島県20'!V58)</f>
        <v>5</v>
      </c>
      <c r="W57" s="1345">
        <f>COUNT('[4]26_京都府22:46_鹿児島県20'!W58)</f>
        <v>5</v>
      </c>
      <c r="X57" s="1349">
        <f>COUNT('[4]26_京都府22:46_鹿児島県20'!X58)</f>
        <v>5</v>
      </c>
      <c r="Y57" s="1356">
        <f>COUNT('[4]26_京都府22:46_鹿児島県20'!Y58)</f>
        <v>5</v>
      </c>
      <c r="Z57" s="1310"/>
    </row>
    <row r="58" spans="2:26" ht="13.5">
      <c r="B58" s="1388"/>
      <c r="C58" s="1340">
        <v>48</v>
      </c>
      <c r="D58" s="1389" t="s">
        <v>174</v>
      </c>
      <c r="E58" s="1390" t="s">
        <v>964</v>
      </c>
      <c r="F58" s="1343">
        <f>COUNT('[4]26_京都府22:46_鹿児島県20'!F59)</f>
        <v>5</v>
      </c>
      <c r="G58" s="1344">
        <f>COUNT('[4]26_京都府22:46_鹿児島県20'!G59)</f>
        <v>5</v>
      </c>
      <c r="H58" s="1344">
        <f>COUNT('[4]26_京都府22:46_鹿児島県20'!H59)</f>
        <v>5</v>
      </c>
      <c r="I58" s="1344">
        <f>COUNT('[4]26_京都府22:46_鹿児島県20'!I59)</f>
        <v>5</v>
      </c>
      <c r="J58" s="1344">
        <f>COUNT('[4]26_京都府22:46_鹿児島県20'!J59)</f>
        <v>5</v>
      </c>
      <c r="K58" s="1344">
        <f>COUNT('[4]26_京都府22:46_鹿児島県20'!K59)</f>
        <v>5</v>
      </c>
      <c r="L58" s="1345">
        <f>COUNT('[4]26_京都府22:46_鹿児島県20'!L59)</f>
        <v>5</v>
      </c>
      <c r="M58" s="1344">
        <f>COUNT('[4]26_京都府22:46_鹿児島県20'!M59)</f>
        <v>5</v>
      </c>
      <c r="N58" s="1345">
        <f>COUNT('[4]26_京都府22:46_鹿児島県20'!N59)</f>
        <v>5</v>
      </c>
      <c r="O58" s="1345">
        <f>COUNT('[4]26_京都府22:46_鹿児島県20'!O59)</f>
        <v>5</v>
      </c>
      <c r="P58" s="1347">
        <f>COUNT('[4]26_京都府22:46_鹿児島県20'!P59)</f>
        <v>5</v>
      </c>
      <c r="Q58" s="1344">
        <f>COUNT('[4]26_京都府22:46_鹿児島県20'!Q59)</f>
        <v>5</v>
      </c>
      <c r="R58" s="1344">
        <f>COUNT('[4]26_京都府22:46_鹿児島県20'!R59)</f>
        <v>5</v>
      </c>
      <c r="S58" s="1344">
        <f>COUNT('[4]26_京都府22:46_鹿児島県20'!S59)</f>
        <v>5</v>
      </c>
      <c r="T58" s="1344">
        <f>COUNT('[4]26_京都府22:46_鹿児島県20'!T59)</f>
        <v>5</v>
      </c>
      <c r="U58" s="1344">
        <f>COUNT('[4]26_京都府22:46_鹿児島県20'!U59)</f>
        <v>5</v>
      </c>
      <c r="V58" s="1345">
        <f>COUNT('[4]26_京都府22:46_鹿児島県20'!V59)</f>
        <v>5</v>
      </c>
      <c r="W58" s="1345">
        <f>COUNT('[4]26_京都府22:46_鹿児島県20'!W59)</f>
        <v>5</v>
      </c>
      <c r="X58" s="1349">
        <f>COUNT('[4]26_京都府22:46_鹿児島県20'!X59)</f>
        <v>5</v>
      </c>
      <c r="Y58" s="1372">
        <f>COUNT('[4]26_京都府22:46_鹿児島県20'!Y59)</f>
        <v>5</v>
      </c>
      <c r="Z58" s="1310"/>
    </row>
    <row r="59" spans="2:26" ht="13.5">
      <c r="B59" s="1388"/>
      <c r="C59" s="1340">
        <v>49</v>
      </c>
      <c r="D59" s="1389" t="s">
        <v>175</v>
      </c>
      <c r="E59" s="1390" t="s">
        <v>1209</v>
      </c>
      <c r="F59" s="1343">
        <f>COUNT('[4]26_京都府22:46_鹿児島県20'!F60)</f>
        <v>5</v>
      </c>
      <c r="G59" s="1344">
        <f>COUNT('[4]26_京都府22:46_鹿児島県20'!G60)</f>
        <v>5</v>
      </c>
      <c r="H59" s="1344">
        <f>COUNT('[4]26_京都府22:46_鹿児島県20'!H60)</f>
        <v>5</v>
      </c>
      <c r="I59" s="1344">
        <f>COUNT('[4]26_京都府22:46_鹿児島県20'!I60)</f>
        <v>5</v>
      </c>
      <c r="J59" s="1344">
        <f>COUNT('[4]26_京都府22:46_鹿児島県20'!J60)</f>
        <v>5</v>
      </c>
      <c r="K59" s="1344">
        <f>COUNT('[4]26_京都府22:46_鹿児島県20'!K60)</f>
        <v>5</v>
      </c>
      <c r="L59" s="1345">
        <f>COUNT('[4]26_京都府22:46_鹿児島県20'!L60)</f>
        <v>5</v>
      </c>
      <c r="M59" s="1344">
        <f>COUNT('[4]26_京都府22:46_鹿児島県20'!M60)</f>
        <v>5</v>
      </c>
      <c r="N59" s="1345">
        <f>COUNT('[4]26_京都府22:46_鹿児島県20'!N60)</f>
        <v>5</v>
      </c>
      <c r="O59" s="1345">
        <f>COUNT('[4]26_京都府22:46_鹿児島県20'!O60)</f>
        <v>5</v>
      </c>
      <c r="P59" s="1347">
        <f>COUNT('[4]26_京都府22:46_鹿児島県20'!P60)</f>
        <v>5</v>
      </c>
      <c r="Q59" s="1344">
        <f>COUNT('[4]26_京都府22:46_鹿児島県20'!Q60)</f>
        <v>5</v>
      </c>
      <c r="R59" s="1344">
        <f>COUNT('[4]26_京都府22:46_鹿児島県20'!R60)</f>
        <v>5</v>
      </c>
      <c r="S59" s="1344">
        <f>COUNT('[4]26_京都府22:46_鹿児島県20'!S60)</f>
        <v>5</v>
      </c>
      <c r="T59" s="1344">
        <f>COUNT('[4]26_京都府22:46_鹿児島県20'!T60)</f>
        <v>5</v>
      </c>
      <c r="U59" s="1344">
        <f>COUNT('[4]26_京都府22:46_鹿児島県20'!U60)</f>
        <v>5</v>
      </c>
      <c r="V59" s="1345">
        <f>COUNT('[4]26_京都府22:46_鹿児島県20'!V60)</f>
        <v>5</v>
      </c>
      <c r="W59" s="1345">
        <f>COUNT('[4]26_京都府22:46_鹿児島県20'!W60)</f>
        <v>5</v>
      </c>
      <c r="X59" s="1349">
        <f>COUNT('[4]26_京都府22:46_鹿児島県20'!X60)</f>
        <v>5</v>
      </c>
      <c r="Y59" s="1372">
        <f>COUNT('[4]26_京都府22:46_鹿児島県20'!Y60)</f>
        <v>5</v>
      </c>
      <c r="Z59" s="1310"/>
    </row>
    <row r="60" spans="2:26" ht="13.5">
      <c r="B60" s="1388"/>
      <c r="C60" s="1340">
        <v>50</v>
      </c>
      <c r="D60" s="1389" t="s">
        <v>1210</v>
      </c>
      <c r="E60" s="1390" t="s">
        <v>1211</v>
      </c>
      <c r="F60" s="1343">
        <f>COUNT('[4]26_京都府22:46_鹿児島県20'!F61)</f>
        <v>5</v>
      </c>
      <c r="G60" s="1344">
        <f>COUNT('[4]26_京都府22:46_鹿児島県20'!G61)</f>
        <v>5</v>
      </c>
      <c r="H60" s="1344">
        <f>COUNT('[4]26_京都府22:46_鹿児島県20'!H61)</f>
        <v>5</v>
      </c>
      <c r="I60" s="1344">
        <f>COUNT('[4]26_京都府22:46_鹿児島県20'!I61)</f>
        <v>5</v>
      </c>
      <c r="J60" s="1344">
        <f>COUNT('[4]26_京都府22:46_鹿児島県20'!J61)</f>
        <v>5</v>
      </c>
      <c r="K60" s="1344">
        <f>COUNT('[4]26_京都府22:46_鹿児島県20'!K61)</f>
        <v>5</v>
      </c>
      <c r="L60" s="1345">
        <f>COUNT('[4]26_京都府22:46_鹿児島県20'!L61)</f>
        <v>5</v>
      </c>
      <c r="M60" s="1344">
        <f>COUNT('[4]26_京都府22:46_鹿児島県20'!M61)</f>
        <v>5</v>
      </c>
      <c r="N60" s="1345">
        <f>COUNT('[4]26_京都府22:46_鹿児島県20'!N61)</f>
        <v>5</v>
      </c>
      <c r="O60" s="1345">
        <f>COUNT('[4]26_京都府22:46_鹿児島県20'!O61)</f>
        <v>5</v>
      </c>
      <c r="P60" s="1347">
        <f>COUNT('[4]26_京都府22:46_鹿児島県20'!P61)</f>
        <v>5</v>
      </c>
      <c r="Q60" s="1344">
        <f>COUNT('[4]26_京都府22:46_鹿児島県20'!Q61)</f>
        <v>5</v>
      </c>
      <c r="R60" s="1344">
        <f>COUNT('[4]26_京都府22:46_鹿児島県20'!R61)</f>
        <v>5</v>
      </c>
      <c r="S60" s="1344">
        <f>COUNT('[4]26_京都府22:46_鹿児島県20'!S61)</f>
        <v>5</v>
      </c>
      <c r="T60" s="1344">
        <f>COUNT('[4]26_京都府22:46_鹿児島県20'!T61)</f>
        <v>5</v>
      </c>
      <c r="U60" s="1344">
        <f>COUNT('[4]26_京都府22:46_鹿児島県20'!U61)</f>
        <v>5</v>
      </c>
      <c r="V60" s="1345">
        <f>COUNT('[4]26_京都府22:46_鹿児島県20'!V61)</f>
        <v>5</v>
      </c>
      <c r="W60" s="1345">
        <f>COUNT('[4]26_京都府22:46_鹿児島県20'!W61)</f>
        <v>5</v>
      </c>
      <c r="X60" s="1349">
        <f>COUNT('[4]26_京都府22:46_鹿児島県20'!X61)</f>
        <v>5</v>
      </c>
      <c r="Y60" s="1372">
        <f>COUNT('[4]26_京都府22:46_鹿児島県20'!Y61)</f>
        <v>5</v>
      </c>
      <c r="Z60" s="1310"/>
    </row>
    <row r="61" spans="2:26" ht="14.25" thickBot="1">
      <c r="B61" s="1388"/>
      <c r="C61" s="1340">
        <v>51</v>
      </c>
      <c r="D61" s="1389" t="s">
        <v>179</v>
      </c>
      <c r="E61" s="1390" t="s">
        <v>1212</v>
      </c>
      <c r="F61" s="1343">
        <f>COUNT('[4]26_京都府22:46_鹿児島県20'!F62)</f>
        <v>5</v>
      </c>
      <c r="G61" s="1344">
        <f>COUNT('[4]26_京都府22:46_鹿児島県20'!G62)</f>
        <v>5</v>
      </c>
      <c r="H61" s="1344">
        <f>COUNT('[4]26_京都府22:46_鹿児島県20'!H62)</f>
        <v>5</v>
      </c>
      <c r="I61" s="1344">
        <f>COUNT('[4]26_京都府22:46_鹿児島県20'!I62)</f>
        <v>5</v>
      </c>
      <c r="J61" s="1344">
        <f>COUNT('[4]26_京都府22:46_鹿児島県20'!J62)</f>
        <v>5</v>
      </c>
      <c r="K61" s="1344">
        <f>COUNT('[4]26_京都府22:46_鹿児島県20'!K62)</f>
        <v>5</v>
      </c>
      <c r="L61" s="1345">
        <f>COUNT('[4]26_京都府22:46_鹿児島県20'!L62)</f>
        <v>5</v>
      </c>
      <c r="M61" s="1344">
        <f>COUNT('[4]26_京都府22:46_鹿児島県20'!M62)</f>
        <v>5</v>
      </c>
      <c r="N61" s="1345">
        <f>COUNT('[4]26_京都府22:46_鹿児島県20'!N62)</f>
        <v>5</v>
      </c>
      <c r="O61" s="1345">
        <f>COUNT('[4]26_京都府22:46_鹿児島県20'!O62)</f>
        <v>5</v>
      </c>
      <c r="P61" s="1347">
        <f>COUNT('[4]26_京都府22:46_鹿児島県20'!P62)</f>
        <v>5</v>
      </c>
      <c r="Q61" s="1344">
        <f>COUNT('[4]26_京都府22:46_鹿児島県20'!Q62)</f>
        <v>5</v>
      </c>
      <c r="R61" s="1344">
        <f>COUNT('[4]26_京都府22:46_鹿児島県20'!R62)</f>
        <v>5</v>
      </c>
      <c r="S61" s="1344">
        <f>COUNT('[4]26_京都府22:46_鹿児島県20'!S62)</f>
        <v>5</v>
      </c>
      <c r="T61" s="1344">
        <f>COUNT('[4]26_京都府22:46_鹿児島県20'!T62)</f>
        <v>5</v>
      </c>
      <c r="U61" s="1344">
        <f>COUNT('[4]26_京都府22:46_鹿児島県20'!U62)</f>
        <v>5</v>
      </c>
      <c r="V61" s="1345">
        <f>COUNT('[4]26_京都府22:46_鹿児島県20'!V62)</f>
        <v>5</v>
      </c>
      <c r="W61" s="1345">
        <f>COUNT('[4]26_京都府22:46_鹿児島県20'!W62)</f>
        <v>5</v>
      </c>
      <c r="X61" s="1349">
        <f>COUNT('[4]26_京都府22:46_鹿児島県20'!X62)</f>
        <v>5</v>
      </c>
      <c r="Y61" s="1372">
        <f>COUNT('[4]26_京都府22:46_鹿児島県20'!Y62)</f>
        <v>5</v>
      </c>
      <c r="Z61" s="1310"/>
    </row>
    <row r="62" spans="2:26" ht="15" thickTop="1" thickBot="1">
      <c r="B62" s="1388"/>
      <c r="C62" s="1340">
        <v>52</v>
      </c>
      <c r="D62" s="1389" t="s">
        <v>969</v>
      </c>
      <c r="E62" s="1390"/>
      <c r="F62" s="1343">
        <f>COUNT('[4]26_京都府22:46_鹿児島県20'!F63)</f>
        <v>5</v>
      </c>
      <c r="G62" s="1344">
        <f>COUNT('[4]26_京都府22:46_鹿児島県20'!G63)</f>
        <v>5</v>
      </c>
      <c r="H62" s="1344">
        <f>COUNT('[4]26_京都府22:46_鹿児島県20'!H63)</f>
        <v>5</v>
      </c>
      <c r="I62" s="1344">
        <f>COUNT('[4]26_京都府22:46_鹿児島県20'!I63)</f>
        <v>5</v>
      </c>
      <c r="J62" s="1344">
        <f>COUNT('[4]26_京都府22:46_鹿児島県20'!J63)</f>
        <v>5</v>
      </c>
      <c r="K62" s="1344">
        <f>COUNT('[4]26_京都府22:46_鹿児島県20'!K63)</f>
        <v>5</v>
      </c>
      <c r="L62" s="1345">
        <f>COUNT('[4]26_京都府22:46_鹿児島県20'!L63)</f>
        <v>5</v>
      </c>
      <c r="M62" s="1399">
        <f>COUNT('[4]26_京都府22:46_鹿児島県20'!M63)</f>
        <v>5</v>
      </c>
      <c r="N62" s="1345">
        <f>COUNT('[4]26_京都府22:46_鹿児島県20'!N63)</f>
        <v>5</v>
      </c>
      <c r="O62" s="1378">
        <f>COUNT('[4]26_京都府22:46_鹿児島県20'!O63)</f>
        <v>5</v>
      </c>
      <c r="P62" s="1347">
        <f>COUNT('[4]26_京都府22:46_鹿児島県20'!P63)</f>
        <v>5</v>
      </c>
      <c r="Q62" s="1344">
        <f>COUNT('[4]26_京都府22:46_鹿児島県20'!Q63)</f>
        <v>5</v>
      </c>
      <c r="R62" s="1344">
        <f>COUNT('[4]26_京都府22:46_鹿児島県20'!R63)</f>
        <v>5</v>
      </c>
      <c r="S62" s="1344">
        <f>COUNT('[4]26_京都府22:46_鹿児島県20'!S63)</f>
        <v>5</v>
      </c>
      <c r="T62" s="1344">
        <f>COUNT('[4]26_京都府22:46_鹿児島県20'!T63)</f>
        <v>5</v>
      </c>
      <c r="U62" s="1344">
        <f>COUNT('[4]26_京都府22:46_鹿児島県20'!U63)</f>
        <v>5</v>
      </c>
      <c r="V62" s="1345">
        <f>COUNT('[4]26_京都府22:46_鹿児島県20'!V63)</f>
        <v>5</v>
      </c>
      <c r="W62" s="1345">
        <f>COUNT('[4]26_京都府22:46_鹿児島県20'!W63)</f>
        <v>5</v>
      </c>
      <c r="X62" s="1353">
        <f>COUNT('[4]26_京都府22:46_鹿児島県20'!X63)</f>
        <v>5</v>
      </c>
      <c r="Y62" s="1350">
        <f>COUNT('[4]26_京都府22:46_鹿児島県20'!Y63)</f>
        <v>5</v>
      </c>
      <c r="Z62" s="1310"/>
    </row>
    <row r="63" spans="2:26" ht="14.25" thickTop="1">
      <c r="B63" s="1415" t="s">
        <v>970</v>
      </c>
      <c r="C63" s="1379"/>
      <c r="D63" s="1380" t="s">
        <v>971</v>
      </c>
      <c r="E63" s="1381" t="s">
        <v>1213</v>
      </c>
      <c r="F63" s="1420">
        <f>COUNT('[4]26_京都府22:46_鹿児島県20'!F64)</f>
        <v>5</v>
      </c>
      <c r="G63" s="1384">
        <f>COUNT('[4]26_京都府22:46_鹿児島県20'!G64)</f>
        <v>5</v>
      </c>
      <c r="H63" s="1384">
        <f>COUNT('[4]26_京都府22:46_鹿児島県20'!H64)</f>
        <v>5</v>
      </c>
      <c r="I63" s="1384">
        <f>COUNT('[4]26_京都府22:46_鹿児島県20'!I64)</f>
        <v>5</v>
      </c>
      <c r="J63" s="1384">
        <f>COUNT('[4]26_京都府22:46_鹿児島県20'!J64)</f>
        <v>5</v>
      </c>
      <c r="K63" s="1384">
        <f>COUNT('[4]26_京都府22:46_鹿児島県20'!K64)</f>
        <v>5</v>
      </c>
      <c r="L63" s="1398">
        <f>COUNT('[4]26_京都府22:46_鹿児島県20'!L64)</f>
        <v>5</v>
      </c>
      <c r="M63" s="1384">
        <f>COUNT('[4]26_京都府22:46_鹿児島県20'!M64)</f>
        <v>5</v>
      </c>
      <c r="N63" s="1398">
        <f>COUNT('[4]26_京都府22:46_鹿児島県20'!N64)</f>
        <v>5</v>
      </c>
      <c r="O63" s="1398">
        <f>COUNT('[4]26_京都府22:46_鹿児島県20'!O64)</f>
        <v>5</v>
      </c>
      <c r="P63" s="1360">
        <f>COUNT('[4]26_京都府22:46_鹿児島県20'!P64)</f>
        <v>5</v>
      </c>
      <c r="Q63" s="1384">
        <f>COUNT('[4]26_京都府22:46_鹿児島県20'!Q64)</f>
        <v>5</v>
      </c>
      <c r="R63" s="1384">
        <f>COUNT('[4]26_京都府22:46_鹿児島県20'!R64)</f>
        <v>5</v>
      </c>
      <c r="S63" s="1384">
        <f>COUNT('[4]26_京都府22:46_鹿児島県20'!S64)</f>
        <v>5</v>
      </c>
      <c r="T63" s="1384">
        <f>COUNT('[4]26_京都府22:46_鹿児島県20'!T64)</f>
        <v>5</v>
      </c>
      <c r="U63" s="1384">
        <f>COUNT('[4]26_京都府22:46_鹿児島県20'!U64)</f>
        <v>5</v>
      </c>
      <c r="V63" s="1398">
        <f>COUNT('[4]26_京都府22:46_鹿児島県20'!V64)</f>
        <v>5</v>
      </c>
      <c r="W63" s="1398">
        <f>COUNT('[4]26_京都府22:46_鹿児島県20'!W64)</f>
        <v>5</v>
      </c>
      <c r="X63" s="1421">
        <f>COUNT('[4]26_京都府22:46_鹿児島県20'!X64)</f>
        <v>5</v>
      </c>
      <c r="Y63" s="1387">
        <f>COUNT('[4]26_京都府22:46_鹿児島県20'!Y64)</f>
        <v>5</v>
      </c>
      <c r="Z63" s="1310"/>
    </row>
    <row r="64" spans="2:26" ht="13.5">
      <c r="B64" s="1388"/>
      <c r="C64" s="1340">
        <v>53</v>
      </c>
      <c r="D64" s="1389" t="s">
        <v>187</v>
      </c>
      <c r="E64" s="1390" t="s">
        <v>1214</v>
      </c>
      <c r="F64" s="1422">
        <f>COUNT('[4]26_京都府22:46_鹿児島県20'!F65)</f>
        <v>5</v>
      </c>
      <c r="G64" s="1403">
        <f>COUNT('[4]26_京都府22:46_鹿児島県20'!G65)</f>
        <v>5</v>
      </c>
      <c r="H64" s="1403">
        <f>COUNT('[4]26_京都府22:46_鹿児島県20'!H65)</f>
        <v>5</v>
      </c>
      <c r="I64" s="1403">
        <f>COUNT('[4]26_京都府22:46_鹿児島県20'!I65)</f>
        <v>5</v>
      </c>
      <c r="J64" s="1403">
        <f>COUNT('[4]26_京都府22:46_鹿児島県20'!J65)</f>
        <v>5</v>
      </c>
      <c r="K64" s="1403">
        <f>COUNT('[4]26_京都府22:46_鹿児島県20'!K65)</f>
        <v>5</v>
      </c>
      <c r="L64" s="1348">
        <f>COUNT('[4]26_京都府22:46_鹿児島県20'!L65)</f>
        <v>5</v>
      </c>
      <c r="M64" s="1403">
        <f>COUNT('[4]26_京都府22:46_鹿児島県20'!M65)</f>
        <v>5</v>
      </c>
      <c r="N64" s="1348">
        <f>COUNT('[4]26_京都府22:46_鹿児島県20'!N65)</f>
        <v>5</v>
      </c>
      <c r="O64" s="1348">
        <f>COUNT('[4]26_京都府22:46_鹿児島県20'!O65)</f>
        <v>5</v>
      </c>
      <c r="P64" s="1404">
        <f>COUNT('[4]26_京都府22:46_鹿児島県20'!P65)</f>
        <v>5</v>
      </c>
      <c r="Q64" s="1403">
        <f>COUNT('[4]26_京都府22:46_鹿児島県20'!Q65)</f>
        <v>5</v>
      </c>
      <c r="R64" s="1403">
        <f>COUNT('[4]26_京都府22:46_鹿児島県20'!R65)</f>
        <v>5</v>
      </c>
      <c r="S64" s="1403">
        <f>COUNT('[4]26_京都府22:46_鹿児島県20'!S65)</f>
        <v>5</v>
      </c>
      <c r="T64" s="1403">
        <f>COUNT('[4]26_京都府22:46_鹿児島県20'!T65)</f>
        <v>5</v>
      </c>
      <c r="U64" s="1403">
        <f>COUNT('[4]26_京都府22:46_鹿児島県20'!U65)</f>
        <v>5</v>
      </c>
      <c r="V64" s="1348">
        <f>COUNT('[4]26_京都府22:46_鹿児島県20'!V65)</f>
        <v>5</v>
      </c>
      <c r="W64" s="1348">
        <f>COUNT('[4]26_京都府22:46_鹿児島県20'!W65)</f>
        <v>5</v>
      </c>
      <c r="X64" s="1423">
        <f>COUNT('[4]26_京都府22:46_鹿児島県20'!X65)</f>
        <v>5</v>
      </c>
      <c r="Y64" s="1424">
        <f>COUNT('[4]26_京都府22:46_鹿児島県20'!Y65)</f>
        <v>5</v>
      </c>
      <c r="Z64" s="1310"/>
    </row>
    <row r="65" spans="1:122" ht="13.5">
      <c r="B65" s="1388"/>
      <c r="C65" s="1340">
        <v>54</v>
      </c>
      <c r="D65" s="1417" t="s">
        <v>974</v>
      </c>
      <c r="E65" s="1425"/>
      <c r="F65" s="1426">
        <f>COUNT('[4]26_京都府22:46_鹿児島県20'!F66)</f>
        <v>5</v>
      </c>
      <c r="G65" s="1427">
        <f>COUNT('[4]26_京都府22:46_鹿児島県20'!G66)</f>
        <v>5</v>
      </c>
      <c r="H65" s="1427">
        <f>COUNT('[4]26_京都府22:46_鹿児島県20'!H66)</f>
        <v>5</v>
      </c>
      <c r="I65" s="1427">
        <f>COUNT('[4]26_京都府22:46_鹿児島県20'!I66)</f>
        <v>5</v>
      </c>
      <c r="J65" s="1427">
        <f>COUNT('[4]26_京都府22:46_鹿児島県20'!J66)</f>
        <v>5</v>
      </c>
      <c r="K65" s="1427">
        <f>COUNT('[4]26_京都府22:46_鹿児島県20'!K66)</f>
        <v>5</v>
      </c>
      <c r="L65" s="1347">
        <f>COUNT('[4]26_京都府22:46_鹿児島県20'!L66)</f>
        <v>5</v>
      </c>
      <c r="M65" s="1427">
        <f>COUNT('[4]26_京都府22:46_鹿児島県20'!M66)</f>
        <v>5</v>
      </c>
      <c r="N65" s="1347">
        <f>COUNT('[4]26_京都府22:46_鹿児島県20'!N66)</f>
        <v>5</v>
      </c>
      <c r="O65" s="1347">
        <f>COUNT('[4]26_京都府22:46_鹿児島県20'!O66)</f>
        <v>5</v>
      </c>
      <c r="P65" s="1347">
        <f>COUNT('[4]26_京都府22:46_鹿児島県20'!P66)</f>
        <v>5</v>
      </c>
      <c r="Q65" s="1427">
        <f>COUNT('[4]26_京都府22:46_鹿児島県20'!Q66)</f>
        <v>5</v>
      </c>
      <c r="R65" s="1427">
        <f>COUNT('[4]26_京都府22:46_鹿児島県20'!R66)</f>
        <v>5</v>
      </c>
      <c r="S65" s="1427">
        <f>COUNT('[4]26_京都府22:46_鹿児島県20'!S66)</f>
        <v>5</v>
      </c>
      <c r="T65" s="1427">
        <f>COUNT('[4]26_京都府22:46_鹿児島県20'!T66)</f>
        <v>5</v>
      </c>
      <c r="U65" s="1427">
        <f>COUNT('[4]26_京都府22:46_鹿児島県20'!U66)</f>
        <v>5</v>
      </c>
      <c r="V65" s="1347">
        <f>COUNT('[4]26_京都府22:46_鹿児島県20'!V66)</f>
        <v>5</v>
      </c>
      <c r="W65" s="1347">
        <f>COUNT('[4]26_京都府22:46_鹿児島県20'!W66)</f>
        <v>5</v>
      </c>
      <c r="X65" s="1428">
        <f>COUNT('[4]26_京都府22:46_鹿児島県20'!X66)</f>
        <v>5</v>
      </c>
      <c r="Y65" s="1350">
        <f>COUNT('[4]26_京都府22:46_鹿児島県20'!Y66)</f>
        <v>5</v>
      </c>
      <c r="Z65" s="1310"/>
    </row>
    <row r="66" spans="1:122" ht="13.5">
      <c r="B66" s="1415" t="s">
        <v>975</v>
      </c>
      <c r="C66" s="1379"/>
      <c r="D66" s="1429" t="s">
        <v>976</v>
      </c>
      <c r="E66" s="1419" t="s">
        <v>1215</v>
      </c>
      <c r="F66" s="1430">
        <f>COUNT('[4]26_京都府22:46_鹿児島県20'!F67)</f>
        <v>5</v>
      </c>
      <c r="G66" s="1383">
        <f>COUNT('[4]26_京都府22:46_鹿児島県20'!G67)</f>
        <v>5</v>
      </c>
      <c r="H66" s="1383">
        <f>COUNT('[4]26_京都府22:46_鹿児島県20'!H67)</f>
        <v>5</v>
      </c>
      <c r="I66" s="1383">
        <f>COUNT('[4]26_京都府22:46_鹿児島県20'!I67)</f>
        <v>5</v>
      </c>
      <c r="J66" s="1383">
        <f>COUNT('[4]26_京都府22:46_鹿児島県20'!J67)</f>
        <v>5</v>
      </c>
      <c r="K66" s="1383">
        <f>COUNT('[4]26_京都府22:46_鹿児島県20'!K67)</f>
        <v>5</v>
      </c>
      <c r="L66" s="1347">
        <f>COUNT('[4]26_京都府22:46_鹿児島県20'!L67)</f>
        <v>5</v>
      </c>
      <c r="M66" s="1383">
        <f>COUNT('[4]26_京都府22:46_鹿児島県20'!M67)</f>
        <v>5</v>
      </c>
      <c r="N66" s="1347">
        <f>COUNT('[4]26_京都府22:46_鹿児島県20'!N67)</f>
        <v>5</v>
      </c>
      <c r="O66" s="1347">
        <f>COUNT('[4]26_京都府22:46_鹿児島県20'!O67)</f>
        <v>5</v>
      </c>
      <c r="P66" s="1347">
        <f>COUNT('[4]26_京都府22:46_鹿児島県20'!P67)</f>
        <v>5</v>
      </c>
      <c r="Q66" s="1383">
        <f>COUNT('[4]26_京都府22:46_鹿児島県20'!Q67)</f>
        <v>5</v>
      </c>
      <c r="R66" s="1383">
        <f>COUNT('[4]26_京都府22:46_鹿児島県20'!R67)</f>
        <v>5</v>
      </c>
      <c r="S66" s="1383">
        <f>COUNT('[4]26_京都府22:46_鹿児島県20'!S67)</f>
        <v>5</v>
      </c>
      <c r="T66" s="1383">
        <f>COUNT('[4]26_京都府22:46_鹿児島県20'!T67)</f>
        <v>5</v>
      </c>
      <c r="U66" s="1383">
        <f>COUNT('[4]26_京都府22:46_鹿児島県20'!U67)</f>
        <v>5</v>
      </c>
      <c r="V66" s="1347">
        <f>COUNT('[4]26_京都府22:46_鹿児島県20'!V67)</f>
        <v>5</v>
      </c>
      <c r="W66" s="1347">
        <f>COUNT('[4]26_京都府22:46_鹿児島県20'!W67)</f>
        <v>5</v>
      </c>
      <c r="X66" s="1431">
        <f>COUNT('[4]26_京都府22:46_鹿児島県20'!X67)</f>
        <v>5</v>
      </c>
      <c r="Y66" s="1432">
        <f>COUNT('[4]26_京都府22:46_鹿児島県20'!Y67)</f>
        <v>5</v>
      </c>
    </row>
    <row r="67" spans="1:122" ht="13.5">
      <c r="B67" s="1388"/>
      <c r="C67" s="1340">
        <v>55</v>
      </c>
      <c r="D67" s="1413" t="s">
        <v>192</v>
      </c>
      <c r="E67" s="1342" t="s">
        <v>1216</v>
      </c>
      <c r="F67" s="1426">
        <f>COUNT('[4]26_京都府22:46_鹿児島県20'!F68)</f>
        <v>5</v>
      </c>
      <c r="G67" s="1427">
        <f>COUNT('[4]26_京都府22:46_鹿児島県20'!G68)</f>
        <v>5</v>
      </c>
      <c r="H67" s="1427">
        <f>COUNT('[4]26_京都府22:46_鹿児島県20'!H68)</f>
        <v>5</v>
      </c>
      <c r="I67" s="1427">
        <f>COUNT('[4]26_京都府22:46_鹿児島県20'!I68)</f>
        <v>5</v>
      </c>
      <c r="J67" s="1427">
        <f>COUNT('[4]26_京都府22:46_鹿児島県20'!J68)</f>
        <v>5</v>
      </c>
      <c r="K67" s="1427">
        <f>COUNT('[4]26_京都府22:46_鹿児島県20'!K68)</f>
        <v>5</v>
      </c>
      <c r="L67" s="1347">
        <f>COUNT('[4]26_京都府22:46_鹿児島県20'!L68)</f>
        <v>5</v>
      </c>
      <c r="M67" s="1427">
        <f>COUNT('[4]26_京都府22:46_鹿児島県20'!M68)</f>
        <v>5</v>
      </c>
      <c r="N67" s="1347">
        <f>COUNT('[4]26_京都府22:46_鹿児島県20'!N68)</f>
        <v>5</v>
      </c>
      <c r="O67" s="1347">
        <f>COUNT('[4]26_京都府22:46_鹿児島県20'!O68)</f>
        <v>5</v>
      </c>
      <c r="P67" s="1347">
        <f>COUNT('[4]26_京都府22:46_鹿児島県20'!P68)</f>
        <v>5</v>
      </c>
      <c r="Q67" s="1427">
        <f>COUNT('[4]26_京都府22:46_鹿児島県20'!Q68)</f>
        <v>5</v>
      </c>
      <c r="R67" s="1427">
        <f>COUNT('[4]26_京都府22:46_鹿児島県20'!R68)</f>
        <v>5</v>
      </c>
      <c r="S67" s="1427">
        <f>COUNT('[4]26_京都府22:46_鹿児島県20'!S68)</f>
        <v>5</v>
      </c>
      <c r="T67" s="1427">
        <f>COUNT('[4]26_京都府22:46_鹿児島県20'!T68)</f>
        <v>5</v>
      </c>
      <c r="U67" s="1427">
        <f>COUNT('[4]26_京都府22:46_鹿児島県20'!U68)</f>
        <v>5</v>
      </c>
      <c r="V67" s="1347">
        <f>COUNT('[4]26_京都府22:46_鹿児島県20'!V68)</f>
        <v>5</v>
      </c>
      <c r="W67" s="1347">
        <f>COUNT('[4]26_京都府22:46_鹿児島県20'!W68)</f>
        <v>5</v>
      </c>
      <c r="X67" s="1428">
        <f>COUNT('[4]26_京都府22:46_鹿児島県20'!X68)</f>
        <v>5</v>
      </c>
      <c r="Y67" s="1350">
        <f>COUNT('[4]26_京都府22:46_鹿児島県20'!Y68)</f>
        <v>5</v>
      </c>
    </row>
    <row r="68" spans="1:122" ht="13.5">
      <c r="B68" s="1388"/>
      <c r="C68" s="1340">
        <v>56</v>
      </c>
      <c r="D68" s="1341" t="s">
        <v>980</v>
      </c>
      <c r="E68" s="1342"/>
      <c r="F68" s="1426">
        <f>COUNT('[4]26_京都府22:46_鹿児島県20'!F69)</f>
        <v>5</v>
      </c>
      <c r="G68" s="1427">
        <f>COUNT('[4]26_京都府22:46_鹿児島県20'!G69)</f>
        <v>5</v>
      </c>
      <c r="H68" s="1427">
        <f>COUNT('[4]26_京都府22:46_鹿児島県20'!H69)</f>
        <v>5</v>
      </c>
      <c r="I68" s="1427">
        <f>COUNT('[4]26_京都府22:46_鹿児島県20'!I69)</f>
        <v>5</v>
      </c>
      <c r="J68" s="1427">
        <f>COUNT('[4]26_京都府22:46_鹿児島県20'!J69)</f>
        <v>5</v>
      </c>
      <c r="K68" s="1427">
        <f>COUNT('[4]26_京都府22:46_鹿児島県20'!K69)</f>
        <v>5</v>
      </c>
      <c r="L68" s="1347">
        <f>COUNT('[4]26_京都府22:46_鹿児島県20'!L69)</f>
        <v>5</v>
      </c>
      <c r="M68" s="1427">
        <f>COUNT('[4]26_京都府22:46_鹿児島県20'!M69)</f>
        <v>5</v>
      </c>
      <c r="N68" s="1347">
        <f>COUNT('[4]26_京都府22:46_鹿児島県20'!N69)</f>
        <v>5</v>
      </c>
      <c r="O68" s="1347">
        <f>COUNT('[4]26_京都府22:46_鹿児島県20'!O69)</f>
        <v>5</v>
      </c>
      <c r="P68" s="1347">
        <f>COUNT('[4]26_京都府22:46_鹿児島県20'!P69)</f>
        <v>5</v>
      </c>
      <c r="Q68" s="1427">
        <f>COUNT('[4]26_京都府22:46_鹿児島県20'!Q69)</f>
        <v>5</v>
      </c>
      <c r="R68" s="1427">
        <f>COUNT('[4]26_京都府22:46_鹿児島県20'!R69)</f>
        <v>5</v>
      </c>
      <c r="S68" s="1427">
        <f>COUNT('[4]26_京都府22:46_鹿児島県20'!S69)</f>
        <v>5</v>
      </c>
      <c r="T68" s="1427">
        <f>COUNT('[4]26_京都府22:46_鹿児島県20'!T69)</f>
        <v>5</v>
      </c>
      <c r="U68" s="1427">
        <f>COUNT('[4]26_京都府22:46_鹿児島県20'!U69)</f>
        <v>5</v>
      </c>
      <c r="V68" s="1347">
        <f>COUNT('[4]26_京都府22:46_鹿児島県20'!V69)</f>
        <v>5</v>
      </c>
      <c r="W68" s="1347">
        <f>COUNT('[4]26_京都府22:46_鹿児島県20'!W69)</f>
        <v>5</v>
      </c>
      <c r="X68" s="1428">
        <f>COUNT('[4]26_京都府22:46_鹿児島県20'!X69)</f>
        <v>5</v>
      </c>
      <c r="Y68" s="1350">
        <f>COUNT('[4]26_京都府22:46_鹿児島県20'!Y69)</f>
        <v>5</v>
      </c>
    </row>
    <row r="69" spans="1:122" ht="13.5">
      <c r="B69" s="1433" t="s">
        <v>457</v>
      </c>
      <c r="C69" s="1379">
        <v>57</v>
      </c>
      <c r="D69" s="1418" t="s">
        <v>981</v>
      </c>
      <c r="E69" s="1419" t="s">
        <v>1217</v>
      </c>
      <c r="F69" s="1430">
        <f>COUNT('[4]26_京都府22:46_鹿児島県20'!F70)</f>
        <v>5</v>
      </c>
      <c r="G69" s="1383">
        <f>COUNT('[4]26_京都府22:46_鹿児島県20'!G70)</f>
        <v>5</v>
      </c>
      <c r="H69" s="1383">
        <f>COUNT('[4]26_京都府22:46_鹿児島県20'!H70)</f>
        <v>5</v>
      </c>
      <c r="I69" s="1383">
        <f>COUNT('[4]26_京都府22:46_鹿児島県20'!I70)</f>
        <v>5</v>
      </c>
      <c r="J69" s="1383">
        <f>COUNT('[4]26_京都府22:46_鹿児島県20'!J70)</f>
        <v>5</v>
      </c>
      <c r="K69" s="1383">
        <f>COUNT('[4]26_京都府22:46_鹿児島県20'!K70)</f>
        <v>5</v>
      </c>
      <c r="L69" s="1347">
        <f>COUNT('[4]26_京都府22:46_鹿児島県20'!L70)</f>
        <v>5</v>
      </c>
      <c r="M69" s="1383">
        <f>COUNT('[4]26_京都府22:46_鹿児島県20'!M70)</f>
        <v>5</v>
      </c>
      <c r="N69" s="1347">
        <f>COUNT('[4]26_京都府22:46_鹿児島県20'!N70)</f>
        <v>5</v>
      </c>
      <c r="O69" s="1347">
        <f>COUNT('[4]26_京都府22:46_鹿児島県20'!O70)</f>
        <v>5</v>
      </c>
      <c r="P69" s="1347">
        <f>COUNT('[4]26_京都府22:46_鹿児島県20'!P70)</f>
        <v>5</v>
      </c>
      <c r="Q69" s="1383">
        <f>COUNT('[4]26_京都府22:46_鹿児島県20'!Q70)</f>
        <v>5</v>
      </c>
      <c r="R69" s="1383">
        <f>COUNT('[4]26_京都府22:46_鹿児島県20'!R70)</f>
        <v>5</v>
      </c>
      <c r="S69" s="1383">
        <f>COUNT('[4]26_京都府22:46_鹿児島県20'!S70)</f>
        <v>5</v>
      </c>
      <c r="T69" s="1383">
        <f>COUNT('[4]26_京都府22:46_鹿児島県20'!T70)</f>
        <v>5</v>
      </c>
      <c r="U69" s="1383">
        <f>COUNT('[4]26_京都府22:46_鹿児島県20'!U70)</f>
        <v>5</v>
      </c>
      <c r="V69" s="1347">
        <f>COUNT('[4]26_京都府22:46_鹿児島県20'!V70)</f>
        <v>5</v>
      </c>
      <c r="W69" s="1347">
        <f>COUNT('[4]26_京都府22:46_鹿児島県20'!W70)</f>
        <v>5</v>
      </c>
      <c r="X69" s="1431">
        <f>COUNT('[4]26_京都府22:46_鹿児島県20'!X70)</f>
        <v>5</v>
      </c>
      <c r="Y69" s="1432">
        <f>COUNT('[4]26_京都府22:46_鹿児島県20'!Y70)</f>
        <v>5</v>
      </c>
    </row>
    <row r="70" spans="1:122" ht="13.5">
      <c r="B70" s="1433" t="s">
        <v>458</v>
      </c>
      <c r="C70" s="1379">
        <v>58</v>
      </c>
      <c r="D70" s="1418" t="s">
        <v>983</v>
      </c>
      <c r="E70" s="1419" t="s">
        <v>1218</v>
      </c>
      <c r="F70" s="1430">
        <f>COUNT('[4]26_京都府22:46_鹿児島県20'!F71)</f>
        <v>5</v>
      </c>
      <c r="G70" s="1383">
        <f>COUNT('[4]26_京都府22:46_鹿児島県20'!G71)</f>
        <v>5</v>
      </c>
      <c r="H70" s="1383">
        <f>COUNT('[4]26_京都府22:46_鹿児島県20'!H71)</f>
        <v>5</v>
      </c>
      <c r="I70" s="1383">
        <f>COUNT('[4]26_京都府22:46_鹿児島県20'!I71)</f>
        <v>5</v>
      </c>
      <c r="J70" s="1383">
        <f>COUNT('[4]26_京都府22:46_鹿児島県20'!J71)</f>
        <v>5</v>
      </c>
      <c r="K70" s="1383">
        <f>COUNT('[4]26_京都府22:46_鹿児島県20'!K71)</f>
        <v>5</v>
      </c>
      <c r="L70" s="1347">
        <f>COUNT('[4]26_京都府22:46_鹿児島県20'!L71)</f>
        <v>5</v>
      </c>
      <c r="M70" s="1383">
        <f>COUNT('[4]26_京都府22:46_鹿児島県20'!M71)</f>
        <v>5</v>
      </c>
      <c r="N70" s="1347">
        <f>COUNT('[4]26_京都府22:46_鹿児島県20'!N71)</f>
        <v>5</v>
      </c>
      <c r="O70" s="1347">
        <f>COUNT('[4]26_京都府22:46_鹿児島県20'!O71)</f>
        <v>5</v>
      </c>
      <c r="P70" s="1347">
        <f>COUNT('[4]26_京都府22:46_鹿児島県20'!P71)</f>
        <v>5</v>
      </c>
      <c r="Q70" s="1383">
        <f>COUNT('[4]26_京都府22:46_鹿児島県20'!Q71)</f>
        <v>5</v>
      </c>
      <c r="R70" s="1383">
        <f>COUNT('[4]26_京都府22:46_鹿児島県20'!R71)</f>
        <v>5</v>
      </c>
      <c r="S70" s="1383">
        <f>COUNT('[4]26_京都府22:46_鹿児島県20'!S71)</f>
        <v>5</v>
      </c>
      <c r="T70" s="1383">
        <f>COUNT('[4]26_京都府22:46_鹿児島県20'!T71)</f>
        <v>5</v>
      </c>
      <c r="U70" s="1383">
        <f>COUNT('[4]26_京都府22:46_鹿児島県20'!U71)</f>
        <v>5</v>
      </c>
      <c r="V70" s="1347">
        <f>COUNT('[4]26_京都府22:46_鹿児島県20'!V71)</f>
        <v>5</v>
      </c>
      <c r="W70" s="1347">
        <f>COUNT('[4]26_京都府22:46_鹿児島県20'!W71)</f>
        <v>5</v>
      </c>
      <c r="X70" s="1431">
        <f>COUNT('[4]26_京都府22:46_鹿児島県20'!X71)</f>
        <v>5</v>
      </c>
      <c r="Y70" s="1432">
        <f>COUNT('[4]26_京都府22:46_鹿児島県20'!Y71)</f>
        <v>5</v>
      </c>
    </row>
    <row r="71" spans="1:122" ht="13.5">
      <c r="B71" s="1415" t="s">
        <v>195</v>
      </c>
      <c r="C71" s="1379"/>
      <c r="D71" s="1418" t="s">
        <v>459</v>
      </c>
      <c r="E71" s="1419" t="s">
        <v>1219</v>
      </c>
      <c r="F71" s="1430">
        <f>COUNT('[4]26_京都府22:46_鹿児島県20'!F72)</f>
        <v>5</v>
      </c>
      <c r="G71" s="1383">
        <f>COUNT('[4]26_京都府22:46_鹿児島県20'!G72)</f>
        <v>5</v>
      </c>
      <c r="H71" s="1383">
        <f>COUNT('[4]26_京都府22:46_鹿児島県20'!H72)</f>
        <v>5</v>
      </c>
      <c r="I71" s="1383">
        <f>COUNT('[4]26_京都府22:46_鹿児島県20'!I72)</f>
        <v>5</v>
      </c>
      <c r="J71" s="1383">
        <f>COUNT('[4]26_京都府22:46_鹿児島県20'!J72)</f>
        <v>5</v>
      </c>
      <c r="K71" s="1383">
        <f>COUNT('[4]26_京都府22:46_鹿児島県20'!K72)</f>
        <v>5</v>
      </c>
      <c r="L71" s="1347">
        <f>COUNT('[4]26_京都府22:46_鹿児島県20'!L72)</f>
        <v>5</v>
      </c>
      <c r="M71" s="1383">
        <f>COUNT('[4]26_京都府22:46_鹿児島県20'!M72)</f>
        <v>5</v>
      </c>
      <c r="N71" s="1347">
        <f>COUNT('[4]26_京都府22:46_鹿児島県20'!N72)</f>
        <v>5</v>
      </c>
      <c r="O71" s="1347">
        <f>COUNT('[4]26_京都府22:46_鹿児島県20'!O72)</f>
        <v>5</v>
      </c>
      <c r="P71" s="1383">
        <f>COUNT('[4]26_京都府22:46_鹿児島県20'!P72)</f>
        <v>5</v>
      </c>
      <c r="Q71" s="1383">
        <f>COUNT('[4]26_京都府22:46_鹿児島県20'!Q72)</f>
        <v>5</v>
      </c>
      <c r="R71" s="1383">
        <f>COUNT('[4]26_京都府22:46_鹿児島県20'!R72)</f>
        <v>5</v>
      </c>
      <c r="S71" s="1383">
        <f>COUNT('[4]26_京都府22:46_鹿児島県20'!S72)</f>
        <v>5</v>
      </c>
      <c r="T71" s="1383">
        <f>COUNT('[4]26_京都府22:46_鹿児島県20'!T72)</f>
        <v>5</v>
      </c>
      <c r="U71" s="1383">
        <f>COUNT('[4]26_京都府22:46_鹿児島県20'!U72)</f>
        <v>5</v>
      </c>
      <c r="V71" s="1347">
        <f>COUNT('[4]26_京都府22:46_鹿児島県20'!V72)</f>
        <v>5</v>
      </c>
      <c r="W71" s="1347">
        <f>COUNT('[4]26_京都府22:46_鹿児島県20'!W72)</f>
        <v>5</v>
      </c>
      <c r="X71" s="1431">
        <f>COUNT('[4]26_京都府22:46_鹿児島県20'!X72)</f>
        <v>5</v>
      </c>
      <c r="Y71" s="1432">
        <f>COUNT('[4]26_京都府22:46_鹿児島県20'!Y72)</f>
        <v>5</v>
      </c>
    </row>
    <row r="72" spans="1:122" ht="13.5">
      <c r="B72" s="1388"/>
      <c r="C72" s="1340">
        <v>59</v>
      </c>
      <c r="D72" s="1389" t="s">
        <v>185</v>
      </c>
      <c r="E72" s="1390" t="s">
        <v>986</v>
      </c>
      <c r="F72" s="1426">
        <f>COUNT('[4]26_京都府22:46_鹿児島県20'!F73)</f>
        <v>5</v>
      </c>
      <c r="G72" s="1427">
        <f>COUNT('[4]26_京都府22:46_鹿児島県20'!G73)</f>
        <v>5</v>
      </c>
      <c r="H72" s="1427">
        <f>COUNT('[4]26_京都府22:46_鹿児島県20'!H73)</f>
        <v>5</v>
      </c>
      <c r="I72" s="1427">
        <f>COUNT('[4]26_京都府22:46_鹿児島県20'!I73)</f>
        <v>5</v>
      </c>
      <c r="J72" s="1427">
        <f>COUNT('[4]26_京都府22:46_鹿児島県20'!J73)</f>
        <v>5</v>
      </c>
      <c r="K72" s="1427">
        <f>COUNT('[4]26_京都府22:46_鹿児島県20'!K73)</f>
        <v>5</v>
      </c>
      <c r="L72" s="1347">
        <f>COUNT('[4]26_京都府22:46_鹿児島県20'!L73)</f>
        <v>5</v>
      </c>
      <c r="M72" s="1346">
        <f>COUNT('[4]26_京都府22:46_鹿児島県20'!M73)</f>
        <v>5</v>
      </c>
      <c r="N72" s="1347">
        <f>COUNT('[4]26_京都府22:46_鹿児島県20'!N73)</f>
        <v>5</v>
      </c>
      <c r="O72" s="1347">
        <f>COUNT('[4]26_京都府22:46_鹿児島県20'!O73)</f>
        <v>5</v>
      </c>
      <c r="P72" s="1347">
        <f>COUNT('[4]26_京都府22:46_鹿児島県20'!P73)</f>
        <v>5</v>
      </c>
      <c r="Q72" s="1427">
        <f>COUNT('[4]26_京都府22:46_鹿児島県20'!Q73)</f>
        <v>5</v>
      </c>
      <c r="R72" s="1427">
        <f>COUNT('[4]26_京都府22:46_鹿児島県20'!R73)</f>
        <v>5</v>
      </c>
      <c r="S72" s="1427">
        <f>COUNT('[4]26_京都府22:46_鹿児島県20'!S73)</f>
        <v>5</v>
      </c>
      <c r="T72" s="1427">
        <f>COUNT('[4]26_京都府22:46_鹿児島県20'!T73)</f>
        <v>5</v>
      </c>
      <c r="U72" s="1427">
        <f>COUNT('[4]26_京都府22:46_鹿児島県20'!U73)</f>
        <v>5</v>
      </c>
      <c r="V72" s="1347">
        <f>COUNT('[4]26_京都府22:46_鹿児島県20'!V73)</f>
        <v>5</v>
      </c>
      <c r="W72" s="1347">
        <f>COUNT('[4]26_京都府22:46_鹿児島県20'!W73)</f>
        <v>5</v>
      </c>
      <c r="X72" s="1428">
        <f>COUNT('[4]26_京都府22:46_鹿児島県20'!X73)</f>
        <v>5</v>
      </c>
      <c r="Y72" s="1350">
        <f>COUNT('[4]26_京都府22:46_鹿児島県20'!Y73)</f>
        <v>5</v>
      </c>
    </row>
    <row r="73" spans="1:122" ht="13.5">
      <c r="B73" s="1388"/>
      <c r="C73" s="1434">
        <v>60</v>
      </c>
      <c r="D73" s="1435" t="s">
        <v>987</v>
      </c>
      <c r="E73" s="1390" t="s">
        <v>988</v>
      </c>
      <c r="F73" s="1426">
        <f>COUNT('[4]26_京都府22:46_鹿児島県20'!F74)</f>
        <v>5</v>
      </c>
      <c r="G73" s="1427">
        <f>COUNT('[4]26_京都府22:46_鹿児島県20'!G74)</f>
        <v>5</v>
      </c>
      <c r="H73" s="1427">
        <f>COUNT('[4]26_京都府22:46_鹿児島県20'!H74)</f>
        <v>5</v>
      </c>
      <c r="I73" s="1427">
        <f>COUNT('[4]26_京都府22:46_鹿児島県20'!I74)</f>
        <v>5</v>
      </c>
      <c r="J73" s="1427">
        <f>COUNT('[4]26_京都府22:46_鹿児島県20'!J74)</f>
        <v>5</v>
      </c>
      <c r="K73" s="1427">
        <f>COUNT('[4]26_京都府22:46_鹿児島県20'!K74)</f>
        <v>5</v>
      </c>
      <c r="L73" s="1347">
        <f>COUNT('[4]26_京都府22:46_鹿児島県20'!L74)</f>
        <v>5</v>
      </c>
      <c r="M73" s="1346">
        <f>COUNT('[4]26_京都府22:46_鹿児島県20'!M74)</f>
        <v>5</v>
      </c>
      <c r="N73" s="1347">
        <f>COUNT('[4]26_京都府22:46_鹿児島県20'!N74)</f>
        <v>5</v>
      </c>
      <c r="O73" s="1347">
        <f>COUNT('[4]26_京都府22:46_鹿児島県20'!O74)</f>
        <v>5</v>
      </c>
      <c r="P73" s="1347">
        <f>COUNT('[4]26_京都府22:46_鹿児島県20'!P74)</f>
        <v>5</v>
      </c>
      <c r="Q73" s="1427">
        <f>COUNT('[4]26_京都府22:46_鹿児島県20'!Q74)</f>
        <v>5</v>
      </c>
      <c r="R73" s="1427">
        <f>COUNT('[4]26_京都府22:46_鹿児島県20'!R74)</f>
        <v>5</v>
      </c>
      <c r="S73" s="1427">
        <f>COUNT('[4]26_京都府22:46_鹿児島県20'!S74)</f>
        <v>5</v>
      </c>
      <c r="T73" s="1427">
        <f>COUNT('[4]26_京都府22:46_鹿児島県20'!T74)</f>
        <v>5</v>
      </c>
      <c r="U73" s="1427">
        <f>COUNT('[4]26_京都府22:46_鹿児島県20'!U74)</f>
        <v>5</v>
      </c>
      <c r="V73" s="1347">
        <f>COUNT('[4]26_京都府22:46_鹿児島県20'!V74)</f>
        <v>5</v>
      </c>
      <c r="W73" s="1347">
        <f>COUNT('[4]26_京都府22:46_鹿児島県20'!W74)</f>
        <v>5</v>
      </c>
      <c r="X73" s="1428">
        <f>COUNT('[4]26_京都府22:46_鹿児島県20'!X74)</f>
        <v>5</v>
      </c>
      <c r="Y73" s="1350">
        <f>COUNT('[4]26_京都府22:46_鹿児島県20'!Y74)</f>
        <v>5</v>
      </c>
    </row>
    <row r="74" spans="1:122" ht="13.5">
      <c r="B74" s="1388"/>
      <c r="C74" s="1340">
        <v>61</v>
      </c>
      <c r="D74" s="1341" t="s">
        <v>190</v>
      </c>
      <c r="E74" s="1342" t="s">
        <v>989</v>
      </c>
      <c r="F74" s="1426">
        <f>COUNT('[4]26_京都府22:46_鹿児島県20'!F75)</f>
        <v>5</v>
      </c>
      <c r="G74" s="1427">
        <f>COUNT('[4]26_京都府22:46_鹿児島県20'!G75)</f>
        <v>5</v>
      </c>
      <c r="H74" s="1427">
        <f>COUNT('[4]26_京都府22:46_鹿児島県20'!H75)</f>
        <v>5</v>
      </c>
      <c r="I74" s="1427">
        <f>COUNT('[4]26_京都府22:46_鹿児島県20'!I75)</f>
        <v>5</v>
      </c>
      <c r="J74" s="1427">
        <f>COUNT('[4]26_京都府22:46_鹿児島県20'!J75)</f>
        <v>5</v>
      </c>
      <c r="K74" s="1427">
        <f>COUNT('[4]26_京都府22:46_鹿児島県20'!K75)</f>
        <v>5</v>
      </c>
      <c r="L74" s="1347">
        <f>COUNT('[4]26_京都府22:46_鹿児島県20'!L75)</f>
        <v>5</v>
      </c>
      <c r="M74" s="1346">
        <f>COUNT('[4]26_京都府22:46_鹿児島県20'!M75)</f>
        <v>5</v>
      </c>
      <c r="N74" s="1347">
        <f>COUNT('[4]26_京都府22:46_鹿児島県20'!N75)</f>
        <v>5</v>
      </c>
      <c r="O74" s="1347">
        <f>COUNT('[4]26_京都府22:46_鹿児島県20'!O75)</f>
        <v>5</v>
      </c>
      <c r="P74" s="1347">
        <f>COUNT('[4]26_京都府22:46_鹿児島県20'!P75)</f>
        <v>5</v>
      </c>
      <c r="Q74" s="1427">
        <f>COUNT('[4]26_京都府22:46_鹿児島県20'!Q75)</f>
        <v>5</v>
      </c>
      <c r="R74" s="1427">
        <f>COUNT('[4]26_京都府22:46_鹿児島県20'!R75)</f>
        <v>5</v>
      </c>
      <c r="S74" s="1427">
        <f>COUNT('[4]26_京都府22:46_鹿児島県20'!S75)</f>
        <v>5</v>
      </c>
      <c r="T74" s="1427">
        <f>COUNT('[4]26_京都府22:46_鹿児島県20'!T75)</f>
        <v>5</v>
      </c>
      <c r="U74" s="1427">
        <f>COUNT('[4]26_京都府22:46_鹿児島県20'!U75)</f>
        <v>5</v>
      </c>
      <c r="V74" s="1347">
        <f>COUNT('[4]26_京都府22:46_鹿児島県20'!V75)</f>
        <v>5</v>
      </c>
      <c r="W74" s="1347">
        <f>COUNT('[4]26_京都府22:46_鹿児島県20'!W75)</f>
        <v>5</v>
      </c>
      <c r="X74" s="1428">
        <f>COUNT('[4]26_京都府22:46_鹿児島県20'!X75)</f>
        <v>5</v>
      </c>
      <c r="Y74" s="1350">
        <f>COUNT('[4]26_京都府22:46_鹿児島県20'!Y75)</f>
        <v>5</v>
      </c>
    </row>
    <row r="75" spans="1:122" ht="14.25" thickBot="1">
      <c r="B75" s="1388"/>
      <c r="C75" s="1340">
        <v>62</v>
      </c>
      <c r="D75" s="1389" t="s">
        <v>196</v>
      </c>
      <c r="E75" s="1436" t="s">
        <v>990</v>
      </c>
      <c r="F75" s="1426">
        <f>COUNT('[4]26_京都府22:46_鹿児島県20'!F76)</f>
        <v>5</v>
      </c>
      <c r="G75" s="1427">
        <f>COUNT('[4]26_京都府22:46_鹿児島県20'!G76)</f>
        <v>5</v>
      </c>
      <c r="H75" s="1427">
        <f>COUNT('[4]26_京都府22:46_鹿児島県20'!H76)</f>
        <v>5</v>
      </c>
      <c r="I75" s="1427">
        <f>COUNT('[4]26_京都府22:46_鹿児島県20'!I76)</f>
        <v>5</v>
      </c>
      <c r="J75" s="1427">
        <f>COUNT('[4]26_京都府22:46_鹿児島県20'!J76)</f>
        <v>5</v>
      </c>
      <c r="K75" s="1427">
        <f>COUNT('[4]26_京都府22:46_鹿児島県20'!K76)</f>
        <v>5</v>
      </c>
      <c r="L75" s="1347">
        <f>COUNT('[4]26_京都府22:46_鹿児島県20'!L76)</f>
        <v>5</v>
      </c>
      <c r="M75" s="1346">
        <f>COUNT('[4]26_京都府22:46_鹿児島県20'!M76)</f>
        <v>5</v>
      </c>
      <c r="N75" s="1347">
        <f>COUNT('[4]26_京都府22:46_鹿児島県20'!N76)</f>
        <v>5</v>
      </c>
      <c r="O75" s="1347">
        <f>COUNT('[4]26_京都府22:46_鹿児島県20'!O76)</f>
        <v>5</v>
      </c>
      <c r="P75" s="1404">
        <f>COUNT('[4]26_京都府22:46_鹿児島県20'!P76)</f>
        <v>5</v>
      </c>
      <c r="Q75" s="1427">
        <f>COUNT('[4]26_京都府22:46_鹿児島県20'!Q76)</f>
        <v>5</v>
      </c>
      <c r="R75" s="1427">
        <f>COUNT('[4]26_京都府22:46_鹿児島県20'!R76)</f>
        <v>5</v>
      </c>
      <c r="S75" s="1427">
        <f>COUNT('[4]26_京都府22:46_鹿児島県20'!S76)</f>
        <v>5</v>
      </c>
      <c r="T75" s="1427">
        <f>COUNT('[4]26_京都府22:46_鹿児島県20'!T76)</f>
        <v>5</v>
      </c>
      <c r="U75" s="1427">
        <f>COUNT('[4]26_京都府22:46_鹿児島県20'!U76)</f>
        <v>5</v>
      </c>
      <c r="V75" s="1347">
        <f>COUNT('[4]26_京都府22:46_鹿児島県20'!V76)</f>
        <v>5</v>
      </c>
      <c r="W75" s="1347">
        <f>COUNT('[4]26_京都府22:46_鹿児島県20'!W76)</f>
        <v>5</v>
      </c>
      <c r="X75" s="1428">
        <f>COUNT('[4]26_京都府22:46_鹿児島県20'!X76)</f>
        <v>5</v>
      </c>
      <c r="Y75" s="1350">
        <f>COUNT('[4]26_京都府22:46_鹿児島県20'!Y76)</f>
        <v>5</v>
      </c>
    </row>
    <row r="76" spans="1:122" ht="15" thickTop="1" thickBot="1">
      <c r="B76" s="1388"/>
      <c r="C76" s="1437">
        <v>63</v>
      </c>
      <c r="D76" s="1413" t="s">
        <v>779</v>
      </c>
      <c r="E76" s="1342" t="s">
        <v>1220</v>
      </c>
      <c r="F76" s="1426">
        <f>COUNT('[4]26_京都府22:46_鹿児島県20'!F77)</f>
        <v>5</v>
      </c>
      <c r="G76" s="1427">
        <f>COUNT('[4]26_京都府22:46_鹿児島県20'!G77)</f>
        <v>5</v>
      </c>
      <c r="H76" s="1427">
        <f>COUNT('[4]26_京都府22:46_鹿児島県20'!H77)</f>
        <v>5</v>
      </c>
      <c r="I76" s="1427">
        <f>COUNT('[4]26_京都府22:46_鹿児島県20'!I77)</f>
        <v>5</v>
      </c>
      <c r="J76" s="1427">
        <f>COUNT('[4]26_京都府22:46_鹿児島県20'!J77)</f>
        <v>5</v>
      </c>
      <c r="K76" s="1427">
        <f>COUNT('[4]26_京都府22:46_鹿児島県20'!K77)</f>
        <v>5</v>
      </c>
      <c r="L76" s="1347">
        <f>COUNT('[4]26_京都府22:46_鹿児島県20'!L77)</f>
        <v>5</v>
      </c>
      <c r="M76" s="1346">
        <f>COUNT('[4]26_京都府22:46_鹿児島県20'!M77)</f>
        <v>5</v>
      </c>
      <c r="N76" s="1347">
        <f>COUNT('[4]26_京都府22:46_鹿児島県20'!N77)</f>
        <v>5</v>
      </c>
      <c r="O76" s="1438">
        <f>COUNT('[4]26_京都府22:46_鹿児島県20'!O77)</f>
        <v>5</v>
      </c>
      <c r="P76" s="1392">
        <f>COUNT('[4]26_京都府22:46_鹿児島県20'!P77)</f>
        <v>5</v>
      </c>
      <c r="Q76" s="1439">
        <f>COUNT('[4]26_京都府22:46_鹿児島県20'!Q77)</f>
        <v>5</v>
      </c>
      <c r="R76" s="1427">
        <f>COUNT('[4]26_京都府22:46_鹿児島県20'!R77)</f>
        <v>5</v>
      </c>
      <c r="S76" s="1427">
        <f>COUNT('[4]26_京都府22:46_鹿児島県20'!S77)</f>
        <v>5</v>
      </c>
      <c r="T76" s="1427">
        <f>COUNT('[4]26_京都府22:46_鹿児島県20'!T77)</f>
        <v>5</v>
      </c>
      <c r="U76" s="1427">
        <f>COUNT('[4]26_京都府22:46_鹿児島県20'!U77)</f>
        <v>5</v>
      </c>
      <c r="V76" s="1347">
        <f>COUNT('[4]26_京都府22:46_鹿児島県20'!V77)</f>
        <v>5</v>
      </c>
      <c r="W76" s="1347">
        <f>COUNT('[4]26_京都府22:46_鹿児島県20'!W77)</f>
        <v>5</v>
      </c>
      <c r="X76" s="1428">
        <f>COUNT('[4]26_京都府22:46_鹿児島県20'!X77)</f>
        <v>5</v>
      </c>
      <c r="Y76" s="1350">
        <f>COUNT('[4]26_京都府22:46_鹿児島県20'!Y77)</f>
        <v>5</v>
      </c>
    </row>
    <row r="77" spans="1:122" ht="14.25" thickTop="1">
      <c r="B77" s="1388"/>
      <c r="C77" s="1437">
        <v>64</v>
      </c>
      <c r="D77" s="1440" t="s">
        <v>198</v>
      </c>
      <c r="E77" s="1342"/>
      <c r="F77" s="1426">
        <f>COUNT('[4]26_京都府22:46_鹿児島県20'!F78)</f>
        <v>5</v>
      </c>
      <c r="G77" s="1427">
        <f>COUNT('[4]26_京都府22:46_鹿児島県20'!G78)</f>
        <v>5</v>
      </c>
      <c r="H77" s="1427">
        <f>COUNT('[4]26_京都府22:46_鹿児島県20'!H78)</f>
        <v>5</v>
      </c>
      <c r="I77" s="1427">
        <f>COUNT('[4]26_京都府22:46_鹿児島県20'!I78)</f>
        <v>5</v>
      </c>
      <c r="J77" s="1427">
        <f>COUNT('[4]26_京都府22:46_鹿児島県20'!J78)</f>
        <v>5</v>
      </c>
      <c r="K77" s="1427">
        <f>COUNT('[4]26_京都府22:46_鹿児島県20'!K78)</f>
        <v>5</v>
      </c>
      <c r="L77" s="1347">
        <f>COUNT('[4]26_京都府22:46_鹿児島県20'!L78)</f>
        <v>5</v>
      </c>
      <c r="M77" s="1346">
        <f>COUNT('[4]26_京都府22:46_鹿児島県20'!M78)</f>
        <v>5</v>
      </c>
      <c r="N77" s="1347">
        <f>COUNT('[4]26_京都府22:46_鹿児島県20'!N78)</f>
        <v>5</v>
      </c>
      <c r="O77" s="1347">
        <f>COUNT('[4]26_京都府22:46_鹿児島県20'!O78)</f>
        <v>5</v>
      </c>
      <c r="P77" s="1360">
        <f>COUNT('[4]26_京都府22:46_鹿児島県20'!P78)</f>
        <v>5</v>
      </c>
      <c r="Q77" s="1427">
        <f>COUNT('[4]26_京都府22:46_鹿児島県20'!Q78)</f>
        <v>5</v>
      </c>
      <c r="R77" s="1427">
        <f>COUNT('[4]26_京都府22:46_鹿児島県20'!R78)</f>
        <v>5</v>
      </c>
      <c r="S77" s="1427">
        <f>COUNT('[4]26_京都府22:46_鹿児島県20'!S78)</f>
        <v>5</v>
      </c>
      <c r="T77" s="1427">
        <f>COUNT('[4]26_京都府22:46_鹿児島県20'!T78)</f>
        <v>5</v>
      </c>
      <c r="U77" s="1427">
        <f>COUNT('[4]26_京都府22:46_鹿児島県20'!U78)</f>
        <v>5</v>
      </c>
      <c r="V77" s="1347">
        <f>COUNT('[4]26_京都府22:46_鹿児島県20'!V78)</f>
        <v>5</v>
      </c>
      <c r="W77" s="1347">
        <f>COUNT('[4]26_京都府22:46_鹿児島県20'!W78)</f>
        <v>5</v>
      </c>
      <c r="X77" s="1428">
        <f>COUNT('[4]26_京都府22:46_鹿児島県20'!X78)</f>
        <v>5</v>
      </c>
      <c r="Y77" s="1350">
        <f>COUNT('[4]26_京都府22:46_鹿児島県20'!Y78)</f>
        <v>5</v>
      </c>
    </row>
    <row r="78" spans="1:122" ht="14.25" thickBot="1">
      <c r="B78" s="1361" t="s">
        <v>199</v>
      </c>
      <c r="C78" s="1441">
        <v>65</v>
      </c>
      <c r="D78" s="1442" t="s">
        <v>393</v>
      </c>
      <c r="E78" s="1443" t="s">
        <v>1221</v>
      </c>
      <c r="F78" s="1444">
        <f>COUNT('[4]26_京都府22:46_鹿児島県20'!F79)</f>
        <v>5</v>
      </c>
      <c r="G78" s="1366">
        <f>COUNT('[4]26_京都府22:46_鹿児島県20'!G79)</f>
        <v>5</v>
      </c>
      <c r="H78" s="1366">
        <f>COUNT('[4]26_京都府22:46_鹿児島県20'!H79)</f>
        <v>5</v>
      </c>
      <c r="I78" s="1366">
        <f>COUNT('[4]26_京都府22:46_鹿児島県20'!I79)</f>
        <v>5</v>
      </c>
      <c r="J78" s="1366">
        <f>COUNT('[4]26_京都府22:46_鹿児島県20'!J79)</f>
        <v>5</v>
      </c>
      <c r="K78" s="1366">
        <f>COUNT('[4]26_京都府22:46_鹿児島県20'!K79)</f>
        <v>5</v>
      </c>
      <c r="L78" s="1347">
        <f>COUNT('[4]26_京都府22:46_鹿児島県20'!L79)</f>
        <v>5</v>
      </c>
      <c r="M78" s="1366">
        <f>COUNT('[4]26_京都府22:46_鹿児島県20'!M79)</f>
        <v>5</v>
      </c>
      <c r="N78" s="1347">
        <f>COUNT('[4]26_京都府22:46_鹿児島県20'!N79)</f>
        <v>5</v>
      </c>
      <c r="O78" s="1347">
        <f>COUNT('[4]26_京都府22:46_鹿児島県20'!O79)</f>
        <v>5</v>
      </c>
      <c r="P78" s="1347">
        <f>COUNT('[4]26_京都府22:46_鹿児島県20'!P79)</f>
        <v>5</v>
      </c>
      <c r="Q78" s="1366">
        <f>COUNT('[4]26_京都府22:46_鹿児島県20'!Q79)</f>
        <v>5</v>
      </c>
      <c r="R78" s="1366">
        <f>COUNT('[4]26_京都府22:46_鹿児島県20'!R79)</f>
        <v>5</v>
      </c>
      <c r="S78" s="1366">
        <f>COUNT('[4]26_京都府22:46_鹿児島県20'!S79)</f>
        <v>5</v>
      </c>
      <c r="T78" s="1366">
        <f>COUNT('[4]26_京都府22:46_鹿児島県20'!T79)</f>
        <v>5</v>
      </c>
      <c r="U78" s="1366">
        <f>COUNT('[4]26_京都府22:46_鹿児島県20'!U79)</f>
        <v>5</v>
      </c>
      <c r="V78" s="1347">
        <f>COUNT('[4]26_京都府22:46_鹿児島県20'!V79)</f>
        <v>5</v>
      </c>
      <c r="W78" s="1347">
        <f>COUNT('[4]26_京都府22:46_鹿児島県20'!W79)</f>
        <v>5</v>
      </c>
      <c r="X78" s="1376">
        <f>COUNT('[4]26_京都府22:46_鹿児島県20'!X79)</f>
        <v>5</v>
      </c>
      <c r="Y78" s="1445">
        <f>COUNT('[4]26_京都府22:46_鹿児島県20'!Y79)</f>
        <v>5</v>
      </c>
    </row>
    <row r="79" spans="1:122" ht="15" thickTop="1" thickBot="1">
      <c r="B79" s="1446"/>
      <c r="C79" s="1447"/>
      <c r="D79" s="1448" t="s">
        <v>463</v>
      </c>
      <c r="E79" s="1449"/>
      <c r="F79" s="1450">
        <f>COUNT('[4]26_京都府22:46_鹿児島県20'!F80)</f>
        <v>5</v>
      </c>
      <c r="G79" s="1451">
        <f>COUNT('[4]26_京都府22:46_鹿児島県20'!G80)</f>
        <v>5</v>
      </c>
      <c r="H79" s="1451">
        <f>COUNT('[4]26_京都府22:46_鹿児島県20'!H80)</f>
        <v>5</v>
      </c>
      <c r="I79" s="1451">
        <f>COUNT('[4]26_京都府22:46_鹿児島県20'!I80)</f>
        <v>5</v>
      </c>
      <c r="J79" s="1451">
        <f>COUNT('[4]26_京都府22:46_鹿児島県20'!J80)</f>
        <v>5</v>
      </c>
      <c r="K79" s="1451">
        <f>COUNT('[4]26_京都府22:46_鹿児島県20'!K80)</f>
        <v>5</v>
      </c>
      <c r="L79" s="1451">
        <f>COUNT('[4]26_京都府22:46_鹿児島県20'!L80)</f>
        <v>5</v>
      </c>
      <c r="M79" s="1451">
        <f>COUNT('[4]26_京都府22:46_鹿児島県20'!M80)</f>
        <v>5</v>
      </c>
      <c r="N79" s="1451">
        <f>COUNT('[4]26_京都府22:46_鹿児島県20'!N80)</f>
        <v>5</v>
      </c>
      <c r="O79" s="1451">
        <f>COUNT('[4]26_京都府22:46_鹿児島県20'!O80)</f>
        <v>5</v>
      </c>
      <c r="P79" s="1451">
        <f>COUNT('[4]26_京都府22:46_鹿児島県20'!P80)</f>
        <v>5</v>
      </c>
      <c r="Q79" s="1451">
        <f>COUNT('[4]26_京都府22:46_鹿児島県20'!Q80)</f>
        <v>5</v>
      </c>
      <c r="R79" s="1451">
        <f>COUNT('[4]26_京都府22:46_鹿児島県20'!R80)</f>
        <v>5</v>
      </c>
      <c r="S79" s="1451">
        <f>COUNT('[4]26_京都府22:46_鹿児島県20'!S80)</f>
        <v>5</v>
      </c>
      <c r="T79" s="1451">
        <f>COUNT('[4]26_京都府22:46_鹿児島県20'!T80)</f>
        <v>5</v>
      </c>
      <c r="U79" s="1451">
        <f>COUNT('[4]26_京都府22:46_鹿児島県20'!U80)</f>
        <v>5</v>
      </c>
      <c r="V79" s="1451">
        <f>COUNT('[4]26_京都府22:46_鹿児島県20'!V80)</f>
        <v>5</v>
      </c>
      <c r="W79" s="1451">
        <f>COUNT('[4]26_京都府22:46_鹿児島県20'!W80)</f>
        <v>5</v>
      </c>
      <c r="X79" s="1452">
        <f>COUNT('[4]26_京都府22:46_鹿児島県20'!X80)</f>
        <v>5</v>
      </c>
      <c r="Y79" s="1453">
        <f>COUNT('[4]26_京都府22:46_鹿児島県20'!Y80)</f>
        <v>5</v>
      </c>
    </row>
    <row r="80" spans="1:122" s="201" customFormat="1" ht="13.5">
      <c r="A80" s="1300"/>
      <c r="B80" s="201" t="s">
        <v>1190</v>
      </c>
      <c r="C80" s="100"/>
      <c r="D80" s="100"/>
      <c r="E80" s="100"/>
      <c r="F80" s="100"/>
      <c r="G80" s="100"/>
      <c r="H80" s="100"/>
      <c r="I80" s="100"/>
      <c r="J80" s="100"/>
      <c r="K80" s="100"/>
      <c r="L80" s="100"/>
      <c r="M80" s="100"/>
      <c r="N80" s="100"/>
      <c r="O80" s="100"/>
      <c r="P80" s="100"/>
      <c r="Q80" s="100"/>
      <c r="R80" s="100"/>
      <c r="S80" s="100"/>
      <c r="T80" s="100"/>
      <c r="U80" s="100"/>
      <c r="V80" s="100"/>
      <c r="W80" s="100"/>
      <c r="X80" s="100"/>
      <c r="Y80" s="100"/>
      <c r="Z80" s="100"/>
      <c r="AA80" s="100"/>
      <c r="AB80" s="100"/>
      <c r="AC80" s="100"/>
      <c r="AD80" s="100"/>
      <c r="AE80" s="100"/>
      <c r="AF80" s="100"/>
      <c r="AG80" s="100"/>
      <c r="AH80" s="100"/>
      <c r="AI80" s="100"/>
      <c r="AJ80" s="100"/>
      <c r="AK80" s="100"/>
      <c r="AL80" s="100"/>
      <c r="AM80" s="100"/>
      <c r="AN80" s="100"/>
      <c r="AO80" s="100"/>
      <c r="AP80" s="100"/>
      <c r="AQ80" s="100"/>
      <c r="AR80" s="100"/>
      <c r="AS80" s="100"/>
      <c r="AT80" s="100"/>
      <c r="AU80" s="100"/>
      <c r="AV80" s="100"/>
      <c r="AW80" s="100"/>
      <c r="AX80" s="100"/>
      <c r="AY80" s="100"/>
      <c r="AZ80" s="100"/>
      <c r="BA80" s="100"/>
      <c r="BB80" s="100"/>
      <c r="BC80" s="100"/>
      <c r="BD80" s="100"/>
      <c r="BE80" s="100"/>
      <c r="BF80" s="100"/>
      <c r="BG80" s="100"/>
      <c r="BH80" s="100"/>
      <c r="BI80" s="100"/>
      <c r="BJ80" s="100"/>
      <c r="BK80" s="100"/>
      <c r="BL80" s="100"/>
      <c r="BM80" s="100"/>
      <c r="BN80" s="100"/>
      <c r="BO80" s="100"/>
      <c r="BP80" s="100"/>
      <c r="BQ80" s="100"/>
      <c r="BR80" s="100"/>
      <c r="BS80" s="100"/>
      <c r="BT80" s="100"/>
      <c r="BU80" s="100"/>
      <c r="BV80" s="100"/>
      <c r="BW80" s="100"/>
      <c r="BX80" s="100"/>
      <c r="BY80" s="100"/>
      <c r="BZ80" s="100"/>
      <c r="CA80" s="100"/>
      <c r="CB80" s="100"/>
      <c r="CC80" s="100"/>
      <c r="CD80" s="100"/>
      <c r="CE80" s="100"/>
      <c r="CF80" s="100"/>
      <c r="CG80" s="100"/>
      <c r="CH80" s="100"/>
      <c r="CI80" s="100"/>
      <c r="CJ80" s="100"/>
      <c r="CK80" s="100"/>
      <c r="CL80" s="100"/>
      <c r="CM80" s="100"/>
      <c r="CN80" s="100"/>
      <c r="CO80" s="100"/>
      <c r="CP80" s="100"/>
      <c r="CQ80" s="100"/>
      <c r="CR80" s="100"/>
      <c r="CS80" s="100"/>
      <c r="CT80" s="100"/>
      <c r="CU80" s="100"/>
      <c r="CV80" s="100"/>
      <c r="CW80" s="100"/>
      <c r="CX80" s="100"/>
      <c r="CY80" s="100"/>
      <c r="CZ80" s="100"/>
      <c r="DA80" s="100"/>
      <c r="DB80" s="100"/>
      <c r="DC80" s="100"/>
      <c r="DD80" s="100"/>
      <c r="DE80" s="100"/>
      <c r="DF80" s="100"/>
      <c r="DG80" s="100"/>
      <c r="DH80" s="100"/>
      <c r="DI80" s="100"/>
      <c r="DJ80" s="100"/>
      <c r="DK80" s="100"/>
      <c r="DL80" s="100"/>
      <c r="DM80" s="100"/>
      <c r="DN80" s="100"/>
      <c r="DO80" s="100"/>
      <c r="DP80" s="100"/>
      <c r="DQ80" s="200"/>
      <c r="DR80" s="200"/>
    </row>
    <row r="81" spans="1:122" s="201" customFormat="1" ht="13.5">
      <c r="A81" s="1300"/>
      <c r="C81" s="100"/>
      <c r="D81" s="100"/>
      <c r="E81" s="100"/>
      <c r="F81" s="1454"/>
      <c r="G81" s="1454"/>
      <c r="H81" s="1454"/>
      <c r="I81" s="1454"/>
      <c r="J81" s="1454"/>
      <c r="K81" s="1454"/>
      <c r="L81" s="1454"/>
      <c r="M81" s="1454"/>
      <c r="N81" s="1454"/>
      <c r="O81" s="1454"/>
      <c r="P81" s="1454"/>
      <c r="Q81" s="1454"/>
      <c r="R81" s="1454"/>
      <c r="S81" s="1454"/>
      <c r="T81" s="1454"/>
      <c r="U81" s="1454"/>
      <c r="V81" s="1454"/>
      <c r="W81" s="1454"/>
      <c r="X81" s="1454"/>
      <c r="Y81" s="1454"/>
      <c r="Z81" s="100"/>
      <c r="AA81" s="100"/>
      <c r="AB81" s="100"/>
      <c r="AC81" s="100"/>
      <c r="AD81" s="100"/>
      <c r="AE81" s="100"/>
      <c r="AF81" s="100"/>
      <c r="AG81" s="100"/>
      <c r="AH81" s="100"/>
      <c r="AI81" s="100"/>
      <c r="AJ81" s="100"/>
      <c r="AK81" s="100"/>
      <c r="AL81" s="100"/>
      <c r="AM81" s="100"/>
      <c r="AN81" s="100"/>
      <c r="AO81" s="100"/>
      <c r="AP81" s="100"/>
      <c r="AQ81" s="100"/>
      <c r="AR81" s="100"/>
      <c r="AS81" s="100"/>
      <c r="AT81" s="100"/>
      <c r="AU81" s="100"/>
      <c r="AV81" s="100"/>
      <c r="AW81" s="100"/>
      <c r="AX81" s="100"/>
      <c r="AY81" s="100"/>
      <c r="AZ81" s="100"/>
      <c r="BA81" s="100"/>
      <c r="BB81" s="100"/>
      <c r="BC81" s="100"/>
      <c r="BD81" s="100"/>
      <c r="BE81" s="100"/>
      <c r="BF81" s="100"/>
      <c r="BG81" s="100"/>
      <c r="BH81" s="100"/>
      <c r="BI81" s="100"/>
      <c r="BJ81" s="100"/>
      <c r="BK81" s="100"/>
      <c r="BL81" s="100"/>
      <c r="BM81" s="100"/>
      <c r="BN81" s="100"/>
      <c r="BO81" s="100"/>
      <c r="BP81" s="100"/>
      <c r="BQ81" s="100"/>
      <c r="BR81" s="100"/>
      <c r="BS81" s="100"/>
      <c r="BT81" s="100"/>
      <c r="BU81" s="100"/>
      <c r="BV81" s="100"/>
      <c r="BW81" s="100"/>
      <c r="BX81" s="100"/>
      <c r="BY81" s="100"/>
      <c r="BZ81" s="100"/>
      <c r="CA81" s="100"/>
      <c r="CB81" s="100"/>
      <c r="CC81" s="100"/>
      <c r="CD81" s="100"/>
      <c r="CE81" s="100"/>
      <c r="CF81" s="100"/>
      <c r="CG81" s="100"/>
      <c r="CH81" s="100"/>
      <c r="CI81" s="100"/>
      <c r="CJ81" s="100"/>
      <c r="CK81" s="100"/>
      <c r="CL81" s="100"/>
      <c r="CM81" s="100"/>
      <c r="CN81" s="100"/>
      <c r="CO81" s="100"/>
      <c r="CP81" s="100"/>
      <c r="CQ81" s="100"/>
      <c r="CR81" s="100"/>
      <c r="CS81" s="100"/>
      <c r="CT81" s="100"/>
      <c r="CU81" s="100"/>
      <c r="CV81" s="100"/>
      <c r="CW81" s="100"/>
      <c r="CX81" s="100"/>
      <c r="CY81" s="100"/>
      <c r="CZ81" s="100"/>
      <c r="DA81" s="100"/>
      <c r="DB81" s="100"/>
      <c r="DC81" s="100"/>
      <c r="DD81" s="100"/>
      <c r="DE81" s="100"/>
      <c r="DF81" s="100"/>
      <c r="DG81" s="100"/>
      <c r="DH81" s="100"/>
      <c r="DI81" s="100"/>
      <c r="DJ81" s="100"/>
      <c r="DK81" s="100"/>
      <c r="DL81" s="100"/>
      <c r="DM81" s="100"/>
      <c r="DN81" s="100"/>
      <c r="DO81" s="100"/>
      <c r="DP81" s="100"/>
      <c r="DQ81" s="200"/>
      <c r="DR81" s="200"/>
    </row>
    <row r="82" spans="1:122" s="201" customFormat="1" ht="13.5">
      <c r="A82" s="1302"/>
      <c r="C82" s="101"/>
      <c r="D82" s="101"/>
      <c r="E82" s="101"/>
      <c r="F82" s="101"/>
      <c r="G82" s="101"/>
      <c r="H82" s="101"/>
      <c r="I82" s="101"/>
      <c r="J82" s="101"/>
      <c r="K82" s="101"/>
      <c r="L82" s="101"/>
      <c r="M82" s="101"/>
      <c r="N82" s="101"/>
      <c r="O82" s="101"/>
      <c r="P82" s="101"/>
      <c r="Q82" s="101"/>
      <c r="R82" s="101"/>
      <c r="S82" s="101"/>
      <c r="T82" s="101"/>
      <c r="U82" s="101"/>
      <c r="V82" s="101"/>
      <c r="W82" s="101"/>
      <c r="X82" s="101"/>
      <c r="Y82" s="101"/>
      <c r="Z82" s="101"/>
      <c r="AA82" s="101"/>
      <c r="AB82" s="101"/>
      <c r="AC82" s="101"/>
      <c r="AD82" s="101"/>
      <c r="AE82" s="101"/>
      <c r="AF82" s="101"/>
      <c r="AG82" s="101"/>
      <c r="AH82" s="101"/>
      <c r="AI82" s="101"/>
      <c r="AJ82" s="101"/>
      <c r="AK82" s="101"/>
      <c r="AL82" s="101"/>
      <c r="AM82" s="101"/>
      <c r="AN82" s="101"/>
      <c r="AO82" s="101"/>
      <c r="AP82" s="101"/>
      <c r="AQ82" s="101"/>
      <c r="AR82" s="101"/>
      <c r="AS82" s="101"/>
      <c r="AT82" s="101"/>
      <c r="AU82" s="101"/>
      <c r="AV82" s="101"/>
      <c r="AW82" s="101"/>
      <c r="AX82" s="101"/>
      <c r="AY82" s="101"/>
      <c r="AZ82" s="101"/>
      <c r="BA82" s="101"/>
      <c r="BB82" s="101"/>
      <c r="BC82" s="101"/>
      <c r="BD82" s="101"/>
      <c r="BE82" s="101"/>
      <c r="BF82" s="101"/>
      <c r="BG82" s="101"/>
      <c r="BH82" s="101"/>
      <c r="BI82" s="101"/>
      <c r="BJ82" s="101"/>
      <c r="BK82" s="101"/>
      <c r="BL82" s="101"/>
      <c r="BM82" s="101"/>
      <c r="BN82" s="101"/>
      <c r="BO82" s="101"/>
      <c r="BP82" s="101"/>
      <c r="BQ82" s="101"/>
      <c r="BR82" s="101"/>
      <c r="BS82" s="101"/>
      <c r="BT82" s="101"/>
      <c r="BU82" s="101"/>
      <c r="BV82" s="101"/>
      <c r="BW82" s="101"/>
      <c r="BX82" s="101"/>
      <c r="BY82" s="101"/>
      <c r="BZ82" s="101"/>
      <c r="CA82" s="101"/>
      <c r="CB82" s="101"/>
      <c r="CC82" s="101"/>
      <c r="CD82" s="101"/>
      <c r="CE82" s="101"/>
      <c r="CF82" s="101"/>
      <c r="CG82" s="101"/>
      <c r="CH82" s="101"/>
      <c r="CI82" s="101"/>
      <c r="CJ82" s="101"/>
      <c r="CK82" s="101"/>
      <c r="CL82" s="101"/>
      <c r="CM82" s="101"/>
      <c r="CN82" s="101"/>
      <c r="CO82" s="101"/>
      <c r="CP82" s="101"/>
      <c r="CQ82" s="101"/>
      <c r="CR82" s="101"/>
      <c r="CS82" s="101"/>
      <c r="CT82" s="101"/>
      <c r="CU82" s="101"/>
      <c r="CV82" s="101"/>
      <c r="CW82" s="101"/>
      <c r="CX82" s="101"/>
      <c r="CY82" s="101"/>
      <c r="CZ82" s="101"/>
      <c r="DA82" s="101"/>
      <c r="DB82" s="101"/>
      <c r="DC82" s="101"/>
      <c r="DD82" s="101"/>
      <c r="DE82" s="101"/>
      <c r="DF82" s="101"/>
      <c r="DG82" s="101"/>
      <c r="DH82" s="101"/>
      <c r="DI82" s="101"/>
      <c r="DJ82" s="101"/>
      <c r="DK82" s="101"/>
      <c r="DL82" s="101"/>
      <c r="DM82" s="101"/>
      <c r="DN82" s="101"/>
      <c r="DO82" s="101"/>
      <c r="DP82" s="101"/>
    </row>
    <row r="83" spans="1:122" s="201" customFormat="1" ht="13.5">
      <c r="A83" s="1302"/>
      <c r="B83" s="1302"/>
      <c r="C83" s="101"/>
      <c r="D83" s="101"/>
      <c r="E83" s="101"/>
      <c r="F83" s="101"/>
      <c r="G83" s="101"/>
      <c r="H83" s="101"/>
      <c r="I83" s="101"/>
      <c r="J83" s="101"/>
      <c r="K83" s="101"/>
      <c r="L83" s="101"/>
      <c r="M83" s="101"/>
      <c r="N83" s="101"/>
      <c r="O83" s="101"/>
      <c r="P83" s="101"/>
      <c r="Q83" s="101"/>
      <c r="R83" s="101"/>
      <c r="S83" s="101"/>
      <c r="T83" s="101"/>
      <c r="U83" s="101"/>
      <c r="V83" s="101"/>
      <c r="W83" s="101"/>
      <c r="X83" s="101"/>
      <c r="Y83" s="101"/>
      <c r="Z83" s="101"/>
      <c r="AA83" s="101"/>
      <c r="AB83" s="101"/>
      <c r="AC83" s="101"/>
      <c r="AD83" s="101"/>
      <c r="AE83" s="101"/>
      <c r="AF83" s="101"/>
      <c r="AG83" s="101"/>
      <c r="AH83" s="101"/>
      <c r="AI83" s="101"/>
      <c r="AJ83" s="101"/>
      <c r="AK83" s="101"/>
      <c r="AL83" s="101"/>
      <c r="AM83" s="101"/>
      <c r="AN83" s="101"/>
      <c r="AO83" s="101"/>
      <c r="AP83" s="101"/>
      <c r="AQ83" s="101"/>
      <c r="AR83" s="101"/>
      <c r="AS83" s="101"/>
      <c r="AT83" s="101"/>
      <c r="AU83" s="101"/>
      <c r="AV83" s="101"/>
      <c r="AW83" s="101"/>
      <c r="AX83" s="101"/>
      <c r="AY83" s="101"/>
      <c r="AZ83" s="101"/>
      <c r="BA83" s="101"/>
      <c r="BB83" s="101"/>
      <c r="BC83" s="101"/>
      <c r="BD83" s="101"/>
      <c r="BE83" s="101"/>
      <c r="BF83" s="101"/>
      <c r="BG83" s="101"/>
      <c r="BH83" s="101"/>
      <c r="BI83" s="101"/>
      <c r="BJ83" s="101"/>
      <c r="BK83" s="101"/>
      <c r="BL83" s="101"/>
      <c r="BM83" s="101"/>
      <c r="BN83" s="101"/>
      <c r="BO83" s="101"/>
      <c r="BP83" s="101"/>
      <c r="BQ83" s="101"/>
      <c r="BR83" s="101"/>
      <c r="BS83" s="101"/>
      <c r="BT83" s="101"/>
      <c r="BU83" s="101"/>
      <c r="BV83" s="101"/>
      <c r="BW83" s="101"/>
      <c r="BX83" s="101"/>
      <c r="BY83" s="101"/>
      <c r="BZ83" s="101"/>
      <c r="CA83" s="101"/>
      <c r="CB83" s="101"/>
      <c r="CC83" s="101"/>
      <c r="CD83" s="101"/>
      <c r="CE83" s="101"/>
      <c r="CF83" s="101"/>
      <c r="CG83" s="101"/>
      <c r="CH83" s="101"/>
      <c r="CI83" s="101"/>
      <c r="CJ83" s="101"/>
      <c r="CK83" s="101"/>
      <c r="CL83" s="101"/>
      <c r="CM83" s="101"/>
      <c r="CN83" s="101"/>
      <c r="CO83" s="101"/>
      <c r="CP83" s="101"/>
      <c r="CQ83" s="101"/>
      <c r="CR83" s="101"/>
      <c r="CS83" s="101"/>
      <c r="CT83" s="101"/>
      <c r="CU83" s="101"/>
      <c r="CV83" s="101"/>
      <c r="CW83" s="101"/>
      <c r="CX83" s="101"/>
      <c r="CY83" s="101"/>
      <c r="CZ83" s="101"/>
      <c r="DA83" s="101"/>
      <c r="DB83" s="101"/>
      <c r="DC83" s="101"/>
      <c r="DD83" s="101"/>
      <c r="DE83" s="101"/>
      <c r="DF83" s="101"/>
      <c r="DG83" s="101"/>
      <c r="DH83" s="101"/>
      <c r="DI83" s="101"/>
      <c r="DJ83" s="101"/>
      <c r="DK83" s="101"/>
      <c r="DL83" s="101"/>
      <c r="DM83" s="101"/>
      <c r="DN83" s="101"/>
      <c r="DO83" s="101"/>
      <c r="DP83" s="101"/>
    </row>
    <row r="84" spans="1:122" s="201" customFormat="1" ht="13.5">
      <c r="A84" s="1302"/>
      <c r="B84" s="1302"/>
      <c r="C84" s="101"/>
      <c r="D84" s="101"/>
      <c r="E84" s="101"/>
      <c r="F84" s="101"/>
      <c r="G84" s="101"/>
      <c r="H84" s="101"/>
      <c r="I84" s="101"/>
      <c r="J84" s="101"/>
      <c r="K84" s="101"/>
      <c r="L84" s="101"/>
      <c r="M84" s="101"/>
      <c r="N84" s="101"/>
      <c r="O84" s="101"/>
      <c r="P84" s="101"/>
      <c r="Q84" s="101"/>
      <c r="R84" s="101"/>
      <c r="S84" s="101"/>
      <c r="T84" s="101"/>
      <c r="U84" s="101"/>
      <c r="V84" s="101"/>
      <c r="W84" s="101"/>
      <c r="X84" s="101"/>
      <c r="Y84" s="101"/>
      <c r="Z84" s="101"/>
      <c r="AA84" s="101"/>
      <c r="AB84" s="101"/>
      <c r="AC84" s="101"/>
      <c r="AD84" s="101"/>
      <c r="AE84" s="101"/>
      <c r="AF84" s="101"/>
      <c r="AG84" s="101"/>
      <c r="AH84" s="101"/>
      <c r="AI84" s="101"/>
      <c r="AJ84" s="101"/>
      <c r="AK84" s="101"/>
      <c r="AL84" s="101"/>
      <c r="AM84" s="101"/>
      <c r="AN84" s="101"/>
      <c r="AO84" s="101"/>
      <c r="AP84" s="101"/>
      <c r="AQ84" s="101"/>
      <c r="AR84" s="101"/>
      <c r="AS84" s="101"/>
      <c r="AT84" s="101"/>
      <c r="AU84" s="101"/>
      <c r="AV84" s="101"/>
      <c r="AW84" s="101"/>
      <c r="AX84" s="101"/>
      <c r="AY84" s="101"/>
      <c r="AZ84" s="101"/>
      <c r="BA84" s="101"/>
      <c r="BB84" s="101"/>
      <c r="BC84" s="101"/>
      <c r="BD84" s="101"/>
      <c r="BE84" s="101"/>
      <c r="BF84" s="101"/>
      <c r="BG84" s="101"/>
      <c r="BH84" s="101"/>
      <c r="BI84" s="101"/>
      <c r="BJ84" s="101"/>
      <c r="BK84" s="101"/>
      <c r="BL84" s="101"/>
      <c r="BM84" s="101"/>
      <c r="BN84" s="101"/>
      <c r="BO84" s="101"/>
      <c r="BP84" s="101"/>
      <c r="BQ84" s="101"/>
      <c r="BR84" s="101"/>
      <c r="BS84" s="101"/>
      <c r="BT84" s="101"/>
      <c r="BU84" s="101"/>
      <c r="BV84" s="101"/>
      <c r="BW84" s="101"/>
      <c r="BX84" s="101"/>
      <c r="BY84" s="101"/>
      <c r="BZ84" s="101"/>
      <c r="CA84" s="101"/>
      <c r="CB84" s="101"/>
      <c r="CC84" s="101"/>
      <c r="CD84" s="101"/>
      <c r="CE84" s="101"/>
      <c r="CF84" s="101"/>
      <c r="CG84" s="101"/>
      <c r="CH84" s="101"/>
      <c r="CI84" s="101"/>
      <c r="CJ84" s="101"/>
      <c r="CK84" s="101"/>
      <c r="CL84" s="101"/>
      <c r="CM84" s="101"/>
      <c r="CN84" s="101"/>
      <c r="CO84" s="101"/>
      <c r="CP84" s="101"/>
      <c r="CQ84" s="101"/>
      <c r="CR84" s="101"/>
      <c r="CS84" s="101"/>
      <c r="CT84" s="101"/>
      <c r="CU84" s="101"/>
      <c r="CV84" s="101"/>
      <c r="CW84" s="101"/>
      <c r="CX84" s="101"/>
      <c r="CY84" s="101"/>
      <c r="CZ84" s="101"/>
      <c r="DA84" s="101"/>
      <c r="DB84" s="101"/>
      <c r="DC84" s="101"/>
      <c r="DD84" s="101"/>
      <c r="DE84" s="101"/>
      <c r="DF84" s="101"/>
      <c r="DG84" s="101"/>
      <c r="DH84" s="101"/>
      <c r="DI84" s="101"/>
      <c r="DJ84" s="101"/>
      <c r="DK84" s="101"/>
      <c r="DL84" s="101"/>
      <c r="DM84" s="101"/>
      <c r="DN84" s="101"/>
      <c r="DO84" s="101"/>
      <c r="DP84" s="101"/>
    </row>
  </sheetData>
  <phoneticPr fontId="15"/>
  <pageMargins left="0.39370078740157483" right="0.39370078740157483" top="0.24" bottom="0.39" header="0.2" footer="0.2"/>
  <pageSetup paperSize="9" scale="48" orientation="landscape" horizontalDpi="4294967293" r:id="rId1"/>
  <headerFooter alignWithMargins="0">
    <oddHeader>&amp;L&amp;"ＭＳ Ｐ明朝,標準"&amp;18調査票Ⅱ－１</oddHeader>
    <oddFooter>&amp;C5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35</vt:i4>
      </vt:variant>
      <vt:variant>
        <vt:lpstr>名前付き一覧</vt:lpstr>
      </vt:variant>
      <vt:variant>
        <vt:i4>25</vt:i4>
      </vt:variant>
    </vt:vector>
  </HeadingPairs>
  <TitlesOfParts>
    <vt:vector size="60" baseType="lpstr">
      <vt:lpstr>表Ⅲ・2図Ⅲ・1　180116再</vt:lpstr>
      <vt:lpstr>表Ⅲ・3図Ⅲ・2　180116再</vt:lpstr>
      <vt:lpstr>表Ⅲ・4　図Ⅲ・3　180116再</vt:lpstr>
      <vt:lpstr>図Ⅲ・4　180116再</vt:lpstr>
      <vt:lpstr>表Ⅲ・5　180116再</vt:lpstr>
      <vt:lpstr>表Ⅲ・6　180116再⇒180218修正</vt:lpstr>
      <vt:lpstr>表Ⅲ・7　180111⇒180218修正</vt:lpstr>
      <vt:lpstr>表Ⅲ・8　180111</vt:lpstr>
      <vt:lpstr>表Ⅲ・9　180116再</vt:lpstr>
      <vt:lpstr>処理量元データ 180116再</vt:lpstr>
      <vt:lpstr>図Ⅳ5　180116再</vt:lpstr>
      <vt:lpstr>図Ⅳ6　180116再</vt:lpstr>
      <vt:lpstr>図Ⅲ・5　180116再</vt:lpstr>
      <vt:lpstr>図Ⅲ6_7　180116再</vt:lpstr>
      <vt:lpstr>図Ⅲ8_9　180116再</vt:lpstr>
      <vt:lpstr>図Ⅲ10_11　180116再</vt:lpstr>
      <vt:lpstr>図Ⅳ1　180116再</vt:lpstr>
      <vt:lpstr>表－資・Ⅱ・１（２）　180111</vt:lpstr>
      <vt:lpstr>表－資・Ⅱ・１（3）（4）　180111</vt:lpstr>
      <vt:lpstr>表－資・Ⅲ・1　180111</vt:lpstr>
      <vt:lpstr>表－資・Ⅲ・2　180111</vt:lpstr>
      <vt:lpstr>表－資・Ⅲ・３表－資・Ⅲ・4　180116再</vt:lpstr>
      <vt:lpstr>表―資・Ⅳ　180111</vt:lpstr>
      <vt:lpstr>Ⅴ．　180116再</vt:lpstr>
      <vt:lpstr>表Ⅲ・1　180118</vt:lpstr>
      <vt:lpstr>図表番号の目次‗本編</vt:lpstr>
      <vt:lpstr>×表Ⅱ・4</vt:lpstr>
      <vt:lpstr>表V1 180306</vt:lpstr>
      <vt:lpstr>表V2 180306</vt:lpstr>
      <vt:lpstr>図V1 180306</vt:lpstr>
      <vt:lpstr>表V3図V2 180306</vt:lpstr>
      <vt:lpstr>旧分類　赤字要確認</vt:lpstr>
      <vt:lpstr>27年度係数 180306</vt:lpstr>
      <vt:lpstr>全国27 180306</vt:lpstr>
      <vt:lpstr>×00_全国25</vt:lpstr>
      <vt:lpstr>×00_全国25!Print_Area</vt:lpstr>
      <vt:lpstr>'27年度係数 180306'!Print_Area</vt:lpstr>
      <vt:lpstr>'旧分類　赤字要確認'!Print_Area</vt:lpstr>
      <vt:lpstr>'全国27 180306'!Print_Area</vt:lpstr>
      <vt:lpstr>'表Ⅲ・1　180118'!Print_Area</vt:lpstr>
      <vt:lpstr>'表Ⅲ・2図Ⅲ・1　180116再'!Print_Area</vt:lpstr>
      <vt:lpstr>'表Ⅲ・3図Ⅲ・2　180116再'!Print_Area</vt:lpstr>
      <vt:lpstr>'表Ⅲ・4　図Ⅲ・3　180116再'!Print_Area</vt:lpstr>
      <vt:lpstr>'表Ⅲ・5　180116再'!Print_Area</vt:lpstr>
      <vt:lpstr>'表Ⅲ・6　180116再⇒180218修正'!Print_Area</vt:lpstr>
      <vt:lpstr>'表Ⅲ・7　180111⇒180218修正'!Print_Area</vt:lpstr>
      <vt:lpstr>'表Ⅲ・8　180111'!Print_Area</vt:lpstr>
      <vt:lpstr>'表Ⅲ・9　180116再'!Print_Area</vt:lpstr>
      <vt:lpstr>'表V1 180306'!Print_Area</vt:lpstr>
      <vt:lpstr>'表V3図V2 180306'!Print_Area</vt:lpstr>
      <vt:lpstr>'表－資・Ⅱ・１（２）　180111'!Print_Area</vt:lpstr>
      <vt:lpstr>'表－資・Ⅱ・１（3）（4）　180111'!Print_Area</vt:lpstr>
      <vt:lpstr>'表－資・Ⅲ・1　180111'!Print_Area</vt:lpstr>
      <vt:lpstr>'表－資・Ⅲ・2　180111'!Print_Area</vt:lpstr>
      <vt:lpstr>'表－資・Ⅲ・３表－資・Ⅲ・4　180116再'!Print_Area</vt:lpstr>
      <vt:lpstr>'表―資・Ⅳ　180111'!Print_Area</vt:lpstr>
      <vt:lpstr>'全国27 180306'!Print_Titles</vt:lpstr>
      <vt:lpstr>'表Ⅲ・5　180116再'!Print_Titles</vt:lpstr>
      <vt:lpstr>'表V2 180306'!Print_Titles</vt:lpstr>
      <vt:lpstr>'表V3図V2 180306'!Print_Titles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2018-03-06T06:37:38Z</dcterms:modified>
</cp:coreProperties>
</file>